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D:\2022 ON\1-TSAHIM BODLOGIIN HELTES\UGSUN MEDEELEL\"/>
    </mc:Choice>
  </mc:AlternateContent>
  <xr:revisionPtr revIDLastSave="0" documentId="13_ncr:1_{B180A908-029A-4F79-B662-F58E85EF222C}" xr6:coauthVersionLast="47" xr6:coauthVersionMax="47" xr10:uidLastSave="{00000000-0000-0000-0000-000000000000}"/>
  <bookViews>
    <workbookView xWindow="-120" yWindow="-120" windowWidth="29040" windowHeight="17640" tabRatio="928" activeTab="6" xr2:uid="{00000000-000D-0000-FFFF-FFFF00000000}"/>
  </bookViews>
  <sheets>
    <sheet name="A-ТМБ-15" sheetId="263" r:id="rId1"/>
    <sheet name="A-ТМБ-16" sheetId="266" r:id="rId2"/>
    <sheet name="З-ТМБ-18 сургууль" sheetId="264" r:id="rId3"/>
    <sheet name="З-ТМБ-18 сургууль, мэргэжлээр" sheetId="262" r:id="rId4"/>
    <sheet name="З-ТМБ-19 мэргэжлийн салбараар" sheetId="267" r:id="rId5"/>
    <sheet name="З-ТМБ-19-сургууль, мэргэжлээр" sheetId="268" r:id="rId6"/>
    <sheet name="Хураангуй-2020" sheetId="265" r:id="rId7"/>
  </sheets>
  <definedNames>
    <definedName name="_xlnm._FilterDatabase" localSheetId="3" hidden="1">'З-ТМБ-18 сургууль, мэргэжлээр'!$A$11:$AP$925</definedName>
    <definedName name="_xlnm._FilterDatabase" localSheetId="4" hidden="1">'З-ТМБ-19 мэргэжлийн салбараар'!$A$11:$S$228</definedName>
    <definedName name="_xlnm._FilterDatabase" localSheetId="5" hidden="1">'З-ТМБ-19-сургууль, мэргэжлээр'!$A$12:$S$921</definedName>
    <definedName name="_xlnm.Print_Area" localSheetId="0">'A-ТМБ-15'!$A$1:$AL$51</definedName>
    <definedName name="_xlnm.Print_Area" localSheetId="1">'A-ТМБ-16'!$A$1:$P$227</definedName>
    <definedName name="_xlnm.Print_Area" localSheetId="2">'З-ТМБ-18 сургууль'!$A$1:$AL$101</definedName>
    <definedName name="_xlnm.Print_Area" localSheetId="3">'З-ТМБ-18 сургууль, мэргэжлээр'!$A$1:$AP$925</definedName>
    <definedName name="_xlnm.Print_Titles" localSheetId="1">'A-ТМБ-16'!$11:$15</definedName>
    <definedName name="_xlnm.Print_Titles" localSheetId="4">'З-ТМБ-19 мэргэжлийн салбараар'!$12:$16</definedName>
    <definedName name="_xlnm.Print_Titles" localSheetId="5">'З-ТМБ-19-сургууль, мэргэжлээр'!$12:$16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7" i="266" l="1"/>
  <c r="I227" i="266"/>
  <c r="J226" i="266"/>
  <c r="I226" i="266"/>
  <c r="P225" i="266"/>
  <c r="O225" i="266"/>
  <c r="N225" i="266"/>
  <c r="M225" i="266"/>
  <c r="L225" i="266"/>
  <c r="K225" i="266"/>
  <c r="J224" i="266"/>
  <c r="I224" i="266"/>
  <c r="J223" i="266"/>
  <c r="I223" i="266"/>
  <c r="J222" i="266"/>
  <c r="I222" i="266"/>
  <c r="J221" i="266"/>
  <c r="I221" i="266"/>
  <c r="J220" i="266"/>
  <c r="I220" i="266"/>
  <c r="J219" i="266"/>
  <c r="I219" i="266"/>
  <c r="J218" i="266"/>
  <c r="I218" i="266"/>
  <c r="P217" i="266"/>
  <c r="O217" i="266"/>
  <c r="N217" i="266"/>
  <c r="M217" i="266"/>
  <c r="L217" i="266"/>
  <c r="K217" i="266"/>
  <c r="J216" i="266"/>
  <c r="J215" i="266" s="1"/>
  <c r="I216" i="266"/>
  <c r="I215" i="266" s="1"/>
  <c r="P215" i="266"/>
  <c r="O215" i="266"/>
  <c r="N215" i="266"/>
  <c r="M215" i="266"/>
  <c r="L215" i="266"/>
  <c r="K215" i="266"/>
  <c r="J214" i="266"/>
  <c r="I214" i="266"/>
  <c r="J213" i="266"/>
  <c r="I213" i="266"/>
  <c r="J212" i="266"/>
  <c r="I212" i="266"/>
  <c r="J211" i="266"/>
  <c r="I211" i="266"/>
  <c r="J210" i="266"/>
  <c r="I210" i="266"/>
  <c r="J209" i="266"/>
  <c r="I209" i="266"/>
  <c r="M208" i="266"/>
  <c r="I208" i="266" s="1"/>
  <c r="J208" i="266"/>
  <c r="J207" i="266"/>
  <c r="I207" i="266"/>
  <c r="J206" i="266"/>
  <c r="I206" i="266"/>
  <c r="J205" i="266"/>
  <c r="I205" i="266"/>
  <c r="J204" i="266"/>
  <c r="I204" i="266"/>
  <c r="J203" i="266"/>
  <c r="I203" i="266"/>
  <c r="J202" i="266"/>
  <c r="I202" i="266"/>
  <c r="J201" i="266"/>
  <c r="I201" i="266"/>
  <c r="J200" i="266"/>
  <c r="I200" i="266"/>
  <c r="J199" i="266"/>
  <c r="I199" i="266"/>
  <c r="J198" i="266"/>
  <c r="I198" i="266"/>
  <c r="J197" i="266"/>
  <c r="I197" i="266"/>
  <c r="J196" i="266"/>
  <c r="I196" i="266"/>
  <c r="J195" i="266"/>
  <c r="I195" i="266"/>
  <c r="J194" i="266"/>
  <c r="I194" i="266"/>
  <c r="J193" i="266"/>
  <c r="I193" i="266"/>
  <c r="J192" i="266"/>
  <c r="I192" i="266"/>
  <c r="J191" i="266"/>
  <c r="I191" i="266"/>
  <c r="J190" i="266"/>
  <c r="I190" i="266"/>
  <c r="J189" i="266"/>
  <c r="I189" i="266"/>
  <c r="J188" i="266"/>
  <c r="I188" i="266"/>
  <c r="J187" i="266"/>
  <c r="I187" i="266"/>
  <c r="J186" i="266"/>
  <c r="I186" i="266"/>
  <c r="J185" i="266"/>
  <c r="I185" i="266"/>
  <c r="J184" i="266"/>
  <c r="I184" i="266"/>
  <c r="P183" i="266"/>
  <c r="O183" i="266"/>
  <c r="N183" i="266"/>
  <c r="L183" i="266"/>
  <c r="K183" i="266"/>
  <c r="J182" i="266"/>
  <c r="I182" i="266"/>
  <c r="J181" i="266"/>
  <c r="I181" i="266"/>
  <c r="J180" i="266"/>
  <c r="I180" i="266"/>
  <c r="J179" i="266"/>
  <c r="I179" i="266"/>
  <c r="J178" i="266"/>
  <c r="I178" i="266"/>
  <c r="J177" i="266"/>
  <c r="I177" i="266"/>
  <c r="J176" i="266"/>
  <c r="I176" i="266"/>
  <c r="J175" i="266"/>
  <c r="I175" i="266"/>
  <c r="J174" i="266"/>
  <c r="I174" i="266"/>
  <c r="J173" i="266"/>
  <c r="I173" i="266"/>
  <c r="J172" i="266"/>
  <c r="I172" i="266"/>
  <c r="J171" i="266"/>
  <c r="I171" i="266"/>
  <c r="J170" i="266"/>
  <c r="I170" i="266"/>
  <c r="J169" i="266"/>
  <c r="I169" i="266"/>
  <c r="J168" i="266"/>
  <c r="I168" i="266"/>
  <c r="J167" i="266"/>
  <c r="I167" i="266"/>
  <c r="P166" i="266"/>
  <c r="O166" i="266"/>
  <c r="N166" i="266"/>
  <c r="M166" i="266"/>
  <c r="L166" i="266"/>
  <c r="K166" i="266"/>
  <c r="J165" i="266"/>
  <c r="I165" i="266"/>
  <c r="J164" i="266"/>
  <c r="I164" i="266"/>
  <c r="J163" i="266"/>
  <c r="I163" i="266"/>
  <c r="J162" i="266"/>
  <c r="I162" i="266"/>
  <c r="J161" i="266"/>
  <c r="I161" i="266"/>
  <c r="J160" i="266"/>
  <c r="I160" i="266"/>
  <c r="J159" i="266"/>
  <c r="I159" i="266"/>
  <c r="J158" i="266"/>
  <c r="I158" i="266"/>
  <c r="J157" i="266"/>
  <c r="I157" i="266"/>
  <c r="J156" i="266"/>
  <c r="I156" i="266"/>
  <c r="J155" i="266"/>
  <c r="I155" i="266"/>
  <c r="J154" i="266"/>
  <c r="I154" i="266"/>
  <c r="J153" i="266"/>
  <c r="I153" i="266"/>
  <c r="J152" i="266"/>
  <c r="I152" i="266"/>
  <c r="J151" i="266"/>
  <c r="I151" i="266"/>
  <c r="J150" i="266"/>
  <c r="I150" i="266"/>
  <c r="J149" i="266"/>
  <c r="I149" i="266"/>
  <c r="J148" i="266"/>
  <c r="I148" i="266"/>
  <c r="J147" i="266"/>
  <c r="I147" i="266"/>
  <c r="P146" i="266"/>
  <c r="O146" i="266"/>
  <c r="N146" i="266"/>
  <c r="M146" i="266"/>
  <c r="L146" i="266"/>
  <c r="K146" i="266"/>
  <c r="J145" i="266"/>
  <c r="I145" i="266"/>
  <c r="J144" i="266"/>
  <c r="I144" i="266"/>
  <c r="J143" i="266"/>
  <c r="I143" i="266"/>
  <c r="J142" i="266"/>
  <c r="I142" i="266"/>
  <c r="J141" i="266"/>
  <c r="I141" i="266"/>
  <c r="J140" i="266"/>
  <c r="I140" i="266"/>
  <c r="P139" i="266"/>
  <c r="O139" i="266"/>
  <c r="N139" i="266"/>
  <c r="M139" i="266"/>
  <c r="L139" i="266"/>
  <c r="K139" i="266"/>
  <c r="J138" i="266"/>
  <c r="I138" i="266"/>
  <c r="J137" i="266"/>
  <c r="I137" i="266"/>
  <c r="J136" i="266"/>
  <c r="I136" i="266"/>
  <c r="J135" i="266"/>
  <c r="I135" i="266"/>
  <c r="J134" i="266"/>
  <c r="I134" i="266"/>
  <c r="J133" i="266"/>
  <c r="I133" i="266"/>
  <c r="J132" i="266"/>
  <c r="I132" i="266"/>
  <c r="J131" i="266"/>
  <c r="I131" i="266"/>
  <c r="J130" i="266"/>
  <c r="I130" i="266"/>
  <c r="J129" i="266"/>
  <c r="I129" i="266"/>
  <c r="J128" i="266"/>
  <c r="I128" i="266"/>
  <c r="J127" i="266"/>
  <c r="I127" i="266"/>
  <c r="J126" i="266"/>
  <c r="I126" i="266"/>
  <c r="J125" i="266"/>
  <c r="I125" i="266"/>
  <c r="J124" i="266"/>
  <c r="I124" i="266"/>
  <c r="J123" i="266"/>
  <c r="I123" i="266"/>
  <c r="J122" i="266"/>
  <c r="I122" i="266"/>
  <c r="J121" i="266"/>
  <c r="I121" i="266"/>
  <c r="J120" i="266"/>
  <c r="I120" i="266"/>
  <c r="J119" i="266"/>
  <c r="I119" i="266"/>
  <c r="J118" i="266"/>
  <c r="I118" i="266"/>
  <c r="P117" i="266"/>
  <c r="O117" i="266"/>
  <c r="N117" i="266"/>
  <c r="M117" i="266"/>
  <c r="L117" i="266"/>
  <c r="K117" i="266"/>
  <c r="J116" i="266"/>
  <c r="I116" i="266"/>
  <c r="J115" i="266"/>
  <c r="I115" i="266"/>
  <c r="J114" i="266"/>
  <c r="I114" i="266"/>
  <c r="J113" i="266"/>
  <c r="I113" i="266"/>
  <c r="J112" i="266"/>
  <c r="I112" i="266"/>
  <c r="J111" i="266"/>
  <c r="I111" i="266"/>
  <c r="J110" i="266"/>
  <c r="I110" i="266"/>
  <c r="J109" i="266"/>
  <c r="I109" i="266"/>
  <c r="J108" i="266"/>
  <c r="I108" i="266"/>
  <c r="J107" i="266"/>
  <c r="I107" i="266"/>
  <c r="J106" i="266"/>
  <c r="I106" i="266"/>
  <c r="J105" i="266"/>
  <c r="I105" i="266"/>
  <c r="J104" i="266"/>
  <c r="I104" i="266"/>
  <c r="J103" i="266"/>
  <c r="I103" i="266"/>
  <c r="J102" i="266"/>
  <c r="I102" i="266"/>
  <c r="J101" i="266"/>
  <c r="I101" i="266"/>
  <c r="J100" i="266"/>
  <c r="I100" i="266"/>
  <c r="J99" i="266"/>
  <c r="I99" i="266"/>
  <c r="J98" i="266"/>
  <c r="I98" i="266"/>
  <c r="J97" i="266"/>
  <c r="I97" i="266"/>
  <c r="J96" i="266"/>
  <c r="I96" i="266"/>
  <c r="J95" i="266"/>
  <c r="I95" i="266"/>
  <c r="J94" i="266"/>
  <c r="I94" i="266"/>
  <c r="P93" i="266"/>
  <c r="O93" i="266"/>
  <c r="N93" i="266"/>
  <c r="M93" i="266"/>
  <c r="L93" i="266"/>
  <c r="K93" i="266"/>
  <c r="J92" i="266"/>
  <c r="I92" i="266"/>
  <c r="J91" i="266"/>
  <c r="I91" i="266"/>
  <c r="J90" i="266"/>
  <c r="I90" i="266"/>
  <c r="J89" i="266"/>
  <c r="I89" i="266"/>
  <c r="J88" i="266"/>
  <c r="I88" i="266"/>
  <c r="J87" i="266"/>
  <c r="I87" i="266"/>
  <c r="P86" i="266"/>
  <c r="O86" i="266"/>
  <c r="N86" i="266"/>
  <c r="M86" i="266"/>
  <c r="L86" i="266"/>
  <c r="K86" i="266"/>
  <c r="J85" i="266"/>
  <c r="J84" i="266" s="1"/>
  <c r="I85" i="266"/>
  <c r="I84" i="266" s="1"/>
  <c r="P84" i="266"/>
  <c r="O84" i="266"/>
  <c r="N84" i="266"/>
  <c r="M84" i="266"/>
  <c r="L84" i="266"/>
  <c r="K84" i="266"/>
  <c r="J83" i="266"/>
  <c r="I83" i="266"/>
  <c r="J82" i="266"/>
  <c r="I82" i="266"/>
  <c r="J81" i="266"/>
  <c r="I81" i="266"/>
  <c r="J80" i="266"/>
  <c r="I80" i="266"/>
  <c r="J79" i="266"/>
  <c r="I79" i="266"/>
  <c r="J78" i="266"/>
  <c r="I78" i="266"/>
  <c r="J77" i="266"/>
  <c r="I77" i="266"/>
  <c r="J76" i="266"/>
  <c r="I76" i="266"/>
  <c r="J75" i="266"/>
  <c r="I75" i="266"/>
  <c r="J74" i="266"/>
  <c r="I74" i="266"/>
  <c r="J73" i="266"/>
  <c r="I73" i="266"/>
  <c r="J72" i="266"/>
  <c r="I72" i="266"/>
  <c r="J71" i="266"/>
  <c r="I71" i="266"/>
  <c r="P70" i="266"/>
  <c r="O70" i="266"/>
  <c r="N70" i="266"/>
  <c r="M70" i="266"/>
  <c r="L70" i="266"/>
  <c r="K70" i="266"/>
  <c r="J69" i="266"/>
  <c r="I69" i="266"/>
  <c r="J68" i="266"/>
  <c r="I68" i="266"/>
  <c r="J67" i="266"/>
  <c r="I67" i="266"/>
  <c r="J66" i="266"/>
  <c r="I66" i="266"/>
  <c r="P65" i="266"/>
  <c r="O65" i="266"/>
  <c r="N65" i="266"/>
  <c r="M65" i="266"/>
  <c r="L65" i="266"/>
  <c r="K65" i="266"/>
  <c r="J64" i="266"/>
  <c r="I64" i="266"/>
  <c r="J63" i="266"/>
  <c r="I63" i="266"/>
  <c r="J62" i="266"/>
  <c r="I62" i="266"/>
  <c r="J61" i="266"/>
  <c r="I61" i="266"/>
  <c r="J60" i="266"/>
  <c r="I60" i="266"/>
  <c r="J59" i="266"/>
  <c r="I59" i="266"/>
  <c r="J58" i="266"/>
  <c r="I58" i="266"/>
  <c r="J57" i="266"/>
  <c r="I57" i="266"/>
  <c r="J56" i="266"/>
  <c r="I56" i="266"/>
  <c r="J55" i="266"/>
  <c r="I55" i="266"/>
  <c r="J54" i="266"/>
  <c r="I54" i="266"/>
  <c r="J53" i="266"/>
  <c r="I53" i="266"/>
  <c r="J52" i="266"/>
  <c r="I52" i="266"/>
  <c r="J51" i="266"/>
  <c r="I51" i="266"/>
  <c r="J50" i="266"/>
  <c r="I50" i="266"/>
  <c r="J49" i="266"/>
  <c r="I49" i="266"/>
  <c r="J48" i="266"/>
  <c r="I48" i="266"/>
  <c r="J47" i="266"/>
  <c r="I47" i="266"/>
  <c r="J46" i="266"/>
  <c r="I46" i="266"/>
  <c r="P45" i="266"/>
  <c r="O45" i="266"/>
  <c r="N45" i="266"/>
  <c r="M45" i="266"/>
  <c r="L45" i="266"/>
  <c r="K45" i="266"/>
  <c r="J44" i="266"/>
  <c r="I44" i="266"/>
  <c r="J43" i="266"/>
  <c r="I43" i="266"/>
  <c r="J42" i="266"/>
  <c r="I42" i="266"/>
  <c r="J41" i="266"/>
  <c r="I41" i="266"/>
  <c r="J40" i="266"/>
  <c r="I40" i="266"/>
  <c r="J39" i="266"/>
  <c r="I39" i="266"/>
  <c r="J38" i="266"/>
  <c r="I38" i="266"/>
  <c r="J37" i="266"/>
  <c r="I37" i="266"/>
  <c r="J36" i="266"/>
  <c r="I36" i="266"/>
  <c r="J35" i="266"/>
  <c r="I35" i="266"/>
  <c r="J34" i="266"/>
  <c r="I34" i="266"/>
  <c r="J33" i="266"/>
  <c r="I33" i="266"/>
  <c r="J32" i="266"/>
  <c r="I32" i="266"/>
  <c r="J31" i="266"/>
  <c r="I31" i="266"/>
  <c r="J30" i="266"/>
  <c r="I30" i="266"/>
  <c r="J29" i="266"/>
  <c r="I29" i="266"/>
  <c r="J28" i="266"/>
  <c r="I28" i="266"/>
  <c r="J27" i="266"/>
  <c r="I27" i="266"/>
  <c r="J26" i="266"/>
  <c r="I26" i="266"/>
  <c r="J25" i="266"/>
  <c r="I25" i="266"/>
  <c r="J24" i="266"/>
  <c r="I24" i="266"/>
  <c r="J23" i="266"/>
  <c r="I23" i="266"/>
  <c r="J22" i="266"/>
  <c r="I22" i="266"/>
  <c r="J21" i="266"/>
  <c r="I21" i="266"/>
  <c r="J20" i="266"/>
  <c r="I20" i="266"/>
  <c r="P19" i="266"/>
  <c r="O19" i="266"/>
  <c r="N19" i="266"/>
  <c r="M19" i="266"/>
  <c r="L19" i="266"/>
  <c r="K19" i="266"/>
  <c r="J18" i="266"/>
  <c r="J17" i="266" s="1"/>
  <c r="I18" i="266"/>
  <c r="I17" i="266" s="1"/>
  <c r="P17" i="266"/>
  <c r="O17" i="266"/>
  <c r="N17" i="266"/>
  <c r="M17" i="266"/>
  <c r="L17" i="266"/>
  <c r="K17" i="266"/>
  <c r="H17" i="266"/>
  <c r="H18" i="266" s="1"/>
  <c r="H19" i="266" s="1"/>
  <c r="H20" i="266" s="1"/>
  <c r="H21" i="266" s="1"/>
  <c r="H22" i="266" s="1"/>
  <c r="H23" i="266" s="1"/>
  <c r="H24" i="266" s="1"/>
  <c r="H25" i="266" s="1"/>
  <c r="H26" i="266" s="1"/>
  <c r="H27" i="266" s="1"/>
  <c r="H28" i="266" s="1"/>
  <c r="H29" i="266" s="1"/>
  <c r="H30" i="266" s="1"/>
  <c r="H31" i="266" s="1"/>
  <c r="H32" i="266" s="1"/>
  <c r="H33" i="266" s="1"/>
  <c r="H34" i="266" s="1"/>
  <c r="H35" i="266" s="1"/>
  <c r="H36" i="266" s="1"/>
  <c r="H37" i="266" s="1"/>
  <c r="H38" i="266" s="1"/>
  <c r="H39" i="266" s="1"/>
  <c r="H40" i="266" s="1"/>
  <c r="H41" i="266" s="1"/>
  <c r="H42" i="266" s="1"/>
  <c r="H43" i="266" s="1"/>
  <c r="H44" i="266" s="1"/>
  <c r="H45" i="266" s="1"/>
  <c r="H46" i="266" s="1"/>
  <c r="H47" i="266" s="1"/>
  <c r="H48" i="266" s="1"/>
  <c r="H49" i="266" s="1"/>
  <c r="H50" i="266" s="1"/>
  <c r="H51" i="266" s="1"/>
  <c r="H52" i="266" s="1"/>
  <c r="H53" i="266" s="1"/>
  <c r="H54" i="266" s="1"/>
  <c r="H55" i="266" s="1"/>
  <c r="H56" i="266" s="1"/>
  <c r="H57" i="266" s="1"/>
  <c r="H58" i="266" s="1"/>
  <c r="H59" i="266" s="1"/>
  <c r="H60" i="266" s="1"/>
  <c r="H61" i="266" s="1"/>
  <c r="H62" i="266" s="1"/>
  <c r="H63" i="266" s="1"/>
  <c r="H64" i="266" s="1"/>
  <c r="H65" i="266" s="1"/>
  <c r="H66" i="266" s="1"/>
  <c r="H67" i="266" s="1"/>
  <c r="H68" i="266" s="1"/>
  <c r="H69" i="266" s="1"/>
  <c r="H70" i="266" s="1"/>
  <c r="H71" i="266" s="1"/>
  <c r="H72" i="266" s="1"/>
  <c r="H73" i="266" s="1"/>
  <c r="H74" i="266" s="1"/>
  <c r="H75" i="266" s="1"/>
  <c r="H76" i="266" s="1"/>
  <c r="H77" i="266" s="1"/>
  <c r="H78" i="266" s="1"/>
  <c r="H79" i="266" s="1"/>
  <c r="H80" i="266" s="1"/>
  <c r="H81" i="266" s="1"/>
  <c r="H82" i="266" s="1"/>
  <c r="H83" i="266" s="1"/>
  <c r="H84" i="266" s="1"/>
  <c r="H85" i="266" s="1"/>
  <c r="H86" i="266" s="1"/>
  <c r="H87" i="266" s="1"/>
  <c r="H88" i="266" s="1"/>
  <c r="H89" i="266" s="1"/>
  <c r="H90" i="266" s="1"/>
  <c r="H91" i="266" s="1"/>
  <c r="H92" i="266" s="1"/>
  <c r="H93" i="266" s="1"/>
  <c r="H94" i="266" s="1"/>
  <c r="H95" i="266" s="1"/>
  <c r="H96" i="266" s="1"/>
  <c r="H97" i="266" s="1"/>
  <c r="H98" i="266" s="1"/>
  <c r="H99" i="266" s="1"/>
  <c r="H100" i="266" s="1"/>
  <c r="H101" i="266" s="1"/>
  <c r="H102" i="266" s="1"/>
  <c r="H103" i="266" s="1"/>
  <c r="H104" i="266" s="1"/>
  <c r="H105" i="266" s="1"/>
  <c r="H106" i="266" s="1"/>
  <c r="H107" i="266" s="1"/>
  <c r="H108" i="266" s="1"/>
  <c r="H109" i="266" s="1"/>
  <c r="H110" i="266" s="1"/>
  <c r="H111" i="266" s="1"/>
  <c r="H112" i="266" s="1"/>
  <c r="H113" i="266" s="1"/>
  <c r="H114" i="266" s="1"/>
  <c r="H115" i="266" s="1"/>
  <c r="H116" i="266" s="1"/>
  <c r="H117" i="266" s="1"/>
  <c r="H118" i="266" s="1"/>
  <c r="H119" i="266" s="1"/>
  <c r="H120" i="266" s="1"/>
  <c r="H121" i="266" s="1"/>
  <c r="H122" i="266" s="1"/>
  <c r="H123" i="266" s="1"/>
  <c r="H124" i="266" s="1"/>
  <c r="H125" i="266" s="1"/>
  <c r="H126" i="266" s="1"/>
  <c r="H127" i="266" s="1"/>
  <c r="H128" i="266" s="1"/>
  <c r="H129" i="266" s="1"/>
  <c r="H130" i="266" s="1"/>
  <c r="H131" i="266" s="1"/>
  <c r="H132" i="266" s="1"/>
  <c r="H133" i="266" s="1"/>
  <c r="H134" i="266" s="1"/>
  <c r="H135" i="266" s="1"/>
  <c r="H136" i="266" s="1"/>
  <c r="H137" i="266" s="1"/>
  <c r="H138" i="266" s="1"/>
  <c r="H139" i="266" s="1"/>
  <c r="H140" i="266" s="1"/>
  <c r="H141" i="266" s="1"/>
  <c r="H142" i="266" s="1"/>
  <c r="H143" i="266" s="1"/>
  <c r="H144" i="266" s="1"/>
  <c r="H145" i="266" s="1"/>
  <c r="H146" i="266" s="1"/>
  <c r="H147" i="266" s="1"/>
  <c r="H148" i="266" s="1"/>
  <c r="H149" i="266" s="1"/>
  <c r="H150" i="266" s="1"/>
  <c r="H151" i="266" s="1"/>
  <c r="H152" i="266" s="1"/>
  <c r="H153" i="266" s="1"/>
  <c r="H154" i="266" s="1"/>
  <c r="H155" i="266" s="1"/>
  <c r="H156" i="266" s="1"/>
  <c r="H157" i="266" s="1"/>
  <c r="H158" i="266" s="1"/>
  <c r="H159" i="266" s="1"/>
  <c r="H160" i="266" s="1"/>
  <c r="H161" i="266" s="1"/>
  <c r="H162" i="266" s="1"/>
  <c r="H163" i="266" s="1"/>
  <c r="H164" i="266" s="1"/>
  <c r="H165" i="266" s="1"/>
  <c r="H166" i="266" s="1"/>
  <c r="H167" i="266" s="1"/>
  <c r="H168" i="266" s="1"/>
  <c r="H169" i="266" s="1"/>
  <c r="H170" i="266" s="1"/>
  <c r="H171" i="266" s="1"/>
  <c r="H172" i="266" s="1"/>
  <c r="H173" i="266" s="1"/>
  <c r="H174" i="266" s="1"/>
  <c r="H175" i="266" s="1"/>
  <c r="H176" i="266" s="1"/>
  <c r="H177" i="266" s="1"/>
  <c r="H178" i="266" s="1"/>
  <c r="H179" i="266" s="1"/>
  <c r="H180" i="266" s="1"/>
  <c r="H181" i="266" s="1"/>
  <c r="H182" i="266" s="1"/>
  <c r="H183" i="266" s="1"/>
  <c r="H184" i="266" s="1"/>
  <c r="H185" i="266" s="1"/>
  <c r="H186" i="266" s="1"/>
  <c r="H187" i="266" s="1"/>
  <c r="H188" i="266" s="1"/>
  <c r="H189" i="266" s="1"/>
  <c r="H190" i="266" s="1"/>
  <c r="H191" i="266" s="1"/>
  <c r="H192" i="266" s="1"/>
  <c r="H193" i="266" s="1"/>
  <c r="H194" i="266" s="1"/>
  <c r="H195" i="266" s="1"/>
  <c r="H196" i="266" s="1"/>
  <c r="H197" i="266" s="1"/>
  <c r="H198" i="266" s="1"/>
  <c r="H199" i="266" s="1"/>
  <c r="H200" i="266" s="1"/>
  <c r="H201" i="266" s="1"/>
  <c r="H202" i="266" s="1"/>
  <c r="H203" i="266" s="1"/>
  <c r="H204" i="266" s="1"/>
  <c r="H205" i="266" s="1"/>
  <c r="H206" i="266" s="1"/>
  <c r="H207" i="266" s="1"/>
  <c r="H208" i="266" s="1"/>
  <c r="H209" i="266" s="1"/>
  <c r="H210" i="266" s="1"/>
  <c r="H211" i="266" s="1"/>
  <c r="H212" i="266" s="1"/>
  <c r="H213" i="266" s="1"/>
  <c r="H214" i="266" s="1"/>
  <c r="H215" i="266" s="1"/>
  <c r="H216" i="266" s="1"/>
  <c r="H217" i="266" s="1"/>
  <c r="H218" i="266" s="1"/>
  <c r="H219" i="266" s="1"/>
  <c r="H220" i="266" s="1"/>
  <c r="H221" i="266" s="1"/>
  <c r="H222" i="266" s="1"/>
  <c r="H223" i="266" s="1"/>
  <c r="H224" i="266" s="1"/>
  <c r="H225" i="266" s="1"/>
  <c r="H226" i="266" s="1"/>
  <c r="H227" i="266" s="1"/>
  <c r="C9" i="265"/>
  <c r="K10" i="265"/>
  <c r="N18" i="267"/>
  <c r="F10" i="265" s="1"/>
  <c r="O18" i="267"/>
  <c r="G10" i="265" s="1"/>
  <c r="P18" i="267"/>
  <c r="H10" i="265" s="1"/>
  <c r="Q18" i="267"/>
  <c r="I10" i="265" s="1"/>
  <c r="R18" i="267"/>
  <c r="J10" i="265" s="1"/>
  <c r="S18" i="267"/>
  <c r="L110" i="267"/>
  <c r="M110" i="267"/>
  <c r="L111" i="267"/>
  <c r="M111" i="267"/>
  <c r="L115" i="267"/>
  <c r="M115" i="267"/>
  <c r="L116" i="267"/>
  <c r="M116" i="267"/>
  <c r="M223" i="267"/>
  <c r="L223" i="267"/>
  <c r="L222" i="267"/>
  <c r="M222" i="267"/>
  <c r="L40" i="267"/>
  <c r="M40" i="267"/>
  <c r="L41" i="267"/>
  <c r="M41" i="267"/>
  <c r="L81" i="267"/>
  <c r="M81" i="267"/>
  <c r="L82" i="267"/>
  <c r="M82" i="267"/>
  <c r="L79" i="267"/>
  <c r="M79" i="267"/>
  <c r="L80" i="267"/>
  <c r="M80" i="267"/>
  <c r="P209" i="267"/>
  <c r="L202" i="267"/>
  <c r="M202" i="267"/>
  <c r="L203" i="267"/>
  <c r="M203" i="267"/>
  <c r="L204" i="267"/>
  <c r="M204" i="267"/>
  <c r="L205" i="267"/>
  <c r="M205" i="267"/>
  <c r="L143" i="267"/>
  <c r="M143" i="267"/>
  <c r="L144" i="267"/>
  <c r="M144" i="267"/>
  <c r="L157" i="267"/>
  <c r="M157" i="267"/>
  <c r="L158" i="267"/>
  <c r="M158" i="267"/>
  <c r="L165" i="267"/>
  <c r="M165" i="267"/>
  <c r="L150" i="267"/>
  <c r="M150" i="267"/>
  <c r="L151" i="267"/>
  <c r="M151" i="267"/>
  <c r="L104" i="267"/>
  <c r="M104" i="267"/>
  <c r="I225" i="266" l="1"/>
  <c r="L16" i="266"/>
  <c r="J225" i="266"/>
  <c r="J166" i="266"/>
  <c r="I86" i="266"/>
  <c r="I166" i="266"/>
  <c r="J86" i="266"/>
  <c r="I65" i="266"/>
  <c r="K16" i="266"/>
  <c r="M183" i="266"/>
  <c r="M16" i="266" s="1"/>
  <c r="P16" i="266"/>
  <c r="I183" i="266"/>
  <c r="N16" i="266"/>
  <c r="J45" i="266"/>
  <c r="I139" i="266"/>
  <c r="J183" i="266"/>
  <c r="I217" i="266"/>
  <c r="J65" i="266"/>
  <c r="O16" i="266"/>
  <c r="I19" i="266"/>
  <c r="I117" i="266"/>
  <c r="J146" i="266"/>
  <c r="I93" i="266"/>
  <c r="I45" i="266"/>
  <c r="J70" i="266"/>
  <c r="J93" i="266"/>
  <c r="I146" i="266"/>
  <c r="J217" i="266"/>
  <c r="J19" i="266"/>
  <c r="I70" i="266"/>
  <c r="J117" i="266"/>
  <c r="J139" i="266"/>
  <c r="D10" i="265"/>
  <c r="E10" i="265"/>
  <c r="I16" i="266" l="1"/>
  <c r="J16" i="266"/>
  <c r="L10" i="265"/>
  <c r="L39" i="267"/>
  <c r="M39" i="267"/>
  <c r="L38" i="267"/>
  <c r="M38" i="267"/>
  <c r="L30" i="267"/>
  <c r="M30" i="267"/>
  <c r="M45" i="267"/>
  <c r="L121" i="267"/>
  <c r="M121" i="267"/>
  <c r="O911" i="268" l="1"/>
  <c r="P911" i="268"/>
  <c r="Q911" i="268"/>
  <c r="R911" i="268"/>
  <c r="S911" i="268"/>
  <c r="N911" i="268"/>
  <c r="O890" i="268"/>
  <c r="P890" i="268"/>
  <c r="Q890" i="268"/>
  <c r="R890" i="268"/>
  <c r="S890" i="268"/>
  <c r="N890" i="268"/>
  <c r="O885" i="268"/>
  <c r="P885" i="268"/>
  <c r="Q885" i="268"/>
  <c r="R885" i="268"/>
  <c r="S885" i="268"/>
  <c r="N885" i="268"/>
  <c r="O870" i="268"/>
  <c r="P870" i="268"/>
  <c r="Q870" i="268"/>
  <c r="R870" i="268"/>
  <c r="S870" i="268"/>
  <c r="N870" i="268"/>
  <c r="O864" i="268"/>
  <c r="P864" i="268"/>
  <c r="Q864" i="268"/>
  <c r="R864" i="268"/>
  <c r="S864" i="268"/>
  <c r="N864" i="268"/>
  <c r="O860" i="268"/>
  <c r="P860" i="268"/>
  <c r="Q860" i="268"/>
  <c r="R860" i="268"/>
  <c r="S860" i="268"/>
  <c r="N860" i="268"/>
  <c r="O855" i="268"/>
  <c r="P855" i="268"/>
  <c r="Q855" i="268"/>
  <c r="R855" i="268"/>
  <c r="S855" i="268"/>
  <c r="N855" i="268"/>
  <c r="O848" i="268"/>
  <c r="P848" i="268"/>
  <c r="Q848" i="268"/>
  <c r="R848" i="268"/>
  <c r="S848" i="268"/>
  <c r="N848" i="268"/>
  <c r="N847" i="268" s="1"/>
  <c r="O840" i="268"/>
  <c r="P840" i="268"/>
  <c r="Q840" i="268"/>
  <c r="R840" i="268"/>
  <c r="S840" i="268"/>
  <c r="N840" i="268"/>
  <c r="O825" i="268"/>
  <c r="P825" i="268"/>
  <c r="Q825" i="268"/>
  <c r="R825" i="268"/>
  <c r="S825" i="268"/>
  <c r="N825" i="268"/>
  <c r="O811" i="268"/>
  <c r="P811" i="268"/>
  <c r="Q811" i="268"/>
  <c r="R811" i="268"/>
  <c r="S811" i="268"/>
  <c r="N811" i="268"/>
  <c r="O787" i="268"/>
  <c r="P787" i="268"/>
  <c r="Q787" i="268"/>
  <c r="R787" i="268"/>
  <c r="S787" i="268"/>
  <c r="N787" i="268"/>
  <c r="O785" i="268"/>
  <c r="P785" i="268"/>
  <c r="Q785" i="268"/>
  <c r="R785" i="268"/>
  <c r="S785" i="268"/>
  <c r="N785" i="268"/>
  <c r="O764" i="268"/>
  <c r="P764" i="268"/>
  <c r="Q764" i="268"/>
  <c r="R764" i="268"/>
  <c r="S764" i="268"/>
  <c r="N764" i="268"/>
  <c r="O761" i="268"/>
  <c r="P761" i="268"/>
  <c r="Q761" i="268"/>
  <c r="R761" i="268"/>
  <c r="S761" i="268"/>
  <c r="N761" i="268"/>
  <c r="O729" i="268"/>
  <c r="P729" i="268"/>
  <c r="Q729" i="268"/>
  <c r="R729" i="268"/>
  <c r="S729" i="268"/>
  <c r="N729" i="268"/>
  <c r="N716" i="268"/>
  <c r="O716" i="268"/>
  <c r="P716" i="268"/>
  <c r="Q716" i="268"/>
  <c r="R716" i="268"/>
  <c r="S716" i="268"/>
  <c r="N688" i="268"/>
  <c r="O688" i="268"/>
  <c r="P688" i="268"/>
  <c r="Q688" i="268"/>
  <c r="R688" i="268"/>
  <c r="S688" i="268"/>
  <c r="N660" i="268"/>
  <c r="O660" i="268"/>
  <c r="P660" i="268"/>
  <c r="Q660" i="268"/>
  <c r="R660" i="268"/>
  <c r="S660" i="268"/>
  <c r="N649" i="268"/>
  <c r="O649" i="268"/>
  <c r="P649" i="268"/>
  <c r="Q649" i="268"/>
  <c r="R649" i="268"/>
  <c r="S649" i="268"/>
  <c r="N634" i="268"/>
  <c r="O634" i="268"/>
  <c r="P634" i="268"/>
  <c r="Q634" i="268"/>
  <c r="R634" i="268"/>
  <c r="S634" i="268"/>
  <c r="N618" i="268"/>
  <c r="O618" i="268"/>
  <c r="P618" i="268"/>
  <c r="Q618" i="268"/>
  <c r="R618" i="268"/>
  <c r="S618" i="268"/>
  <c r="N598" i="268"/>
  <c r="O598" i="268"/>
  <c r="P598" i="268"/>
  <c r="Q598" i="268"/>
  <c r="R598" i="268"/>
  <c r="S598" i="268"/>
  <c r="N583" i="268"/>
  <c r="O583" i="268"/>
  <c r="P583" i="268"/>
  <c r="Q583" i="268"/>
  <c r="R583" i="268"/>
  <c r="S583" i="268"/>
  <c r="N558" i="268"/>
  <c r="O558" i="268"/>
  <c r="P558" i="268"/>
  <c r="Q558" i="268"/>
  <c r="R558" i="268"/>
  <c r="S558" i="268"/>
  <c r="N538" i="268"/>
  <c r="O538" i="268"/>
  <c r="P538" i="268"/>
  <c r="Q538" i="268"/>
  <c r="R538" i="268"/>
  <c r="S538" i="268"/>
  <c r="N523" i="268"/>
  <c r="O523" i="268"/>
  <c r="P523" i="268"/>
  <c r="Q523" i="268"/>
  <c r="R523" i="268"/>
  <c r="S523" i="268"/>
  <c r="N505" i="268"/>
  <c r="O505" i="268"/>
  <c r="P505" i="268"/>
  <c r="Q505" i="268"/>
  <c r="R505" i="268"/>
  <c r="S505" i="268"/>
  <c r="N486" i="268"/>
  <c r="O486" i="268"/>
  <c r="P486" i="268"/>
  <c r="Q486" i="268"/>
  <c r="R486" i="268"/>
  <c r="S486" i="268"/>
  <c r="N474" i="268"/>
  <c r="O474" i="268"/>
  <c r="P474" i="268"/>
  <c r="Q474" i="268"/>
  <c r="R474" i="268"/>
  <c r="S474" i="268"/>
  <c r="N453" i="268"/>
  <c r="O453" i="268"/>
  <c r="P453" i="268"/>
  <c r="Q453" i="268"/>
  <c r="R453" i="268"/>
  <c r="S453" i="268"/>
  <c r="N440" i="268"/>
  <c r="O440" i="268"/>
  <c r="P440" i="268"/>
  <c r="Q440" i="268"/>
  <c r="R440" i="268"/>
  <c r="S440" i="268"/>
  <c r="N423" i="268"/>
  <c r="O423" i="268"/>
  <c r="P423" i="268"/>
  <c r="Q423" i="268"/>
  <c r="R423" i="268"/>
  <c r="S423" i="268"/>
  <c r="N405" i="268"/>
  <c r="O405" i="268"/>
  <c r="P405" i="268"/>
  <c r="Q405" i="268"/>
  <c r="R405" i="268"/>
  <c r="S405" i="268"/>
  <c r="N399" i="268"/>
  <c r="O399" i="268"/>
  <c r="P399" i="268"/>
  <c r="Q399" i="268"/>
  <c r="R399" i="268"/>
  <c r="S399" i="268"/>
  <c r="N395" i="268"/>
  <c r="O395" i="268"/>
  <c r="P395" i="268"/>
  <c r="Q395" i="268"/>
  <c r="R395" i="268"/>
  <c r="S395" i="268"/>
  <c r="N391" i="268"/>
  <c r="O391" i="268"/>
  <c r="P391" i="268"/>
  <c r="Q391" i="268"/>
  <c r="R391" i="268"/>
  <c r="S391" i="268"/>
  <c r="N386" i="268"/>
  <c r="O386" i="268"/>
  <c r="P386" i="268"/>
  <c r="Q386" i="268"/>
  <c r="R386" i="268"/>
  <c r="S386" i="268"/>
  <c r="N380" i="268"/>
  <c r="O380" i="268"/>
  <c r="P380" i="268"/>
  <c r="Q380" i="268"/>
  <c r="R380" i="268"/>
  <c r="S380" i="268"/>
  <c r="N371" i="268"/>
  <c r="O371" i="268"/>
  <c r="P371" i="268"/>
  <c r="Q371" i="268"/>
  <c r="R371" i="268"/>
  <c r="S371" i="268"/>
  <c r="N366" i="268"/>
  <c r="O366" i="268"/>
  <c r="P366" i="268"/>
  <c r="Q366" i="268"/>
  <c r="R366" i="268"/>
  <c r="S366" i="268"/>
  <c r="N356" i="268"/>
  <c r="O356" i="268"/>
  <c r="P356" i="268"/>
  <c r="Q356" i="268"/>
  <c r="R356" i="268"/>
  <c r="S356" i="268"/>
  <c r="N348" i="268"/>
  <c r="O348" i="268"/>
  <c r="P348" i="268"/>
  <c r="Q348" i="268"/>
  <c r="R348" i="268"/>
  <c r="S348" i="268"/>
  <c r="N344" i="268"/>
  <c r="O344" i="268"/>
  <c r="P344" i="268"/>
  <c r="Q344" i="268"/>
  <c r="R344" i="268"/>
  <c r="S344" i="268"/>
  <c r="N336" i="268"/>
  <c r="O336" i="268"/>
  <c r="P336" i="268"/>
  <c r="Q336" i="268"/>
  <c r="R336" i="268"/>
  <c r="S336" i="268"/>
  <c r="N331" i="268"/>
  <c r="O331" i="268"/>
  <c r="P331" i="268"/>
  <c r="Q331" i="268"/>
  <c r="R331" i="268"/>
  <c r="S331" i="268"/>
  <c r="N326" i="268"/>
  <c r="O326" i="268"/>
  <c r="P326" i="268"/>
  <c r="Q326" i="268"/>
  <c r="R326" i="268"/>
  <c r="S326" i="268"/>
  <c r="N318" i="268"/>
  <c r="O318" i="268"/>
  <c r="P318" i="268"/>
  <c r="Q318" i="268"/>
  <c r="R318" i="268"/>
  <c r="S318" i="268"/>
  <c r="N312" i="268"/>
  <c r="O312" i="268"/>
  <c r="P312" i="268"/>
  <c r="Q312" i="268"/>
  <c r="R312" i="268"/>
  <c r="S312" i="268"/>
  <c r="N305" i="268"/>
  <c r="O305" i="268"/>
  <c r="P305" i="268"/>
  <c r="Q305" i="268"/>
  <c r="R305" i="268"/>
  <c r="S305" i="268"/>
  <c r="N302" i="268"/>
  <c r="O302" i="268"/>
  <c r="P302" i="268"/>
  <c r="Q302" i="268"/>
  <c r="R302" i="268"/>
  <c r="S302" i="268"/>
  <c r="N298" i="268"/>
  <c r="O298" i="268"/>
  <c r="P298" i="268"/>
  <c r="Q298" i="268"/>
  <c r="R298" i="268"/>
  <c r="S298" i="268"/>
  <c r="N288" i="268"/>
  <c r="O288" i="268"/>
  <c r="P288" i="268"/>
  <c r="Q288" i="268"/>
  <c r="R288" i="268"/>
  <c r="S288" i="268"/>
  <c r="N284" i="268"/>
  <c r="O284" i="268"/>
  <c r="P284" i="268"/>
  <c r="Q284" i="268"/>
  <c r="R284" i="268"/>
  <c r="S284" i="268"/>
  <c r="N276" i="268"/>
  <c r="O276" i="268"/>
  <c r="P276" i="268"/>
  <c r="Q276" i="268"/>
  <c r="R276" i="268"/>
  <c r="S276" i="268"/>
  <c r="N262" i="268"/>
  <c r="O262" i="268"/>
  <c r="P262" i="268"/>
  <c r="Q262" i="268"/>
  <c r="R262" i="268"/>
  <c r="S262" i="268"/>
  <c r="N250" i="268"/>
  <c r="O250" i="268"/>
  <c r="P250" i="268"/>
  <c r="Q250" i="268"/>
  <c r="R250" i="268"/>
  <c r="S250" i="268"/>
  <c r="N237" i="268"/>
  <c r="O237" i="268"/>
  <c r="P237" i="268"/>
  <c r="Q237" i="268"/>
  <c r="R237" i="268"/>
  <c r="S237" i="268"/>
  <c r="N223" i="268"/>
  <c r="O223" i="268"/>
  <c r="P223" i="268"/>
  <c r="Q223" i="268"/>
  <c r="R223" i="268"/>
  <c r="S223" i="268"/>
  <c r="N208" i="268"/>
  <c r="O208" i="268"/>
  <c r="P208" i="268"/>
  <c r="Q208" i="268"/>
  <c r="R208" i="268"/>
  <c r="S208" i="268"/>
  <c r="N196" i="268"/>
  <c r="O196" i="268"/>
  <c r="P196" i="268"/>
  <c r="Q196" i="268"/>
  <c r="R196" i="268"/>
  <c r="S196" i="268"/>
  <c r="N186" i="268"/>
  <c r="O186" i="268"/>
  <c r="P186" i="268"/>
  <c r="Q186" i="268"/>
  <c r="R186" i="268"/>
  <c r="S186" i="268"/>
  <c r="N179" i="268"/>
  <c r="O179" i="268"/>
  <c r="P179" i="268"/>
  <c r="Q179" i="268"/>
  <c r="R179" i="268"/>
  <c r="S179" i="268"/>
  <c r="N168" i="268"/>
  <c r="O168" i="268"/>
  <c r="P168" i="268"/>
  <c r="Q168" i="268"/>
  <c r="R168" i="268"/>
  <c r="S168" i="268"/>
  <c r="N161" i="268"/>
  <c r="O161" i="268"/>
  <c r="P161" i="268"/>
  <c r="Q161" i="268"/>
  <c r="R161" i="268"/>
  <c r="S161" i="268"/>
  <c r="N141" i="268"/>
  <c r="O141" i="268"/>
  <c r="P141" i="268"/>
  <c r="Q141" i="268"/>
  <c r="R141" i="268"/>
  <c r="S141" i="268"/>
  <c r="N130" i="268"/>
  <c r="O130" i="268"/>
  <c r="P130" i="268"/>
  <c r="Q130" i="268"/>
  <c r="R130" i="268"/>
  <c r="S130" i="268"/>
  <c r="N113" i="268"/>
  <c r="O113" i="268"/>
  <c r="P113" i="268"/>
  <c r="Q113" i="268"/>
  <c r="R113" i="268"/>
  <c r="S113" i="268"/>
  <c r="N97" i="268"/>
  <c r="O97" i="268"/>
  <c r="P97" i="268"/>
  <c r="Q97" i="268"/>
  <c r="R97" i="268"/>
  <c r="S97" i="268"/>
  <c r="N82" i="268"/>
  <c r="O82" i="268"/>
  <c r="P82" i="268"/>
  <c r="Q82" i="268"/>
  <c r="R82" i="268"/>
  <c r="S82" i="268"/>
  <c r="N74" i="268"/>
  <c r="O74" i="268"/>
  <c r="P74" i="268"/>
  <c r="Q74" i="268"/>
  <c r="R74" i="268"/>
  <c r="S74" i="268"/>
  <c r="L921" i="268"/>
  <c r="M921" i="268"/>
  <c r="L691" i="268"/>
  <c r="M691" i="268"/>
  <c r="L692" i="268"/>
  <c r="M692" i="268"/>
  <c r="L693" i="268"/>
  <c r="M693" i="268"/>
  <c r="L694" i="268"/>
  <c r="M694" i="268"/>
  <c r="L695" i="268"/>
  <c r="M695" i="268"/>
  <c r="L696" i="268"/>
  <c r="M696" i="268"/>
  <c r="L697" i="268"/>
  <c r="M697" i="268"/>
  <c r="L698" i="268"/>
  <c r="M698" i="268"/>
  <c r="L699" i="268"/>
  <c r="M699" i="268"/>
  <c r="L700" i="268"/>
  <c r="M700" i="268"/>
  <c r="L701" i="268"/>
  <c r="M701" i="268"/>
  <c r="L702" i="268"/>
  <c r="M702" i="268"/>
  <c r="L703" i="268"/>
  <c r="M703" i="268"/>
  <c r="L704" i="268"/>
  <c r="M704" i="268"/>
  <c r="L705" i="268"/>
  <c r="M705" i="268"/>
  <c r="L706" i="268"/>
  <c r="M706" i="268"/>
  <c r="L707" i="268"/>
  <c r="M707" i="268"/>
  <c r="L708" i="268"/>
  <c r="M708" i="268"/>
  <c r="L709" i="268"/>
  <c r="M709" i="268"/>
  <c r="L710" i="268"/>
  <c r="M710" i="268"/>
  <c r="L711" i="268"/>
  <c r="M711" i="268"/>
  <c r="L712" i="268"/>
  <c r="M712" i="268"/>
  <c r="L713" i="268"/>
  <c r="M713" i="268"/>
  <c r="L714" i="268"/>
  <c r="M714" i="268"/>
  <c r="L715" i="268"/>
  <c r="M715" i="268"/>
  <c r="L717" i="268"/>
  <c r="M717" i="268"/>
  <c r="L718" i="268"/>
  <c r="M718" i="268"/>
  <c r="L719" i="268"/>
  <c r="M719" i="268"/>
  <c r="L720" i="268"/>
  <c r="M720" i="268"/>
  <c r="L721" i="268"/>
  <c r="M721" i="268"/>
  <c r="L722" i="268"/>
  <c r="M722" i="268"/>
  <c r="L723" i="268"/>
  <c r="M723" i="268"/>
  <c r="L724" i="268"/>
  <c r="M724" i="268"/>
  <c r="L725" i="268"/>
  <c r="M725" i="268"/>
  <c r="L726" i="268"/>
  <c r="M726" i="268"/>
  <c r="L727" i="268"/>
  <c r="M727" i="268"/>
  <c r="L728" i="268"/>
  <c r="M728" i="268"/>
  <c r="L730" i="268"/>
  <c r="M730" i="268"/>
  <c r="L731" i="268"/>
  <c r="M731" i="268"/>
  <c r="L732" i="268"/>
  <c r="M732" i="268"/>
  <c r="L733" i="268"/>
  <c r="M733" i="268"/>
  <c r="L734" i="268"/>
  <c r="M734" i="268"/>
  <c r="L735" i="268"/>
  <c r="M735" i="268"/>
  <c r="L736" i="268"/>
  <c r="M736" i="268"/>
  <c r="L737" i="268"/>
  <c r="M737" i="268"/>
  <c r="L738" i="268"/>
  <c r="M738" i="268"/>
  <c r="L739" i="268"/>
  <c r="M739" i="268"/>
  <c r="L740" i="268"/>
  <c r="M740" i="268"/>
  <c r="L741" i="268"/>
  <c r="M741" i="268"/>
  <c r="L742" i="268"/>
  <c r="M742" i="268"/>
  <c r="L743" i="268"/>
  <c r="M743" i="268"/>
  <c r="L744" i="268"/>
  <c r="M744" i="268"/>
  <c r="L745" i="268"/>
  <c r="M745" i="268"/>
  <c r="L746" i="268"/>
  <c r="M746" i="268"/>
  <c r="L747" i="268"/>
  <c r="M747" i="268"/>
  <c r="L748" i="268"/>
  <c r="M748" i="268"/>
  <c r="L749" i="268"/>
  <c r="M749" i="268"/>
  <c r="L750" i="268"/>
  <c r="M750" i="268"/>
  <c r="L751" i="268"/>
  <c r="M751" i="268"/>
  <c r="L752" i="268"/>
  <c r="M752" i="268"/>
  <c r="L753" i="268"/>
  <c r="M753" i="268"/>
  <c r="L754" i="268"/>
  <c r="M754" i="268"/>
  <c r="L755" i="268"/>
  <c r="M755" i="268"/>
  <c r="L756" i="268"/>
  <c r="M756" i="268"/>
  <c r="L757" i="268"/>
  <c r="M757" i="268"/>
  <c r="L758" i="268"/>
  <c r="M758" i="268"/>
  <c r="L759" i="268"/>
  <c r="M759" i="268"/>
  <c r="L762" i="268"/>
  <c r="M762" i="268"/>
  <c r="L763" i="268"/>
  <c r="M763" i="268"/>
  <c r="L765" i="268"/>
  <c r="M765" i="268"/>
  <c r="L766" i="268"/>
  <c r="M766" i="268"/>
  <c r="L767" i="268"/>
  <c r="M767" i="268"/>
  <c r="L768" i="268"/>
  <c r="M768" i="268"/>
  <c r="L769" i="268"/>
  <c r="M769" i="268"/>
  <c r="L770" i="268"/>
  <c r="M770" i="268"/>
  <c r="L771" i="268"/>
  <c r="M771" i="268"/>
  <c r="L772" i="268"/>
  <c r="M772" i="268"/>
  <c r="L773" i="268"/>
  <c r="M773" i="268"/>
  <c r="L774" i="268"/>
  <c r="M774" i="268"/>
  <c r="L775" i="268"/>
  <c r="M775" i="268"/>
  <c r="L776" i="268"/>
  <c r="M776" i="268"/>
  <c r="L777" i="268"/>
  <c r="M777" i="268"/>
  <c r="L778" i="268"/>
  <c r="M778" i="268"/>
  <c r="L779" i="268"/>
  <c r="M779" i="268"/>
  <c r="L780" i="268"/>
  <c r="M780" i="268"/>
  <c r="L781" i="268"/>
  <c r="M781" i="268"/>
  <c r="L782" i="268"/>
  <c r="M782" i="268"/>
  <c r="L783" i="268"/>
  <c r="M783" i="268"/>
  <c r="L784" i="268"/>
  <c r="M784" i="268"/>
  <c r="L786" i="268"/>
  <c r="L785" i="268" s="1"/>
  <c r="M786" i="268"/>
  <c r="M785" i="268" s="1"/>
  <c r="L788" i="268"/>
  <c r="M788" i="268"/>
  <c r="L789" i="268"/>
  <c r="M789" i="268"/>
  <c r="L790" i="268"/>
  <c r="M790" i="268"/>
  <c r="L791" i="268"/>
  <c r="M791" i="268"/>
  <c r="L792" i="268"/>
  <c r="M792" i="268"/>
  <c r="L793" i="268"/>
  <c r="M793" i="268"/>
  <c r="L794" i="268"/>
  <c r="M794" i="268"/>
  <c r="L795" i="268"/>
  <c r="M795" i="268"/>
  <c r="L796" i="268"/>
  <c r="M796" i="268"/>
  <c r="L797" i="268"/>
  <c r="M797" i="268"/>
  <c r="L798" i="268"/>
  <c r="M798" i="268"/>
  <c r="L799" i="268"/>
  <c r="M799" i="268"/>
  <c r="L800" i="268"/>
  <c r="M800" i="268"/>
  <c r="L801" i="268"/>
  <c r="M801" i="268"/>
  <c r="L802" i="268"/>
  <c r="M802" i="268"/>
  <c r="L803" i="268"/>
  <c r="M803" i="268"/>
  <c r="L804" i="268"/>
  <c r="M804" i="268"/>
  <c r="L805" i="268"/>
  <c r="M805" i="268"/>
  <c r="L806" i="268"/>
  <c r="M806" i="268"/>
  <c r="L807" i="268"/>
  <c r="M807" i="268"/>
  <c r="L808" i="268"/>
  <c r="M808" i="268"/>
  <c r="L809" i="268"/>
  <c r="M809" i="268"/>
  <c r="L810" i="268"/>
  <c r="M810" i="268"/>
  <c r="L812" i="268"/>
  <c r="M812" i="268"/>
  <c r="L813" i="268"/>
  <c r="M813" i="268"/>
  <c r="L814" i="268"/>
  <c r="M814" i="268"/>
  <c r="L815" i="268"/>
  <c r="M815" i="268"/>
  <c r="L816" i="268"/>
  <c r="M816" i="268"/>
  <c r="L817" i="268"/>
  <c r="M817" i="268"/>
  <c r="L818" i="268"/>
  <c r="M818" i="268"/>
  <c r="L819" i="268"/>
  <c r="M819" i="268"/>
  <c r="L820" i="268"/>
  <c r="M820" i="268"/>
  <c r="L821" i="268"/>
  <c r="M821" i="268"/>
  <c r="L822" i="268"/>
  <c r="M822" i="268"/>
  <c r="L823" i="268"/>
  <c r="M823" i="268"/>
  <c r="L824" i="268"/>
  <c r="M824" i="268"/>
  <c r="L826" i="268"/>
  <c r="M826" i="268"/>
  <c r="L827" i="268"/>
  <c r="M827" i="268"/>
  <c r="L828" i="268"/>
  <c r="M828" i="268"/>
  <c r="L829" i="268"/>
  <c r="M829" i="268"/>
  <c r="L830" i="268"/>
  <c r="M830" i="268"/>
  <c r="L831" i="268"/>
  <c r="M831" i="268"/>
  <c r="L832" i="268"/>
  <c r="M832" i="268"/>
  <c r="L833" i="268"/>
  <c r="M833" i="268"/>
  <c r="L834" i="268"/>
  <c r="M834" i="268"/>
  <c r="L835" i="268"/>
  <c r="M835" i="268"/>
  <c r="L836" i="268"/>
  <c r="M836" i="268"/>
  <c r="L837" i="268"/>
  <c r="M837" i="268"/>
  <c r="L838" i="268"/>
  <c r="M838" i="268"/>
  <c r="L839" i="268"/>
  <c r="M839" i="268"/>
  <c r="L841" i="268"/>
  <c r="M841" i="268"/>
  <c r="L842" i="268"/>
  <c r="M842" i="268"/>
  <c r="L843" i="268"/>
  <c r="M843" i="268"/>
  <c r="L844" i="268"/>
  <c r="M844" i="268"/>
  <c r="L845" i="268"/>
  <c r="M845" i="268"/>
  <c r="L846" i="268"/>
  <c r="M846" i="268"/>
  <c r="L849" i="268"/>
  <c r="M849" i="268"/>
  <c r="L850" i="268"/>
  <c r="M850" i="268"/>
  <c r="L851" i="268"/>
  <c r="M851" i="268"/>
  <c r="L852" i="268"/>
  <c r="M852" i="268"/>
  <c r="L853" i="268"/>
  <c r="M853" i="268"/>
  <c r="L854" i="268"/>
  <c r="M854" i="268"/>
  <c r="L856" i="268"/>
  <c r="M856" i="268"/>
  <c r="L857" i="268"/>
  <c r="M857" i="268"/>
  <c r="L858" i="268"/>
  <c r="M858" i="268"/>
  <c r="L859" i="268"/>
  <c r="M859" i="268"/>
  <c r="L861" i="268"/>
  <c r="M861" i="268"/>
  <c r="L862" i="268"/>
  <c r="M862" i="268"/>
  <c r="L863" i="268"/>
  <c r="M863" i="268"/>
  <c r="L865" i="268"/>
  <c r="M865" i="268"/>
  <c r="L866" i="268"/>
  <c r="M866" i="268"/>
  <c r="L867" i="268"/>
  <c r="M867" i="268"/>
  <c r="L868" i="268"/>
  <c r="M868" i="268"/>
  <c r="L869" i="268"/>
  <c r="M869" i="268"/>
  <c r="L871" i="268"/>
  <c r="M871" i="268"/>
  <c r="L872" i="268"/>
  <c r="M872" i="268"/>
  <c r="L873" i="268"/>
  <c r="M873" i="268"/>
  <c r="L874" i="268"/>
  <c r="M874" i="268"/>
  <c r="L875" i="268"/>
  <c r="M875" i="268"/>
  <c r="L876" i="268"/>
  <c r="M876" i="268"/>
  <c r="L877" i="268"/>
  <c r="M877" i="268"/>
  <c r="L878" i="268"/>
  <c r="M878" i="268"/>
  <c r="L879" i="268"/>
  <c r="M879" i="268"/>
  <c r="L880" i="268"/>
  <c r="M880" i="268"/>
  <c r="L881" i="268"/>
  <c r="M881" i="268"/>
  <c r="L882" i="268"/>
  <c r="M882" i="268"/>
  <c r="L883" i="268"/>
  <c r="M883" i="268"/>
  <c r="L884" i="268"/>
  <c r="M884" i="268"/>
  <c r="L886" i="268"/>
  <c r="M886" i="268"/>
  <c r="L887" i="268"/>
  <c r="M887" i="268"/>
  <c r="L888" i="268"/>
  <c r="M888" i="268"/>
  <c r="L889" i="268"/>
  <c r="M889" i="268"/>
  <c r="L891" i="268"/>
  <c r="M891" i="268"/>
  <c r="L892" i="268"/>
  <c r="M892" i="268"/>
  <c r="L893" i="268"/>
  <c r="M893" i="268"/>
  <c r="L894" i="268"/>
  <c r="M894" i="268"/>
  <c r="L895" i="268"/>
  <c r="M895" i="268"/>
  <c r="L896" i="268"/>
  <c r="M896" i="268"/>
  <c r="L897" i="268"/>
  <c r="M897" i="268"/>
  <c r="L898" i="268"/>
  <c r="M898" i="268"/>
  <c r="L899" i="268"/>
  <c r="M899" i="268"/>
  <c r="L900" i="268"/>
  <c r="M900" i="268"/>
  <c r="L901" i="268"/>
  <c r="M901" i="268"/>
  <c r="L902" i="268"/>
  <c r="M902" i="268"/>
  <c r="L903" i="268"/>
  <c r="M903" i="268"/>
  <c r="L904" i="268"/>
  <c r="M904" i="268"/>
  <c r="L905" i="268"/>
  <c r="M905" i="268"/>
  <c r="L906" i="268"/>
  <c r="M906" i="268"/>
  <c r="L907" i="268"/>
  <c r="M907" i="268"/>
  <c r="L908" i="268"/>
  <c r="M908" i="268"/>
  <c r="L909" i="268"/>
  <c r="M909" i="268"/>
  <c r="L910" i="268"/>
  <c r="M910" i="268"/>
  <c r="L912" i="268"/>
  <c r="M912" i="268"/>
  <c r="L913" i="268"/>
  <c r="M913" i="268"/>
  <c r="L914" i="268"/>
  <c r="M914" i="268"/>
  <c r="L915" i="268"/>
  <c r="M915" i="268"/>
  <c r="L916" i="268"/>
  <c r="M916" i="268"/>
  <c r="L917" i="268"/>
  <c r="M917" i="268"/>
  <c r="L918" i="268"/>
  <c r="M918" i="268"/>
  <c r="L919" i="268"/>
  <c r="M919" i="268"/>
  <c r="L920" i="268"/>
  <c r="M920" i="268"/>
  <c r="N60" i="268"/>
  <c r="O60" i="268"/>
  <c r="P60" i="268"/>
  <c r="Q60" i="268"/>
  <c r="R60" i="268"/>
  <c r="S60" i="268"/>
  <c r="N40" i="268"/>
  <c r="O40" i="268"/>
  <c r="P40" i="268"/>
  <c r="Q40" i="268"/>
  <c r="R40" i="268"/>
  <c r="S40" i="268"/>
  <c r="N19" i="268"/>
  <c r="O19" i="268"/>
  <c r="P19" i="268"/>
  <c r="Q19" i="268"/>
  <c r="R19" i="268"/>
  <c r="S19" i="268"/>
  <c r="K18" i="268"/>
  <c r="K19" i="268" s="1"/>
  <c r="K20" i="268" s="1"/>
  <c r="K21" i="268" s="1"/>
  <c r="K22" i="268" s="1"/>
  <c r="K23" i="268" s="1"/>
  <c r="K24" i="268" s="1"/>
  <c r="K25" i="268" s="1"/>
  <c r="K26" i="268" s="1"/>
  <c r="K27" i="268" s="1"/>
  <c r="K28" i="268" s="1"/>
  <c r="K29" i="268" s="1"/>
  <c r="K30" i="268" s="1"/>
  <c r="K31" i="268" s="1"/>
  <c r="K32" i="268" s="1"/>
  <c r="K33" i="268" s="1"/>
  <c r="K34" i="268" s="1"/>
  <c r="K35" i="268" s="1"/>
  <c r="K36" i="268" s="1"/>
  <c r="K37" i="268" s="1"/>
  <c r="K38" i="268" s="1"/>
  <c r="K39" i="268" s="1"/>
  <c r="K40" i="268" s="1"/>
  <c r="K41" i="268" s="1"/>
  <c r="K42" i="268" s="1"/>
  <c r="K43" i="268" s="1"/>
  <c r="K44" i="268" s="1"/>
  <c r="K45" i="268" s="1"/>
  <c r="K46" i="268" s="1"/>
  <c r="K47" i="268" s="1"/>
  <c r="K48" i="268" s="1"/>
  <c r="K49" i="268" s="1"/>
  <c r="K50" i="268" s="1"/>
  <c r="K51" i="268" s="1"/>
  <c r="K52" i="268" s="1"/>
  <c r="K53" i="268" s="1"/>
  <c r="K54" i="268" s="1"/>
  <c r="K55" i="268" s="1"/>
  <c r="K56" i="268" s="1"/>
  <c r="K57" i="268" s="1"/>
  <c r="K58" i="268" s="1"/>
  <c r="K59" i="268" s="1"/>
  <c r="K60" i="268" s="1"/>
  <c r="K61" i="268" s="1"/>
  <c r="K62" i="268" s="1"/>
  <c r="K63" i="268" s="1"/>
  <c r="K64" i="268" s="1"/>
  <c r="K65" i="268" s="1"/>
  <c r="K66" i="268" s="1"/>
  <c r="K67" i="268" s="1"/>
  <c r="K68" i="268" s="1"/>
  <c r="K69" i="268" s="1"/>
  <c r="K70" i="268" s="1"/>
  <c r="K71" i="268" s="1"/>
  <c r="K72" i="268" s="1"/>
  <c r="K73" i="268" s="1"/>
  <c r="K74" i="268" s="1"/>
  <c r="K75" i="268" s="1"/>
  <c r="K76" i="268" s="1"/>
  <c r="K77" i="268" s="1"/>
  <c r="K78" i="268" s="1"/>
  <c r="K79" i="268" s="1"/>
  <c r="K80" i="268" s="1"/>
  <c r="K81" i="268" s="1"/>
  <c r="K82" i="268" s="1"/>
  <c r="K83" i="268" s="1"/>
  <c r="K84" i="268" s="1"/>
  <c r="K85" i="268" s="1"/>
  <c r="K86" i="268" s="1"/>
  <c r="K87" i="268" s="1"/>
  <c r="K88" i="268" s="1"/>
  <c r="K89" i="268" s="1"/>
  <c r="K90" i="268" s="1"/>
  <c r="K91" i="268" s="1"/>
  <c r="K92" i="268" s="1"/>
  <c r="K93" i="268" s="1"/>
  <c r="K94" i="268" s="1"/>
  <c r="K95" i="268" s="1"/>
  <c r="K96" i="268" s="1"/>
  <c r="K97" i="268" s="1"/>
  <c r="K98" i="268" s="1"/>
  <c r="K99" i="268" s="1"/>
  <c r="K100" i="268" s="1"/>
  <c r="K101" i="268" s="1"/>
  <c r="K102" i="268" s="1"/>
  <c r="K103" i="268" s="1"/>
  <c r="K104" i="268" s="1"/>
  <c r="K105" i="268" s="1"/>
  <c r="K106" i="268" s="1"/>
  <c r="K107" i="268" s="1"/>
  <c r="K108" i="268" s="1"/>
  <c r="K109" i="268" s="1"/>
  <c r="K110" i="268" s="1"/>
  <c r="K111" i="268" s="1"/>
  <c r="K112" i="268" s="1"/>
  <c r="K113" i="268" s="1"/>
  <c r="K114" i="268" s="1"/>
  <c r="K115" i="268" s="1"/>
  <c r="K116" i="268" s="1"/>
  <c r="K117" i="268" s="1"/>
  <c r="K118" i="268" s="1"/>
  <c r="K119" i="268" s="1"/>
  <c r="K120" i="268" s="1"/>
  <c r="K121" i="268" s="1"/>
  <c r="K122" i="268" s="1"/>
  <c r="K123" i="268" s="1"/>
  <c r="K124" i="268" s="1"/>
  <c r="K125" i="268" s="1"/>
  <c r="K126" i="268" s="1"/>
  <c r="K127" i="268" s="1"/>
  <c r="K128" i="268" s="1"/>
  <c r="K129" i="268" s="1"/>
  <c r="K130" i="268" s="1"/>
  <c r="K131" i="268" s="1"/>
  <c r="K132" i="268" s="1"/>
  <c r="K133" i="268" s="1"/>
  <c r="K134" i="268" s="1"/>
  <c r="K135" i="268" s="1"/>
  <c r="K136" i="268" s="1"/>
  <c r="K137" i="268" s="1"/>
  <c r="K138" i="268" s="1"/>
  <c r="K139" i="268" s="1"/>
  <c r="K140" i="268" s="1"/>
  <c r="K141" i="268" s="1"/>
  <c r="K142" i="268" s="1"/>
  <c r="K143" i="268" s="1"/>
  <c r="K144" i="268" s="1"/>
  <c r="K145" i="268" s="1"/>
  <c r="K146" i="268" s="1"/>
  <c r="K147" i="268" s="1"/>
  <c r="K148" i="268" s="1"/>
  <c r="K149" i="268" s="1"/>
  <c r="K150" i="268" s="1"/>
  <c r="K151" i="268" s="1"/>
  <c r="K152" i="268" s="1"/>
  <c r="K153" i="268" s="1"/>
  <c r="K154" i="268" s="1"/>
  <c r="K155" i="268" s="1"/>
  <c r="K156" i="268" s="1"/>
  <c r="K157" i="268" s="1"/>
  <c r="K158" i="268" s="1"/>
  <c r="K159" i="268" s="1"/>
  <c r="K160" i="268" s="1"/>
  <c r="K161" i="268" s="1"/>
  <c r="K162" i="268" s="1"/>
  <c r="K163" i="268" s="1"/>
  <c r="K164" i="268" s="1"/>
  <c r="K165" i="268" s="1"/>
  <c r="K166" i="268" s="1"/>
  <c r="K167" i="268" s="1"/>
  <c r="K168" i="268" s="1"/>
  <c r="K169" i="268" s="1"/>
  <c r="K170" i="268" s="1"/>
  <c r="K171" i="268" s="1"/>
  <c r="K172" i="268" s="1"/>
  <c r="K173" i="268" s="1"/>
  <c r="K174" i="268" s="1"/>
  <c r="K175" i="268" s="1"/>
  <c r="K176" i="268" s="1"/>
  <c r="K177" i="268" s="1"/>
  <c r="K178" i="268" s="1"/>
  <c r="K179" i="268" s="1"/>
  <c r="K180" i="268" s="1"/>
  <c r="K181" i="268" s="1"/>
  <c r="K182" i="268" s="1"/>
  <c r="K183" i="268" s="1"/>
  <c r="K184" i="268" s="1"/>
  <c r="K185" i="268" s="1"/>
  <c r="K186" i="268" s="1"/>
  <c r="K187" i="268" s="1"/>
  <c r="K188" i="268" s="1"/>
  <c r="K189" i="268" s="1"/>
  <c r="K190" i="268" s="1"/>
  <c r="K191" i="268" s="1"/>
  <c r="K192" i="268" s="1"/>
  <c r="K193" i="268" s="1"/>
  <c r="K194" i="268" s="1"/>
  <c r="K195" i="268" s="1"/>
  <c r="K196" i="268" s="1"/>
  <c r="K197" i="268" s="1"/>
  <c r="K198" i="268" s="1"/>
  <c r="K199" i="268" s="1"/>
  <c r="K200" i="268" s="1"/>
  <c r="K201" i="268" s="1"/>
  <c r="K202" i="268" s="1"/>
  <c r="K203" i="268" s="1"/>
  <c r="K204" i="268" s="1"/>
  <c r="K205" i="268" s="1"/>
  <c r="K206" i="268" s="1"/>
  <c r="K207" i="268" s="1"/>
  <c r="K208" i="268" s="1"/>
  <c r="K209" i="268" s="1"/>
  <c r="K210" i="268" s="1"/>
  <c r="K211" i="268" s="1"/>
  <c r="K212" i="268" s="1"/>
  <c r="K213" i="268" s="1"/>
  <c r="K214" i="268" s="1"/>
  <c r="K215" i="268" s="1"/>
  <c r="K216" i="268" s="1"/>
  <c r="K217" i="268" s="1"/>
  <c r="K218" i="268" s="1"/>
  <c r="K219" i="268" s="1"/>
  <c r="K220" i="268" s="1"/>
  <c r="K221" i="268" s="1"/>
  <c r="K222" i="268" s="1"/>
  <c r="K223" i="268" s="1"/>
  <c r="K224" i="268" s="1"/>
  <c r="K225" i="268" s="1"/>
  <c r="K226" i="268" s="1"/>
  <c r="K227" i="268" s="1"/>
  <c r="K228" i="268" s="1"/>
  <c r="K229" i="268" s="1"/>
  <c r="K230" i="268" s="1"/>
  <c r="K231" i="268" s="1"/>
  <c r="K232" i="268" s="1"/>
  <c r="K233" i="268" s="1"/>
  <c r="K234" i="268" s="1"/>
  <c r="K235" i="268" s="1"/>
  <c r="K236" i="268" s="1"/>
  <c r="K237" i="268" s="1"/>
  <c r="K238" i="268" s="1"/>
  <c r="K239" i="268" s="1"/>
  <c r="K240" i="268" s="1"/>
  <c r="K241" i="268" s="1"/>
  <c r="K242" i="268" s="1"/>
  <c r="K243" i="268" s="1"/>
  <c r="K244" i="268" s="1"/>
  <c r="K245" i="268" s="1"/>
  <c r="K246" i="268" s="1"/>
  <c r="K247" i="268" s="1"/>
  <c r="K248" i="268" s="1"/>
  <c r="K249" i="268" s="1"/>
  <c r="K250" i="268" s="1"/>
  <c r="K251" i="268" s="1"/>
  <c r="K252" i="268" s="1"/>
  <c r="K253" i="268" s="1"/>
  <c r="K254" i="268" s="1"/>
  <c r="K255" i="268" s="1"/>
  <c r="K256" i="268" s="1"/>
  <c r="K257" i="268" s="1"/>
  <c r="K258" i="268" s="1"/>
  <c r="K259" i="268" s="1"/>
  <c r="K260" i="268" s="1"/>
  <c r="K261" i="268" s="1"/>
  <c r="K262" i="268" s="1"/>
  <c r="K263" i="268" s="1"/>
  <c r="K264" i="268" s="1"/>
  <c r="K265" i="268" s="1"/>
  <c r="K266" i="268" s="1"/>
  <c r="K267" i="268" s="1"/>
  <c r="K268" i="268" s="1"/>
  <c r="K269" i="268" s="1"/>
  <c r="K270" i="268" s="1"/>
  <c r="K271" i="268" s="1"/>
  <c r="K272" i="268" s="1"/>
  <c r="K273" i="268" s="1"/>
  <c r="K274" i="268" s="1"/>
  <c r="K275" i="268" s="1"/>
  <c r="K276" i="268" s="1"/>
  <c r="K277" i="268" s="1"/>
  <c r="K278" i="268" s="1"/>
  <c r="K279" i="268" s="1"/>
  <c r="K280" i="268" s="1"/>
  <c r="K281" i="268" s="1"/>
  <c r="K282" i="268" s="1"/>
  <c r="K283" i="268" s="1"/>
  <c r="K284" i="268" s="1"/>
  <c r="K285" i="268" s="1"/>
  <c r="K286" i="268" s="1"/>
  <c r="K287" i="268" s="1"/>
  <c r="K288" i="268" s="1"/>
  <c r="K289" i="268" s="1"/>
  <c r="K290" i="268" s="1"/>
  <c r="K291" i="268" s="1"/>
  <c r="K292" i="268" s="1"/>
  <c r="K293" i="268" s="1"/>
  <c r="K294" i="268" s="1"/>
  <c r="K295" i="268" s="1"/>
  <c r="K296" i="268" s="1"/>
  <c r="K297" i="268" s="1"/>
  <c r="K298" i="268" s="1"/>
  <c r="K299" i="268" s="1"/>
  <c r="K300" i="268" s="1"/>
  <c r="K301" i="268" s="1"/>
  <c r="K302" i="268" s="1"/>
  <c r="K303" i="268" s="1"/>
  <c r="K304" i="268" s="1"/>
  <c r="K305" i="268" s="1"/>
  <c r="K306" i="268" s="1"/>
  <c r="K307" i="268" s="1"/>
  <c r="K308" i="268" s="1"/>
  <c r="K309" i="268" s="1"/>
  <c r="K310" i="268" s="1"/>
  <c r="K311" i="268" s="1"/>
  <c r="K312" i="268" s="1"/>
  <c r="K313" i="268" s="1"/>
  <c r="K314" i="268" s="1"/>
  <c r="K315" i="268" s="1"/>
  <c r="K316" i="268" s="1"/>
  <c r="K317" i="268" s="1"/>
  <c r="K318" i="268" s="1"/>
  <c r="K319" i="268" s="1"/>
  <c r="K320" i="268" s="1"/>
  <c r="K321" i="268" s="1"/>
  <c r="K322" i="268" s="1"/>
  <c r="K323" i="268" s="1"/>
  <c r="K324" i="268" s="1"/>
  <c r="K325" i="268" s="1"/>
  <c r="K326" i="268" s="1"/>
  <c r="K327" i="268" s="1"/>
  <c r="K328" i="268" s="1"/>
  <c r="K329" i="268" s="1"/>
  <c r="K330" i="268" s="1"/>
  <c r="K331" i="268" s="1"/>
  <c r="K332" i="268" s="1"/>
  <c r="K333" i="268" s="1"/>
  <c r="K334" i="268" s="1"/>
  <c r="K335" i="268" s="1"/>
  <c r="K336" i="268" s="1"/>
  <c r="K337" i="268" s="1"/>
  <c r="K338" i="268" s="1"/>
  <c r="K339" i="268" s="1"/>
  <c r="K340" i="268" s="1"/>
  <c r="K341" i="268" s="1"/>
  <c r="K342" i="268" s="1"/>
  <c r="K343" i="268" s="1"/>
  <c r="K344" i="268" s="1"/>
  <c r="K345" i="268" s="1"/>
  <c r="K346" i="268" s="1"/>
  <c r="K347" i="268" s="1"/>
  <c r="K348" i="268" s="1"/>
  <c r="K349" i="268" s="1"/>
  <c r="K350" i="268" s="1"/>
  <c r="K351" i="268" s="1"/>
  <c r="K352" i="268" s="1"/>
  <c r="K353" i="268" s="1"/>
  <c r="K354" i="268" s="1"/>
  <c r="K355" i="268" s="1"/>
  <c r="K356" i="268" s="1"/>
  <c r="K357" i="268" s="1"/>
  <c r="K358" i="268" s="1"/>
  <c r="K359" i="268" s="1"/>
  <c r="K360" i="268" s="1"/>
  <c r="K361" i="268" s="1"/>
  <c r="K362" i="268" s="1"/>
  <c r="K363" i="268" s="1"/>
  <c r="K364" i="268" s="1"/>
  <c r="K365" i="268" s="1"/>
  <c r="K366" i="268" s="1"/>
  <c r="K367" i="268" s="1"/>
  <c r="K368" i="268" s="1"/>
  <c r="K369" i="268" s="1"/>
  <c r="K370" i="268" s="1"/>
  <c r="K371" i="268" s="1"/>
  <c r="K372" i="268" s="1"/>
  <c r="K373" i="268" s="1"/>
  <c r="K374" i="268" s="1"/>
  <c r="K375" i="268" s="1"/>
  <c r="K376" i="268" s="1"/>
  <c r="K377" i="268" s="1"/>
  <c r="K378" i="268" s="1"/>
  <c r="K379" i="268" s="1"/>
  <c r="K380" i="268" s="1"/>
  <c r="K381" i="268" s="1"/>
  <c r="K382" i="268" s="1"/>
  <c r="K383" i="268" s="1"/>
  <c r="K384" i="268" s="1"/>
  <c r="K385" i="268" s="1"/>
  <c r="K386" i="268" s="1"/>
  <c r="K387" i="268" s="1"/>
  <c r="K388" i="268" s="1"/>
  <c r="K389" i="268" s="1"/>
  <c r="K390" i="268" s="1"/>
  <c r="K391" i="268" s="1"/>
  <c r="K392" i="268" s="1"/>
  <c r="K393" i="268" s="1"/>
  <c r="K394" i="268" s="1"/>
  <c r="K395" i="268" s="1"/>
  <c r="K396" i="268" s="1"/>
  <c r="K397" i="268" s="1"/>
  <c r="K398" i="268" s="1"/>
  <c r="K399" i="268" s="1"/>
  <c r="K400" i="268" s="1"/>
  <c r="K401" i="268" s="1"/>
  <c r="K402" i="268" s="1"/>
  <c r="K403" i="268" s="1"/>
  <c r="K404" i="268" s="1"/>
  <c r="K405" i="268" s="1"/>
  <c r="K406" i="268" s="1"/>
  <c r="K407" i="268" s="1"/>
  <c r="K408" i="268" s="1"/>
  <c r="K409" i="268" s="1"/>
  <c r="K410" i="268" s="1"/>
  <c r="K411" i="268" s="1"/>
  <c r="K412" i="268" s="1"/>
  <c r="K413" i="268" s="1"/>
  <c r="K414" i="268" s="1"/>
  <c r="K415" i="268" s="1"/>
  <c r="K416" i="268" s="1"/>
  <c r="K417" i="268" s="1"/>
  <c r="K418" i="268" s="1"/>
  <c r="K419" i="268" s="1"/>
  <c r="K420" i="268" s="1"/>
  <c r="K421" i="268" s="1"/>
  <c r="K422" i="268" s="1"/>
  <c r="K423" i="268" s="1"/>
  <c r="K424" i="268" s="1"/>
  <c r="K425" i="268" s="1"/>
  <c r="K426" i="268" s="1"/>
  <c r="K427" i="268" s="1"/>
  <c r="K428" i="268" s="1"/>
  <c r="K429" i="268" s="1"/>
  <c r="K430" i="268" s="1"/>
  <c r="K431" i="268" s="1"/>
  <c r="K432" i="268" s="1"/>
  <c r="K433" i="268" s="1"/>
  <c r="K434" i="268" s="1"/>
  <c r="K435" i="268" s="1"/>
  <c r="K436" i="268" s="1"/>
  <c r="K437" i="268" s="1"/>
  <c r="K438" i="268" s="1"/>
  <c r="K439" i="268" s="1"/>
  <c r="K440" i="268" s="1"/>
  <c r="K441" i="268" s="1"/>
  <c r="K442" i="268" s="1"/>
  <c r="K443" i="268" s="1"/>
  <c r="K444" i="268" s="1"/>
  <c r="K445" i="268" s="1"/>
  <c r="K446" i="268" s="1"/>
  <c r="K447" i="268" s="1"/>
  <c r="K448" i="268" s="1"/>
  <c r="K449" i="268" s="1"/>
  <c r="K450" i="268" s="1"/>
  <c r="K451" i="268" s="1"/>
  <c r="K452" i="268" s="1"/>
  <c r="K453" i="268" s="1"/>
  <c r="K454" i="268" s="1"/>
  <c r="K455" i="268" s="1"/>
  <c r="K456" i="268" s="1"/>
  <c r="K457" i="268" s="1"/>
  <c r="K458" i="268" s="1"/>
  <c r="K459" i="268" s="1"/>
  <c r="K460" i="268" s="1"/>
  <c r="K461" i="268" s="1"/>
  <c r="K462" i="268" s="1"/>
  <c r="K463" i="268" s="1"/>
  <c r="K464" i="268" s="1"/>
  <c r="K465" i="268" s="1"/>
  <c r="K466" i="268" s="1"/>
  <c r="K467" i="268" s="1"/>
  <c r="K468" i="268" s="1"/>
  <c r="K469" i="268" s="1"/>
  <c r="K470" i="268" s="1"/>
  <c r="K471" i="268" s="1"/>
  <c r="K472" i="268" s="1"/>
  <c r="K473" i="268" s="1"/>
  <c r="K474" i="268" s="1"/>
  <c r="K475" i="268" s="1"/>
  <c r="K476" i="268" s="1"/>
  <c r="K477" i="268" s="1"/>
  <c r="K478" i="268" s="1"/>
  <c r="K479" i="268" s="1"/>
  <c r="K480" i="268" s="1"/>
  <c r="K481" i="268" s="1"/>
  <c r="K482" i="268" s="1"/>
  <c r="K483" i="268" s="1"/>
  <c r="K484" i="268" s="1"/>
  <c r="K485" i="268" s="1"/>
  <c r="K486" i="268" s="1"/>
  <c r="K487" i="268" s="1"/>
  <c r="K488" i="268" s="1"/>
  <c r="K489" i="268" s="1"/>
  <c r="K490" i="268" s="1"/>
  <c r="K491" i="268" s="1"/>
  <c r="K492" i="268" s="1"/>
  <c r="K493" i="268" s="1"/>
  <c r="K494" i="268" s="1"/>
  <c r="K495" i="268" s="1"/>
  <c r="K496" i="268" s="1"/>
  <c r="K497" i="268" s="1"/>
  <c r="K498" i="268" s="1"/>
  <c r="K499" i="268" s="1"/>
  <c r="K500" i="268" s="1"/>
  <c r="K501" i="268" s="1"/>
  <c r="K502" i="268" s="1"/>
  <c r="K503" i="268" s="1"/>
  <c r="K504" i="268" s="1"/>
  <c r="K505" i="268" s="1"/>
  <c r="K506" i="268" s="1"/>
  <c r="K507" i="268" s="1"/>
  <c r="K508" i="268" s="1"/>
  <c r="K509" i="268" s="1"/>
  <c r="K510" i="268" s="1"/>
  <c r="K511" i="268" s="1"/>
  <c r="K512" i="268" s="1"/>
  <c r="K513" i="268" s="1"/>
  <c r="K514" i="268" s="1"/>
  <c r="K515" i="268" s="1"/>
  <c r="K516" i="268" s="1"/>
  <c r="K517" i="268" s="1"/>
  <c r="K518" i="268" s="1"/>
  <c r="K519" i="268" s="1"/>
  <c r="K520" i="268" s="1"/>
  <c r="K521" i="268" s="1"/>
  <c r="K522" i="268" s="1"/>
  <c r="K523" i="268" s="1"/>
  <c r="K524" i="268" s="1"/>
  <c r="K525" i="268" s="1"/>
  <c r="K526" i="268" s="1"/>
  <c r="K527" i="268" s="1"/>
  <c r="K528" i="268" s="1"/>
  <c r="K529" i="268" s="1"/>
  <c r="K530" i="268" s="1"/>
  <c r="K531" i="268" s="1"/>
  <c r="K532" i="268" s="1"/>
  <c r="K533" i="268" s="1"/>
  <c r="K534" i="268" s="1"/>
  <c r="K535" i="268" s="1"/>
  <c r="K536" i="268" s="1"/>
  <c r="K537" i="268" s="1"/>
  <c r="K538" i="268" s="1"/>
  <c r="K539" i="268" s="1"/>
  <c r="K540" i="268" s="1"/>
  <c r="K541" i="268" s="1"/>
  <c r="K542" i="268" s="1"/>
  <c r="K543" i="268" s="1"/>
  <c r="K544" i="268" s="1"/>
  <c r="K545" i="268" s="1"/>
  <c r="K546" i="268" s="1"/>
  <c r="K547" i="268" s="1"/>
  <c r="K548" i="268" s="1"/>
  <c r="K549" i="268" s="1"/>
  <c r="K550" i="268" s="1"/>
  <c r="K551" i="268" s="1"/>
  <c r="K552" i="268" s="1"/>
  <c r="K553" i="268" s="1"/>
  <c r="K554" i="268" s="1"/>
  <c r="K555" i="268" s="1"/>
  <c r="K556" i="268" s="1"/>
  <c r="K557" i="268" s="1"/>
  <c r="K558" i="268" s="1"/>
  <c r="K559" i="268" s="1"/>
  <c r="K560" i="268" s="1"/>
  <c r="K561" i="268" s="1"/>
  <c r="K562" i="268" s="1"/>
  <c r="K563" i="268" s="1"/>
  <c r="K564" i="268" s="1"/>
  <c r="K565" i="268" s="1"/>
  <c r="K566" i="268" s="1"/>
  <c r="K567" i="268" s="1"/>
  <c r="K568" i="268" s="1"/>
  <c r="K569" i="268" s="1"/>
  <c r="K570" i="268" s="1"/>
  <c r="K571" i="268" s="1"/>
  <c r="K572" i="268" s="1"/>
  <c r="K573" i="268" s="1"/>
  <c r="K574" i="268" s="1"/>
  <c r="K575" i="268" s="1"/>
  <c r="K576" i="268" s="1"/>
  <c r="K577" i="268" s="1"/>
  <c r="K578" i="268" s="1"/>
  <c r="K579" i="268" s="1"/>
  <c r="K580" i="268" s="1"/>
  <c r="K581" i="268" s="1"/>
  <c r="K582" i="268" s="1"/>
  <c r="K583" i="268" s="1"/>
  <c r="K584" i="268" s="1"/>
  <c r="K585" i="268" s="1"/>
  <c r="K586" i="268" s="1"/>
  <c r="K587" i="268" s="1"/>
  <c r="K588" i="268" s="1"/>
  <c r="K589" i="268" s="1"/>
  <c r="K590" i="268" s="1"/>
  <c r="K591" i="268" s="1"/>
  <c r="K592" i="268" s="1"/>
  <c r="K593" i="268" s="1"/>
  <c r="K594" i="268" s="1"/>
  <c r="K595" i="268" s="1"/>
  <c r="K596" i="268" s="1"/>
  <c r="K597" i="268" s="1"/>
  <c r="K598" i="268" s="1"/>
  <c r="K599" i="268" s="1"/>
  <c r="K600" i="268" s="1"/>
  <c r="K601" i="268" s="1"/>
  <c r="K602" i="268" s="1"/>
  <c r="K603" i="268" s="1"/>
  <c r="K604" i="268" s="1"/>
  <c r="K605" i="268" s="1"/>
  <c r="K606" i="268" s="1"/>
  <c r="K607" i="268" s="1"/>
  <c r="K608" i="268" s="1"/>
  <c r="K609" i="268" s="1"/>
  <c r="K610" i="268" s="1"/>
  <c r="K611" i="268" s="1"/>
  <c r="K612" i="268" s="1"/>
  <c r="K613" i="268" s="1"/>
  <c r="K614" i="268" s="1"/>
  <c r="K615" i="268" s="1"/>
  <c r="K616" i="268" s="1"/>
  <c r="K617" i="268" s="1"/>
  <c r="K618" i="268" s="1"/>
  <c r="K619" i="268" s="1"/>
  <c r="K620" i="268" s="1"/>
  <c r="K621" i="268" s="1"/>
  <c r="K622" i="268" s="1"/>
  <c r="K623" i="268" s="1"/>
  <c r="K624" i="268" s="1"/>
  <c r="K625" i="268" s="1"/>
  <c r="K626" i="268" s="1"/>
  <c r="K627" i="268" s="1"/>
  <c r="K628" i="268" s="1"/>
  <c r="K629" i="268" s="1"/>
  <c r="K630" i="268" s="1"/>
  <c r="K631" i="268" s="1"/>
  <c r="K632" i="268" s="1"/>
  <c r="K633" i="268" s="1"/>
  <c r="K634" i="268" s="1"/>
  <c r="K635" i="268" s="1"/>
  <c r="K636" i="268" s="1"/>
  <c r="K637" i="268" s="1"/>
  <c r="K638" i="268" s="1"/>
  <c r="K639" i="268" s="1"/>
  <c r="K640" i="268" s="1"/>
  <c r="K641" i="268" s="1"/>
  <c r="K642" i="268" s="1"/>
  <c r="K643" i="268" s="1"/>
  <c r="K644" i="268" s="1"/>
  <c r="K645" i="268" s="1"/>
  <c r="K646" i="268" s="1"/>
  <c r="K647" i="268" s="1"/>
  <c r="K648" i="268" s="1"/>
  <c r="K649" i="268" s="1"/>
  <c r="K650" i="268" s="1"/>
  <c r="K651" i="268" s="1"/>
  <c r="K652" i="268" s="1"/>
  <c r="K653" i="268" s="1"/>
  <c r="K654" i="268" s="1"/>
  <c r="K655" i="268" s="1"/>
  <c r="K656" i="268" s="1"/>
  <c r="K657" i="268" s="1"/>
  <c r="K658" i="268" s="1"/>
  <c r="K659" i="268" s="1"/>
  <c r="K660" i="268" s="1"/>
  <c r="K661" i="268" s="1"/>
  <c r="K662" i="268" s="1"/>
  <c r="K663" i="268" s="1"/>
  <c r="K664" i="268" s="1"/>
  <c r="K665" i="268" s="1"/>
  <c r="K666" i="268" s="1"/>
  <c r="K667" i="268" s="1"/>
  <c r="K668" i="268" s="1"/>
  <c r="K669" i="268" s="1"/>
  <c r="K670" i="268" s="1"/>
  <c r="K671" i="268" s="1"/>
  <c r="K672" i="268" s="1"/>
  <c r="K673" i="268" s="1"/>
  <c r="K674" i="268" s="1"/>
  <c r="K675" i="268" s="1"/>
  <c r="K676" i="268" s="1"/>
  <c r="K677" i="268" s="1"/>
  <c r="K678" i="268" s="1"/>
  <c r="K679" i="268" s="1"/>
  <c r="K680" i="268" s="1"/>
  <c r="K681" i="268" s="1"/>
  <c r="K682" i="268" s="1"/>
  <c r="K683" i="268" s="1"/>
  <c r="K684" i="268" s="1"/>
  <c r="K685" i="268" s="1"/>
  <c r="K686" i="268" s="1"/>
  <c r="K687" i="268" s="1"/>
  <c r="K688" i="268" s="1"/>
  <c r="K689" i="268" s="1"/>
  <c r="K690" i="268" s="1"/>
  <c r="K691" i="268" s="1"/>
  <c r="K692" i="268" s="1"/>
  <c r="K693" i="268" s="1"/>
  <c r="K694" i="268" s="1"/>
  <c r="K695" i="268" s="1"/>
  <c r="K696" i="268" s="1"/>
  <c r="K697" i="268" s="1"/>
  <c r="K698" i="268" s="1"/>
  <c r="K699" i="268" s="1"/>
  <c r="K700" i="268" s="1"/>
  <c r="K701" i="268" s="1"/>
  <c r="K702" i="268" s="1"/>
  <c r="K703" i="268" s="1"/>
  <c r="K704" i="268" s="1"/>
  <c r="K705" i="268" s="1"/>
  <c r="K706" i="268" s="1"/>
  <c r="K707" i="268" s="1"/>
  <c r="K708" i="268" s="1"/>
  <c r="K709" i="268" s="1"/>
  <c r="K710" i="268" s="1"/>
  <c r="K711" i="268" s="1"/>
  <c r="K712" i="268" s="1"/>
  <c r="K713" i="268" s="1"/>
  <c r="K714" i="268" s="1"/>
  <c r="K715" i="268" s="1"/>
  <c r="K716" i="268" s="1"/>
  <c r="K717" i="268" s="1"/>
  <c r="K718" i="268" s="1"/>
  <c r="K719" i="268" s="1"/>
  <c r="K720" i="268" s="1"/>
  <c r="K721" i="268" s="1"/>
  <c r="K722" i="268" s="1"/>
  <c r="K723" i="268" s="1"/>
  <c r="K724" i="268" s="1"/>
  <c r="K725" i="268" s="1"/>
  <c r="K726" i="268" s="1"/>
  <c r="K727" i="268" s="1"/>
  <c r="K728" i="268" s="1"/>
  <c r="K729" i="268" s="1"/>
  <c r="K730" i="268" s="1"/>
  <c r="K731" i="268" s="1"/>
  <c r="K732" i="268" s="1"/>
  <c r="K733" i="268" s="1"/>
  <c r="K734" i="268" s="1"/>
  <c r="K735" i="268" s="1"/>
  <c r="K736" i="268" s="1"/>
  <c r="K737" i="268" s="1"/>
  <c r="K738" i="268" s="1"/>
  <c r="K739" i="268" s="1"/>
  <c r="K740" i="268" s="1"/>
  <c r="K741" i="268" s="1"/>
  <c r="K742" i="268" s="1"/>
  <c r="K743" i="268" s="1"/>
  <c r="K744" i="268" s="1"/>
  <c r="K745" i="268" s="1"/>
  <c r="K746" i="268" s="1"/>
  <c r="K747" i="268" s="1"/>
  <c r="K748" i="268" s="1"/>
  <c r="K749" i="268" s="1"/>
  <c r="K750" i="268" s="1"/>
  <c r="K751" i="268" s="1"/>
  <c r="K752" i="268" s="1"/>
  <c r="K753" i="268" s="1"/>
  <c r="K754" i="268" s="1"/>
  <c r="K755" i="268" s="1"/>
  <c r="K756" i="268" s="1"/>
  <c r="K757" i="268" s="1"/>
  <c r="K758" i="268" s="1"/>
  <c r="K759" i="268" s="1"/>
  <c r="K760" i="268" s="1"/>
  <c r="K761" i="268" s="1"/>
  <c r="K762" i="268" s="1"/>
  <c r="K763" i="268" s="1"/>
  <c r="K764" i="268" s="1"/>
  <c r="K765" i="268" s="1"/>
  <c r="K766" i="268" s="1"/>
  <c r="K767" i="268" s="1"/>
  <c r="K768" i="268" s="1"/>
  <c r="K769" i="268" s="1"/>
  <c r="K770" i="268" s="1"/>
  <c r="K771" i="268" s="1"/>
  <c r="K772" i="268" s="1"/>
  <c r="K773" i="268" s="1"/>
  <c r="K774" i="268" s="1"/>
  <c r="K775" i="268" s="1"/>
  <c r="K776" i="268" s="1"/>
  <c r="K777" i="268" s="1"/>
  <c r="K778" i="268" s="1"/>
  <c r="K779" i="268" s="1"/>
  <c r="K780" i="268" s="1"/>
  <c r="K781" i="268" s="1"/>
  <c r="K782" i="268" s="1"/>
  <c r="K783" i="268" s="1"/>
  <c r="K784" i="268" s="1"/>
  <c r="K785" i="268" s="1"/>
  <c r="K786" i="268" s="1"/>
  <c r="K787" i="268" s="1"/>
  <c r="K788" i="268" s="1"/>
  <c r="K789" i="268" s="1"/>
  <c r="K790" i="268" s="1"/>
  <c r="K791" i="268" s="1"/>
  <c r="K792" i="268" s="1"/>
  <c r="K793" i="268" s="1"/>
  <c r="K794" i="268" s="1"/>
  <c r="K795" i="268" s="1"/>
  <c r="K796" i="268" s="1"/>
  <c r="K797" i="268" s="1"/>
  <c r="K798" i="268" s="1"/>
  <c r="K799" i="268" s="1"/>
  <c r="K800" i="268" s="1"/>
  <c r="K801" i="268" s="1"/>
  <c r="K802" i="268" s="1"/>
  <c r="K803" i="268" s="1"/>
  <c r="K804" i="268" s="1"/>
  <c r="K805" i="268" s="1"/>
  <c r="K806" i="268" s="1"/>
  <c r="K807" i="268" s="1"/>
  <c r="K808" i="268" s="1"/>
  <c r="K809" i="268" s="1"/>
  <c r="K810" i="268" s="1"/>
  <c r="K811" i="268" s="1"/>
  <c r="K812" i="268" s="1"/>
  <c r="K813" i="268" s="1"/>
  <c r="K814" i="268" s="1"/>
  <c r="K815" i="268" s="1"/>
  <c r="K816" i="268" s="1"/>
  <c r="K817" i="268" s="1"/>
  <c r="K818" i="268" s="1"/>
  <c r="K819" i="268" s="1"/>
  <c r="K820" i="268" s="1"/>
  <c r="K821" i="268" s="1"/>
  <c r="K822" i="268" s="1"/>
  <c r="K823" i="268" s="1"/>
  <c r="K824" i="268" s="1"/>
  <c r="K825" i="268" s="1"/>
  <c r="K826" i="268" s="1"/>
  <c r="K827" i="268" s="1"/>
  <c r="K828" i="268" s="1"/>
  <c r="K829" i="268" s="1"/>
  <c r="K830" i="268" s="1"/>
  <c r="K831" i="268" s="1"/>
  <c r="K832" i="268" s="1"/>
  <c r="K833" i="268" s="1"/>
  <c r="K834" i="268" s="1"/>
  <c r="K835" i="268" s="1"/>
  <c r="K836" i="268" s="1"/>
  <c r="K837" i="268" s="1"/>
  <c r="K838" i="268" s="1"/>
  <c r="K839" i="268" s="1"/>
  <c r="K840" i="268" s="1"/>
  <c r="K841" i="268" s="1"/>
  <c r="K842" i="268" s="1"/>
  <c r="K843" i="268" s="1"/>
  <c r="K844" i="268" s="1"/>
  <c r="K845" i="268" s="1"/>
  <c r="K846" i="268" s="1"/>
  <c r="K847" i="268" s="1"/>
  <c r="K848" i="268" s="1"/>
  <c r="K849" i="268" s="1"/>
  <c r="K850" i="268" s="1"/>
  <c r="K851" i="268" s="1"/>
  <c r="K852" i="268" s="1"/>
  <c r="K853" i="268" s="1"/>
  <c r="K854" i="268" s="1"/>
  <c r="K855" i="268" s="1"/>
  <c r="K856" i="268" s="1"/>
  <c r="K857" i="268" s="1"/>
  <c r="K858" i="268" s="1"/>
  <c r="K859" i="268" s="1"/>
  <c r="K860" i="268" s="1"/>
  <c r="K861" i="268" s="1"/>
  <c r="K862" i="268" s="1"/>
  <c r="K863" i="268" s="1"/>
  <c r="K864" i="268" s="1"/>
  <c r="K865" i="268" s="1"/>
  <c r="K866" i="268" s="1"/>
  <c r="K867" i="268" s="1"/>
  <c r="K868" i="268" s="1"/>
  <c r="K869" i="268" s="1"/>
  <c r="K870" i="268" s="1"/>
  <c r="K871" i="268" s="1"/>
  <c r="K872" i="268" s="1"/>
  <c r="K873" i="268" s="1"/>
  <c r="K874" i="268" s="1"/>
  <c r="K875" i="268" s="1"/>
  <c r="K876" i="268" s="1"/>
  <c r="K877" i="268" s="1"/>
  <c r="K878" i="268" s="1"/>
  <c r="K879" i="268" s="1"/>
  <c r="K880" i="268" s="1"/>
  <c r="K881" i="268" s="1"/>
  <c r="K882" i="268" s="1"/>
  <c r="K883" i="268" s="1"/>
  <c r="K884" i="268" s="1"/>
  <c r="K885" i="268" s="1"/>
  <c r="K886" i="268" s="1"/>
  <c r="K887" i="268" s="1"/>
  <c r="K888" i="268" s="1"/>
  <c r="K889" i="268" s="1"/>
  <c r="K890" i="268" s="1"/>
  <c r="K891" i="268" s="1"/>
  <c r="K892" i="268" s="1"/>
  <c r="K893" i="268" s="1"/>
  <c r="K894" i="268" s="1"/>
  <c r="K895" i="268" s="1"/>
  <c r="K896" i="268" s="1"/>
  <c r="K897" i="268" s="1"/>
  <c r="K898" i="268" s="1"/>
  <c r="K899" i="268" s="1"/>
  <c r="K900" i="268" s="1"/>
  <c r="K901" i="268" s="1"/>
  <c r="K902" i="268" s="1"/>
  <c r="K903" i="268" s="1"/>
  <c r="K904" i="268" s="1"/>
  <c r="K905" i="268" s="1"/>
  <c r="K906" i="268" s="1"/>
  <c r="K907" i="268" s="1"/>
  <c r="K908" i="268" s="1"/>
  <c r="K909" i="268" s="1"/>
  <c r="K910" i="268" s="1"/>
  <c r="K911" i="268" s="1"/>
  <c r="K912" i="268" s="1"/>
  <c r="K913" i="268" s="1"/>
  <c r="K914" i="268" s="1"/>
  <c r="K915" i="268" s="1"/>
  <c r="K916" i="268" s="1"/>
  <c r="K917" i="268" s="1"/>
  <c r="K918" i="268" s="1"/>
  <c r="K919" i="268" s="1"/>
  <c r="K920" i="268" s="1"/>
  <c r="K921" i="268" s="1"/>
  <c r="L20" i="268"/>
  <c r="M20" i="268"/>
  <c r="L21" i="268"/>
  <c r="M21" i="268"/>
  <c r="L22" i="268"/>
  <c r="M22" i="268"/>
  <c r="L23" i="268"/>
  <c r="M23" i="268"/>
  <c r="L24" i="268"/>
  <c r="M24" i="268"/>
  <c r="L25" i="268"/>
  <c r="M25" i="268"/>
  <c r="L26" i="268"/>
  <c r="M26" i="268"/>
  <c r="L27" i="268"/>
  <c r="M27" i="268"/>
  <c r="L28" i="268"/>
  <c r="M28" i="268"/>
  <c r="L29" i="268"/>
  <c r="M29" i="268"/>
  <c r="L30" i="268"/>
  <c r="M30" i="268"/>
  <c r="L31" i="268"/>
  <c r="M31" i="268"/>
  <c r="L32" i="268"/>
  <c r="M32" i="268"/>
  <c r="L33" i="268"/>
  <c r="M33" i="268"/>
  <c r="L34" i="268"/>
  <c r="M34" i="268"/>
  <c r="L35" i="268"/>
  <c r="M35" i="268"/>
  <c r="L36" i="268"/>
  <c r="M36" i="268"/>
  <c r="L37" i="268"/>
  <c r="M37" i="268"/>
  <c r="L38" i="268"/>
  <c r="M38" i="268"/>
  <c r="L39" i="268"/>
  <c r="M39" i="268"/>
  <c r="L41" i="268"/>
  <c r="M41" i="268"/>
  <c r="L42" i="268"/>
  <c r="M42" i="268"/>
  <c r="L43" i="268"/>
  <c r="M43" i="268"/>
  <c r="L44" i="268"/>
  <c r="M44" i="268"/>
  <c r="L45" i="268"/>
  <c r="M45" i="268"/>
  <c r="L46" i="268"/>
  <c r="M46" i="268"/>
  <c r="L47" i="268"/>
  <c r="M47" i="268"/>
  <c r="L48" i="268"/>
  <c r="M48" i="268"/>
  <c r="L49" i="268"/>
  <c r="M49" i="268"/>
  <c r="L50" i="268"/>
  <c r="M50" i="268"/>
  <c r="L51" i="268"/>
  <c r="M51" i="268"/>
  <c r="L52" i="268"/>
  <c r="M52" i="268"/>
  <c r="L53" i="268"/>
  <c r="M53" i="268"/>
  <c r="L54" i="268"/>
  <c r="M54" i="268"/>
  <c r="L55" i="268"/>
  <c r="M55" i="268"/>
  <c r="L56" i="268"/>
  <c r="M56" i="268"/>
  <c r="L57" i="268"/>
  <c r="M57" i="268"/>
  <c r="L58" i="268"/>
  <c r="M58" i="268"/>
  <c r="L59" i="268"/>
  <c r="M59" i="268"/>
  <c r="L61" i="268"/>
  <c r="M61" i="268"/>
  <c r="L62" i="268"/>
  <c r="M62" i="268"/>
  <c r="L63" i="268"/>
  <c r="M63" i="268"/>
  <c r="L64" i="268"/>
  <c r="M64" i="268"/>
  <c r="L65" i="268"/>
  <c r="M65" i="268"/>
  <c r="L66" i="268"/>
  <c r="M66" i="268"/>
  <c r="L67" i="268"/>
  <c r="M67" i="268"/>
  <c r="L68" i="268"/>
  <c r="M68" i="268"/>
  <c r="L69" i="268"/>
  <c r="M69" i="268"/>
  <c r="L70" i="268"/>
  <c r="M70" i="268"/>
  <c r="L71" i="268"/>
  <c r="M71" i="268"/>
  <c r="L72" i="268"/>
  <c r="M72" i="268"/>
  <c r="L73" i="268"/>
  <c r="M73" i="268"/>
  <c r="L75" i="268"/>
  <c r="M75" i="268"/>
  <c r="L76" i="268"/>
  <c r="M76" i="268"/>
  <c r="L77" i="268"/>
  <c r="M77" i="268"/>
  <c r="L78" i="268"/>
  <c r="M78" i="268"/>
  <c r="L79" i="268"/>
  <c r="M79" i="268"/>
  <c r="L80" i="268"/>
  <c r="M80" i="268"/>
  <c r="L81" i="268"/>
  <c r="M81" i="268"/>
  <c r="L83" i="268"/>
  <c r="M83" i="268"/>
  <c r="L84" i="268"/>
  <c r="M84" i="268"/>
  <c r="L85" i="268"/>
  <c r="M85" i="268"/>
  <c r="L86" i="268"/>
  <c r="M86" i="268"/>
  <c r="L87" i="268"/>
  <c r="M87" i="268"/>
  <c r="L88" i="268"/>
  <c r="M88" i="268"/>
  <c r="L89" i="268"/>
  <c r="M89" i="268"/>
  <c r="L90" i="268"/>
  <c r="M90" i="268"/>
  <c r="L91" i="268"/>
  <c r="M91" i="268"/>
  <c r="L92" i="268"/>
  <c r="M92" i="268"/>
  <c r="L93" i="268"/>
  <c r="M93" i="268"/>
  <c r="L94" i="268"/>
  <c r="M94" i="268"/>
  <c r="L95" i="268"/>
  <c r="M95" i="268"/>
  <c r="L96" i="268"/>
  <c r="M96" i="268"/>
  <c r="L98" i="268"/>
  <c r="M98" i="268"/>
  <c r="L99" i="268"/>
  <c r="M99" i="268"/>
  <c r="L100" i="268"/>
  <c r="M100" i="268"/>
  <c r="L101" i="268"/>
  <c r="M101" i="268"/>
  <c r="L102" i="268"/>
  <c r="M102" i="268"/>
  <c r="L103" i="268"/>
  <c r="M103" i="268"/>
  <c r="L104" i="268"/>
  <c r="M104" i="268"/>
  <c r="L105" i="268"/>
  <c r="M105" i="268"/>
  <c r="L106" i="268"/>
  <c r="M106" i="268"/>
  <c r="L107" i="268"/>
  <c r="M107" i="268"/>
  <c r="L108" i="268"/>
  <c r="M108" i="268"/>
  <c r="L109" i="268"/>
  <c r="M109" i="268"/>
  <c r="L110" i="268"/>
  <c r="M110" i="268"/>
  <c r="L111" i="268"/>
  <c r="M111" i="268"/>
  <c r="L112" i="268"/>
  <c r="M112" i="268"/>
  <c r="L114" i="268"/>
  <c r="M114" i="268"/>
  <c r="L115" i="268"/>
  <c r="M115" i="268"/>
  <c r="L116" i="268"/>
  <c r="M116" i="268"/>
  <c r="L117" i="268"/>
  <c r="M117" i="268"/>
  <c r="L118" i="268"/>
  <c r="M118" i="268"/>
  <c r="L119" i="268"/>
  <c r="M119" i="268"/>
  <c r="L120" i="268"/>
  <c r="M120" i="268"/>
  <c r="L121" i="268"/>
  <c r="M121" i="268"/>
  <c r="L122" i="268"/>
  <c r="M122" i="268"/>
  <c r="L123" i="268"/>
  <c r="M123" i="268"/>
  <c r="L124" i="268"/>
  <c r="M124" i="268"/>
  <c r="L125" i="268"/>
  <c r="M125" i="268"/>
  <c r="L126" i="268"/>
  <c r="M126" i="268"/>
  <c r="L127" i="268"/>
  <c r="M127" i="268"/>
  <c r="L128" i="268"/>
  <c r="M128" i="268"/>
  <c r="L129" i="268"/>
  <c r="M129" i="268"/>
  <c r="L131" i="268"/>
  <c r="M131" i="268"/>
  <c r="L132" i="268"/>
  <c r="M132" i="268"/>
  <c r="L133" i="268"/>
  <c r="M133" i="268"/>
  <c r="L134" i="268"/>
  <c r="M134" i="268"/>
  <c r="L135" i="268"/>
  <c r="M135" i="268"/>
  <c r="L136" i="268"/>
  <c r="M136" i="268"/>
  <c r="L137" i="268"/>
  <c r="M137" i="268"/>
  <c r="L138" i="268"/>
  <c r="M138" i="268"/>
  <c r="L139" i="268"/>
  <c r="M139" i="268"/>
  <c r="L140" i="268"/>
  <c r="M140" i="268"/>
  <c r="L142" i="268"/>
  <c r="M142" i="268"/>
  <c r="L143" i="268"/>
  <c r="M143" i="268"/>
  <c r="L144" i="268"/>
  <c r="M144" i="268"/>
  <c r="L145" i="268"/>
  <c r="M145" i="268"/>
  <c r="L146" i="268"/>
  <c r="M146" i="268"/>
  <c r="L147" i="268"/>
  <c r="M147" i="268"/>
  <c r="L148" i="268"/>
  <c r="M148" i="268"/>
  <c r="L149" i="268"/>
  <c r="M149" i="268"/>
  <c r="L150" i="268"/>
  <c r="M150" i="268"/>
  <c r="L151" i="268"/>
  <c r="M151" i="268"/>
  <c r="L152" i="268"/>
  <c r="M152" i="268"/>
  <c r="L153" i="268"/>
  <c r="M153" i="268"/>
  <c r="L154" i="268"/>
  <c r="M154" i="268"/>
  <c r="L155" i="268"/>
  <c r="M155" i="268"/>
  <c r="L156" i="268"/>
  <c r="M156" i="268"/>
  <c r="L157" i="268"/>
  <c r="M157" i="268"/>
  <c r="L158" i="268"/>
  <c r="M158" i="268"/>
  <c r="L159" i="268"/>
  <c r="M159" i="268"/>
  <c r="L160" i="268"/>
  <c r="M160" i="268"/>
  <c r="L162" i="268"/>
  <c r="M162" i="268"/>
  <c r="L163" i="268"/>
  <c r="M163" i="268"/>
  <c r="L164" i="268"/>
  <c r="M164" i="268"/>
  <c r="L165" i="268"/>
  <c r="M165" i="268"/>
  <c r="L166" i="268"/>
  <c r="M166" i="268"/>
  <c r="L167" i="268"/>
  <c r="M167" i="268"/>
  <c r="L169" i="268"/>
  <c r="M169" i="268"/>
  <c r="L170" i="268"/>
  <c r="M170" i="268"/>
  <c r="L171" i="268"/>
  <c r="M171" i="268"/>
  <c r="L172" i="268"/>
  <c r="M172" i="268"/>
  <c r="L173" i="268"/>
  <c r="M173" i="268"/>
  <c r="L174" i="268"/>
  <c r="M174" i="268"/>
  <c r="L175" i="268"/>
  <c r="M175" i="268"/>
  <c r="L176" i="268"/>
  <c r="M176" i="268"/>
  <c r="L177" i="268"/>
  <c r="M177" i="268"/>
  <c r="L178" i="268"/>
  <c r="M178" i="268"/>
  <c r="L180" i="268"/>
  <c r="M180" i="268"/>
  <c r="L181" i="268"/>
  <c r="M181" i="268"/>
  <c r="L182" i="268"/>
  <c r="M182" i="268"/>
  <c r="L183" i="268"/>
  <c r="M183" i="268"/>
  <c r="L184" i="268"/>
  <c r="M184" i="268"/>
  <c r="L185" i="268"/>
  <c r="M185" i="268"/>
  <c r="L187" i="268"/>
  <c r="M187" i="268"/>
  <c r="L188" i="268"/>
  <c r="M188" i="268"/>
  <c r="L189" i="268"/>
  <c r="M189" i="268"/>
  <c r="L190" i="268"/>
  <c r="M190" i="268"/>
  <c r="L191" i="268"/>
  <c r="M191" i="268"/>
  <c r="L192" i="268"/>
  <c r="M192" i="268"/>
  <c r="L193" i="268"/>
  <c r="M193" i="268"/>
  <c r="L194" i="268"/>
  <c r="M194" i="268"/>
  <c r="L197" i="268"/>
  <c r="M197" i="268"/>
  <c r="L198" i="268"/>
  <c r="M198" i="268"/>
  <c r="L199" i="268"/>
  <c r="M199" i="268"/>
  <c r="L200" i="268"/>
  <c r="M200" i="268"/>
  <c r="L201" i="268"/>
  <c r="M201" i="268"/>
  <c r="L202" i="268"/>
  <c r="M202" i="268"/>
  <c r="L203" i="268"/>
  <c r="M203" i="268"/>
  <c r="L204" i="268"/>
  <c r="M204" i="268"/>
  <c r="L205" i="268"/>
  <c r="M205" i="268"/>
  <c r="L206" i="268"/>
  <c r="M206" i="268"/>
  <c r="L207" i="268"/>
  <c r="M207" i="268"/>
  <c r="L209" i="268"/>
  <c r="M209" i="268"/>
  <c r="L210" i="268"/>
  <c r="M210" i="268"/>
  <c r="L211" i="268"/>
  <c r="M211" i="268"/>
  <c r="L212" i="268"/>
  <c r="M212" i="268"/>
  <c r="L213" i="268"/>
  <c r="M213" i="268"/>
  <c r="L214" i="268"/>
  <c r="M214" i="268"/>
  <c r="L215" i="268"/>
  <c r="M215" i="268"/>
  <c r="L216" i="268"/>
  <c r="M216" i="268"/>
  <c r="L217" i="268"/>
  <c r="M217" i="268"/>
  <c r="L218" i="268"/>
  <c r="M218" i="268"/>
  <c r="L219" i="268"/>
  <c r="M219" i="268"/>
  <c r="L220" i="268"/>
  <c r="M220" i="268"/>
  <c r="L221" i="268"/>
  <c r="M221" i="268"/>
  <c r="L222" i="268"/>
  <c r="M222" i="268"/>
  <c r="L224" i="268"/>
  <c r="M224" i="268"/>
  <c r="L225" i="268"/>
  <c r="M225" i="268"/>
  <c r="L226" i="268"/>
  <c r="M226" i="268"/>
  <c r="L227" i="268"/>
  <c r="M227" i="268"/>
  <c r="L228" i="268"/>
  <c r="M228" i="268"/>
  <c r="L229" i="268"/>
  <c r="M229" i="268"/>
  <c r="L230" i="268"/>
  <c r="M230" i="268"/>
  <c r="L231" i="268"/>
  <c r="M231" i="268"/>
  <c r="L232" i="268"/>
  <c r="M232" i="268"/>
  <c r="L233" i="268"/>
  <c r="M233" i="268"/>
  <c r="L234" i="268"/>
  <c r="M234" i="268"/>
  <c r="L235" i="268"/>
  <c r="M235" i="268"/>
  <c r="L236" i="268"/>
  <c r="M236" i="268"/>
  <c r="L238" i="268"/>
  <c r="M238" i="268"/>
  <c r="L239" i="268"/>
  <c r="M239" i="268"/>
  <c r="L240" i="268"/>
  <c r="M240" i="268"/>
  <c r="L241" i="268"/>
  <c r="M241" i="268"/>
  <c r="L242" i="268"/>
  <c r="M242" i="268"/>
  <c r="L243" i="268"/>
  <c r="M243" i="268"/>
  <c r="L244" i="268"/>
  <c r="M244" i="268"/>
  <c r="L245" i="268"/>
  <c r="M245" i="268"/>
  <c r="L246" i="268"/>
  <c r="M246" i="268"/>
  <c r="L247" i="268"/>
  <c r="M247" i="268"/>
  <c r="L248" i="268"/>
  <c r="M248" i="268"/>
  <c r="L249" i="268"/>
  <c r="M249" i="268"/>
  <c r="L251" i="268"/>
  <c r="M251" i="268"/>
  <c r="L252" i="268"/>
  <c r="M252" i="268"/>
  <c r="L253" i="268"/>
  <c r="M253" i="268"/>
  <c r="L254" i="268"/>
  <c r="M254" i="268"/>
  <c r="L255" i="268"/>
  <c r="M255" i="268"/>
  <c r="L256" i="268"/>
  <c r="M256" i="268"/>
  <c r="L257" i="268"/>
  <c r="M257" i="268"/>
  <c r="L258" i="268"/>
  <c r="M258" i="268"/>
  <c r="L259" i="268"/>
  <c r="M259" i="268"/>
  <c r="L260" i="268"/>
  <c r="M260" i="268"/>
  <c r="L263" i="268"/>
  <c r="M263" i="268"/>
  <c r="L264" i="268"/>
  <c r="M264" i="268"/>
  <c r="L265" i="268"/>
  <c r="M265" i="268"/>
  <c r="L266" i="268"/>
  <c r="M266" i="268"/>
  <c r="L267" i="268"/>
  <c r="M267" i="268"/>
  <c r="L268" i="268"/>
  <c r="M268" i="268"/>
  <c r="L269" i="268"/>
  <c r="M269" i="268"/>
  <c r="L270" i="268"/>
  <c r="M270" i="268"/>
  <c r="L271" i="268"/>
  <c r="M271" i="268"/>
  <c r="L272" i="268"/>
  <c r="M272" i="268"/>
  <c r="L273" i="268"/>
  <c r="M273" i="268"/>
  <c r="L274" i="268"/>
  <c r="M274" i="268"/>
  <c r="L275" i="268"/>
  <c r="M275" i="268"/>
  <c r="L277" i="268"/>
  <c r="M277" i="268"/>
  <c r="L278" i="268"/>
  <c r="M278" i="268"/>
  <c r="L279" i="268"/>
  <c r="M279" i="268"/>
  <c r="L280" i="268"/>
  <c r="M280" i="268"/>
  <c r="L281" i="268"/>
  <c r="M281" i="268"/>
  <c r="L282" i="268"/>
  <c r="M282" i="268"/>
  <c r="L283" i="268"/>
  <c r="M283" i="268"/>
  <c r="L285" i="268"/>
  <c r="M285" i="268"/>
  <c r="L286" i="268"/>
  <c r="M286" i="268"/>
  <c r="L287" i="268"/>
  <c r="M287" i="268"/>
  <c r="L289" i="268"/>
  <c r="M289" i="268"/>
  <c r="L290" i="268"/>
  <c r="M290" i="268"/>
  <c r="L291" i="268"/>
  <c r="M291" i="268"/>
  <c r="L292" i="268"/>
  <c r="M292" i="268"/>
  <c r="L293" i="268"/>
  <c r="M293" i="268"/>
  <c r="L294" i="268"/>
  <c r="M294" i="268"/>
  <c r="L295" i="268"/>
  <c r="M295" i="268"/>
  <c r="L296" i="268"/>
  <c r="M296" i="268"/>
  <c r="L297" i="268"/>
  <c r="M297" i="268"/>
  <c r="L299" i="268"/>
  <c r="M299" i="268"/>
  <c r="L300" i="268"/>
  <c r="M300" i="268"/>
  <c r="L301" i="268"/>
  <c r="M301" i="268"/>
  <c r="L303" i="268"/>
  <c r="M303" i="268"/>
  <c r="L304" i="268"/>
  <c r="M304" i="268"/>
  <c r="L306" i="268"/>
  <c r="M306" i="268"/>
  <c r="L307" i="268"/>
  <c r="M307" i="268"/>
  <c r="L308" i="268"/>
  <c r="M308" i="268"/>
  <c r="L309" i="268"/>
  <c r="M309" i="268"/>
  <c r="L310" i="268"/>
  <c r="M310" i="268"/>
  <c r="L311" i="268"/>
  <c r="M311" i="268"/>
  <c r="L313" i="268"/>
  <c r="M313" i="268"/>
  <c r="L314" i="268"/>
  <c r="M314" i="268"/>
  <c r="L315" i="268"/>
  <c r="M315" i="268"/>
  <c r="L316" i="268"/>
  <c r="M316" i="268"/>
  <c r="L317" i="268"/>
  <c r="M317" i="268"/>
  <c r="L319" i="268"/>
  <c r="M319" i="268"/>
  <c r="L320" i="268"/>
  <c r="M320" i="268"/>
  <c r="L321" i="268"/>
  <c r="M321" i="268"/>
  <c r="L322" i="268"/>
  <c r="M322" i="268"/>
  <c r="L323" i="268"/>
  <c r="M323" i="268"/>
  <c r="L324" i="268"/>
  <c r="M324" i="268"/>
  <c r="L325" i="268"/>
  <c r="M325" i="268"/>
  <c r="L327" i="268"/>
  <c r="M327" i="268"/>
  <c r="L328" i="268"/>
  <c r="M328" i="268"/>
  <c r="L329" i="268"/>
  <c r="M329" i="268"/>
  <c r="L330" i="268"/>
  <c r="M330" i="268"/>
  <c r="L332" i="268"/>
  <c r="M332" i="268"/>
  <c r="L333" i="268"/>
  <c r="M333" i="268"/>
  <c r="L334" i="268"/>
  <c r="M334" i="268"/>
  <c r="L335" i="268"/>
  <c r="M335" i="268"/>
  <c r="L337" i="268"/>
  <c r="M337" i="268"/>
  <c r="L338" i="268"/>
  <c r="M338" i="268"/>
  <c r="L339" i="268"/>
  <c r="M339" i="268"/>
  <c r="L340" i="268"/>
  <c r="M340" i="268"/>
  <c r="L341" i="268"/>
  <c r="M341" i="268"/>
  <c r="L342" i="268"/>
  <c r="M342" i="268"/>
  <c r="L343" i="268"/>
  <c r="M343" i="268"/>
  <c r="L345" i="268"/>
  <c r="M345" i="268"/>
  <c r="L346" i="268"/>
  <c r="M346" i="268"/>
  <c r="L347" i="268"/>
  <c r="M347" i="268"/>
  <c r="L349" i="268"/>
  <c r="M349" i="268"/>
  <c r="L350" i="268"/>
  <c r="M350" i="268"/>
  <c r="L351" i="268"/>
  <c r="M351" i="268"/>
  <c r="L352" i="268"/>
  <c r="M352" i="268"/>
  <c r="L353" i="268"/>
  <c r="M353" i="268"/>
  <c r="L354" i="268"/>
  <c r="M354" i="268"/>
  <c r="L355" i="268"/>
  <c r="M355" i="268"/>
  <c r="L357" i="268"/>
  <c r="M357" i="268"/>
  <c r="L358" i="268"/>
  <c r="M358" i="268"/>
  <c r="L359" i="268"/>
  <c r="M359" i="268"/>
  <c r="L360" i="268"/>
  <c r="M360" i="268"/>
  <c r="L361" i="268"/>
  <c r="M361" i="268"/>
  <c r="L362" i="268"/>
  <c r="M362" i="268"/>
  <c r="L363" i="268"/>
  <c r="M363" i="268"/>
  <c r="L364" i="268"/>
  <c r="M364" i="268"/>
  <c r="L365" i="268"/>
  <c r="M365" i="268"/>
  <c r="L367" i="268"/>
  <c r="M367" i="268"/>
  <c r="L368" i="268"/>
  <c r="M368" i="268"/>
  <c r="L369" i="268"/>
  <c r="M369" i="268"/>
  <c r="L370" i="268"/>
  <c r="M370" i="268"/>
  <c r="L372" i="268"/>
  <c r="M372" i="268"/>
  <c r="L373" i="268"/>
  <c r="M373" i="268"/>
  <c r="L374" i="268"/>
  <c r="M374" i="268"/>
  <c r="L375" i="268"/>
  <c r="M375" i="268"/>
  <c r="L376" i="268"/>
  <c r="M376" i="268"/>
  <c r="L377" i="268"/>
  <c r="M377" i="268"/>
  <c r="L378" i="268"/>
  <c r="M378" i="268"/>
  <c r="L379" i="268"/>
  <c r="M379" i="268"/>
  <c r="L381" i="268"/>
  <c r="M381" i="268"/>
  <c r="L382" i="268"/>
  <c r="M382" i="268"/>
  <c r="L383" i="268"/>
  <c r="M383" i="268"/>
  <c r="L384" i="268"/>
  <c r="M384" i="268"/>
  <c r="L385" i="268"/>
  <c r="M385" i="268"/>
  <c r="L387" i="268"/>
  <c r="M387" i="268"/>
  <c r="L388" i="268"/>
  <c r="M388" i="268"/>
  <c r="L389" i="268"/>
  <c r="M389" i="268"/>
  <c r="L390" i="268"/>
  <c r="M390" i="268"/>
  <c r="L392" i="268"/>
  <c r="M392" i="268"/>
  <c r="L393" i="268"/>
  <c r="M393" i="268"/>
  <c r="L394" i="268"/>
  <c r="M394" i="268"/>
  <c r="L396" i="268"/>
  <c r="M396" i="268"/>
  <c r="L397" i="268"/>
  <c r="M397" i="268"/>
  <c r="L398" i="268"/>
  <c r="M398" i="268"/>
  <c r="L400" i="268"/>
  <c r="M400" i="268"/>
  <c r="L401" i="268"/>
  <c r="M401" i="268"/>
  <c r="L402" i="268"/>
  <c r="M402" i="268"/>
  <c r="L403" i="268"/>
  <c r="M403" i="268"/>
  <c r="L406" i="268"/>
  <c r="M406" i="268"/>
  <c r="L407" i="268"/>
  <c r="M407" i="268"/>
  <c r="L408" i="268"/>
  <c r="M408" i="268"/>
  <c r="L409" i="268"/>
  <c r="M409" i="268"/>
  <c r="L410" i="268"/>
  <c r="M410" i="268"/>
  <c r="L411" i="268"/>
  <c r="M411" i="268"/>
  <c r="L412" i="268"/>
  <c r="M412" i="268"/>
  <c r="L413" i="268"/>
  <c r="M413" i="268"/>
  <c r="L414" i="268"/>
  <c r="M414" i="268"/>
  <c r="L415" i="268"/>
  <c r="M415" i="268"/>
  <c r="L416" i="268"/>
  <c r="M416" i="268"/>
  <c r="L417" i="268"/>
  <c r="M417" i="268"/>
  <c r="L418" i="268"/>
  <c r="M418" i="268"/>
  <c r="L419" i="268"/>
  <c r="M419" i="268"/>
  <c r="L420" i="268"/>
  <c r="M420" i="268"/>
  <c r="L421" i="268"/>
  <c r="M421" i="268"/>
  <c r="L422" i="268"/>
  <c r="M422" i="268"/>
  <c r="L424" i="268"/>
  <c r="M424" i="268"/>
  <c r="L425" i="268"/>
  <c r="M425" i="268"/>
  <c r="L426" i="268"/>
  <c r="M426" i="268"/>
  <c r="L427" i="268"/>
  <c r="M427" i="268"/>
  <c r="L428" i="268"/>
  <c r="M428" i="268"/>
  <c r="L429" i="268"/>
  <c r="M429" i="268"/>
  <c r="L430" i="268"/>
  <c r="M430" i="268"/>
  <c r="L431" i="268"/>
  <c r="M431" i="268"/>
  <c r="L432" i="268"/>
  <c r="M432" i="268"/>
  <c r="L433" i="268"/>
  <c r="M433" i="268"/>
  <c r="L434" i="268"/>
  <c r="M434" i="268"/>
  <c r="L435" i="268"/>
  <c r="M435" i="268"/>
  <c r="L436" i="268"/>
  <c r="M436" i="268"/>
  <c r="L437" i="268"/>
  <c r="M437" i="268"/>
  <c r="L438" i="268"/>
  <c r="M438" i="268"/>
  <c r="L439" i="268"/>
  <c r="M439" i="268"/>
  <c r="L441" i="268"/>
  <c r="M441" i="268"/>
  <c r="L442" i="268"/>
  <c r="M442" i="268"/>
  <c r="L443" i="268"/>
  <c r="M443" i="268"/>
  <c r="L444" i="268"/>
  <c r="M444" i="268"/>
  <c r="L445" i="268"/>
  <c r="M445" i="268"/>
  <c r="L446" i="268"/>
  <c r="M446" i="268"/>
  <c r="L447" i="268"/>
  <c r="M447" i="268"/>
  <c r="L448" i="268"/>
  <c r="M448" i="268"/>
  <c r="L449" i="268"/>
  <c r="M449" i="268"/>
  <c r="L450" i="268"/>
  <c r="M450" i="268"/>
  <c r="L451" i="268"/>
  <c r="M451" i="268"/>
  <c r="L452" i="268"/>
  <c r="M452" i="268"/>
  <c r="L454" i="268"/>
  <c r="M454" i="268"/>
  <c r="L455" i="268"/>
  <c r="M455" i="268"/>
  <c r="L456" i="268"/>
  <c r="M456" i="268"/>
  <c r="L457" i="268"/>
  <c r="M457" i="268"/>
  <c r="L458" i="268"/>
  <c r="M458" i="268"/>
  <c r="L459" i="268"/>
  <c r="M459" i="268"/>
  <c r="L460" i="268"/>
  <c r="M460" i="268"/>
  <c r="L461" i="268"/>
  <c r="M461" i="268"/>
  <c r="L462" i="268"/>
  <c r="M462" i="268"/>
  <c r="L463" i="268"/>
  <c r="M463" i="268"/>
  <c r="L464" i="268"/>
  <c r="M464" i="268"/>
  <c r="L465" i="268"/>
  <c r="M465" i="268"/>
  <c r="L466" i="268"/>
  <c r="M466" i="268"/>
  <c r="L467" i="268"/>
  <c r="M467" i="268"/>
  <c r="L468" i="268"/>
  <c r="M468" i="268"/>
  <c r="L469" i="268"/>
  <c r="M469" i="268"/>
  <c r="L470" i="268"/>
  <c r="M470" i="268"/>
  <c r="L471" i="268"/>
  <c r="M471" i="268"/>
  <c r="L472" i="268"/>
  <c r="M472" i="268"/>
  <c r="L473" i="268"/>
  <c r="M473" i="268"/>
  <c r="L475" i="268"/>
  <c r="M475" i="268"/>
  <c r="L476" i="268"/>
  <c r="M476" i="268"/>
  <c r="L477" i="268"/>
  <c r="M477" i="268"/>
  <c r="L478" i="268"/>
  <c r="M478" i="268"/>
  <c r="L479" i="268"/>
  <c r="M479" i="268"/>
  <c r="L480" i="268"/>
  <c r="M480" i="268"/>
  <c r="L481" i="268"/>
  <c r="M481" i="268"/>
  <c r="L482" i="268"/>
  <c r="M482" i="268"/>
  <c r="L483" i="268"/>
  <c r="M483" i="268"/>
  <c r="L484" i="268"/>
  <c r="M484" i="268"/>
  <c r="L485" i="268"/>
  <c r="M485" i="268"/>
  <c r="L487" i="268"/>
  <c r="M487" i="268"/>
  <c r="L488" i="268"/>
  <c r="M488" i="268"/>
  <c r="L489" i="268"/>
  <c r="M489" i="268"/>
  <c r="L490" i="268"/>
  <c r="M490" i="268"/>
  <c r="L491" i="268"/>
  <c r="M491" i="268"/>
  <c r="L492" i="268"/>
  <c r="M492" i="268"/>
  <c r="L493" i="268"/>
  <c r="M493" i="268"/>
  <c r="L494" i="268"/>
  <c r="M494" i="268"/>
  <c r="L495" i="268"/>
  <c r="M495" i="268"/>
  <c r="L496" i="268"/>
  <c r="M496" i="268"/>
  <c r="L497" i="268"/>
  <c r="M497" i="268"/>
  <c r="L498" i="268"/>
  <c r="M498" i="268"/>
  <c r="L499" i="268"/>
  <c r="M499" i="268"/>
  <c r="L500" i="268"/>
  <c r="M500" i="268"/>
  <c r="L501" i="268"/>
  <c r="M501" i="268"/>
  <c r="L502" i="268"/>
  <c r="M502" i="268"/>
  <c r="L503" i="268"/>
  <c r="M503" i="268"/>
  <c r="L504" i="268"/>
  <c r="M504" i="268"/>
  <c r="L506" i="268"/>
  <c r="M506" i="268"/>
  <c r="L507" i="268"/>
  <c r="M507" i="268"/>
  <c r="L508" i="268"/>
  <c r="M508" i="268"/>
  <c r="L509" i="268"/>
  <c r="M509" i="268"/>
  <c r="L510" i="268"/>
  <c r="M510" i="268"/>
  <c r="L511" i="268"/>
  <c r="M511" i="268"/>
  <c r="L512" i="268"/>
  <c r="M512" i="268"/>
  <c r="L513" i="268"/>
  <c r="M513" i="268"/>
  <c r="L514" i="268"/>
  <c r="M514" i="268"/>
  <c r="L515" i="268"/>
  <c r="M515" i="268"/>
  <c r="L516" i="268"/>
  <c r="M516" i="268"/>
  <c r="L517" i="268"/>
  <c r="M517" i="268"/>
  <c r="L518" i="268"/>
  <c r="M518" i="268"/>
  <c r="L519" i="268"/>
  <c r="M519" i="268"/>
  <c r="L520" i="268"/>
  <c r="M520" i="268"/>
  <c r="L521" i="268"/>
  <c r="M521" i="268"/>
  <c r="L522" i="268"/>
  <c r="M522" i="268"/>
  <c r="L524" i="268"/>
  <c r="M524" i="268"/>
  <c r="L525" i="268"/>
  <c r="M525" i="268"/>
  <c r="L526" i="268"/>
  <c r="M526" i="268"/>
  <c r="L527" i="268"/>
  <c r="M527" i="268"/>
  <c r="L528" i="268"/>
  <c r="M528" i="268"/>
  <c r="L529" i="268"/>
  <c r="M529" i="268"/>
  <c r="L530" i="268"/>
  <c r="M530" i="268"/>
  <c r="L531" i="268"/>
  <c r="M531" i="268"/>
  <c r="L532" i="268"/>
  <c r="M532" i="268"/>
  <c r="L533" i="268"/>
  <c r="M533" i="268"/>
  <c r="L534" i="268"/>
  <c r="M534" i="268"/>
  <c r="L535" i="268"/>
  <c r="M535" i="268"/>
  <c r="L536" i="268"/>
  <c r="M536" i="268"/>
  <c r="L537" i="268"/>
  <c r="M537" i="268"/>
  <c r="L539" i="268"/>
  <c r="M539" i="268"/>
  <c r="L540" i="268"/>
  <c r="M540" i="268"/>
  <c r="L541" i="268"/>
  <c r="M541" i="268"/>
  <c r="L542" i="268"/>
  <c r="M542" i="268"/>
  <c r="L543" i="268"/>
  <c r="M543" i="268"/>
  <c r="L544" i="268"/>
  <c r="M544" i="268"/>
  <c r="L545" i="268"/>
  <c r="M545" i="268"/>
  <c r="L546" i="268"/>
  <c r="M546" i="268"/>
  <c r="L547" i="268"/>
  <c r="M547" i="268"/>
  <c r="L548" i="268"/>
  <c r="M548" i="268"/>
  <c r="L549" i="268"/>
  <c r="M549" i="268"/>
  <c r="L550" i="268"/>
  <c r="M550" i="268"/>
  <c r="L551" i="268"/>
  <c r="M551" i="268"/>
  <c r="L552" i="268"/>
  <c r="M552" i="268"/>
  <c r="L553" i="268"/>
  <c r="M553" i="268"/>
  <c r="L554" i="268"/>
  <c r="M554" i="268"/>
  <c r="L555" i="268"/>
  <c r="M555" i="268"/>
  <c r="L556" i="268"/>
  <c r="M556" i="268"/>
  <c r="L557" i="268"/>
  <c r="M557" i="268"/>
  <c r="L559" i="268"/>
  <c r="M559" i="268"/>
  <c r="L560" i="268"/>
  <c r="M560" i="268"/>
  <c r="L561" i="268"/>
  <c r="M561" i="268"/>
  <c r="L562" i="268"/>
  <c r="M562" i="268"/>
  <c r="L563" i="268"/>
  <c r="M563" i="268"/>
  <c r="L564" i="268"/>
  <c r="M564" i="268"/>
  <c r="L565" i="268"/>
  <c r="M565" i="268"/>
  <c r="L566" i="268"/>
  <c r="M566" i="268"/>
  <c r="L567" i="268"/>
  <c r="M567" i="268"/>
  <c r="L568" i="268"/>
  <c r="M568" i="268"/>
  <c r="L569" i="268"/>
  <c r="M569" i="268"/>
  <c r="L570" i="268"/>
  <c r="M570" i="268"/>
  <c r="L571" i="268"/>
  <c r="M571" i="268"/>
  <c r="L572" i="268"/>
  <c r="M572" i="268"/>
  <c r="L573" i="268"/>
  <c r="M573" i="268"/>
  <c r="L574" i="268"/>
  <c r="M574" i="268"/>
  <c r="L575" i="268"/>
  <c r="M575" i="268"/>
  <c r="L576" i="268"/>
  <c r="M576" i="268"/>
  <c r="L577" i="268"/>
  <c r="M577" i="268"/>
  <c r="L578" i="268"/>
  <c r="M578" i="268"/>
  <c r="L579" i="268"/>
  <c r="M579" i="268"/>
  <c r="L580" i="268"/>
  <c r="M580" i="268"/>
  <c r="L581" i="268"/>
  <c r="M581" i="268"/>
  <c r="L582" i="268"/>
  <c r="M582" i="268"/>
  <c r="L584" i="268"/>
  <c r="M584" i="268"/>
  <c r="L585" i="268"/>
  <c r="M585" i="268"/>
  <c r="L586" i="268"/>
  <c r="M586" i="268"/>
  <c r="L587" i="268"/>
  <c r="M587" i="268"/>
  <c r="L588" i="268"/>
  <c r="M588" i="268"/>
  <c r="L589" i="268"/>
  <c r="M589" i="268"/>
  <c r="L590" i="268"/>
  <c r="M590" i="268"/>
  <c r="L591" i="268"/>
  <c r="M591" i="268"/>
  <c r="L592" i="268"/>
  <c r="M592" i="268"/>
  <c r="L593" i="268"/>
  <c r="M593" i="268"/>
  <c r="L594" i="268"/>
  <c r="M594" i="268"/>
  <c r="L595" i="268"/>
  <c r="M595" i="268"/>
  <c r="L596" i="268"/>
  <c r="M596" i="268"/>
  <c r="L597" i="268"/>
  <c r="M597" i="268"/>
  <c r="L599" i="268"/>
  <c r="M599" i="268"/>
  <c r="L600" i="268"/>
  <c r="M600" i="268"/>
  <c r="L601" i="268"/>
  <c r="M601" i="268"/>
  <c r="L602" i="268"/>
  <c r="M602" i="268"/>
  <c r="L603" i="268"/>
  <c r="M603" i="268"/>
  <c r="L604" i="268"/>
  <c r="M604" i="268"/>
  <c r="L605" i="268"/>
  <c r="M605" i="268"/>
  <c r="L606" i="268"/>
  <c r="M606" i="268"/>
  <c r="L607" i="268"/>
  <c r="M607" i="268"/>
  <c r="L608" i="268"/>
  <c r="M608" i="268"/>
  <c r="L609" i="268"/>
  <c r="M609" i="268"/>
  <c r="L610" i="268"/>
  <c r="M610" i="268"/>
  <c r="L611" i="268"/>
  <c r="M611" i="268"/>
  <c r="L612" i="268"/>
  <c r="M612" i="268"/>
  <c r="L613" i="268"/>
  <c r="M613" i="268"/>
  <c r="L614" i="268"/>
  <c r="M614" i="268"/>
  <c r="L615" i="268"/>
  <c r="M615" i="268"/>
  <c r="L616" i="268"/>
  <c r="M616" i="268"/>
  <c r="L617" i="268"/>
  <c r="M617" i="268"/>
  <c r="L619" i="268"/>
  <c r="M619" i="268"/>
  <c r="L620" i="268"/>
  <c r="M620" i="268"/>
  <c r="L621" i="268"/>
  <c r="M621" i="268"/>
  <c r="L622" i="268"/>
  <c r="M622" i="268"/>
  <c r="L623" i="268"/>
  <c r="M623" i="268"/>
  <c r="L624" i="268"/>
  <c r="M624" i="268"/>
  <c r="L625" i="268"/>
  <c r="M625" i="268"/>
  <c r="L626" i="268"/>
  <c r="M626" i="268"/>
  <c r="L627" i="268"/>
  <c r="M627" i="268"/>
  <c r="L628" i="268"/>
  <c r="M628" i="268"/>
  <c r="L629" i="268"/>
  <c r="M629" i="268"/>
  <c r="L630" i="268"/>
  <c r="M630" i="268"/>
  <c r="L631" i="268"/>
  <c r="M631" i="268"/>
  <c r="L632" i="268"/>
  <c r="M632" i="268"/>
  <c r="L633" i="268"/>
  <c r="M633" i="268"/>
  <c r="L635" i="268"/>
  <c r="M635" i="268"/>
  <c r="L636" i="268"/>
  <c r="M636" i="268"/>
  <c r="L637" i="268"/>
  <c r="M637" i="268"/>
  <c r="L638" i="268"/>
  <c r="M638" i="268"/>
  <c r="L639" i="268"/>
  <c r="M639" i="268"/>
  <c r="L640" i="268"/>
  <c r="M640" i="268"/>
  <c r="L641" i="268"/>
  <c r="M641" i="268"/>
  <c r="L642" i="268"/>
  <c r="M642" i="268"/>
  <c r="L643" i="268"/>
  <c r="M643" i="268"/>
  <c r="L644" i="268"/>
  <c r="M644" i="268"/>
  <c r="L645" i="268"/>
  <c r="M645" i="268"/>
  <c r="L646" i="268"/>
  <c r="M646" i="268"/>
  <c r="L647" i="268"/>
  <c r="M647" i="268"/>
  <c r="L648" i="268"/>
  <c r="M648" i="268"/>
  <c r="L650" i="268"/>
  <c r="M650" i="268"/>
  <c r="L651" i="268"/>
  <c r="M651" i="268"/>
  <c r="L652" i="268"/>
  <c r="M652" i="268"/>
  <c r="L653" i="268"/>
  <c r="M653" i="268"/>
  <c r="L654" i="268"/>
  <c r="M654" i="268"/>
  <c r="L655" i="268"/>
  <c r="M655" i="268"/>
  <c r="L656" i="268"/>
  <c r="M656" i="268"/>
  <c r="L657" i="268"/>
  <c r="M657" i="268"/>
  <c r="L658" i="268"/>
  <c r="M658" i="268"/>
  <c r="L659" i="268"/>
  <c r="M659" i="268"/>
  <c r="L661" i="268"/>
  <c r="M661" i="268"/>
  <c r="L662" i="268"/>
  <c r="M662" i="268"/>
  <c r="L663" i="268"/>
  <c r="M663" i="268"/>
  <c r="L664" i="268"/>
  <c r="M664" i="268"/>
  <c r="L665" i="268"/>
  <c r="M665" i="268"/>
  <c r="L666" i="268"/>
  <c r="M666" i="268"/>
  <c r="L667" i="268"/>
  <c r="M667" i="268"/>
  <c r="L668" i="268"/>
  <c r="M668" i="268"/>
  <c r="L669" i="268"/>
  <c r="M669" i="268"/>
  <c r="L670" i="268"/>
  <c r="M670" i="268"/>
  <c r="L671" i="268"/>
  <c r="M671" i="268"/>
  <c r="L672" i="268"/>
  <c r="M672" i="268"/>
  <c r="L673" i="268"/>
  <c r="M673" i="268"/>
  <c r="L674" i="268"/>
  <c r="M674" i="268"/>
  <c r="L675" i="268"/>
  <c r="M675" i="268"/>
  <c r="L676" i="268"/>
  <c r="M676" i="268"/>
  <c r="L677" i="268"/>
  <c r="M677" i="268"/>
  <c r="L678" i="268"/>
  <c r="M678" i="268"/>
  <c r="L679" i="268"/>
  <c r="M679" i="268"/>
  <c r="L680" i="268"/>
  <c r="M680" i="268"/>
  <c r="L681" i="268"/>
  <c r="M681" i="268"/>
  <c r="L682" i="268"/>
  <c r="M682" i="268"/>
  <c r="L683" i="268"/>
  <c r="M683" i="268"/>
  <c r="L684" i="268"/>
  <c r="M684" i="268"/>
  <c r="L685" i="268"/>
  <c r="M685" i="268"/>
  <c r="L686" i="268"/>
  <c r="M686" i="268"/>
  <c r="L687" i="268"/>
  <c r="M687" i="268"/>
  <c r="L689" i="268"/>
  <c r="M689" i="268"/>
  <c r="L690" i="268"/>
  <c r="M690" i="268"/>
  <c r="L729" i="268" l="1"/>
  <c r="R847" i="268"/>
  <c r="M326" i="268"/>
  <c r="L336" i="268"/>
  <c r="L331" i="268"/>
  <c r="L326" i="268"/>
  <c r="L312" i="268"/>
  <c r="L302" i="268"/>
  <c r="L288" i="268"/>
  <c r="M911" i="268"/>
  <c r="M885" i="268"/>
  <c r="M811" i="268"/>
  <c r="Q404" i="268"/>
  <c r="N760" i="268"/>
  <c r="Q847" i="268"/>
  <c r="M688" i="268"/>
  <c r="M302" i="268"/>
  <c r="L761" i="268"/>
  <c r="N261" i="268"/>
  <c r="M331" i="268"/>
  <c r="L864" i="268"/>
  <c r="R404" i="268"/>
  <c r="M523" i="268"/>
  <c r="L523" i="268"/>
  <c r="M848" i="268"/>
  <c r="M787" i="268"/>
  <c r="M764" i="268"/>
  <c r="M598" i="268"/>
  <c r="M386" i="268"/>
  <c r="M344" i="268"/>
  <c r="L911" i="268"/>
  <c r="L890" i="268"/>
  <c r="L885" i="268"/>
  <c r="L848" i="268"/>
  <c r="L825" i="268"/>
  <c r="L787" i="268"/>
  <c r="P404" i="268"/>
  <c r="P847" i="268"/>
  <c r="L649" i="268"/>
  <c r="L598" i="268"/>
  <c r="L505" i="268"/>
  <c r="L391" i="268"/>
  <c r="L386" i="268"/>
  <c r="L344" i="268"/>
  <c r="M729" i="268"/>
  <c r="M716" i="268"/>
  <c r="S261" i="268"/>
  <c r="O404" i="268"/>
  <c r="R760" i="268"/>
  <c r="O847" i="268"/>
  <c r="M618" i="268"/>
  <c r="M538" i="268"/>
  <c r="M474" i="268"/>
  <c r="M453" i="268"/>
  <c r="M440" i="268"/>
  <c r="M423" i="268"/>
  <c r="M395" i="268"/>
  <c r="M380" i="268"/>
  <c r="M371" i="268"/>
  <c r="M366" i="268"/>
  <c r="M348" i="268"/>
  <c r="M305" i="268"/>
  <c r="M276" i="268"/>
  <c r="L811" i="268"/>
  <c r="L764" i="268"/>
  <c r="L716" i="268"/>
  <c r="R261" i="268"/>
  <c r="N404" i="268"/>
  <c r="S760" i="268"/>
  <c r="Q760" i="268"/>
  <c r="M336" i="268"/>
  <c r="L688" i="268"/>
  <c r="M825" i="268"/>
  <c r="M505" i="268"/>
  <c r="M391" i="268"/>
  <c r="L538" i="268"/>
  <c r="L440" i="268"/>
  <c r="L366" i="268"/>
  <c r="M860" i="268"/>
  <c r="L870" i="268"/>
  <c r="L860" i="268"/>
  <c r="L855" i="268"/>
  <c r="L840" i="268"/>
  <c r="P261" i="268"/>
  <c r="O760" i="268"/>
  <c r="M312" i="268"/>
  <c r="M288" i="268"/>
  <c r="M890" i="268"/>
  <c r="M649" i="268"/>
  <c r="L618" i="268"/>
  <c r="L474" i="268"/>
  <c r="L453" i="268"/>
  <c r="L423" i="268"/>
  <c r="L395" i="268"/>
  <c r="L380" i="268"/>
  <c r="L371" i="268"/>
  <c r="L348" i="268"/>
  <c r="L305" i="268"/>
  <c r="L276" i="268"/>
  <c r="M870" i="268"/>
  <c r="M855" i="268"/>
  <c r="M840" i="268"/>
  <c r="Q261" i="268"/>
  <c r="P760" i="268"/>
  <c r="M660" i="268"/>
  <c r="M634" i="268"/>
  <c r="M583" i="268"/>
  <c r="M558" i="268"/>
  <c r="M486" i="268"/>
  <c r="M405" i="268"/>
  <c r="M399" i="268"/>
  <c r="M356" i="268"/>
  <c r="M318" i="268"/>
  <c r="M298" i="268"/>
  <c r="M284" i="268"/>
  <c r="M262" i="268"/>
  <c r="L660" i="268"/>
  <c r="L634" i="268"/>
  <c r="L583" i="268"/>
  <c r="L558" i="268"/>
  <c r="L486" i="268"/>
  <c r="L405" i="268"/>
  <c r="L399" i="268"/>
  <c r="L356" i="268"/>
  <c r="L318" i="268"/>
  <c r="L298" i="268"/>
  <c r="L284" i="268"/>
  <c r="L262" i="268"/>
  <c r="M864" i="268"/>
  <c r="M761" i="268"/>
  <c r="O261" i="268"/>
  <c r="S404" i="268"/>
  <c r="S847" i="268"/>
  <c r="M161" i="268"/>
  <c r="L168" i="268"/>
  <c r="L208" i="268"/>
  <c r="L161" i="268"/>
  <c r="L113" i="268"/>
  <c r="L97" i="268"/>
  <c r="M97" i="268"/>
  <c r="L74" i="268"/>
  <c r="M250" i="268"/>
  <c r="M237" i="268"/>
  <c r="M208" i="268"/>
  <c r="M196" i="268"/>
  <c r="M186" i="268"/>
  <c r="M168" i="268"/>
  <c r="M113" i="268"/>
  <c r="M82" i="268"/>
  <c r="L237" i="268"/>
  <c r="L141" i="268"/>
  <c r="L250" i="268"/>
  <c r="L223" i="268"/>
  <c r="L196" i="268"/>
  <c r="L186" i="268"/>
  <c r="L179" i="268"/>
  <c r="L130" i="268"/>
  <c r="L82" i="268"/>
  <c r="M223" i="268"/>
  <c r="M179" i="268"/>
  <c r="M141" i="268"/>
  <c r="M130" i="268"/>
  <c r="M74" i="268"/>
  <c r="P18" i="268"/>
  <c r="M60" i="268"/>
  <c r="L60" i="268"/>
  <c r="R18" i="268"/>
  <c r="Q18" i="268"/>
  <c r="S18" i="268"/>
  <c r="M40" i="268"/>
  <c r="L40" i="268"/>
  <c r="N18" i="268"/>
  <c r="O18" i="268"/>
  <c r="M19" i="268"/>
  <c r="L19" i="268"/>
  <c r="M228" i="267"/>
  <c r="L228" i="267"/>
  <c r="M227" i="267"/>
  <c r="L227" i="267"/>
  <c r="S226" i="267"/>
  <c r="K25" i="265" s="1"/>
  <c r="R226" i="267"/>
  <c r="J25" i="265" s="1"/>
  <c r="Q226" i="267"/>
  <c r="I25" i="265" s="1"/>
  <c r="P226" i="267"/>
  <c r="H25" i="265" s="1"/>
  <c r="O226" i="267"/>
  <c r="G25" i="265" s="1"/>
  <c r="E25" i="265" s="1"/>
  <c r="N226" i="267"/>
  <c r="F25" i="265" s="1"/>
  <c r="M225" i="267"/>
  <c r="L225" i="267"/>
  <c r="M224" i="267"/>
  <c r="L224" i="267"/>
  <c r="M221" i="267"/>
  <c r="L221" i="267"/>
  <c r="M220" i="267"/>
  <c r="L220" i="267"/>
  <c r="M219" i="267"/>
  <c r="L219" i="267"/>
  <c r="S218" i="267"/>
  <c r="K24" i="265" s="1"/>
  <c r="R218" i="267"/>
  <c r="J24" i="265" s="1"/>
  <c r="Q218" i="267"/>
  <c r="I24" i="265" s="1"/>
  <c r="P218" i="267"/>
  <c r="H24" i="265" s="1"/>
  <c r="O218" i="267"/>
  <c r="G24" i="265" s="1"/>
  <c r="E24" i="265" s="1"/>
  <c r="N218" i="267"/>
  <c r="F24" i="265" s="1"/>
  <c r="M217" i="267"/>
  <c r="M216" i="267" s="1"/>
  <c r="L217" i="267"/>
  <c r="L216" i="267" s="1"/>
  <c r="S216" i="267"/>
  <c r="K23" i="265" s="1"/>
  <c r="R216" i="267"/>
  <c r="J23" i="265" s="1"/>
  <c r="Q216" i="267"/>
  <c r="I23" i="265" s="1"/>
  <c r="P216" i="267"/>
  <c r="H23" i="265" s="1"/>
  <c r="O216" i="267"/>
  <c r="G23" i="265" s="1"/>
  <c r="E23" i="265" s="1"/>
  <c r="N216" i="267"/>
  <c r="F23" i="265" s="1"/>
  <c r="M215" i="267"/>
  <c r="L215" i="267"/>
  <c r="M213" i="267"/>
  <c r="L213" i="267"/>
  <c r="M212" i="267"/>
  <c r="L212" i="267"/>
  <c r="M211" i="267"/>
  <c r="L211" i="267"/>
  <c r="M210" i="267"/>
  <c r="L210" i="267"/>
  <c r="M209" i="267"/>
  <c r="L209" i="267"/>
  <c r="M208" i="267"/>
  <c r="L208" i="267"/>
  <c r="M207" i="267"/>
  <c r="L207" i="267"/>
  <c r="M206" i="267"/>
  <c r="L206" i="267"/>
  <c r="M201" i="267"/>
  <c r="L201" i="267"/>
  <c r="M200" i="267"/>
  <c r="L200" i="267"/>
  <c r="M199" i="267"/>
  <c r="L199" i="267"/>
  <c r="M198" i="267"/>
  <c r="L198" i="267"/>
  <c r="M197" i="267"/>
  <c r="L197" i="267"/>
  <c r="M196" i="267"/>
  <c r="L196" i="267"/>
  <c r="M195" i="267"/>
  <c r="L195" i="267"/>
  <c r="M194" i="267"/>
  <c r="L194" i="267"/>
  <c r="M193" i="267"/>
  <c r="L193" i="267"/>
  <c r="M192" i="267"/>
  <c r="L192" i="267"/>
  <c r="M191" i="267"/>
  <c r="L191" i="267"/>
  <c r="M190" i="267"/>
  <c r="L190" i="267"/>
  <c r="M189" i="267"/>
  <c r="L189" i="267"/>
  <c r="M188" i="267"/>
  <c r="L188" i="267"/>
  <c r="M187" i="267"/>
  <c r="L187" i="267"/>
  <c r="M186" i="267"/>
  <c r="L186" i="267"/>
  <c r="M185" i="267"/>
  <c r="L185" i="267"/>
  <c r="S184" i="267"/>
  <c r="K22" i="265" s="1"/>
  <c r="R184" i="267"/>
  <c r="J22" i="265" s="1"/>
  <c r="Q184" i="267"/>
  <c r="I22" i="265" s="1"/>
  <c r="P184" i="267"/>
  <c r="H22" i="265" s="1"/>
  <c r="O184" i="267"/>
  <c r="G22" i="265" s="1"/>
  <c r="E22" i="265" s="1"/>
  <c r="N184" i="267"/>
  <c r="F22" i="265" s="1"/>
  <c r="D22" i="265" s="1"/>
  <c r="L22" i="265" s="1"/>
  <c r="M183" i="267"/>
  <c r="L183" i="267"/>
  <c r="M182" i="267"/>
  <c r="L182" i="267"/>
  <c r="M181" i="267"/>
  <c r="L181" i="267"/>
  <c r="M180" i="267"/>
  <c r="L180" i="267"/>
  <c r="M179" i="267"/>
  <c r="L179" i="267"/>
  <c r="M178" i="267"/>
  <c r="L178" i="267"/>
  <c r="M177" i="267"/>
  <c r="L177" i="267"/>
  <c r="M176" i="267"/>
  <c r="L176" i="267"/>
  <c r="M175" i="267"/>
  <c r="L175" i="267"/>
  <c r="M174" i="267"/>
  <c r="L174" i="267"/>
  <c r="M173" i="267"/>
  <c r="L173" i="267"/>
  <c r="M172" i="267"/>
  <c r="L172" i="267"/>
  <c r="M171" i="267"/>
  <c r="L171" i="267"/>
  <c r="M170" i="267"/>
  <c r="L170" i="267"/>
  <c r="M169" i="267"/>
  <c r="L169" i="267"/>
  <c r="M168" i="267"/>
  <c r="L168" i="267"/>
  <c r="S167" i="267"/>
  <c r="K21" i="265" s="1"/>
  <c r="R167" i="267"/>
  <c r="J21" i="265" s="1"/>
  <c r="Q167" i="267"/>
  <c r="I21" i="265" s="1"/>
  <c r="P167" i="267"/>
  <c r="H21" i="265" s="1"/>
  <c r="O167" i="267"/>
  <c r="G21" i="265" s="1"/>
  <c r="E21" i="265" s="1"/>
  <c r="N167" i="267"/>
  <c r="F21" i="265" s="1"/>
  <c r="M166" i="267"/>
  <c r="L166" i="267"/>
  <c r="M164" i="267"/>
  <c r="L164" i="267"/>
  <c r="M163" i="267"/>
  <c r="L163" i="267"/>
  <c r="M162" i="267"/>
  <c r="L162" i="267"/>
  <c r="M161" i="267"/>
  <c r="L161" i="267"/>
  <c r="M160" i="267"/>
  <c r="L160" i="267"/>
  <c r="M159" i="267"/>
  <c r="L159" i="267"/>
  <c r="M156" i="267"/>
  <c r="L156" i="267"/>
  <c r="M155" i="267"/>
  <c r="L155" i="267"/>
  <c r="M154" i="267"/>
  <c r="L154" i="267"/>
  <c r="M153" i="267"/>
  <c r="L153" i="267"/>
  <c r="M152" i="267"/>
  <c r="L152" i="267"/>
  <c r="M149" i="267"/>
  <c r="L149" i="267"/>
  <c r="M148" i="267"/>
  <c r="L148" i="267"/>
  <c r="S147" i="267"/>
  <c r="K20" i="265" s="1"/>
  <c r="R147" i="267"/>
  <c r="J20" i="265" s="1"/>
  <c r="Q147" i="267"/>
  <c r="I20" i="265" s="1"/>
  <c r="P147" i="267"/>
  <c r="H20" i="265" s="1"/>
  <c r="O147" i="267"/>
  <c r="G20" i="265" s="1"/>
  <c r="N147" i="267"/>
  <c r="F20" i="265" s="1"/>
  <c r="M146" i="267"/>
  <c r="L146" i="267"/>
  <c r="M145" i="267"/>
  <c r="L145" i="267"/>
  <c r="M142" i="267"/>
  <c r="L142" i="267"/>
  <c r="M141" i="267"/>
  <c r="L141" i="267"/>
  <c r="S140" i="267"/>
  <c r="K19" i="265" s="1"/>
  <c r="R140" i="267"/>
  <c r="J19" i="265" s="1"/>
  <c r="Q140" i="267"/>
  <c r="I19" i="265" s="1"/>
  <c r="P140" i="267"/>
  <c r="H19" i="265" s="1"/>
  <c r="O140" i="267"/>
  <c r="G19" i="265" s="1"/>
  <c r="E19" i="265" s="1"/>
  <c r="N140" i="267"/>
  <c r="F19" i="265" s="1"/>
  <c r="M139" i="267"/>
  <c r="L139" i="267"/>
  <c r="M138" i="267"/>
  <c r="L138" i="267"/>
  <c r="M137" i="267"/>
  <c r="L137" i="267"/>
  <c r="M136" i="267"/>
  <c r="L136" i="267"/>
  <c r="M135" i="267"/>
  <c r="L135" i="267"/>
  <c r="M134" i="267"/>
  <c r="L134" i="267"/>
  <c r="M133" i="267"/>
  <c r="L133" i="267"/>
  <c r="M132" i="267"/>
  <c r="L132" i="267"/>
  <c r="M131" i="267"/>
  <c r="L131" i="267"/>
  <c r="M130" i="267"/>
  <c r="L130" i="267"/>
  <c r="M129" i="267"/>
  <c r="L129" i="267"/>
  <c r="M128" i="267"/>
  <c r="L128" i="267"/>
  <c r="M127" i="267"/>
  <c r="L127" i="267"/>
  <c r="M126" i="267"/>
  <c r="L126" i="267"/>
  <c r="M125" i="267"/>
  <c r="L125" i="267"/>
  <c r="M124" i="267"/>
  <c r="L124" i="267"/>
  <c r="M123" i="267"/>
  <c r="L123" i="267"/>
  <c r="M122" i="267"/>
  <c r="L122" i="267"/>
  <c r="M120" i="267"/>
  <c r="L120" i="267"/>
  <c r="M119" i="267"/>
  <c r="L119" i="267"/>
  <c r="S118" i="267"/>
  <c r="K18" i="265" s="1"/>
  <c r="R118" i="267"/>
  <c r="J18" i="265" s="1"/>
  <c r="Q118" i="267"/>
  <c r="I18" i="265" s="1"/>
  <c r="P118" i="267"/>
  <c r="H18" i="265" s="1"/>
  <c r="O118" i="267"/>
  <c r="G18" i="265" s="1"/>
  <c r="N118" i="267"/>
  <c r="F18" i="265" s="1"/>
  <c r="D18" i="265" s="1"/>
  <c r="L18" i="265" s="1"/>
  <c r="M117" i="267"/>
  <c r="L117" i="267"/>
  <c r="M114" i="267"/>
  <c r="L114" i="267"/>
  <c r="M113" i="267"/>
  <c r="L113" i="267"/>
  <c r="M112" i="267"/>
  <c r="L112" i="267"/>
  <c r="M109" i="267"/>
  <c r="L109" i="267"/>
  <c r="M108" i="267"/>
  <c r="L108" i="267"/>
  <c r="M107" i="267"/>
  <c r="L107" i="267"/>
  <c r="M106" i="267"/>
  <c r="L106" i="267"/>
  <c r="M105" i="267"/>
  <c r="L105" i="267"/>
  <c r="M103" i="267"/>
  <c r="L103" i="267"/>
  <c r="M102" i="267"/>
  <c r="L102" i="267"/>
  <c r="M101" i="267"/>
  <c r="L101" i="267"/>
  <c r="M100" i="267"/>
  <c r="L100" i="267"/>
  <c r="M99" i="267"/>
  <c r="L99" i="267"/>
  <c r="M98" i="267"/>
  <c r="L98" i="267"/>
  <c r="M97" i="267"/>
  <c r="L97" i="267"/>
  <c r="M96" i="267"/>
  <c r="L96" i="267"/>
  <c r="M95" i="267"/>
  <c r="L95" i="267"/>
  <c r="S94" i="267"/>
  <c r="K17" i="265" s="1"/>
  <c r="R94" i="267"/>
  <c r="J17" i="265" s="1"/>
  <c r="Q94" i="267"/>
  <c r="I17" i="265" s="1"/>
  <c r="P94" i="267"/>
  <c r="H17" i="265" s="1"/>
  <c r="O94" i="267"/>
  <c r="G17" i="265" s="1"/>
  <c r="E17" i="265" s="1"/>
  <c r="N94" i="267"/>
  <c r="F17" i="265" s="1"/>
  <c r="D17" i="265" s="1"/>
  <c r="L17" i="265" s="1"/>
  <c r="M93" i="267"/>
  <c r="L93" i="267"/>
  <c r="M92" i="267"/>
  <c r="L92" i="267"/>
  <c r="M91" i="267"/>
  <c r="L91" i="267"/>
  <c r="M90" i="267"/>
  <c r="L90" i="267"/>
  <c r="M214" i="267"/>
  <c r="L214" i="267"/>
  <c r="M89" i="267"/>
  <c r="L89" i="267"/>
  <c r="M88" i="267"/>
  <c r="L88" i="267"/>
  <c r="S87" i="267"/>
  <c r="K16" i="265" s="1"/>
  <c r="R87" i="267"/>
  <c r="J16" i="265" s="1"/>
  <c r="Q87" i="267"/>
  <c r="I16" i="265" s="1"/>
  <c r="P87" i="267"/>
  <c r="H16" i="265" s="1"/>
  <c r="O87" i="267"/>
  <c r="G16" i="265" s="1"/>
  <c r="N87" i="267"/>
  <c r="F16" i="265" s="1"/>
  <c r="D16" i="265" s="1"/>
  <c r="L16" i="265" s="1"/>
  <c r="M86" i="267"/>
  <c r="M85" i="267" s="1"/>
  <c r="L86" i="267"/>
  <c r="L85" i="267" s="1"/>
  <c r="S85" i="267"/>
  <c r="K15" i="265" s="1"/>
  <c r="R85" i="267"/>
  <c r="J15" i="265" s="1"/>
  <c r="Q85" i="267"/>
  <c r="I15" i="265" s="1"/>
  <c r="P85" i="267"/>
  <c r="H15" i="265" s="1"/>
  <c r="O85" i="267"/>
  <c r="G15" i="265" s="1"/>
  <c r="N85" i="267"/>
  <c r="F15" i="265" s="1"/>
  <c r="D15" i="265" s="1"/>
  <c r="L15" i="265" s="1"/>
  <c r="M84" i="267"/>
  <c r="L84" i="267"/>
  <c r="M83" i="267"/>
  <c r="L83" i="267"/>
  <c r="M78" i="267"/>
  <c r="L78" i="267"/>
  <c r="M77" i="267"/>
  <c r="L77" i="267"/>
  <c r="M76" i="267"/>
  <c r="L76" i="267"/>
  <c r="M75" i="267"/>
  <c r="L75" i="267"/>
  <c r="M74" i="267"/>
  <c r="L74" i="267"/>
  <c r="M73" i="267"/>
  <c r="L73" i="267"/>
  <c r="M72" i="267"/>
  <c r="L72" i="267"/>
  <c r="S71" i="267"/>
  <c r="K14" i="265" s="1"/>
  <c r="R71" i="267"/>
  <c r="J14" i="265" s="1"/>
  <c r="Q71" i="267"/>
  <c r="I14" i="265" s="1"/>
  <c r="P71" i="267"/>
  <c r="H14" i="265" s="1"/>
  <c r="O71" i="267"/>
  <c r="G14" i="265" s="1"/>
  <c r="E14" i="265" s="1"/>
  <c r="N71" i="267"/>
  <c r="F14" i="265" s="1"/>
  <c r="D14" i="265" s="1"/>
  <c r="L14" i="265" s="1"/>
  <c r="M70" i="267"/>
  <c r="L70" i="267"/>
  <c r="M69" i="267"/>
  <c r="L69" i="267"/>
  <c r="M68" i="267"/>
  <c r="L68" i="267"/>
  <c r="M67" i="267"/>
  <c r="L67" i="267"/>
  <c r="S66" i="267"/>
  <c r="K13" i="265" s="1"/>
  <c r="R66" i="267"/>
  <c r="J13" i="265" s="1"/>
  <c r="Q66" i="267"/>
  <c r="I13" i="265" s="1"/>
  <c r="P66" i="267"/>
  <c r="H13" i="265" s="1"/>
  <c r="O66" i="267"/>
  <c r="G13" i="265" s="1"/>
  <c r="E13" i="265" s="1"/>
  <c r="N66" i="267"/>
  <c r="F13" i="265" s="1"/>
  <c r="D13" i="265" s="1"/>
  <c r="L13" i="265" s="1"/>
  <c r="M65" i="267"/>
  <c r="L65" i="267"/>
  <c r="M64" i="267"/>
  <c r="L64" i="267"/>
  <c r="M63" i="267"/>
  <c r="L63" i="267"/>
  <c r="M62" i="267"/>
  <c r="L62" i="267"/>
  <c r="M61" i="267"/>
  <c r="L61" i="267"/>
  <c r="M60" i="267"/>
  <c r="L60" i="267"/>
  <c r="M59" i="267"/>
  <c r="L59" i="267"/>
  <c r="M58" i="267"/>
  <c r="L58" i="267"/>
  <c r="M57" i="267"/>
  <c r="L57" i="267"/>
  <c r="M56" i="267"/>
  <c r="L56" i="267"/>
  <c r="M55" i="267"/>
  <c r="L55" i="267"/>
  <c r="M54" i="267"/>
  <c r="L54" i="267"/>
  <c r="M53" i="267"/>
  <c r="L53" i="267"/>
  <c r="M52" i="267"/>
  <c r="L52" i="267"/>
  <c r="M51" i="267"/>
  <c r="L51" i="267"/>
  <c r="M50" i="267"/>
  <c r="L50" i="267"/>
  <c r="M49" i="267"/>
  <c r="L49" i="267"/>
  <c r="M48" i="267"/>
  <c r="L48" i="267"/>
  <c r="M47" i="267"/>
  <c r="L47" i="267"/>
  <c r="S46" i="267"/>
  <c r="K12" i="265" s="1"/>
  <c r="R46" i="267"/>
  <c r="J12" i="265" s="1"/>
  <c r="Q46" i="267"/>
  <c r="I12" i="265" s="1"/>
  <c r="P46" i="267"/>
  <c r="H12" i="265" s="1"/>
  <c r="O46" i="267"/>
  <c r="G12" i="265" s="1"/>
  <c r="N46" i="267"/>
  <c r="F12" i="265" s="1"/>
  <c r="D12" i="265" s="1"/>
  <c r="L12" i="265" s="1"/>
  <c r="L45" i="267"/>
  <c r="M44" i="267"/>
  <c r="L44" i="267"/>
  <c r="M43" i="267"/>
  <c r="L43" i="267"/>
  <c r="M42" i="267"/>
  <c r="L42" i="267"/>
  <c r="M37" i="267"/>
  <c r="L37" i="267"/>
  <c r="M36" i="267"/>
  <c r="L36" i="267"/>
  <c r="M35" i="267"/>
  <c r="L35" i="267"/>
  <c r="M34" i="267"/>
  <c r="L34" i="267"/>
  <c r="M33" i="267"/>
  <c r="L33" i="267"/>
  <c r="M32" i="267"/>
  <c r="L32" i="267"/>
  <c r="M31" i="267"/>
  <c r="L31" i="267"/>
  <c r="M29" i="267"/>
  <c r="L29" i="267"/>
  <c r="M28" i="267"/>
  <c r="L28" i="267"/>
  <c r="M27" i="267"/>
  <c r="L27" i="267"/>
  <c r="M26" i="267"/>
  <c r="L26" i="267"/>
  <c r="M25" i="267"/>
  <c r="L25" i="267"/>
  <c r="M24" i="267"/>
  <c r="L24" i="267"/>
  <c r="M23" i="267"/>
  <c r="L23" i="267"/>
  <c r="M22" i="267"/>
  <c r="L22" i="267"/>
  <c r="M21" i="267"/>
  <c r="L21" i="267"/>
  <c r="S20" i="267"/>
  <c r="K11" i="265" s="1"/>
  <c r="R20" i="267"/>
  <c r="J11" i="265" s="1"/>
  <c r="J9" i="265" s="1"/>
  <c r="Q20" i="267"/>
  <c r="I11" i="265" s="1"/>
  <c r="P20" i="267"/>
  <c r="H11" i="265" s="1"/>
  <c r="O20" i="267"/>
  <c r="G11" i="265" s="1"/>
  <c r="N20" i="267"/>
  <c r="F11" i="265" s="1"/>
  <c r="M19" i="267"/>
  <c r="M18" i="267" s="1"/>
  <c r="L19" i="267"/>
  <c r="L18" i="267" s="1"/>
  <c r="K18" i="267"/>
  <c r="A11" i="265"/>
  <c r="A12" i="265" s="1"/>
  <c r="A13" i="265" s="1"/>
  <c r="A14" i="265" s="1"/>
  <c r="A15" i="265" s="1"/>
  <c r="A16" i="265" s="1"/>
  <c r="A17" i="265" s="1"/>
  <c r="A18" i="265" s="1"/>
  <c r="A19" i="265" s="1"/>
  <c r="A20" i="265" s="1"/>
  <c r="A21" i="265" s="1"/>
  <c r="A22" i="265" s="1"/>
  <c r="A23" i="265" s="1"/>
  <c r="A24" i="265" s="1"/>
  <c r="A25" i="265" s="1"/>
  <c r="E18" i="265" l="1"/>
  <c r="E16" i="265"/>
  <c r="D24" i="265"/>
  <c r="L24" i="265" s="1"/>
  <c r="D25" i="265"/>
  <c r="L25" i="265" s="1"/>
  <c r="K9" i="265"/>
  <c r="E12" i="265"/>
  <c r="D11" i="265"/>
  <c r="F9" i="265"/>
  <c r="E15" i="265"/>
  <c r="E11" i="265"/>
  <c r="G9" i="265"/>
  <c r="D20" i="265"/>
  <c r="L20" i="265" s="1"/>
  <c r="H9" i="265"/>
  <c r="E20" i="265"/>
  <c r="I9" i="265"/>
  <c r="D19" i="265"/>
  <c r="L19" i="265" s="1"/>
  <c r="D21" i="265"/>
  <c r="L21" i="265" s="1"/>
  <c r="D23" i="265"/>
  <c r="L23" i="265" s="1"/>
  <c r="K19" i="267"/>
  <c r="K20" i="267" s="1"/>
  <c r="K21" i="267" s="1"/>
  <c r="K22" i="267" s="1"/>
  <c r="K23" i="267" s="1"/>
  <c r="K24" i="267" s="1"/>
  <c r="K25" i="267" s="1"/>
  <c r="K26" i="267" s="1"/>
  <c r="M847" i="268"/>
  <c r="O17" i="268"/>
  <c r="L261" i="268"/>
  <c r="M404" i="268"/>
  <c r="M760" i="268"/>
  <c r="N17" i="268"/>
  <c r="L404" i="268"/>
  <c r="M261" i="268"/>
  <c r="L847" i="268"/>
  <c r="L760" i="268"/>
  <c r="M71" i="267"/>
  <c r="L226" i="267"/>
  <c r="L167" i="267"/>
  <c r="P17" i="268"/>
  <c r="Q17" i="268"/>
  <c r="S17" i="268"/>
  <c r="R17" i="268"/>
  <c r="L18" i="268"/>
  <c r="M18" i="268"/>
  <c r="M46" i="267"/>
  <c r="M218" i="267"/>
  <c r="L218" i="267"/>
  <c r="M167" i="267"/>
  <c r="R17" i="267"/>
  <c r="L140" i="267"/>
  <c r="O17" i="267"/>
  <c r="L118" i="267"/>
  <c r="M87" i="267"/>
  <c r="L66" i="267"/>
  <c r="M20" i="267"/>
  <c r="N17" i="267"/>
  <c r="Q17" i="267"/>
  <c r="L20" i="267"/>
  <c r="M184" i="267"/>
  <c r="M94" i="267"/>
  <c r="M147" i="267"/>
  <c r="S17" i="267"/>
  <c r="L46" i="267"/>
  <c r="L71" i="267"/>
  <c r="L94" i="267"/>
  <c r="M226" i="267"/>
  <c r="M140" i="267"/>
  <c r="L147" i="267"/>
  <c r="M66" i="267"/>
  <c r="M118" i="267"/>
  <c r="L184" i="267"/>
  <c r="P17" i="267"/>
  <c r="L87" i="267"/>
  <c r="L11" i="265" l="1"/>
  <c r="L9" i="265" s="1"/>
  <c r="D9" i="265"/>
  <c r="K27" i="267"/>
  <c r="K28" i="267" s="1"/>
  <c r="K29" i="267" s="1"/>
  <c r="K30" i="267" s="1"/>
  <c r="K31" i="267" s="1"/>
  <c r="K32" i="267" s="1"/>
  <c r="K33" i="267" s="1"/>
  <c r="K34" i="267" s="1"/>
  <c r="K35" i="267" s="1"/>
  <c r="K36" i="267" s="1"/>
  <c r="K37" i="267" s="1"/>
  <c r="E9" i="265"/>
  <c r="L17" i="268"/>
  <c r="M17" i="268"/>
  <c r="L17" i="267"/>
  <c r="M17" i="267"/>
  <c r="K38" i="267" l="1"/>
  <c r="C18" i="264"/>
  <c r="X18" i="264" s="1"/>
  <c r="V16" i="263"/>
  <c r="V17" i="263"/>
  <c r="V23" i="263"/>
  <c r="V30" i="263"/>
  <c r="V38" i="263"/>
  <c r="V42" i="263"/>
  <c r="V44" i="263"/>
  <c r="V45" i="263"/>
  <c r="V46" i="263"/>
  <c r="V47" i="263"/>
  <c r="V48" i="263"/>
  <c r="V49" i="263"/>
  <c r="V50" i="263"/>
  <c r="V51" i="263"/>
  <c r="V43" i="263"/>
  <c r="V40" i="263"/>
  <c r="V41" i="263"/>
  <c r="V39" i="263"/>
  <c r="V32" i="263"/>
  <c r="V33" i="263"/>
  <c r="V34" i="263"/>
  <c r="V35" i="263"/>
  <c r="V36" i="263"/>
  <c r="V37" i="263"/>
  <c r="V31" i="263"/>
  <c r="V25" i="263"/>
  <c r="V26" i="263"/>
  <c r="V27" i="263"/>
  <c r="V28" i="263"/>
  <c r="V29" i="263"/>
  <c r="V24" i="263"/>
  <c r="V19" i="263"/>
  <c r="V20" i="263"/>
  <c r="V21" i="263"/>
  <c r="V22" i="263"/>
  <c r="V18" i="263"/>
  <c r="AL46" i="263"/>
  <c r="AK46" i="263"/>
  <c r="AJ46" i="263"/>
  <c r="AI46" i="263"/>
  <c r="AF46" i="263"/>
  <c r="AE46" i="263"/>
  <c r="AD46" i="263"/>
  <c r="AC46" i="263"/>
  <c r="AB46" i="263"/>
  <c r="AA46" i="263"/>
  <c r="I46" i="263"/>
  <c r="J46" i="263"/>
  <c r="K46" i="263"/>
  <c r="L46" i="263"/>
  <c r="M46" i="263"/>
  <c r="N46" i="263"/>
  <c r="O46" i="263"/>
  <c r="P46" i="263"/>
  <c r="Q46" i="263"/>
  <c r="R46" i="263"/>
  <c r="S46" i="263"/>
  <c r="T46" i="263"/>
  <c r="U46" i="263"/>
  <c r="H46" i="263"/>
  <c r="AL49" i="263"/>
  <c r="AK49" i="263"/>
  <c r="AJ49" i="263"/>
  <c r="AI49" i="263"/>
  <c r="AF49" i="263"/>
  <c r="AE49" i="263"/>
  <c r="AD49" i="263"/>
  <c r="AC49" i="263"/>
  <c r="AB49" i="263"/>
  <c r="AA49" i="263"/>
  <c r="I49" i="263"/>
  <c r="J49" i="263"/>
  <c r="K49" i="263"/>
  <c r="L49" i="263"/>
  <c r="M49" i="263"/>
  <c r="N49" i="263"/>
  <c r="O49" i="263"/>
  <c r="P49" i="263"/>
  <c r="Q49" i="263"/>
  <c r="R49" i="263"/>
  <c r="S49" i="263"/>
  <c r="T49" i="263"/>
  <c r="U49" i="263"/>
  <c r="H49" i="263"/>
  <c r="AL51" i="263"/>
  <c r="AK51" i="263"/>
  <c r="AJ51" i="263"/>
  <c r="AI51" i="263"/>
  <c r="AF51" i="263"/>
  <c r="AE51" i="263"/>
  <c r="AD51" i="263"/>
  <c r="AC51" i="263"/>
  <c r="AB51" i="263"/>
  <c r="AA51" i="263"/>
  <c r="I51" i="263"/>
  <c r="J51" i="263"/>
  <c r="K51" i="263"/>
  <c r="L51" i="263"/>
  <c r="M51" i="263"/>
  <c r="N51" i="263"/>
  <c r="O51" i="263"/>
  <c r="P51" i="263"/>
  <c r="Q51" i="263"/>
  <c r="R51" i="263"/>
  <c r="S51" i="263"/>
  <c r="T51" i="263"/>
  <c r="U51" i="263"/>
  <c r="H51" i="263"/>
  <c r="AL50" i="263"/>
  <c r="AK50" i="263"/>
  <c r="AJ50" i="263"/>
  <c r="AI50" i="263"/>
  <c r="AF50" i="263"/>
  <c r="AE50" i="263"/>
  <c r="AD50" i="263"/>
  <c r="AC50" i="263"/>
  <c r="AB50" i="263"/>
  <c r="AA50" i="263"/>
  <c r="I50" i="263"/>
  <c r="J50" i="263"/>
  <c r="K50" i="263"/>
  <c r="L50" i="263"/>
  <c r="M50" i="263"/>
  <c r="N50" i="263"/>
  <c r="O50" i="263"/>
  <c r="P50" i="263"/>
  <c r="Q50" i="263"/>
  <c r="R50" i="263"/>
  <c r="S50" i="263"/>
  <c r="T50" i="263"/>
  <c r="U50" i="263"/>
  <c r="H50" i="263"/>
  <c r="AL48" i="263"/>
  <c r="AK48" i="263"/>
  <c r="AJ48" i="263"/>
  <c r="AI48" i="263"/>
  <c r="AF48" i="263"/>
  <c r="AE48" i="263"/>
  <c r="AD48" i="263"/>
  <c r="AC48" i="263"/>
  <c r="AB48" i="263"/>
  <c r="AA48" i="263"/>
  <c r="I48" i="263"/>
  <c r="J48" i="263"/>
  <c r="K48" i="263"/>
  <c r="L48" i="263"/>
  <c r="M48" i="263"/>
  <c r="N48" i="263"/>
  <c r="O48" i="263"/>
  <c r="P48" i="263"/>
  <c r="Q48" i="263"/>
  <c r="R48" i="263"/>
  <c r="S48" i="263"/>
  <c r="T48" i="263"/>
  <c r="U48" i="263"/>
  <c r="H48" i="263"/>
  <c r="AL45" i="263"/>
  <c r="AK45" i="263"/>
  <c r="AJ45" i="263"/>
  <c r="AI45" i="263"/>
  <c r="AF45" i="263"/>
  <c r="AE45" i="263"/>
  <c r="AD45" i="263"/>
  <c r="AC45" i="263"/>
  <c r="AB45" i="263"/>
  <c r="AA45" i="263"/>
  <c r="I45" i="263"/>
  <c r="J45" i="263"/>
  <c r="K45" i="263"/>
  <c r="L45" i="263"/>
  <c r="M45" i="263"/>
  <c r="N45" i="263"/>
  <c r="O45" i="263"/>
  <c r="P45" i="263"/>
  <c r="Q45" i="263"/>
  <c r="R45" i="263"/>
  <c r="S45" i="263"/>
  <c r="T45" i="263"/>
  <c r="U45" i="263"/>
  <c r="H45" i="263"/>
  <c r="AL47" i="263"/>
  <c r="AK47" i="263"/>
  <c r="AJ47" i="263"/>
  <c r="AI47" i="263"/>
  <c r="AF47" i="263"/>
  <c r="AE47" i="263"/>
  <c r="AD47" i="263"/>
  <c r="AC47" i="263"/>
  <c r="AB47" i="263"/>
  <c r="AA47" i="263"/>
  <c r="AL43" i="263"/>
  <c r="AK43" i="263"/>
  <c r="AJ43" i="263"/>
  <c r="AI43" i="263"/>
  <c r="AF43" i="263"/>
  <c r="AE43" i="263"/>
  <c r="AD43" i="263"/>
  <c r="AC43" i="263"/>
  <c r="AB43" i="263"/>
  <c r="AA43" i="263"/>
  <c r="I43" i="263"/>
  <c r="J43" i="263"/>
  <c r="K43" i="263"/>
  <c r="L43" i="263"/>
  <c r="M43" i="263"/>
  <c r="N43" i="263"/>
  <c r="O43" i="263"/>
  <c r="P43" i="263"/>
  <c r="Q43" i="263"/>
  <c r="R43" i="263"/>
  <c r="S43" i="263"/>
  <c r="T43" i="263"/>
  <c r="U43" i="263"/>
  <c r="I47" i="263"/>
  <c r="J47" i="263"/>
  <c r="K47" i="263"/>
  <c r="L47" i="263"/>
  <c r="M47" i="263"/>
  <c r="N47" i="263"/>
  <c r="O47" i="263"/>
  <c r="P47" i="263"/>
  <c r="Q47" i="263"/>
  <c r="R47" i="263"/>
  <c r="S47" i="263"/>
  <c r="T47" i="263"/>
  <c r="U47" i="263"/>
  <c r="H47" i="263"/>
  <c r="H43" i="263"/>
  <c r="AL41" i="263"/>
  <c r="AK41" i="263"/>
  <c r="AJ41" i="263"/>
  <c r="AI41" i="263"/>
  <c r="AF41" i="263"/>
  <c r="AE41" i="263"/>
  <c r="AD41" i="263"/>
  <c r="AC41" i="263"/>
  <c r="AB41" i="263"/>
  <c r="AA41" i="263"/>
  <c r="AL40" i="263"/>
  <c r="AK40" i="263"/>
  <c r="AJ40" i="263"/>
  <c r="AI40" i="263"/>
  <c r="AF40" i="263"/>
  <c r="AE40" i="263"/>
  <c r="AD40" i="263"/>
  <c r="AC40" i="263"/>
  <c r="AB40" i="263"/>
  <c r="AA40" i="263"/>
  <c r="AL39" i="263"/>
  <c r="AK39" i="263"/>
  <c r="AJ39" i="263"/>
  <c r="AI39" i="263"/>
  <c r="AF39" i="263"/>
  <c r="AE39" i="263"/>
  <c r="AD39" i="263"/>
  <c r="AC39" i="263"/>
  <c r="AB39" i="263"/>
  <c r="AA39" i="263"/>
  <c r="I39" i="263"/>
  <c r="J39" i="263"/>
  <c r="K39" i="263"/>
  <c r="L39" i="263"/>
  <c r="M39" i="263"/>
  <c r="N39" i="263"/>
  <c r="O39" i="263"/>
  <c r="P39" i="263"/>
  <c r="Q39" i="263"/>
  <c r="R39" i="263"/>
  <c r="S39" i="263"/>
  <c r="T39" i="263"/>
  <c r="U39" i="263"/>
  <c r="I40" i="263"/>
  <c r="J40" i="263"/>
  <c r="K40" i="263"/>
  <c r="L40" i="263"/>
  <c r="M40" i="263"/>
  <c r="N40" i="263"/>
  <c r="O40" i="263"/>
  <c r="P40" i="263"/>
  <c r="Q40" i="263"/>
  <c r="R40" i="263"/>
  <c r="S40" i="263"/>
  <c r="T40" i="263"/>
  <c r="U40" i="263"/>
  <c r="I41" i="263"/>
  <c r="J41" i="263"/>
  <c r="K41" i="263"/>
  <c r="L41" i="263"/>
  <c r="M41" i="263"/>
  <c r="N41" i="263"/>
  <c r="O41" i="263"/>
  <c r="P41" i="263"/>
  <c r="Q41" i="263"/>
  <c r="R41" i="263"/>
  <c r="S41" i="263"/>
  <c r="T41" i="263"/>
  <c r="U41" i="263"/>
  <c r="H41" i="263"/>
  <c r="H40" i="263"/>
  <c r="H39" i="263"/>
  <c r="AL37" i="263"/>
  <c r="AK37" i="263"/>
  <c r="AJ37" i="263"/>
  <c r="AI37" i="263"/>
  <c r="AF37" i="263"/>
  <c r="AE37" i="263"/>
  <c r="AD37" i="263"/>
  <c r="AC37" i="263"/>
  <c r="AB37" i="263"/>
  <c r="AA37" i="263"/>
  <c r="AL36" i="263"/>
  <c r="AK36" i="263"/>
  <c r="AJ36" i="263"/>
  <c r="AI36" i="263"/>
  <c r="AF36" i="263"/>
  <c r="AE36" i="263"/>
  <c r="AD36" i="263"/>
  <c r="AC36" i="263"/>
  <c r="AB36" i="263"/>
  <c r="AA36" i="263"/>
  <c r="AL35" i="263"/>
  <c r="AK35" i="263"/>
  <c r="AJ35" i="263"/>
  <c r="AI35" i="263"/>
  <c r="AF35" i="263"/>
  <c r="AE35" i="263"/>
  <c r="AD35" i="263"/>
  <c r="AC35" i="263"/>
  <c r="AB35" i="263"/>
  <c r="AA35" i="263"/>
  <c r="AL34" i="263"/>
  <c r="AK34" i="263"/>
  <c r="AJ34" i="263"/>
  <c r="AI34" i="263"/>
  <c r="AF34" i="263"/>
  <c r="AE34" i="263"/>
  <c r="AD34" i="263"/>
  <c r="AC34" i="263"/>
  <c r="AB34" i="263"/>
  <c r="AA34" i="263"/>
  <c r="AL33" i="263"/>
  <c r="AK33" i="263"/>
  <c r="AJ33" i="263"/>
  <c r="AI33" i="263"/>
  <c r="AF33" i="263"/>
  <c r="AE33" i="263"/>
  <c r="AD33" i="263"/>
  <c r="AC33" i="263"/>
  <c r="AB33" i="263"/>
  <c r="AA33" i="263"/>
  <c r="AL32" i="263"/>
  <c r="AK32" i="263"/>
  <c r="AJ32" i="263"/>
  <c r="AI32" i="263"/>
  <c r="AF32" i="263"/>
  <c r="AE32" i="263"/>
  <c r="AD32" i="263"/>
  <c r="AC32" i="263"/>
  <c r="AB32" i="263"/>
  <c r="AA32" i="263"/>
  <c r="AL31" i="263"/>
  <c r="AK31" i="263"/>
  <c r="AJ31" i="263"/>
  <c r="AI31" i="263"/>
  <c r="AF31" i="263"/>
  <c r="AE31" i="263"/>
  <c r="AD31" i="263"/>
  <c r="AC31" i="263"/>
  <c r="AB31" i="263"/>
  <c r="AA31" i="263"/>
  <c r="I31" i="263"/>
  <c r="J31" i="263"/>
  <c r="K31" i="263"/>
  <c r="L31" i="263"/>
  <c r="M31" i="263"/>
  <c r="N31" i="263"/>
  <c r="O31" i="263"/>
  <c r="P31" i="263"/>
  <c r="Q31" i="263"/>
  <c r="R31" i="263"/>
  <c r="S31" i="263"/>
  <c r="T31" i="263"/>
  <c r="U31" i="263"/>
  <c r="I32" i="263"/>
  <c r="J32" i="263"/>
  <c r="K32" i="263"/>
  <c r="L32" i="263"/>
  <c r="M32" i="263"/>
  <c r="N32" i="263"/>
  <c r="O32" i="263"/>
  <c r="P32" i="263"/>
  <c r="Q32" i="263"/>
  <c r="R32" i="263"/>
  <c r="S32" i="263"/>
  <c r="T32" i="263"/>
  <c r="U32" i="263"/>
  <c r="I33" i="263"/>
  <c r="J33" i="263"/>
  <c r="K33" i="263"/>
  <c r="L33" i="263"/>
  <c r="M33" i="263"/>
  <c r="N33" i="263"/>
  <c r="O33" i="263"/>
  <c r="P33" i="263"/>
  <c r="Q33" i="263"/>
  <c r="R33" i="263"/>
  <c r="S33" i="263"/>
  <c r="T33" i="263"/>
  <c r="U33" i="263"/>
  <c r="I34" i="263"/>
  <c r="J34" i="263"/>
  <c r="K34" i="263"/>
  <c r="L34" i="263"/>
  <c r="M34" i="263"/>
  <c r="N34" i="263"/>
  <c r="O34" i="263"/>
  <c r="P34" i="263"/>
  <c r="Q34" i="263"/>
  <c r="R34" i="263"/>
  <c r="S34" i="263"/>
  <c r="T34" i="263"/>
  <c r="U34" i="263"/>
  <c r="I35" i="263"/>
  <c r="J35" i="263"/>
  <c r="K35" i="263"/>
  <c r="L35" i="263"/>
  <c r="M35" i="263"/>
  <c r="N35" i="263"/>
  <c r="O35" i="263"/>
  <c r="P35" i="263"/>
  <c r="Q35" i="263"/>
  <c r="R35" i="263"/>
  <c r="S35" i="263"/>
  <c r="T35" i="263"/>
  <c r="U35" i="263"/>
  <c r="I36" i="263"/>
  <c r="J36" i="263"/>
  <c r="K36" i="263"/>
  <c r="L36" i="263"/>
  <c r="M36" i="263"/>
  <c r="N36" i="263"/>
  <c r="O36" i="263"/>
  <c r="P36" i="263"/>
  <c r="Q36" i="263"/>
  <c r="R36" i="263"/>
  <c r="S36" i="263"/>
  <c r="T36" i="263"/>
  <c r="U36" i="263"/>
  <c r="I37" i="263"/>
  <c r="J37" i="263"/>
  <c r="K37" i="263"/>
  <c r="L37" i="263"/>
  <c r="M37" i="263"/>
  <c r="N37" i="263"/>
  <c r="O37" i="263"/>
  <c r="P37" i="263"/>
  <c r="Q37" i="263"/>
  <c r="R37" i="263"/>
  <c r="S37" i="263"/>
  <c r="T37" i="263"/>
  <c r="U37" i="263"/>
  <c r="H37" i="263"/>
  <c r="H36" i="263"/>
  <c r="H35" i="263"/>
  <c r="H34" i="263"/>
  <c r="H33" i="263"/>
  <c r="H32" i="263"/>
  <c r="H31" i="263"/>
  <c r="AL29" i="263"/>
  <c r="AK29" i="263"/>
  <c r="AJ29" i="263"/>
  <c r="AI29" i="263"/>
  <c r="AF29" i="263"/>
  <c r="AE29" i="263"/>
  <c r="AD29" i="263"/>
  <c r="AC29" i="263"/>
  <c r="AB29" i="263"/>
  <c r="AA29" i="263"/>
  <c r="AL28" i="263"/>
  <c r="AK28" i="263"/>
  <c r="AJ28" i="263"/>
  <c r="AI28" i="263"/>
  <c r="AF28" i="263"/>
  <c r="AE28" i="263"/>
  <c r="AD28" i="263"/>
  <c r="AC28" i="263"/>
  <c r="AB28" i="263"/>
  <c r="AA28" i="263"/>
  <c r="I28" i="263"/>
  <c r="J28" i="263"/>
  <c r="K28" i="263"/>
  <c r="L28" i="263"/>
  <c r="M28" i="263"/>
  <c r="N28" i="263"/>
  <c r="O28" i="263"/>
  <c r="P28" i="263"/>
  <c r="Q28" i="263"/>
  <c r="R28" i="263"/>
  <c r="S28" i="263"/>
  <c r="T28" i="263"/>
  <c r="U28" i="263"/>
  <c r="I29" i="263"/>
  <c r="J29" i="263"/>
  <c r="K29" i="263"/>
  <c r="L29" i="263"/>
  <c r="M29" i="263"/>
  <c r="N29" i="263"/>
  <c r="O29" i="263"/>
  <c r="P29" i="263"/>
  <c r="Q29" i="263"/>
  <c r="R29" i="263"/>
  <c r="S29" i="263"/>
  <c r="T29" i="263"/>
  <c r="U29" i="263"/>
  <c r="H29" i="263"/>
  <c r="H28" i="263"/>
  <c r="AL27" i="263"/>
  <c r="AK27" i="263"/>
  <c r="AJ27" i="263"/>
  <c r="AI27" i="263"/>
  <c r="AF27" i="263"/>
  <c r="AE27" i="263"/>
  <c r="AD27" i="263"/>
  <c r="AC27" i="263"/>
  <c r="AB27" i="263"/>
  <c r="AA27" i="263"/>
  <c r="I27" i="263"/>
  <c r="J27" i="263"/>
  <c r="K27" i="263"/>
  <c r="L27" i="263"/>
  <c r="M27" i="263"/>
  <c r="N27" i="263"/>
  <c r="O27" i="263"/>
  <c r="P27" i="263"/>
  <c r="Q27" i="263"/>
  <c r="R27" i="263"/>
  <c r="S27" i="263"/>
  <c r="T27" i="263"/>
  <c r="U27" i="263"/>
  <c r="H27" i="263"/>
  <c r="AL26" i="263"/>
  <c r="AK26" i="263"/>
  <c r="AJ26" i="263"/>
  <c r="AI26" i="263"/>
  <c r="AF26" i="263"/>
  <c r="AE26" i="263"/>
  <c r="AD26" i="263"/>
  <c r="AC26" i="263"/>
  <c r="AB26" i="263"/>
  <c r="AA26" i="263"/>
  <c r="I26" i="263"/>
  <c r="J26" i="263"/>
  <c r="K26" i="263"/>
  <c r="L26" i="263"/>
  <c r="M26" i="263"/>
  <c r="N26" i="263"/>
  <c r="O26" i="263"/>
  <c r="P26" i="263"/>
  <c r="Q26" i="263"/>
  <c r="R26" i="263"/>
  <c r="S26" i="263"/>
  <c r="T26" i="263"/>
  <c r="U26" i="263"/>
  <c r="H26" i="263"/>
  <c r="AL25" i="263"/>
  <c r="AK25" i="263"/>
  <c r="AJ25" i="263"/>
  <c r="AI25" i="263"/>
  <c r="AF25" i="263"/>
  <c r="AE25" i="263"/>
  <c r="AD25" i="263"/>
  <c r="AC25" i="263"/>
  <c r="AB25" i="263"/>
  <c r="AA25" i="263"/>
  <c r="I25" i="263"/>
  <c r="J25" i="263"/>
  <c r="K25" i="263"/>
  <c r="L25" i="263"/>
  <c r="M25" i="263"/>
  <c r="N25" i="263"/>
  <c r="O25" i="263"/>
  <c r="P25" i="263"/>
  <c r="Q25" i="263"/>
  <c r="R25" i="263"/>
  <c r="S25" i="263"/>
  <c r="T25" i="263"/>
  <c r="U25" i="263"/>
  <c r="H25" i="263"/>
  <c r="AL24" i="263"/>
  <c r="AK24" i="263"/>
  <c r="AJ24" i="263"/>
  <c r="AI24" i="263"/>
  <c r="AF24" i="263"/>
  <c r="AE24" i="263"/>
  <c r="AD24" i="263"/>
  <c r="AC24" i="263"/>
  <c r="AB24" i="263"/>
  <c r="AA24" i="263"/>
  <c r="I24" i="263"/>
  <c r="J24" i="263"/>
  <c r="K24" i="263"/>
  <c r="L24" i="263"/>
  <c r="M24" i="263"/>
  <c r="N24" i="263"/>
  <c r="O24" i="263"/>
  <c r="P24" i="263"/>
  <c r="Q24" i="263"/>
  <c r="R24" i="263"/>
  <c r="S24" i="263"/>
  <c r="T24" i="263"/>
  <c r="U24" i="263"/>
  <c r="H24" i="263"/>
  <c r="AL22" i="263"/>
  <c r="AK22" i="263"/>
  <c r="AJ22" i="263"/>
  <c r="AI22" i="263"/>
  <c r="AF22" i="263"/>
  <c r="AE22" i="263"/>
  <c r="AD22" i="263"/>
  <c r="AC22" i="263"/>
  <c r="AB22" i="263"/>
  <c r="AA22" i="263"/>
  <c r="I22" i="263"/>
  <c r="J22" i="263"/>
  <c r="K22" i="263"/>
  <c r="L22" i="263"/>
  <c r="M22" i="263"/>
  <c r="N22" i="263"/>
  <c r="O22" i="263"/>
  <c r="P22" i="263"/>
  <c r="Q22" i="263"/>
  <c r="R22" i="263"/>
  <c r="S22" i="263"/>
  <c r="T22" i="263"/>
  <c r="U22" i="263"/>
  <c r="H22" i="263"/>
  <c r="AL21" i="263"/>
  <c r="AK21" i="263"/>
  <c r="AJ21" i="263"/>
  <c r="AI21" i="263"/>
  <c r="AF21" i="263"/>
  <c r="AE21" i="263"/>
  <c r="AD21" i="263"/>
  <c r="AC21" i="263"/>
  <c r="AB21" i="263"/>
  <c r="AA21" i="263"/>
  <c r="I21" i="263"/>
  <c r="J21" i="263"/>
  <c r="K21" i="263"/>
  <c r="L21" i="263"/>
  <c r="M21" i="263"/>
  <c r="N21" i="263"/>
  <c r="O21" i="263"/>
  <c r="P21" i="263"/>
  <c r="Q21" i="263"/>
  <c r="R21" i="263"/>
  <c r="S21" i="263"/>
  <c r="T21" i="263"/>
  <c r="U21" i="263"/>
  <c r="H21" i="263"/>
  <c r="AL20" i="263"/>
  <c r="AK20" i="263"/>
  <c r="AJ20" i="263"/>
  <c r="AI20" i="263"/>
  <c r="AF20" i="263"/>
  <c r="AE20" i="263"/>
  <c r="AD20" i="263"/>
  <c r="AC20" i="263"/>
  <c r="AB20" i="263"/>
  <c r="AA20" i="263"/>
  <c r="I20" i="263"/>
  <c r="J20" i="263"/>
  <c r="K20" i="263"/>
  <c r="L20" i="263"/>
  <c r="M20" i="263"/>
  <c r="N20" i="263"/>
  <c r="O20" i="263"/>
  <c r="P20" i="263"/>
  <c r="Q20" i="263"/>
  <c r="R20" i="263"/>
  <c r="S20" i="263"/>
  <c r="T20" i="263"/>
  <c r="U20" i="263"/>
  <c r="H20" i="263"/>
  <c r="AL19" i="263"/>
  <c r="AK19" i="263"/>
  <c r="AJ19" i="263"/>
  <c r="AI19" i="263"/>
  <c r="AF19" i="263"/>
  <c r="AE19" i="263"/>
  <c r="AD19" i="263"/>
  <c r="AC19" i="263"/>
  <c r="AB19" i="263"/>
  <c r="AA19" i="263"/>
  <c r="I19" i="263"/>
  <c r="J19" i="263"/>
  <c r="K19" i="263"/>
  <c r="L19" i="263"/>
  <c r="M19" i="263"/>
  <c r="N19" i="263"/>
  <c r="O19" i="263"/>
  <c r="P19" i="263"/>
  <c r="Q19" i="263"/>
  <c r="R19" i="263"/>
  <c r="S19" i="263"/>
  <c r="T19" i="263"/>
  <c r="U19" i="263"/>
  <c r="H19" i="263"/>
  <c r="AL18" i="263"/>
  <c r="AK18" i="263"/>
  <c r="AJ18" i="263"/>
  <c r="AI18" i="263"/>
  <c r="AF18" i="263"/>
  <c r="AE18" i="263"/>
  <c r="AD18" i="263"/>
  <c r="AC18" i="263"/>
  <c r="AB18" i="263"/>
  <c r="AA18" i="263"/>
  <c r="I18" i="263"/>
  <c r="J18" i="263"/>
  <c r="K18" i="263"/>
  <c r="L18" i="263"/>
  <c r="M18" i="263"/>
  <c r="N18" i="263"/>
  <c r="O18" i="263"/>
  <c r="P18" i="263"/>
  <c r="Q18" i="263"/>
  <c r="R18" i="263"/>
  <c r="S18" i="263"/>
  <c r="T18" i="263"/>
  <c r="U18" i="263"/>
  <c r="H18" i="263"/>
  <c r="Z17" i="262"/>
  <c r="D18" i="262"/>
  <c r="C19" i="264" l="1"/>
  <c r="K39" i="267"/>
  <c r="D19" i="262"/>
  <c r="Z18" i="262"/>
  <c r="C20" i="264" l="1"/>
  <c r="X19" i="264"/>
  <c r="K40" i="267"/>
  <c r="K41" i="267" s="1"/>
  <c r="K42" i="267" s="1"/>
  <c r="K43" i="267" s="1"/>
  <c r="K44" i="267" s="1"/>
  <c r="K45" i="267" s="1"/>
  <c r="K46" i="267" s="1"/>
  <c r="K47" i="267" s="1"/>
  <c r="K48" i="267" s="1"/>
  <c r="K49" i="267" s="1"/>
  <c r="K50" i="267" s="1"/>
  <c r="K51" i="267" s="1"/>
  <c r="K52" i="267" s="1"/>
  <c r="K53" i="267" s="1"/>
  <c r="K54" i="267" s="1"/>
  <c r="K55" i="267" s="1"/>
  <c r="K56" i="267" s="1"/>
  <c r="K57" i="267" s="1"/>
  <c r="K58" i="267" s="1"/>
  <c r="K59" i="267" s="1"/>
  <c r="K60" i="267" s="1"/>
  <c r="K61" i="267" s="1"/>
  <c r="K62" i="267" s="1"/>
  <c r="K63" i="267" s="1"/>
  <c r="K64" i="267" s="1"/>
  <c r="K65" i="267" s="1"/>
  <c r="K66" i="267" s="1"/>
  <c r="D20" i="262"/>
  <c r="Z19" i="262"/>
  <c r="AI21" i="264"/>
  <c r="AJ21" i="264"/>
  <c r="AK21" i="264"/>
  <c r="AL21" i="264"/>
  <c r="AF21" i="264"/>
  <c r="AE21" i="264"/>
  <c r="AD21" i="264"/>
  <c r="AC21" i="264"/>
  <c r="AB21" i="264"/>
  <c r="AA21" i="264"/>
  <c r="U21" i="264"/>
  <c r="T21" i="264"/>
  <c r="I21" i="264"/>
  <c r="J21" i="264"/>
  <c r="K21" i="264"/>
  <c r="L21" i="264"/>
  <c r="M21" i="264"/>
  <c r="N21" i="264"/>
  <c r="O21" i="264"/>
  <c r="P21" i="264"/>
  <c r="Q21" i="264"/>
  <c r="R21" i="264"/>
  <c r="S21" i="264"/>
  <c r="H21" i="264"/>
  <c r="AI20" i="264"/>
  <c r="AJ20" i="264"/>
  <c r="AK20" i="264"/>
  <c r="AL20" i="264"/>
  <c r="AF20" i="264"/>
  <c r="AE20" i="264"/>
  <c r="AD20" i="264"/>
  <c r="AC20" i="264"/>
  <c r="AB20" i="264"/>
  <c r="AA20" i="264"/>
  <c r="U20" i="264"/>
  <c r="T20" i="264"/>
  <c r="I20" i="264"/>
  <c r="J20" i="264"/>
  <c r="K20" i="264"/>
  <c r="L20" i="264"/>
  <c r="M20" i="264"/>
  <c r="N20" i="264"/>
  <c r="O20" i="264"/>
  <c r="P20" i="264"/>
  <c r="Q20" i="264"/>
  <c r="R20" i="264"/>
  <c r="S20" i="264"/>
  <c r="H20" i="264"/>
  <c r="AG101" i="264"/>
  <c r="AH101" i="264"/>
  <c r="AH100" i="264"/>
  <c r="AG100" i="264"/>
  <c r="AH99" i="264"/>
  <c r="AG99" i="264"/>
  <c r="AH98" i="264"/>
  <c r="AG98" i="264"/>
  <c r="AH97" i="264"/>
  <c r="AG97" i="264"/>
  <c r="AH96" i="264"/>
  <c r="AG96" i="264"/>
  <c r="AH95" i="264"/>
  <c r="AG95" i="264"/>
  <c r="AH94" i="264"/>
  <c r="AG94" i="264"/>
  <c r="AG90" i="264"/>
  <c r="AH90" i="264"/>
  <c r="AG91" i="264"/>
  <c r="AH91" i="264"/>
  <c r="AG92" i="264"/>
  <c r="AH92" i="264"/>
  <c r="AH89" i="264"/>
  <c r="AG89" i="264"/>
  <c r="AH88" i="264"/>
  <c r="AG88" i="264"/>
  <c r="AH87" i="264"/>
  <c r="AG87" i="264"/>
  <c r="AH86" i="264"/>
  <c r="AG86" i="264"/>
  <c r="AG68" i="264"/>
  <c r="AH68" i="264"/>
  <c r="AH31" i="263" s="1"/>
  <c r="AG69" i="264"/>
  <c r="AH69" i="264"/>
  <c r="AG70" i="264"/>
  <c r="AH70" i="264"/>
  <c r="AG71" i="264"/>
  <c r="AH71" i="264"/>
  <c r="AG72" i="264"/>
  <c r="AH72" i="264"/>
  <c r="AH33" i="263" s="1"/>
  <c r="AG73" i="264"/>
  <c r="AH73" i="264"/>
  <c r="AG74" i="264"/>
  <c r="AH74" i="264"/>
  <c r="AG75" i="264"/>
  <c r="AH75" i="264"/>
  <c r="AG76" i="264"/>
  <c r="AH76" i="264"/>
  <c r="AH47" i="263" s="1"/>
  <c r="AG77" i="264"/>
  <c r="AH77" i="264"/>
  <c r="AH28" i="263" s="1"/>
  <c r="AG78" i="264"/>
  <c r="AH78" i="264"/>
  <c r="AG79" i="264"/>
  <c r="AH79" i="264"/>
  <c r="AG80" i="264"/>
  <c r="AH80" i="264"/>
  <c r="AG81" i="264"/>
  <c r="AH81" i="264"/>
  <c r="AH21" i="263" s="1"/>
  <c r="AG82" i="264"/>
  <c r="AH82" i="264"/>
  <c r="AG83" i="264"/>
  <c r="AH83" i="264"/>
  <c r="AG84" i="264"/>
  <c r="AH84" i="264"/>
  <c r="AH22" i="263" s="1"/>
  <c r="AH67" i="264"/>
  <c r="AG67" i="264"/>
  <c r="AH66" i="264"/>
  <c r="AG66" i="264"/>
  <c r="AG64" i="264"/>
  <c r="AH64" i="264"/>
  <c r="AG44" i="264"/>
  <c r="AH44" i="264"/>
  <c r="AG45" i="264"/>
  <c r="AH45" i="264"/>
  <c r="AG46" i="264"/>
  <c r="AH46" i="264"/>
  <c r="AG47" i="264"/>
  <c r="AH47" i="264"/>
  <c r="AG48" i="264"/>
  <c r="AH48" i="264"/>
  <c r="AG49" i="264"/>
  <c r="AH49" i="264"/>
  <c r="AH43" i="263" s="1"/>
  <c r="AG50" i="264"/>
  <c r="AH50" i="264"/>
  <c r="AG51" i="264"/>
  <c r="AH51" i="264"/>
  <c r="AG52" i="264"/>
  <c r="AH52" i="264"/>
  <c r="AG53" i="264"/>
  <c r="AH53" i="264"/>
  <c r="AG54" i="264"/>
  <c r="AH54" i="264"/>
  <c r="AG55" i="264"/>
  <c r="AH55" i="264"/>
  <c r="AG56" i="264"/>
  <c r="AH56" i="264"/>
  <c r="AG57" i="264"/>
  <c r="AH57" i="264"/>
  <c r="AG58" i="264"/>
  <c r="AH58" i="264"/>
  <c r="AG59" i="264"/>
  <c r="AH59" i="264"/>
  <c r="AG60" i="264"/>
  <c r="AH60" i="264"/>
  <c r="AG61" i="264"/>
  <c r="AH61" i="264"/>
  <c r="AG62" i="264"/>
  <c r="AH62" i="264"/>
  <c r="AG63" i="264"/>
  <c r="AH63" i="264"/>
  <c r="AH43" i="264"/>
  <c r="AG43" i="264"/>
  <c r="Y101" i="264"/>
  <c r="Z101" i="264"/>
  <c r="Z100" i="264"/>
  <c r="Y100" i="264"/>
  <c r="Z99" i="264"/>
  <c r="Y99" i="264"/>
  <c r="Z98" i="264"/>
  <c r="Y98" i="264"/>
  <c r="Z97" i="264"/>
  <c r="Y97" i="264"/>
  <c r="Z96" i="264"/>
  <c r="Y96" i="264"/>
  <c r="Z95" i="264"/>
  <c r="Y95" i="264"/>
  <c r="Z94" i="264"/>
  <c r="Y94" i="264"/>
  <c r="Y88" i="264"/>
  <c r="Z88" i="264"/>
  <c r="Y89" i="264"/>
  <c r="Z89" i="264"/>
  <c r="Y90" i="264"/>
  <c r="Z90" i="264"/>
  <c r="Y91" i="264"/>
  <c r="Z91" i="264"/>
  <c r="Y92" i="264"/>
  <c r="Z92" i="264"/>
  <c r="Z87" i="264"/>
  <c r="Y87" i="264"/>
  <c r="Z86" i="264"/>
  <c r="Y86" i="264"/>
  <c r="Y69" i="264"/>
  <c r="Z69" i="264"/>
  <c r="Y70" i="264"/>
  <c r="Z70" i="264"/>
  <c r="Y71" i="264"/>
  <c r="Z71" i="264"/>
  <c r="Y72" i="264"/>
  <c r="Z72" i="264"/>
  <c r="Y73" i="264"/>
  <c r="Z73" i="264"/>
  <c r="Y74" i="264"/>
  <c r="Z74" i="264"/>
  <c r="Y75" i="264"/>
  <c r="Z75" i="264"/>
  <c r="Y76" i="264"/>
  <c r="Z76" i="264"/>
  <c r="Z47" i="263" s="1"/>
  <c r="Y77" i="264"/>
  <c r="Z77" i="264"/>
  <c r="Z28" i="263" s="1"/>
  <c r="Y78" i="264"/>
  <c r="Z78" i="264"/>
  <c r="Y79" i="264"/>
  <c r="Z79" i="264"/>
  <c r="Y80" i="264"/>
  <c r="Z80" i="264"/>
  <c r="Y81" i="264"/>
  <c r="Z81" i="264"/>
  <c r="Z21" i="263" s="1"/>
  <c r="Y82" i="264"/>
  <c r="Z82" i="264"/>
  <c r="Y83" i="264"/>
  <c r="Z83" i="264"/>
  <c r="Y84" i="264"/>
  <c r="Z84" i="264"/>
  <c r="Z22" i="263" s="1"/>
  <c r="Z68" i="264"/>
  <c r="Z31" i="263" s="1"/>
  <c r="Y68" i="264"/>
  <c r="Z67" i="264"/>
  <c r="Y67" i="264"/>
  <c r="Z66" i="264"/>
  <c r="Y66" i="264"/>
  <c r="Y45" i="264"/>
  <c r="Z45" i="264"/>
  <c r="Y46" i="264"/>
  <c r="Z46" i="264"/>
  <c r="Y47" i="264"/>
  <c r="Z47" i="264"/>
  <c r="Y48" i="264"/>
  <c r="Z48" i="264"/>
  <c r="Y49" i="264"/>
  <c r="Z49" i="264"/>
  <c r="Z43" i="263" s="1"/>
  <c r="Y50" i="264"/>
  <c r="Z50" i="264"/>
  <c r="Y51" i="264"/>
  <c r="Z51" i="264"/>
  <c r="Y52" i="264"/>
  <c r="Z52" i="264"/>
  <c r="Y53" i="264"/>
  <c r="Z53" i="264"/>
  <c r="Y54" i="264"/>
  <c r="Z54" i="264"/>
  <c r="Y55" i="264"/>
  <c r="Z55" i="264"/>
  <c r="Y56" i="264"/>
  <c r="Z56" i="264"/>
  <c r="Y57" i="264"/>
  <c r="Z57" i="264"/>
  <c r="Y58" i="264"/>
  <c r="Z58" i="264"/>
  <c r="Y59" i="264"/>
  <c r="Z59" i="264"/>
  <c r="Y60" i="264"/>
  <c r="Z60" i="264"/>
  <c r="Y61" i="264"/>
  <c r="Z61" i="264"/>
  <c r="Y62" i="264"/>
  <c r="Z62" i="264"/>
  <c r="Y63" i="264"/>
  <c r="Z63" i="264"/>
  <c r="Y64" i="264"/>
  <c r="Z64" i="264"/>
  <c r="Z44" i="264"/>
  <c r="Y44" i="264"/>
  <c r="Z43" i="264"/>
  <c r="Y43" i="264"/>
  <c r="AA42" i="264"/>
  <c r="AB42" i="264"/>
  <c r="AC42" i="264"/>
  <c r="AD42" i="264"/>
  <c r="AE42" i="264"/>
  <c r="AF42" i="264"/>
  <c r="Z46" i="263" l="1"/>
  <c r="Z48" i="263"/>
  <c r="AH32" i="263"/>
  <c r="AH25" i="263"/>
  <c r="Y51" i="263"/>
  <c r="Y35" i="263"/>
  <c r="Y25" i="263"/>
  <c r="Y50" i="263"/>
  <c r="AG48" i="263"/>
  <c r="AG21" i="263"/>
  <c r="Y46" i="263"/>
  <c r="Y21" i="263"/>
  <c r="AG33" i="263"/>
  <c r="Z33" i="263"/>
  <c r="AH50" i="263"/>
  <c r="Y33" i="263"/>
  <c r="AH45" i="263"/>
  <c r="AG45" i="263"/>
  <c r="AG43" i="263"/>
  <c r="AG28" i="263"/>
  <c r="AG32" i="263"/>
  <c r="Y48" i="263"/>
  <c r="Z45" i="263"/>
  <c r="Y31" i="263"/>
  <c r="Z32" i="263"/>
  <c r="AH51" i="263"/>
  <c r="Y45" i="263"/>
  <c r="Y28" i="263"/>
  <c r="Y32" i="263"/>
  <c r="AG51" i="263"/>
  <c r="AG22" i="263"/>
  <c r="AG47" i="263"/>
  <c r="AG31" i="263"/>
  <c r="AG50" i="263"/>
  <c r="AH35" i="263"/>
  <c r="Y43" i="263"/>
  <c r="Y22" i="263"/>
  <c r="Y47" i="263"/>
  <c r="AG35" i="263"/>
  <c r="AG25" i="263"/>
  <c r="Z51" i="263"/>
  <c r="AH46" i="263"/>
  <c r="K67" i="267"/>
  <c r="K68" i="267" s="1"/>
  <c r="K69" i="267" s="1"/>
  <c r="K70" i="267" s="1"/>
  <c r="K71" i="267" s="1"/>
  <c r="K72" i="267" s="1"/>
  <c r="K73" i="267" s="1"/>
  <c r="K74" i="267" s="1"/>
  <c r="K75" i="267" s="1"/>
  <c r="K76" i="267" s="1"/>
  <c r="K77" i="267" s="1"/>
  <c r="K78" i="267" s="1"/>
  <c r="K79" i="267" s="1"/>
  <c r="K80" i="267" s="1"/>
  <c r="K81" i="267" s="1"/>
  <c r="K82" i="267" s="1"/>
  <c r="K83" i="267" s="1"/>
  <c r="K84" i="267" s="1"/>
  <c r="K85" i="267" s="1"/>
  <c r="K86" i="267" s="1"/>
  <c r="K87" i="267" s="1"/>
  <c r="AG46" i="263"/>
  <c r="Z35" i="263"/>
  <c r="Z25" i="263"/>
  <c r="Z50" i="263"/>
  <c r="AH48" i="263"/>
  <c r="C21" i="264"/>
  <c r="X20" i="264"/>
  <c r="Z20" i="262"/>
  <c r="D21" i="262"/>
  <c r="K88" i="267" l="1"/>
  <c r="K89" i="267" s="1"/>
  <c r="K90" i="267" s="1"/>
  <c r="K91" i="267" s="1"/>
  <c r="K92" i="267" s="1"/>
  <c r="K93" i="267" s="1"/>
  <c r="K94" i="267" s="1"/>
  <c r="K95" i="267" s="1"/>
  <c r="K96" i="267" s="1"/>
  <c r="K97" i="267" s="1"/>
  <c r="K98" i="267" s="1"/>
  <c r="K99" i="267" s="1"/>
  <c r="K100" i="267" s="1"/>
  <c r="K101" i="267" s="1"/>
  <c r="K102" i="267" s="1"/>
  <c r="K103" i="267" s="1"/>
  <c r="K104" i="267" s="1"/>
  <c r="K105" i="267" s="1"/>
  <c r="K106" i="267" s="1"/>
  <c r="K107" i="267" s="1"/>
  <c r="K108" i="267" s="1"/>
  <c r="K109" i="267" s="1"/>
  <c r="K110" i="267" s="1"/>
  <c r="K111" i="267" s="1"/>
  <c r="K112" i="267" s="1"/>
  <c r="K113" i="267" s="1"/>
  <c r="C22" i="264"/>
  <c r="X21" i="264"/>
  <c r="Z21" i="262"/>
  <c r="D22" i="262"/>
  <c r="AK921" i="262"/>
  <c r="AL921" i="262"/>
  <c r="AK922" i="262"/>
  <c r="AL922" i="262"/>
  <c r="AK923" i="262"/>
  <c r="AL923" i="262"/>
  <c r="AK924" i="262"/>
  <c r="AL924" i="262"/>
  <c r="AK925" i="262"/>
  <c r="AL925" i="262"/>
  <c r="AL920" i="262"/>
  <c r="AK920" i="262"/>
  <c r="AL919" i="262"/>
  <c r="AK919" i="262"/>
  <c r="AL918" i="262"/>
  <c r="AK918" i="262"/>
  <c r="AL917" i="262"/>
  <c r="AK917" i="262"/>
  <c r="AL916" i="262"/>
  <c r="AK916" i="262"/>
  <c r="AK892" i="262"/>
  <c r="AL892" i="262"/>
  <c r="AK893" i="262"/>
  <c r="AL893" i="262"/>
  <c r="AL891" i="262"/>
  <c r="AK891" i="262"/>
  <c r="AL890" i="262"/>
  <c r="AK890" i="262"/>
  <c r="AK904" i="262"/>
  <c r="AL904" i="262"/>
  <c r="AK905" i="262"/>
  <c r="AL905" i="262"/>
  <c r="AK906" i="262"/>
  <c r="AL906" i="262"/>
  <c r="AK907" i="262"/>
  <c r="AL907" i="262"/>
  <c r="AK908" i="262"/>
  <c r="AL908" i="262"/>
  <c r="AK909" i="262"/>
  <c r="AL909" i="262"/>
  <c r="AK910" i="262"/>
  <c r="AL910" i="262"/>
  <c r="AK911" i="262"/>
  <c r="AL911" i="262"/>
  <c r="AK912" i="262"/>
  <c r="AL912" i="262"/>
  <c r="AK913" i="262"/>
  <c r="AL913" i="262"/>
  <c r="AK914" i="262"/>
  <c r="AL914" i="262"/>
  <c r="AL903" i="262"/>
  <c r="AK903" i="262"/>
  <c r="AL902" i="262"/>
  <c r="AK902" i="262"/>
  <c r="AL901" i="262"/>
  <c r="AK901" i="262"/>
  <c r="AL900" i="262"/>
  <c r="AK900" i="262"/>
  <c r="AL899" i="262"/>
  <c r="AK899" i="262"/>
  <c r="AL898" i="262"/>
  <c r="AK898" i="262"/>
  <c r="AL897" i="262"/>
  <c r="AK897" i="262"/>
  <c r="AL896" i="262"/>
  <c r="AK896" i="262"/>
  <c r="AL895" i="262"/>
  <c r="AK895" i="262"/>
  <c r="AK881" i="262"/>
  <c r="AL881" i="262"/>
  <c r="AK882" i="262"/>
  <c r="AL882" i="262"/>
  <c r="AK883" i="262"/>
  <c r="AL883" i="262"/>
  <c r="AK884" i="262"/>
  <c r="AL884" i="262"/>
  <c r="AK885" i="262"/>
  <c r="AL885" i="262"/>
  <c r="AK886" i="262"/>
  <c r="AL886" i="262"/>
  <c r="AK887" i="262"/>
  <c r="AL887" i="262"/>
  <c r="AK888" i="262"/>
  <c r="AL888" i="262"/>
  <c r="AK872" i="262"/>
  <c r="AL872" i="262"/>
  <c r="AK873" i="262"/>
  <c r="AL873" i="262"/>
  <c r="AL871" i="262"/>
  <c r="AK871" i="262"/>
  <c r="AL870" i="262"/>
  <c r="AK870" i="262"/>
  <c r="AL869" i="262"/>
  <c r="AK869" i="262"/>
  <c r="AK866" i="262"/>
  <c r="AL866" i="262"/>
  <c r="AK867" i="262"/>
  <c r="AL867" i="262"/>
  <c r="AL865" i="262"/>
  <c r="AK865" i="262"/>
  <c r="AK861" i="262"/>
  <c r="AL861" i="262"/>
  <c r="AK862" i="262"/>
  <c r="AL862" i="262"/>
  <c r="AK863" i="262"/>
  <c r="AL863" i="262"/>
  <c r="AL860" i="262"/>
  <c r="AK860" i="262"/>
  <c r="AL880" i="262"/>
  <c r="AK880" i="262"/>
  <c r="AL879" i="262"/>
  <c r="AK879" i="262"/>
  <c r="AL878" i="262"/>
  <c r="AK878" i="262"/>
  <c r="AL877" i="262"/>
  <c r="AK877" i="262"/>
  <c r="AL876" i="262"/>
  <c r="AK876" i="262"/>
  <c r="AL875" i="262"/>
  <c r="AK875" i="262"/>
  <c r="AL858" i="262"/>
  <c r="AK858" i="262"/>
  <c r="AL857" i="262"/>
  <c r="AK857" i="262"/>
  <c r="AL856" i="262"/>
  <c r="AK856" i="262"/>
  <c r="AL855" i="262"/>
  <c r="AK855" i="262"/>
  <c r="AL854" i="262"/>
  <c r="AK854" i="262"/>
  <c r="AL853" i="262"/>
  <c r="AK853" i="262"/>
  <c r="AK846" i="262"/>
  <c r="AL846" i="262"/>
  <c r="AK847" i="262"/>
  <c r="AL847" i="262"/>
  <c r="AK848" i="262"/>
  <c r="AL848" i="262"/>
  <c r="AK849" i="262"/>
  <c r="AL849" i="262"/>
  <c r="AK850" i="262"/>
  <c r="AL850" i="262"/>
  <c r="AL845" i="262"/>
  <c r="AK845" i="262"/>
  <c r="AK832" i="262"/>
  <c r="AL832" i="262"/>
  <c r="AK833" i="262"/>
  <c r="AL833" i="262"/>
  <c r="AK834" i="262"/>
  <c r="AL834" i="262"/>
  <c r="AK835" i="262"/>
  <c r="AL835" i="262"/>
  <c r="AK836" i="262"/>
  <c r="AL836" i="262"/>
  <c r="AK837" i="262"/>
  <c r="AL837" i="262"/>
  <c r="AK838" i="262"/>
  <c r="AL838" i="262"/>
  <c r="AK839" i="262"/>
  <c r="AL839" i="262"/>
  <c r="AK840" i="262"/>
  <c r="AL840" i="262"/>
  <c r="AK841" i="262"/>
  <c r="AL841" i="262"/>
  <c r="AK842" i="262"/>
  <c r="AL842" i="262"/>
  <c r="AK843" i="262"/>
  <c r="AL843" i="262"/>
  <c r="AL831" i="262"/>
  <c r="AK831" i="262"/>
  <c r="AL830" i="262"/>
  <c r="AK830" i="262"/>
  <c r="AK818" i="262"/>
  <c r="AL818" i="262"/>
  <c r="AK819" i="262"/>
  <c r="AL819" i="262"/>
  <c r="AK820" i="262"/>
  <c r="AL820" i="262"/>
  <c r="AK821" i="262"/>
  <c r="AL821" i="262"/>
  <c r="AK822" i="262"/>
  <c r="AL822" i="262"/>
  <c r="AK823" i="262"/>
  <c r="AL823" i="262"/>
  <c r="AK824" i="262"/>
  <c r="AL824" i="262"/>
  <c r="AK825" i="262"/>
  <c r="AL825" i="262"/>
  <c r="AK826" i="262"/>
  <c r="AL826" i="262"/>
  <c r="AK827" i="262"/>
  <c r="AL827" i="262"/>
  <c r="AK828" i="262"/>
  <c r="AL828" i="262"/>
  <c r="AL817" i="262"/>
  <c r="AK817" i="262"/>
  <c r="AL816" i="262"/>
  <c r="AK816" i="262"/>
  <c r="AK794" i="262"/>
  <c r="AL794" i="262"/>
  <c r="AK795" i="262"/>
  <c r="AL795" i="262"/>
  <c r="AK796" i="262"/>
  <c r="AL796" i="262"/>
  <c r="AK797" i="262"/>
  <c r="AL797" i="262"/>
  <c r="AK798" i="262"/>
  <c r="AL798" i="262"/>
  <c r="AK799" i="262"/>
  <c r="AL799" i="262"/>
  <c r="AK800" i="262"/>
  <c r="AL800" i="262"/>
  <c r="AK801" i="262"/>
  <c r="AL801" i="262"/>
  <c r="AK802" i="262"/>
  <c r="AL802" i="262"/>
  <c r="AK803" i="262"/>
  <c r="AL803" i="262"/>
  <c r="AK804" i="262"/>
  <c r="AL804" i="262"/>
  <c r="AK805" i="262"/>
  <c r="AL805" i="262"/>
  <c r="AK806" i="262"/>
  <c r="AL806" i="262"/>
  <c r="AK807" i="262"/>
  <c r="AL807" i="262"/>
  <c r="AK808" i="262"/>
  <c r="AL808" i="262"/>
  <c r="AK809" i="262"/>
  <c r="AL809" i="262"/>
  <c r="AK810" i="262"/>
  <c r="AL810" i="262"/>
  <c r="AK811" i="262"/>
  <c r="AL811" i="262"/>
  <c r="AK812" i="262"/>
  <c r="AL812" i="262"/>
  <c r="AK813" i="262"/>
  <c r="AL813" i="262"/>
  <c r="AK814" i="262"/>
  <c r="AL814" i="262"/>
  <c r="AL790" i="262"/>
  <c r="AK790" i="262"/>
  <c r="AL793" i="262"/>
  <c r="AK793" i="262"/>
  <c r="AL792" i="262"/>
  <c r="AK792" i="262"/>
  <c r="AK772" i="262"/>
  <c r="AL772" i="262"/>
  <c r="AK773" i="262"/>
  <c r="AL773" i="262"/>
  <c r="AK774" i="262"/>
  <c r="AL774" i="262"/>
  <c r="AK775" i="262"/>
  <c r="AL775" i="262"/>
  <c r="AK776" i="262"/>
  <c r="AL776" i="262"/>
  <c r="AK777" i="262"/>
  <c r="AL777" i="262"/>
  <c r="AK778" i="262"/>
  <c r="AL778" i="262"/>
  <c r="AK779" i="262"/>
  <c r="AL779" i="262"/>
  <c r="AK780" i="262"/>
  <c r="AL780" i="262"/>
  <c r="AK781" i="262"/>
  <c r="AL781" i="262"/>
  <c r="AK782" i="262"/>
  <c r="AL782" i="262"/>
  <c r="AK783" i="262"/>
  <c r="AL783" i="262"/>
  <c r="AK784" i="262"/>
  <c r="AL784" i="262"/>
  <c r="AK785" i="262"/>
  <c r="AL785" i="262"/>
  <c r="AK786" i="262"/>
  <c r="AL786" i="262"/>
  <c r="AK787" i="262"/>
  <c r="AL787" i="262"/>
  <c r="AK788" i="262"/>
  <c r="AL788" i="262"/>
  <c r="AL771" i="262"/>
  <c r="AK771" i="262"/>
  <c r="AL770" i="262"/>
  <c r="AK770" i="262"/>
  <c r="AL769" i="262"/>
  <c r="AK769" i="262"/>
  <c r="AK767" i="262"/>
  <c r="AL767" i="262"/>
  <c r="AL766" i="262"/>
  <c r="AK766" i="262"/>
  <c r="AK746" i="262"/>
  <c r="AL746" i="262"/>
  <c r="AK747" i="262"/>
  <c r="AL747" i="262"/>
  <c r="AK748" i="262"/>
  <c r="AL748" i="262"/>
  <c r="AK749" i="262"/>
  <c r="AL749" i="262"/>
  <c r="AK750" i="262"/>
  <c r="AL750" i="262"/>
  <c r="AK751" i="262"/>
  <c r="AL751" i="262"/>
  <c r="AK752" i="262"/>
  <c r="AL752" i="262"/>
  <c r="AK753" i="262"/>
  <c r="AL753" i="262"/>
  <c r="AK754" i="262"/>
  <c r="AL754" i="262"/>
  <c r="AK755" i="262"/>
  <c r="AL755" i="262"/>
  <c r="AK756" i="262"/>
  <c r="AL756" i="262"/>
  <c r="AK757" i="262"/>
  <c r="AL757" i="262"/>
  <c r="AK758" i="262"/>
  <c r="AL758" i="262"/>
  <c r="AK759" i="262"/>
  <c r="AL759" i="262"/>
  <c r="AK760" i="262"/>
  <c r="AL760" i="262"/>
  <c r="AK761" i="262"/>
  <c r="AL761" i="262"/>
  <c r="AK762" i="262"/>
  <c r="AL762" i="262"/>
  <c r="AK763" i="262"/>
  <c r="AL763" i="262"/>
  <c r="AL745" i="262"/>
  <c r="AK745" i="262"/>
  <c r="AL744" i="262"/>
  <c r="AK744" i="262"/>
  <c r="AL743" i="262"/>
  <c r="AK743" i="262"/>
  <c r="AL742" i="262"/>
  <c r="AK742" i="262"/>
  <c r="AL741" i="262"/>
  <c r="AK741" i="262"/>
  <c r="AL740" i="262"/>
  <c r="AK740" i="262"/>
  <c r="AL739" i="262"/>
  <c r="AK739" i="262"/>
  <c r="AL738" i="262"/>
  <c r="AK738" i="262"/>
  <c r="AL737" i="262"/>
  <c r="AK737" i="262"/>
  <c r="AL736" i="262"/>
  <c r="AK736" i="262"/>
  <c r="AL735" i="262"/>
  <c r="AK735" i="262"/>
  <c r="AL734" i="262"/>
  <c r="AK734" i="262"/>
  <c r="AK723" i="262"/>
  <c r="AL723" i="262"/>
  <c r="AK724" i="262"/>
  <c r="AL724" i="262"/>
  <c r="AK725" i="262"/>
  <c r="AL725" i="262"/>
  <c r="AK726" i="262"/>
  <c r="AL726" i="262"/>
  <c r="AK727" i="262"/>
  <c r="AL727" i="262"/>
  <c r="AK728" i="262"/>
  <c r="AL728" i="262"/>
  <c r="AK729" i="262"/>
  <c r="AL729" i="262"/>
  <c r="AK730" i="262"/>
  <c r="AL730" i="262"/>
  <c r="AK731" i="262"/>
  <c r="AL731" i="262"/>
  <c r="AK732" i="262"/>
  <c r="AL732" i="262"/>
  <c r="AL722" i="262"/>
  <c r="AK722" i="262"/>
  <c r="AL721" i="262"/>
  <c r="AK721" i="262"/>
  <c r="AK696" i="262"/>
  <c r="AL696" i="262"/>
  <c r="AK697" i="262"/>
  <c r="AL697" i="262"/>
  <c r="AK698" i="262"/>
  <c r="AL698" i="262"/>
  <c r="AK699" i="262"/>
  <c r="AL699" i="262"/>
  <c r="AK700" i="262"/>
  <c r="AL700" i="262"/>
  <c r="AK701" i="262"/>
  <c r="AL701" i="262"/>
  <c r="AK702" i="262"/>
  <c r="AL702" i="262"/>
  <c r="AK703" i="262"/>
  <c r="AL703" i="262"/>
  <c r="AK704" i="262"/>
  <c r="AL704" i="262"/>
  <c r="AK705" i="262"/>
  <c r="AL705" i="262"/>
  <c r="AK706" i="262"/>
  <c r="AL706" i="262"/>
  <c r="AK707" i="262"/>
  <c r="AL707" i="262"/>
  <c r="AK708" i="262"/>
  <c r="AL708" i="262"/>
  <c r="AK709" i="262"/>
  <c r="AL709" i="262"/>
  <c r="AK710" i="262"/>
  <c r="AL710" i="262"/>
  <c r="AK711" i="262"/>
  <c r="AL711" i="262"/>
  <c r="AK712" i="262"/>
  <c r="AL712" i="262"/>
  <c r="AK713" i="262"/>
  <c r="AL713" i="262"/>
  <c r="AK714" i="262"/>
  <c r="AL714" i="262"/>
  <c r="AK715" i="262"/>
  <c r="AL715" i="262"/>
  <c r="AK716" i="262"/>
  <c r="AL716" i="262"/>
  <c r="AK717" i="262"/>
  <c r="AL717" i="262"/>
  <c r="AK718" i="262"/>
  <c r="AL718" i="262"/>
  <c r="AK719" i="262"/>
  <c r="AL719" i="262"/>
  <c r="AL695" i="262"/>
  <c r="AK695" i="262"/>
  <c r="AL694" i="262"/>
  <c r="AK694" i="262"/>
  <c r="AL693" i="262"/>
  <c r="AK693" i="262"/>
  <c r="AK668" i="262"/>
  <c r="AL668" i="262"/>
  <c r="AK669" i="262"/>
  <c r="AL669" i="262"/>
  <c r="AK670" i="262"/>
  <c r="AL670" i="262"/>
  <c r="AK671" i="262"/>
  <c r="AL671" i="262"/>
  <c r="AK672" i="262"/>
  <c r="AL672" i="262"/>
  <c r="AK673" i="262"/>
  <c r="AL673" i="262"/>
  <c r="AK674" i="262"/>
  <c r="AL674" i="262"/>
  <c r="AK675" i="262"/>
  <c r="AL675" i="262"/>
  <c r="AK676" i="262"/>
  <c r="AL676" i="262"/>
  <c r="AK677" i="262"/>
  <c r="AL677" i="262"/>
  <c r="AK678" i="262"/>
  <c r="AL678" i="262"/>
  <c r="AK679" i="262"/>
  <c r="AL679" i="262"/>
  <c r="AK680" i="262"/>
  <c r="AL680" i="262"/>
  <c r="AK681" i="262"/>
  <c r="AL681" i="262"/>
  <c r="AK682" i="262"/>
  <c r="AL682" i="262"/>
  <c r="AK683" i="262"/>
  <c r="AL683" i="262"/>
  <c r="AK684" i="262"/>
  <c r="AL684" i="262"/>
  <c r="AK685" i="262"/>
  <c r="AL685" i="262"/>
  <c r="AK686" i="262"/>
  <c r="AL686" i="262"/>
  <c r="AK687" i="262"/>
  <c r="AL687" i="262"/>
  <c r="AK688" i="262"/>
  <c r="AL688" i="262"/>
  <c r="AK689" i="262"/>
  <c r="AL689" i="262"/>
  <c r="AK690" i="262"/>
  <c r="AL690" i="262"/>
  <c r="AK691" i="262"/>
  <c r="AL691" i="262"/>
  <c r="AL667" i="262"/>
  <c r="AK667" i="262"/>
  <c r="AL666" i="262"/>
  <c r="AK666" i="262"/>
  <c r="AL665" i="262"/>
  <c r="AK665" i="262"/>
  <c r="AK657" i="262"/>
  <c r="AL657" i="262"/>
  <c r="AK658" i="262"/>
  <c r="AL658" i="262"/>
  <c r="AK659" i="262"/>
  <c r="AL659" i="262"/>
  <c r="AK660" i="262"/>
  <c r="AL660" i="262"/>
  <c r="AK661" i="262"/>
  <c r="AL661" i="262"/>
  <c r="AK662" i="262"/>
  <c r="AL662" i="262"/>
  <c r="AK663" i="262"/>
  <c r="AL663" i="262"/>
  <c r="AL656" i="262"/>
  <c r="AK656" i="262"/>
  <c r="AL655" i="262"/>
  <c r="AK655" i="262"/>
  <c r="AL654" i="262"/>
  <c r="AK654" i="262"/>
  <c r="AK642" i="262"/>
  <c r="AL642" i="262"/>
  <c r="AK643" i="262"/>
  <c r="AL643" i="262"/>
  <c r="AK644" i="262"/>
  <c r="AL644" i="262"/>
  <c r="AK645" i="262"/>
  <c r="AL645" i="262"/>
  <c r="AK646" i="262"/>
  <c r="AL646" i="262"/>
  <c r="AK647" i="262"/>
  <c r="AL647" i="262"/>
  <c r="AK648" i="262"/>
  <c r="AL648" i="262"/>
  <c r="AK649" i="262"/>
  <c r="AL649" i="262"/>
  <c r="AK650" i="262"/>
  <c r="AL650" i="262"/>
  <c r="AK651" i="262"/>
  <c r="AL651" i="262"/>
  <c r="AK652" i="262"/>
  <c r="AL652" i="262"/>
  <c r="AL641" i="262"/>
  <c r="AK641" i="262"/>
  <c r="AL640" i="262"/>
  <c r="AK640" i="262"/>
  <c r="AL639" i="262"/>
  <c r="AK639" i="262"/>
  <c r="AK626" i="262"/>
  <c r="AL626" i="262"/>
  <c r="AK627" i="262"/>
  <c r="AL627" i="262"/>
  <c r="AK628" i="262"/>
  <c r="AL628" i="262"/>
  <c r="AK629" i="262"/>
  <c r="AL629" i="262"/>
  <c r="AK630" i="262"/>
  <c r="AL630" i="262"/>
  <c r="AK631" i="262"/>
  <c r="AL631" i="262"/>
  <c r="AK632" i="262"/>
  <c r="AL632" i="262"/>
  <c r="AK633" i="262"/>
  <c r="AL633" i="262"/>
  <c r="AK634" i="262"/>
  <c r="AL634" i="262"/>
  <c r="AK635" i="262"/>
  <c r="AL635" i="262"/>
  <c r="AK636" i="262"/>
  <c r="AL636" i="262"/>
  <c r="AK637" i="262"/>
  <c r="AL637" i="262"/>
  <c r="AL625" i="262"/>
  <c r="AK625" i="262"/>
  <c r="AL624" i="262"/>
  <c r="AK624" i="262"/>
  <c r="AL623" i="262"/>
  <c r="AK623" i="262"/>
  <c r="AK617" i="262"/>
  <c r="AL617" i="262"/>
  <c r="AK618" i="262"/>
  <c r="AL618" i="262"/>
  <c r="AK619" i="262"/>
  <c r="AL619" i="262"/>
  <c r="AK620" i="262"/>
  <c r="AL620" i="262"/>
  <c r="AK621" i="262"/>
  <c r="AL621" i="262"/>
  <c r="AL616" i="262"/>
  <c r="AK616" i="262"/>
  <c r="AL615" i="262"/>
  <c r="AK615" i="262"/>
  <c r="AL614" i="262"/>
  <c r="AK614" i="262"/>
  <c r="AL613" i="262"/>
  <c r="AK613" i="262"/>
  <c r="AL612" i="262"/>
  <c r="AK612" i="262"/>
  <c r="AL611" i="262"/>
  <c r="AK611" i="262"/>
  <c r="AL610" i="262"/>
  <c r="AK610" i="262"/>
  <c r="AL609" i="262"/>
  <c r="AK609" i="262"/>
  <c r="AL608" i="262"/>
  <c r="AK608" i="262"/>
  <c r="AL607" i="262"/>
  <c r="AK607" i="262"/>
  <c r="AL606" i="262"/>
  <c r="AK606" i="262"/>
  <c r="AL605" i="262"/>
  <c r="AK605" i="262"/>
  <c r="AL604" i="262"/>
  <c r="AK604" i="262"/>
  <c r="AL603" i="262"/>
  <c r="AK603" i="262"/>
  <c r="AK590" i="262"/>
  <c r="AL590" i="262"/>
  <c r="AK591" i="262"/>
  <c r="AL591" i="262"/>
  <c r="AK592" i="262"/>
  <c r="AL592" i="262"/>
  <c r="AK593" i="262"/>
  <c r="AL593" i="262"/>
  <c r="AK594" i="262"/>
  <c r="AL594" i="262"/>
  <c r="AK595" i="262"/>
  <c r="AL595" i="262"/>
  <c r="AK596" i="262"/>
  <c r="AL596" i="262"/>
  <c r="AK597" i="262"/>
  <c r="AL597" i="262"/>
  <c r="AK598" i="262"/>
  <c r="AL598" i="262"/>
  <c r="AK599" i="262"/>
  <c r="AL599" i="262"/>
  <c r="AK600" i="262"/>
  <c r="AL600" i="262"/>
  <c r="AK601" i="262"/>
  <c r="AL601" i="262"/>
  <c r="AL589" i="262"/>
  <c r="AK589" i="262"/>
  <c r="AL588" i="262"/>
  <c r="AK588" i="262"/>
  <c r="AK585" i="262"/>
  <c r="AL585" i="262"/>
  <c r="AK586" i="262"/>
  <c r="AL586" i="262"/>
  <c r="AL584" i="262"/>
  <c r="AK584" i="262"/>
  <c r="AL583" i="262"/>
  <c r="AK583" i="262"/>
  <c r="AL582" i="262"/>
  <c r="AK582" i="262"/>
  <c r="AL581" i="262"/>
  <c r="AK581" i="262"/>
  <c r="AL580" i="262"/>
  <c r="AK580" i="262"/>
  <c r="AL579" i="262"/>
  <c r="AK579" i="262"/>
  <c r="AL578" i="262"/>
  <c r="AK578" i="262"/>
  <c r="AL577" i="262"/>
  <c r="AK577" i="262"/>
  <c r="AL576" i="262"/>
  <c r="AK576" i="262"/>
  <c r="AL575" i="262"/>
  <c r="AK575" i="262"/>
  <c r="AL574" i="262"/>
  <c r="AK574" i="262"/>
  <c r="AL573" i="262"/>
  <c r="AK573" i="262"/>
  <c r="AL572" i="262"/>
  <c r="AK572" i="262"/>
  <c r="AL571" i="262"/>
  <c r="AK571" i="262"/>
  <c r="AL570" i="262"/>
  <c r="AK570" i="262"/>
  <c r="AL569" i="262"/>
  <c r="AK569" i="262"/>
  <c r="AL568" i="262"/>
  <c r="AK568" i="262"/>
  <c r="AL567" i="262"/>
  <c r="AK567" i="262"/>
  <c r="AL566" i="262"/>
  <c r="AK566" i="262"/>
  <c r="AL565" i="262"/>
  <c r="AK565" i="262"/>
  <c r="AL564" i="262"/>
  <c r="AK564" i="262"/>
  <c r="AL563" i="262"/>
  <c r="AK563" i="262"/>
  <c r="AK557" i="262"/>
  <c r="AL557" i="262"/>
  <c r="AK558" i="262"/>
  <c r="AL558" i="262"/>
  <c r="AK559" i="262"/>
  <c r="AL559" i="262"/>
  <c r="AK560" i="262"/>
  <c r="AL560" i="262"/>
  <c r="AK561" i="262"/>
  <c r="AL561" i="262"/>
  <c r="AL556" i="262"/>
  <c r="AK556" i="262"/>
  <c r="AL555" i="262"/>
  <c r="AK555" i="262"/>
  <c r="AL554" i="262"/>
  <c r="AK554" i="262"/>
  <c r="AL553" i="262"/>
  <c r="AK553" i="262"/>
  <c r="AL552" i="262"/>
  <c r="AK552" i="262"/>
  <c r="AL551" i="262"/>
  <c r="AK551" i="262"/>
  <c r="AL550" i="262"/>
  <c r="AK550" i="262"/>
  <c r="AL549" i="262"/>
  <c r="AK549" i="262"/>
  <c r="AL548" i="262"/>
  <c r="AK548" i="262"/>
  <c r="AL547" i="262"/>
  <c r="AK547" i="262"/>
  <c r="AL546" i="262"/>
  <c r="AK546" i="262"/>
  <c r="AL545" i="262"/>
  <c r="AK545" i="262"/>
  <c r="AL544" i="262"/>
  <c r="AK544" i="262"/>
  <c r="AL543" i="262"/>
  <c r="AK543" i="262"/>
  <c r="AK530" i="262"/>
  <c r="AL530" i="262"/>
  <c r="AK531" i="262"/>
  <c r="AL531" i="262"/>
  <c r="AK532" i="262"/>
  <c r="AL532" i="262"/>
  <c r="AK533" i="262"/>
  <c r="AL533" i="262"/>
  <c r="AK534" i="262"/>
  <c r="AL534" i="262"/>
  <c r="AK535" i="262"/>
  <c r="AL535" i="262"/>
  <c r="AK536" i="262"/>
  <c r="AL536" i="262"/>
  <c r="AK537" i="262"/>
  <c r="AL537" i="262"/>
  <c r="AK538" i="262"/>
  <c r="AL538" i="262"/>
  <c r="AK539" i="262"/>
  <c r="AL539" i="262"/>
  <c r="AK540" i="262"/>
  <c r="AL540" i="262"/>
  <c r="AK541" i="262"/>
  <c r="AL541" i="262"/>
  <c r="AL529" i="262"/>
  <c r="AK529" i="262"/>
  <c r="AL528" i="262"/>
  <c r="AK528" i="262"/>
  <c r="AK514" i="262"/>
  <c r="AL514" i="262"/>
  <c r="AK515" i="262"/>
  <c r="AL515" i="262"/>
  <c r="AK516" i="262"/>
  <c r="AL516" i="262"/>
  <c r="AK517" i="262"/>
  <c r="AL517" i="262"/>
  <c r="AK518" i="262"/>
  <c r="AL518" i="262"/>
  <c r="AK519" i="262"/>
  <c r="AL519" i="262"/>
  <c r="AK520" i="262"/>
  <c r="AL520" i="262"/>
  <c r="AK521" i="262"/>
  <c r="AL521" i="262"/>
  <c r="AK522" i="262"/>
  <c r="AL522" i="262"/>
  <c r="AK523" i="262"/>
  <c r="AL523" i="262"/>
  <c r="AK524" i="262"/>
  <c r="AL524" i="262"/>
  <c r="AK525" i="262"/>
  <c r="AL525" i="262"/>
  <c r="AK526" i="262"/>
  <c r="AL526" i="262"/>
  <c r="AL513" i="262"/>
  <c r="AK513" i="262"/>
  <c r="AL512" i="262"/>
  <c r="AK512" i="262"/>
  <c r="AL511" i="262"/>
  <c r="AK511" i="262"/>
  <c r="AL510" i="262"/>
  <c r="AK510" i="262"/>
  <c r="AK502" i="262"/>
  <c r="AL502" i="262"/>
  <c r="AK503" i="262"/>
  <c r="AL503" i="262"/>
  <c r="AK504" i="262"/>
  <c r="AL504" i="262"/>
  <c r="AK505" i="262"/>
  <c r="AL505" i="262"/>
  <c r="AK506" i="262"/>
  <c r="AL506" i="262"/>
  <c r="AK507" i="262"/>
  <c r="AL507" i="262"/>
  <c r="AK508" i="262"/>
  <c r="AL508" i="262"/>
  <c r="AL501" i="262"/>
  <c r="AK501" i="262"/>
  <c r="AL500" i="262"/>
  <c r="AK500" i="262"/>
  <c r="AL499" i="262"/>
  <c r="AK499" i="262"/>
  <c r="AL498" i="262"/>
  <c r="AK498" i="262"/>
  <c r="AL497" i="262"/>
  <c r="AK497" i="262"/>
  <c r="AL496" i="262"/>
  <c r="AK496" i="262"/>
  <c r="AL495" i="262"/>
  <c r="AK495" i="262"/>
  <c r="AL494" i="262"/>
  <c r="AK494" i="262"/>
  <c r="AL493" i="262"/>
  <c r="AK493" i="262"/>
  <c r="AL492" i="262"/>
  <c r="AK492" i="262"/>
  <c r="AL491" i="262"/>
  <c r="AK491" i="262"/>
  <c r="AK482" i="262"/>
  <c r="AL482" i="262"/>
  <c r="AK483" i="262"/>
  <c r="AL483" i="262"/>
  <c r="AK484" i="262"/>
  <c r="AL484" i="262"/>
  <c r="AK485" i="262"/>
  <c r="AL485" i="262"/>
  <c r="AK486" i="262"/>
  <c r="AL486" i="262"/>
  <c r="AK487" i="262"/>
  <c r="AL487" i="262"/>
  <c r="AK488" i="262"/>
  <c r="AL488" i="262"/>
  <c r="AK489" i="262"/>
  <c r="AL489" i="262"/>
  <c r="AL481" i="262"/>
  <c r="AK481" i="262"/>
  <c r="AL480" i="262"/>
  <c r="AK480" i="262"/>
  <c r="AL479" i="262"/>
  <c r="AK479" i="262"/>
  <c r="AK470" i="262"/>
  <c r="AL470" i="262"/>
  <c r="AK471" i="262"/>
  <c r="AL471" i="262"/>
  <c r="AK472" i="262"/>
  <c r="AL472" i="262"/>
  <c r="AK473" i="262"/>
  <c r="AL473" i="262"/>
  <c r="AK474" i="262"/>
  <c r="AL474" i="262"/>
  <c r="AK475" i="262"/>
  <c r="AL475" i="262"/>
  <c r="AK476" i="262"/>
  <c r="AL476" i="262"/>
  <c r="AK477" i="262"/>
  <c r="AL477" i="262"/>
  <c r="AL469" i="262"/>
  <c r="AK469" i="262"/>
  <c r="AL468" i="262"/>
  <c r="AK468" i="262"/>
  <c r="AL467" i="262"/>
  <c r="AK467" i="262"/>
  <c r="AL466" i="262"/>
  <c r="AK466" i="262"/>
  <c r="AL465" i="262"/>
  <c r="AK465" i="262"/>
  <c r="AL464" i="262"/>
  <c r="AK464" i="262"/>
  <c r="AL463" i="262"/>
  <c r="AK463" i="262"/>
  <c r="AL462" i="262"/>
  <c r="AK462" i="262"/>
  <c r="AL461" i="262"/>
  <c r="AK461" i="262"/>
  <c r="AL460" i="262"/>
  <c r="AK460" i="262"/>
  <c r="AL459" i="262"/>
  <c r="AK459" i="262"/>
  <c r="AL458" i="262"/>
  <c r="AK458" i="262"/>
  <c r="AK448" i="262"/>
  <c r="AL448" i="262"/>
  <c r="AK449" i="262"/>
  <c r="AL449" i="262"/>
  <c r="AK450" i="262"/>
  <c r="AL450" i="262"/>
  <c r="AK451" i="262"/>
  <c r="AL451" i="262"/>
  <c r="AK452" i="262"/>
  <c r="AL452" i="262"/>
  <c r="AK453" i="262"/>
  <c r="AL453" i="262"/>
  <c r="AK454" i="262"/>
  <c r="AL454" i="262"/>
  <c r="AK455" i="262"/>
  <c r="AL455" i="262"/>
  <c r="AK456" i="262"/>
  <c r="AL456" i="262"/>
  <c r="AL447" i="262"/>
  <c r="AK447" i="262"/>
  <c r="AL446" i="262"/>
  <c r="AK446" i="262"/>
  <c r="AL445" i="262"/>
  <c r="AK445" i="262"/>
  <c r="AK430" i="262"/>
  <c r="AL430" i="262"/>
  <c r="AK431" i="262"/>
  <c r="AL431" i="262"/>
  <c r="AK432" i="262"/>
  <c r="AL432" i="262"/>
  <c r="AK433" i="262"/>
  <c r="AL433" i="262"/>
  <c r="AK434" i="262"/>
  <c r="AL434" i="262"/>
  <c r="AK435" i="262"/>
  <c r="AL435" i="262"/>
  <c r="AK436" i="262"/>
  <c r="AL436" i="262"/>
  <c r="AK437" i="262"/>
  <c r="AL437" i="262"/>
  <c r="AK438" i="262"/>
  <c r="AL438" i="262"/>
  <c r="AK439" i="262"/>
  <c r="AL439" i="262"/>
  <c r="AK440" i="262"/>
  <c r="AL440" i="262"/>
  <c r="AK441" i="262"/>
  <c r="AL441" i="262"/>
  <c r="AK442" i="262"/>
  <c r="AL442" i="262"/>
  <c r="AK443" i="262"/>
  <c r="AL443" i="262"/>
  <c r="AL429" i="262"/>
  <c r="AK429" i="262"/>
  <c r="AL428" i="262"/>
  <c r="AK428" i="262"/>
  <c r="AK414" i="262"/>
  <c r="AL414" i="262"/>
  <c r="AK415" i="262"/>
  <c r="AL415" i="262"/>
  <c r="AK416" i="262"/>
  <c r="AL416" i="262"/>
  <c r="AK417" i="262"/>
  <c r="AL417" i="262"/>
  <c r="AK418" i="262"/>
  <c r="AL418" i="262"/>
  <c r="AK419" i="262"/>
  <c r="AL419" i="262"/>
  <c r="AK420" i="262"/>
  <c r="AL420" i="262"/>
  <c r="AK421" i="262"/>
  <c r="AL421" i="262"/>
  <c r="AK422" i="262"/>
  <c r="AL422" i="262"/>
  <c r="AK423" i="262"/>
  <c r="AL423" i="262"/>
  <c r="AK424" i="262"/>
  <c r="AL424" i="262"/>
  <c r="AK425" i="262"/>
  <c r="AL425" i="262"/>
  <c r="AK426" i="262"/>
  <c r="AL426" i="262"/>
  <c r="AL413" i="262"/>
  <c r="AK413" i="262"/>
  <c r="AL412" i="262"/>
  <c r="AK412" i="262"/>
  <c r="AL411" i="262"/>
  <c r="AK411" i="262"/>
  <c r="AL410" i="262"/>
  <c r="AK410" i="262"/>
  <c r="AK407" i="262"/>
  <c r="AL407" i="262"/>
  <c r="AL406" i="262"/>
  <c r="AK406" i="262"/>
  <c r="AL405" i="262"/>
  <c r="AK405" i="262"/>
  <c r="AL404" i="262"/>
  <c r="AK404" i="262"/>
  <c r="AL402" i="262"/>
  <c r="AK402" i="262"/>
  <c r="AL401" i="262"/>
  <c r="AK401" i="262"/>
  <c r="AL400" i="262"/>
  <c r="AK400" i="262"/>
  <c r="AL398" i="262"/>
  <c r="AK398" i="262"/>
  <c r="AL397" i="262"/>
  <c r="AK397" i="262"/>
  <c r="AL396" i="262"/>
  <c r="AK396" i="262"/>
  <c r="AK393" i="262"/>
  <c r="AL393" i="262"/>
  <c r="AK394" i="262"/>
  <c r="AL394" i="262"/>
  <c r="AL392" i="262"/>
  <c r="AK392" i="262"/>
  <c r="AL391" i="262"/>
  <c r="AK391" i="262"/>
  <c r="AK387" i="262"/>
  <c r="AL387" i="262"/>
  <c r="AK388" i="262"/>
  <c r="AL388" i="262"/>
  <c r="AK389" i="262"/>
  <c r="AL389" i="262"/>
  <c r="AL386" i="262"/>
  <c r="AK386" i="262"/>
  <c r="AL385" i="262"/>
  <c r="AK385" i="262"/>
  <c r="AK380" i="262"/>
  <c r="AL380" i="262"/>
  <c r="AK381" i="262"/>
  <c r="AL381" i="262"/>
  <c r="AK382" i="262"/>
  <c r="AL382" i="262"/>
  <c r="AK383" i="262"/>
  <c r="AL383" i="262"/>
  <c r="AL379" i="262"/>
  <c r="AK379" i="262"/>
  <c r="AL378" i="262"/>
  <c r="AK378" i="262"/>
  <c r="AL377" i="262"/>
  <c r="AK377" i="262"/>
  <c r="AL376" i="262"/>
  <c r="AK376" i="262"/>
  <c r="AK373" i="262"/>
  <c r="AL373" i="262"/>
  <c r="AK374" i="262"/>
  <c r="AL374" i="262"/>
  <c r="AL372" i="262"/>
  <c r="AK372" i="262"/>
  <c r="AL371" i="262"/>
  <c r="AK371" i="262"/>
  <c r="AK368" i="262"/>
  <c r="AL368" i="262"/>
  <c r="AK369" i="262"/>
  <c r="AL369" i="262"/>
  <c r="AL367" i="262"/>
  <c r="AK367" i="262"/>
  <c r="AL366" i="262"/>
  <c r="AK366" i="262"/>
  <c r="AL365" i="262"/>
  <c r="AK365" i="262"/>
  <c r="AL364" i="262"/>
  <c r="AK364" i="262"/>
  <c r="AL363" i="262"/>
  <c r="AK363" i="262"/>
  <c r="AL362" i="262"/>
  <c r="AK362" i="262"/>
  <c r="AL361" i="262"/>
  <c r="AK361" i="262"/>
  <c r="AK356" i="262"/>
  <c r="AL356" i="262"/>
  <c r="AK357" i="262"/>
  <c r="AL357" i="262"/>
  <c r="AK358" i="262"/>
  <c r="AL358" i="262"/>
  <c r="AK359" i="262"/>
  <c r="AL359" i="262"/>
  <c r="AL355" i="262"/>
  <c r="AK355" i="262"/>
  <c r="AL354" i="262"/>
  <c r="AK354" i="262"/>
  <c r="AL353" i="262"/>
  <c r="AK353" i="262"/>
  <c r="AK351" i="262"/>
  <c r="AL351" i="262"/>
  <c r="AL350" i="262"/>
  <c r="AK350" i="262"/>
  <c r="AL349" i="262"/>
  <c r="AK349" i="262"/>
  <c r="AK344" i="262"/>
  <c r="AL344" i="262"/>
  <c r="AK345" i="262"/>
  <c r="AL345" i="262"/>
  <c r="AK346" i="262"/>
  <c r="AL346" i="262"/>
  <c r="AK347" i="262"/>
  <c r="AL347" i="262"/>
  <c r="AL343" i="262"/>
  <c r="AK343" i="262"/>
  <c r="AL342" i="262"/>
  <c r="AK342" i="262"/>
  <c r="AL341" i="262"/>
  <c r="AK341" i="262"/>
  <c r="AL339" i="262"/>
  <c r="AK339" i="262"/>
  <c r="AL338" i="262"/>
  <c r="AK338" i="262"/>
  <c r="AL337" i="262"/>
  <c r="AK337" i="262"/>
  <c r="AL336" i="262"/>
  <c r="AK336" i="262"/>
  <c r="AK333" i="262"/>
  <c r="AL333" i="262"/>
  <c r="AK334" i="262"/>
  <c r="AL334" i="262"/>
  <c r="AL332" i="262"/>
  <c r="AK332" i="262"/>
  <c r="AL331" i="262"/>
  <c r="AK331" i="262"/>
  <c r="AK329" i="262"/>
  <c r="AL329" i="262"/>
  <c r="AL328" i="262"/>
  <c r="AK328" i="262"/>
  <c r="AL327" i="262"/>
  <c r="AK327" i="262"/>
  <c r="AL326" i="262"/>
  <c r="AK326" i="262"/>
  <c r="AL325" i="262"/>
  <c r="AK325" i="262"/>
  <c r="AL324" i="262"/>
  <c r="AK324" i="262"/>
  <c r="AL323" i="262"/>
  <c r="AK323" i="262"/>
  <c r="AL321" i="262"/>
  <c r="AK321" i="262"/>
  <c r="AL320" i="262"/>
  <c r="AK320" i="262"/>
  <c r="AL319" i="262"/>
  <c r="AK319" i="262"/>
  <c r="AL318" i="262"/>
  <c r="AK318" i="262"/>
  <c r="AL317" i="262"/>
  <c r="AK317" i="262"/>
  <c r="AK312" i="262"/>
  <c r="AL312" i="262"/>
  <c r="AK313" i="262"/>
  <c r="AL313" i="262"/>
  <c r="AK314" i="262"/>
  <c r="AL314" i="262"/>
  <c r="AK315" i="262"/>
  <c r="AL315" i="262"/>
  <c r="AL311" i="262"/>
  <c r="AK311" i="262"/>
  <c r="AL310" i="262"/>
  <c r="AK310" i="262"/>
  <c r="AK308" i="262"/>
  <c r="AL308" i="262"/>
  <c r="AL307" i="262"/>
  <c r="AK307" i="262"/>
  <c r="AK305" i="262"/>
  <c r="AL305" i="262"/>
  <c r="AL304" i="262"/>
  <c r="AK304" i="262"/>
  <c r="AL303" i="262"/>
  <c r="AK303" i="262"/>
  <c r="AK296" i="262"/>
  <c r="AL296" i="262"/>
  <c r="AK297" i="262"/>
  <c r="AL297" i="262"/>
  <c r="AK298" i="262"/>
  <c r="AL298" i="262"/>
  <c r="AK299" i="262"/>
  <c r="AL299" i="262"/>
  <c r="AK300" i="262"/>
  <c r="AL300" i="262"/>
  <c r="AK301" i="262"/>
  <c r="AL301" i="262"/>
  <c r="AL295" i="262"/>
  <c r="AK295" i="262"/>
  <c r="AL294" i="262"/>
  <c r="AK294" i="262"/>
  <c r="AL293" i="262"/>
  <c r="AK293" i="262"/>
  <c r="AK291" i="262"/>
  <c r="AL291" i="262"/>
  <c r="AL290" i="262"/>
  <c r="AK290" i="262"/>
  <c r="AL289" i="262"/>
  <c r="AK289" i="262"/>
  <c r="AK283" i="262"/>
  <c r="AL283" i="262"/>
  <c r="AK284" i="262"/>
  <c r="AL284" i="262"/>
  <c r="AK285" i="262"/>
  <c r="AL285" i="262"/>
  <c r="AK286" i="262"/>
  <c r="AL286" i="262"/>
  <c r="AK287" i="262"/>
  <c r="AL287" i="262"/>
  <c r="AL282" i="262"/>
  <c r="AK282" i="262"/>
  <c r="AL281" i="262"/>
  <c r="AK281" i="262"/>
  <c r="AK277" i="262"/>
  <c r="AL277" i="262"/>
  <c r="AK278" i="262"/>
  <c r="AL278" i="262"/>
  <c r="AK279" i="262"/>
  <c r="AL279" i="262"/>
  <c r="AL276" i="262"/>
  <c r="AK276" i="262"/>
  <c r="AL275" i="262"/>
  <c r="AK275" i="262"/>
  <c r="AL274" i="262"/>
  <c r="AK274" i="262"/>
  <c r="AL273" i="262"/>
  <c r="AK273" i="262"/>
  <c r="AL272" i="262"/>
  <c r="AK272" i="262"/>
  <c r="AL271" i="262"/>
  <c r="AK271" i="262"/>
  <c r="AL270" i="262"/>
  <c r="AK270" i="262"/>
  <c r="AL269" i="262"/>
  <c r="AK269" i="262"/>
  <c r="AL268" i="262"/>
  <c r="AK268" i="262"/>
  <c r="AL267" i="262"/>
  <c r="AK267" i="262"/>
  <c r="AK257" i="262"/>
  <c r="AL257" i="262"/>
  <c r="AK258" i="262"/>
  <c r="AL258" i="262"/>
  <c r="AK259" i="262"/>
  <c r="AL259" i="262"/>
  <c r="AK260" i="262"/>
  <c r="AL260" i="262"/>
  <c r="AK261" i="262"/>
  <c r="AL261" i="262"/>
  <c r="AK262" i="262"/>
  <c r="AL262" i="262"/>
  <c r="AK263" i="262"/>
  <c r="AL263" i="262"/>
  <c r="AK264" i="262"/>
  <c r="AL264" i="262"/>
  <c r="AL256" i="262"/>
  <c r="AK256" i="262"/>
  <c r="AL255" i="262"/>
  <c r="AK255" i="262"/>
  <c r="AK245" i="262"/>
  <c r="AL245" i="262"/>
  <c r="AK246" i="262"/>
  <c r="AL246" i="262"/>
  <c r="AK247" i="262"/>
  <c r="AL247" i="262"/>
  <c r="AK248" i="262"/>
  <c r="AL248" i="262"/>
  <c r="AK249" i="262"/>
  <c r="AL249" i="262"/>
  <c r="AK250" i="262"/>
  <c r="AL250" i="262"/>
  <c r="AK251" i="262"/>
  <c r="AL251" i="262"/>
  <c r="AK252" i="262"/>
  <c r="AL252" i="262"/>
  <c r="AK253" i="262"/>
  <c r="AL253" i="262"/>
  <c r="AL244" i="262"/>
  <c r="AK244" i="262"/>
  <c r="AL243" i="262"/>
  <c r="AK243" i="262"/>
  <c r="AL242" i="262"/>
  <c r="AK242" i="262"/>
  <c r="AK231" i="262"/>
  <c r="AL231" i="262"/>
  <c r="AK232" i="262"/>
  <c r="AL232" i="262"/>
  <c r="AK233" i="262"/>
  <c r="AL233" i="262"/>
  <c r="AK234" i="262"/>
  <c r="AL234" i="262"/>
  <c r="AK235" i="262"/>
  <c r="AL235" i="262"/>
  <c r="AK236" i="262"/>
  <c r="AL236" i="262"/>
  <c r="AK237" i="262"/>
  <c r="AL237" i="262"/>
  <c r="AK238" i="262"/>
  <c r="AL238" i="262"/>
  <c r="AK239" i="262"/>
  <c r="AL239" i="262"/>
  <c r="AK240" i="262"/>
  <c r="AL240" i="262"/>
  <c r="AL230" i="262"/>
  <c r="AK230" i="262"/>
  <c r="AL229" i="262"/>
  <c r="AK229" i="262"/>
  <c r="AL228" i="262"/>
  <c r="AK228" i="262"/>
  <c r="AK215" i="262"/>
  <c r="AL215" i="262"/>
  <c r="AK216" i="262"/>
  <c r="AL216" i="262"/>
  <c r="AK217" i="262"/>
  <c r="AL217" i="262"/>
  <c r="AK218" i="262"/>
  <c r="AL218" i="262"/>
  <c r="AK219" i="262"/>
  <c r="AL219" i="262"/>
  <c r="AK220" i="262"/>
  <c r="AL220" i="262"/>
  <c r="AK221" i="262"/>
  <c r="AL221" i="262"/>
  <c r="AK222" i="262"/>
  <c r="AL222" i="262"/>
  <c r="AK223" i="262"/>
  <c r="AL223" i="262"/>
  <c r="AK224" i="262"/>
  <c r="AL224" i="262"/>
  <c r="AK225" i="262"/>
  <c r="AL225" i="262"/>
  <c r="AK226" i="262"/>
  <c r="AL226" i="262"/>
  <c r="AL214" i="262"/>
  <c r="AK214" i="262"/>
  <c r="AL213" i="262"/>
  <c r="AK213" i="262"/>
  <c r="AK67" i="262"/>
  <c r="AL67" i="262"/>
  <c r="AK68" i="262"/>
  <c r="AL68" i="262"/>
  <c r="AK69" i="262"/>
  <c r="AL69" i="262"/>
  <c r="AK70" i="262"/>
  <c r="AL70" i="262"/>
  <c r="AK71" i="262"/>
  <c r="AL71" i="262"/>
  <c r="AK72" i="262"/>
  <c r="AL72" i="262"/>
  <c r="AK73" i="262"/>
  <c r="AL73" i="262"/>
  <c r="AK74" i="262"/>
  <c r="AL74" i="262"/>
  <c r="AK75" i="262"/>
  <c r="AL75" i="262"/>
  <c r="AK76" i="262"/>
  <c r="AL76" i="262"/>
  <c r="AK77" i="262"/>
  <c r="AL77" i="262"/>
  <c r="AL66" i="262"/>
  <c r="AK66" i="262"/>
  <c r="AL65" i="262"/>
  <c r="AK65" i="262"/>
  <c r="AK47" i="262"/>
  <c r="AL47" i="262"/>
  <c r="AK48" i="262"/>
  <c r="AL48" i="262"/>
  <c r="AK49" i="262"/>
  <c r="AL49" i="262"/>
  <c r="AK50" i="262"/>
  <c r="AL50" i="262"/>
  <c r="AK51" i="262"/>
  <c r="AL51" i="262"/>
  <c r="AK52" i="262"/>
  <c r="AL52" i="262"/>
  <c r="AK53" i="262"/>
  <c r="AL53" i="262"/>
  <c r="AK54" i="262"/>
  <c r="AL54" i="262"/>
  <c r="AK55" i="262"/>
  <c r="AL55" i="262"/>
  <c r="AK56" i="262"/>
  <c r="AL56" i="262"/>
  <c r="AK57" i="262"/>
  <c r="AL57" i="262"/>
  <c r="AK58" i="262"/>
  <c r="AL58" i="262"/>
  <c r="AK59" i="262"/>
  <c r="AL59" i="262"/>
  <c r="AK60" i="262"/>
  <c r="AL60" i="262"/>
  <c r="AK61" i="262"/>
  <c r="AL61" i="262"/>
  <c r="AK62" i="262"/>
  <c r="AL62" i="262"/>
  <c r="AK63" i="262"/>
  <c r="AL63" i="262"/>
  <c r="AL46" i="262"/>
  <c r="AK46" i="262"/>
  <c r="AL45" i="262"/>
  <c r="AK45" i="262"/>
  <c r="AC918" i="262"/>
  <c r="AD918" i="262"/>
  <c r="AC919" i="262"/>
  <c r="AD919" i="262"/>
  <c r="AC920" i="262"/>
  <c r="AD920" i="262"/>
  <c r="AC921" i="262"/>
  <c r="AD921" i="262"/>
  <c r="AC922" i="262"/>
  <c r="AD922" i="262"/>
  <c r="AC923" i="262"/>
  <c r="AD923" i="262"/>
  <c r="AC924" i="262"/>
  <c r="AD924" i="262"/>
  <c r="AC925" i="262"/>
  <c r="AD925" i="262"/>
  <c r="AD917" i="262"/>
  <c r="AC917" i="262"/>
  <c r="AD916" i="262"/>
  <c r="AC916" i="262"/>
  <c r="AC900" i="262"/>
  <c r="AD900" i="262"/>
  <c r="AC901" i="262"/>
  <c r="AD901" i="262"/>
  <c r="AC902" i="262"/>
  <c r="AD902" i="262"/>
  <c r="AC903" i="262"/>
  <c r="AD903" i="262"/>
  <c r="AC904" i="262"/>
  <c r="AD904" i="262"/>
  <c r="AC905" i="262"/>
  <c r="AD905" i="262"/>
  <c r="AC906" i="262"/>
  <c r="AD906" i="262"/>
  <c r="AC907" i="262"/>
  <c r="AD907" i="262"/>
  <c r="AC908" i="262"/>
  <c r="AD908" i="262"/>
  <c r="AC909" i="262"/>
  <c r="AD909" i="262"/>
  <c r="AC910" i="262"/>
  <c r="AD910" i="262"/>
  <c r="AC911" i="262"/>
  <c r="AD911" i="262"/>
  <c r="AC912" i="262"/>
  <c r="AD912" i="262"/>
  <c r="AC913" i="262"/>
  <c r="AD913" i="262"/>
  <c r="AC914" i="262"/>
  <c r="AD914" i="262"/>
  <c r="AD899" i="262"/>
  <c r="AC899" i="262"/>
  <c r="AD898" i="262"/>
  <c r="AC898" i="262"/>
  <c r="AD897" i="262"/>
  <c r="AC897" i="262"/>
  <c r="AD896" i="262"/>
  <c r="AC896" i="262"/>
  <c r="AD895" i="262"/>
  <c r="AC895" i="262"/>
  <c r="AC892" i="262"/>
  <c r="AD892" i="262"/>
  <c r="AC893" i="262"/>
  <c r="AD893" i="262"/>
  <c r="AD891" i="262"/>
  <c r="AC891" i="262"/>
  <c r="AD890" i="262"/>
  <c r="AC890" i="262"/>
  <c r="AC880" i="262"/>
  <c r="AD880" i="262"/>
  <c r="AC881" i="262"/>
  <c r="AD881" i="262"/>
  <c r="AC882" i="262"/>
  <c r="AD882" i="262"/>
  <c r="AC883" i="262"/>
  <c r="AD883" i="262"/>
  <c r="AC884" i="262"/>
  <c r="AD884" i="262"/>
  <c r="AC885" i="262"/>
  <c r="AD885" i="262"/>
  <c r="AC886" i="262"/>
  <c r="AD886" i="262"/>
  <c r="AC887" i="262"/>
  <c r="AD887" i="262"/>
  <c r="AC888" i="262"/>
  <c r="AD888" i="262"/>
  <c r="AD879" i="262"/>
  <c r="AC879" i="262"/>
  <c r="AD878" i="262"/>
  <c r="AC878" i="262"/>
  <c r="AD877" i="262"/>
  <c r="AC877" i="262"/>
  <c r="AD876" i="262"/>
  <c r="AC876" i="262"/>
  <c r="AD875" i="262"/>
  <c r="AC875" i="262"/>
  <c r="AC872" i="262"/>
  <c r="AD872" i="262"/>
  <c r="AC873" i="262"/>
  <c r="AD873" i="262"/>
  <c r="AD871" i="262"/>
  <c r="AC871" i="262"/>
  <c r="AD870" i="262"/>
  <c r="AC870" i="262"/>
  <c r="AD869" i="262"/>
  <c r="AC869" i="262"/>
  <c r="AC867" i="262"/>
  <c r="AD867" i="262"/>
  <c r="AD866" i="262"/>
  <c r="AC866" i="262"/>
  <c r="AD865" i="262"/>
  <c r="AC865" i="262"/>
  <c r="AC862" i="262"/>
  <c r="AD862" i="262"/>
  <c r="AC863" i="262"/>
  <c r="AD863" i="262"/>
  <c r="AD861" i="262"/>
  <c r="AC861" i="262"/>
  <c r="AD860" i="262"/>
  <c r="AC860" i="262"/>
  <c r="AD858" i="262"/>
  <c r="AC858" i="262"/>
  <c r="AD857" i="262"/>
  <c r="AC857" i="262"/>
  <c r="AD856" i="262"/>
  <c r="AC856" i="262"/>
  <c r="AD855" i="262"/>
  <c r="AC855" i="262"/>
  <c r="AD854" i="262"/>
  <c r="AC854" i="262"/>
  <c r="AD853" i="262"/>
  <c r="AC853" i="262"/>
  <c r="AC848" i="262"/>
  <c r="AD848" i="262"/>
  <c r="AC849" i="262"/>
  <c r="AD849" i="262"/>
  <c r="AC850" i="262"/>
  <c r="AD850" i="262"/>
  <c r="AD847" i="262"/>
  <c r="AC847" i="262"/>
  <c r="AD846" i="262"/>
  <c r="AC846" i="262"/>
  <c r="AD845" i="262"/>
  <c r="AC845" i="262"/>
  <c r="AC833" i="262"/>
  <c r="AD833" i="262"/>
  <c r="AC834" i="262"/>
  <c r="AD834" i="262"/>
  <c r="AC835" i="262"/>
  <c r="AD835" i="262"/>
  <c r="AC836" i="262"/>
  <c r="AD836" i="262"/>
  <c r="AC837" i="262"/>
  <c r="AD837" i="262"/>
  <c r="AC838" i="262"/>
  <c r="AD838" i="262"/>
  <c r="AC839" i="262"/>
  <c r="AD839" i="262"/>
  <c r="AC840" i="262"/>
  <c r="AD840" i="262"/>
  <c r="AC841" i="262"/>
  <c r="AD841" i="262"/>
  <c r="AC842" i="262"/>
  <c r="AD842" i="262"/>
  <c r="AC843" i="262"/>
  <c r="AD843" i="262"/>
  <c r="AD832" i="262"/>
  <c r="AC832" i="262"/>
  <c r="AD831" i="262"/>
  <c r="AC831" i="262"/>
  <c r="AD830" i="262"/>
  <c r="AC830" i="262"/>
  <c r="AC818" i="262"/>
  <c r="AD818" i="262"/>
  <c r="AC819" i="262"/>
  <c r="AD819" i="262"/>
  <c r="AC820" i="262"/>
  <c r="AD820" i="262"/>
  <c r="AC821" i="262"/>
  <c r="AD821" i="262"/>
  <c r="AC822" i="262"/>
  <c r="AD822" i="262"/>
  <c r="AC823" i="262"/>
  <c r="AD823" i="262"/>
  <c r="AC824" i="262"/>
  <c r="AD824" i="262"/>
  <c r="AC825" i="262"/>
  <c r="AD825" i="262"/>
  <c r="AC826" i="262"/>
  <c r="AD826" i="262"/>
  <c r="AC827" i="262"/>
  <c r="AD827" i="262"/>
  <c r="AC828" i="262"/>
  <c r="AD828" i="262"/>
  <c r="AD817" i="262"/>
  <c r="AC817" i="262"/>
  <c r="AD816" i="262"/>
  <c r="AC816" i="262"/>
  <c r="AC793" i="262"/>
  <c r="AD793" i="262"/>
  <c r="AC794" i="262"/>
  <c r="AD794" i="262"/>
  <c r="AC795" i="262"/>
  <c r="AD795" i="262"/>
  <c r="AC796" i="262"/>
  <c r="AD796" i="262"/>
  <c r="AC797" i="262"/>
  <c r="AD797" i="262"/>
  <c r="AC798" i="262"/>
  <c r="AD798" i="262"/>
  <c r="AC799" i="262"/>
  <c r="AD799" i="262"/>
  <c r="AC800" i="262"/>
  <c r="AD800" i="262"/>
  <c r="AC801" i="262"/>
  <c r="AD801" i="262"/>
  <c r="AC802" i="262"/>
  <c r="AD802" i="262"/>
  <c r="AC803" i="262"/>
  <c r="AD803" i="262"/>
  <c r="AC804" i="262"/>
  <c r="AD804" i="262"/>
  <c r="AC805" i="262"/>
  <c r="AD805" i="262"/>
  <c r="AC806" i="262"/>
  <c r="AD806" i="262"/>
  <c r="AC807" i="262"/>
  <c r="AD807" i="262"/>
  <c r="AC808" i="262"/>
  <c r="AD808" i="262"/>
  <c r="AC809" i="262"/>
  <c r="AD809" i="262"/>
  <c r="AC810" i="262"/>
  <c r="AD810" i="262"/>
  <c r="AC811" i="262"/>
  <c r="AD811" i="262"/>
  <c r="AC812" i="262"/>
  <c r="AD812" i="262"/>
  <c r="AC813" i="262"/>
  <c r="AD813" i="262"/>
  <c r="AC814" i="262"/>
  <c r="AD814" i="262"/>
  <c r="AD792" i="262"/>
  <c r="AC792" i="262"/>
  <c r="AD790" i="262"/>
  <c r="AC790" i="262"/>
  <c r="AC767" i="262"/>
  <c r="AD767" i="262"/>
  <c r="AD766" i="262"/>
  <c r="AC766" i="262"/>
  <c r="AC773" i="262"/>
  <c r="AD773" i="262"/>
  <c r="AC774" i="262"/>
  <c r="AD774" i="262"/>
  <c r="AC775" i="262"/>
  <c r="AD775" i="262"/>
  <c r="AC776" i="262"/>
  <c r="AD776" i="262"/>
  <c r="AC777" i="262"/>
  <c r="AD777" i="262"/>
  <c r="AC778" i="262"/>
  <c r="AD778" i="262"/>
  <c r="AC779" i="262"/>
  <c r="AD779" i="262"/>
  <c r="AC780" i="262"/>
  <c r="AD780" i="262"/>
  <c r="AC781" i="262"/>
  <c r="AD781" i="262"/>
  <c r="AC782" i="262"/>
  <c r="AD782" i="262"/>
  <c r="AC783" i="262"/>
  <c r="AD783" i="262"/>
  <c r="AC784" i="262"/>
  <c r="AD784" i="262"/>
  <c r="AC785" i="262"/>
  <c r="AD785" i="262"/>
  <c r="AC786" i="262"/>
  <c r="AD786" i="262"/>
  <c r="AC787" i="262"/>
  <c r="AD787" i="262"/>
  <c r="AC788" i="262"/>
  <c r="AD788" i="262"/>
  <c r="AD772" i="262"/>
  <c r="AC772" i="262"/>
  <c r="AD771" i="262"/>
  <c r="AC771" i="262"/>
  <c r="AD770" i="262"/>
  <c r="AC770" i="262"/>
  <c r="AD769" i="262"/>
  <c r="AC769" i="262"/>
  <c r="AC746" i="262"/>
  <c r="AD746" i="262"/>
  <c r="AC747" i="262"/>
  <c r="AD747" i="262"/>
  <c r="AC748" i="262"/>
  <c r="AD748" i="262"/>
  <c r="AC749" i="262"/>
  <c r="AD749" i="262"/>
  <c r="AC750" i="262"/>
  <c r="AD750" i="262"/>
  <c r="AC751" i="262"/>
  <c r="AD751" i="262"/>
  <c r="AC752" i="262"/>
  <c r="AD752" i="262"/>
  <c r="AC753" i="262"/>
  <c r="AD753" i="262"/>
  <c r="AC754" i="262"/>
  <c r="AD754" i="262"/>
  <c r="AC755" i="262"/>
  <c r="AD755" i="262"/>
  <c r="AC756" i="262"/>
  <c r="AD756" i="262"/>
  <c r="AC757" i="262"/>
  <c r="AD757" i="262"/>
  <c r="AC758" i="262"/>
  <c r="AD758" i="262"/>
  <c r="AC759" i="262"/>
  <c r="AD759" i="262"/>
  <c r="AC760" i="262"/>
  <c r="AD760" i="262"/>
  <c r="AC761" i="262"/>
  <c r="AD761" i="262"/>
  <c r="AC762" i="262"/>
  <c r="AD762" i="262"/>
  <c r="AC763" i="262"/>
  <c r="AD763" i="262"/>
  <c r="AD745" i="262"/>
  <c r="AC745" i="262"/>
  <c r="AD744" i="262"/>
  <c r="AC744" i="262"/>
  <c r="AD743" i="262"/>
  <c r="AC743" i="262"/>
  <c r="AD742" i="262"/>
  <c r="AC742" i="262"/>
  <c r="AD741" i="262"/>
  <c r="AC741" i="262"/>
  <c r="AD740" i="262"/>
  <c r="AC740" i="262"/>
  <c r="AD739" i="262"/>
  <c r="AC739" i="262"/>
  <c r="AD738" i="262"/>
  <c r="AC738" i="262"/>
  <c r="AD737" i="262"/>
  <c r="AC737" i="262"/>
  <c r="AD736" i="262"/>
  <c r="AC736" i="262"/>
  <c r="AD735" i="262"/>
  <c r="AC735" i="262"/>
  <c r="AD734" i="262"/>
  <c r="AC734" i="262"/>
  <c r="AC724" i="262"/>
  <c r="AD724" i="262"/>
  <c r="AC725" i="262"/>
  <c r="AD725" i="262"/>
  <c r="AC726" i="262"/>
  <c r="AD726" i="262"/>
  <c r="AC727" i="262"/>
  <c r="AD727" i="262"/>
  <c r="AC728" i="262"/>
  <c r="AD728" i="262"/>
  <c r="AC729" i="262"/>
  <c r="AD729" i="262"/>
  <c r="AC730" i="262"/>
  <c r="AD730" i="262"/>
  <c r="AC731" i="262"/>
  <c r="AD731" i="262"/>
  <c r="AC732" i="262"/>
  <c r="AD732" i="262"/>
  <c r="AD723" i="262"/>
  <c r="AC723" i="262"/>
  <c r="AD722" i="262"/>
  <c r="AC722" i="262"/>
  <c r="AD721" i="262"/>
  <c r="AC721" i="262"/>
  <c r="AC696" i="262"/>
  <c r="AD696" i="262"/>
  <c r="AC697" i="262"/>
  <c r="AD697" i="262"/>
  <c r="AC698" i="262"/>
  <c r="AD698" i="262"/>
  <c r="AC699" i="262"/>
  <c r="AD699" i="262"/>
  <c r="AC700" i="262"/>
  <c r="AD700" i="262"/>
  <c r="AC701" i="262"/>
  <c r="AD701" i="262"/>
  <c r="AC702" i="262"/>
  <c r="AD702" i="262"/>
  <c r="AC703" i="262"/>
  <c r="AD703" i="262"/>
  <c r="AC704" i="262"/>
  <c r="AD704" i="262"/>
  <c r="AC705" i="262"/>
  <c r="AD705" i="262"/>
  <c r="AC706" i="262"/>
  <c r="AD706" i="262"/>
  <c r="AC707" i="262"/>
  <c r="AD707" i="262"/>
  <c r="AC708" i="262"/>
  <c r="AD708" i="262"/>
  <c r="AC709" i="262"/>
  <c r="AD709" i="262"/>
  <c r="AC710" i="262"/>
  <c r="AD710" i="262"/>
  <c r="AC711" i="262"/>
  <c r="AD711" i="262"/>
  <c r="AC712" i="262"/>
  <c r="AD712" i="262"/>
  <c r="AC713" i="262"/>
  <c r="AD713" i="262"/>
  <c r="AC714" i="262"/>
  <c r="AD714" i="262"/>
  <c r="AC715" i="262"/>
  <c r="AD715" i="262"/>
  <c r="AC716" i="262"/>
  <c r="AD716" i="262"/>
  <c r="AC717" i="262"/>
  <c r="AD717" i="262"/>
  <c r="AC718" i="262"/>
  <c r="AD718" i="262"/>
  <c r="AC719" i="262"/>
  <c r="AD719" i="262"/>
  <c r="AD695" i="262"/>
  <c r="AC695" i="262"/>
  <c r="AD694" i="262"/>
  <c r="AC694" i="262"/>
  <c r="AD693" i="262"/>
  <c r="AC693" i="262"/>
  <c r="AC675" i="262"/>
  <c r="AD675" i="262"/>
  <c r="AC676" i="262"/>
  <c r="AD676" i="262"/>
  <c r="AC677" i="262"/>
  <c r="AD677" i="262"/>
  <c r="AC678" i="262"/>
  <c r="AD678" i="262"/>
  <c r="AC679" i="262"/>
  <c r="AD679" i="262"/>
  <c r="AC680" i="262"/>
  <c r="AD680" i="262"/>
  <c r="AC681" i="262"/>
  <c r="AD681" i="262"/>
  <c r="AC682" i="262"/>
  <c r="AD682" i="262"/>
  <c r="AC683" i="262"/>
  <c r="AD683" i="262"/>
  <c r="AC684" i="262"/>
  <c r="AD684" i="262"/>
  <c r="AC685" i="262"/>
  <c r="AD685" i="262"/>
  <c r="AC686" i="262"/>
  <c r="AD686" i="262"/>
  <c r="AC687" i="262"/>
  <c r="AD687" i="262"/>
  <c r="AC688" i="262"/>
  <c r="AD688" i="262"/>
  <c r="AC689" i="262"/>
  <c r="AD689" i="262"/>
  <c r="AC690" i="262"/>
  <c r="AD690" i="262"/>
  <c r="AC691" i="262"/>
  <c r="AD691" i="262"/>
  <c r="AD674" i="262"/>
  <c r="AC674" i="262"/>
  <c r="AD673" i="262"/>
  <c r="AC673" i="262"/>
  <c r="AD672" i="262"/>
  <c r="AC672" i="262"/>
  <c r="AD671" i="262"/>
  <c r="AC671" i="262"/>
  <c r="AD670" i="262"/>
  <c r="AC670" i="262"/>
  <c r="AD669" i="262"/>
  <c r="AC669" i="262"/>
  <c r="AD668" i="262"/>
  <c r="AC668" i="262"/>
  <c r="AD667" i="262"/>
  <c r="AC667" i="262"/>
  <c r="AD666" i="262"/>
  <c r="AC666" i="262"/>
  <c r="AD665" i="262"/>
  <c r="AC665" i="262"/>
  <c r="AC656" i="262"/>
  <c r="AD656" i="262"/>
  <c r="AC657" i="262"/>
  <c r="AD657" i="262"/>
  <c r="AC658" i="262"/>
  <c r="AD658" i="262"/>
  <c r="AC659" i="262"/>
  <c r="AD659" i="262"/>
  <c r="AC660" i="262"/>
  <c r="AD660" i="262"/>
  <c r="AC661" i="262"/>
  <c r="AD661" i="262"/>
  <c r="AC662" i="262"/>
  <c r="AD662" i="262"/>
  <c r="AC663" i="262"/>
  <c r="AD663" i="262"/>
  <c r="AD655" i="262"/>
  <c r="AC655" i="262"/>
  <c r="AD654" i="262"/>
  <c r="AC654" i="262"/>
  <c r="AC636" i="262"/>
  <c r="AD636" i="262"/>
  <c r="AC637" i="262"/>
  <c r="AD637" i="262"/>
  <c r="AD635" i="262"/>
  <c r="AC635" i="262"/>
  <c r="AD634" i="262"/>
  <c r="AC634" i="262"/>
  <c r="AD633" i="262"/>
  <c r="AC633" i="262"/>
  <c r="AD632" i="262"/>
  <c r="AC632" i="262"/>
  <c r="AD631" i="262"/>
  <c r="AC631" i="262"/>
  <c r="AD630" i="262"/>
  <c r="AC630" i="262"/>
  <c r="AD629" i="262"/>
  <c r="AC629" i="262"/>
  <c r="AD628" i="262"/>
  <c r="AC628" i="262"/>
  <c r="AD627" i="262"/>
  <c r="AC627" i="262"/>
  <c r="AD626" i="262"/>
  <c r="AC626" i="262"/>
  <c r="AD625" i="262"/>
  <c r="AC625" i="262"/>
  <c r="AD624" i="262"/>
  <c r="AC624" i="262"/>
  <c r="AD623" i="262"/>
  <c r="AC623" i="262"/>
  <c r="AC643" i="262"/>
  <c r="AD643" i="262"/>
  <c r="AC644" i="262"/>
  <c r="AD644" i="262"/>
  <c r="AC645" i="262"/>
  <c r="AD645" i="262"/>
  <c r="AC646" i="262"/>
  <c r="AD646" i="262"/>
  <c r="AC647" i="262"/>
  <c r="AD647" i="262"/>
  <c r="AC648" i="262"/>
  <c r="AD648" i="262"/>
  <c r="AC649" i="262"/>
  <c r="AD649" i="262"/>
  <c r="AC650" i="262"/>
  <c r="AD650" i="262"/>
  <c r="AC651" i="262"/>
  <c r="AD651" i="262"/>
  <c r="AC652" i="262"/>
  <c r="AD652" i="262"/>
  <c r="AD642" i="262"/>
  <c r="AC642" i="262"/>
  <c r="AD641" i="262"/>
  <c r="AC641" i="262"/>
  <c r="AD640" i="262"/>
  <c r="AC640" i="262"/>
  <c r="AD639" i="262"/>
  <c r="AC639" i="262"/>
  <c r="AC617" i="262"/>
  <c r="AD617" i="262"/>
  <c r="AC618" i="262"/>
  <c r="AD618" i="262"/>
  <c r="AC619" i="262"/>
  <c r="AD619" i="262"/>
  <c r="AC620" i="262"/>
  <c r="AD620" i="262"/>
  <c r="AC621" i="262"/>
  <c r="AD621" i="262"/>
  <c r="AD616" i="262"/>
  <c r="AC616" i="262"/>
  <c r="AD615" i="262"/>
  <c r="AC615" i="262"/>
  <c r="AD614" i="262"/>
  <c r="AC614" i="262"/>
  <c r="AD613" i="262"/>
  <c r="AC613" i="262"/>
  <c r="AD612" i="262"/>
  <c r="AC612" i="262"/>
  <c r="AD611" i="262"/>
  <c r="AC611" i="262"/>
  <c r="AD610" i="262"/>
  <c r="AC610" i="262"/>
  <c r="AD609" i="262"/>
  <c r="AC609" i="262"/>
  <c r="AD608" i="262"/>
  <c r="AC608" i="262"/>
  <c r="AD607" i="262"/>
  <c r="AC607" i="262"/>
  <c r="AD606" i="262"/>
  <c r="AC606" i="262"/>
  <c r="AD605" i="262"/>
  <c r="AC605" i="262"/>
  <c r="AD604" i="262"/>
  <c r="AC604" i="262"/>
  <c r="AD603" i="262"/>
  <c r="AC603" i="262"/>
  <c r="AC591" i="262"/>
  <c r="AD591" i="262"/>
  <c r="AC592" i="262"/>
  <c r="AD592" i="262"/>
  <c r="AC593" i="262"/>
  <c r="AD593" i="262"/>
  <c r="AC594" i="262"/>
  <c r="AD594" i="262"/>
  <c r="AC595" i="262"/>
  <c r="AD595" i="262"/>
  <c r="AC596" i="262"/>
  <c r="AD596" i="262"/>
  <c r="AC597" i="262"/>
  <c r="AD597" i="262"/>
  <c r="AC598" i="262"/>
  <c r="AD598" i="262"/>
  <c r="AC599" i="262"/>
  <c r="AD599" i="262"/>
  <c r="AC600" i="262"/>
  <c r="AD600" i="262"/>
  <c r="AC601" i="262"/>
  <c r="AD601" i="262"/>
  <c r="AD590" i="262"/>
  <c r="AC590" i="262"/>
  <c r="AD589" i="262"/>
  <c r="AC589" i="262"/>
  <c r="AD588" i="262"/>
  <c r="AC588" i="262"/>
  <c r="AC585" i="262"/>
  <c r="AD585" i="262"/>
  <c r="AC586" i="262"/>
  <c r="AD586" i="262"/>
  <c r="AD584" i="262"/>
  <c r="AC584" i="262"/>
  <c r="AD583" i="262"/>
  <c r="AC583" i="262"/>
  <c r="AD582" i="262"/>
  <c r="AC582" i="262"/>
  <c r="AD581" i="262"/>
  <c r="AC581" i="262"/>
  <c r="AD580" i="262"/>
  <c r="AC580" i="262"/>
  <c r="AD579" i="262"/>
  <c r="AC579" i="262"/>
  <c r="AD578" i="262"/>
  <c r="AC578" i="262"/>
  <c r="AD577" i="262"/>
  <c r="AC577" i="262"/>
  <c r="AD576" i="262"/>
  <c r="AC576" i="262"/>
  <c r="AD575" i="262"/>
  <c r="AC575" i="262"/>
  <c r="AD574" i="262"/>
  <c r="AC574" i="262"/>
  <c r="AD573" i="262"/>
  <c r="AC573" i="262"/>
  <c r="AD572" i="262"/>
  <c r="AC572" i="262"/>
  <c r="AD571" i="262"/>
  <c r="AC571" i="262"/>
  <c r="AD570" i="262"/>
  <c r="AC570" i="262"/>
  <c r="AD569" i="262"/>
  <c r="AC569" i="262"/>
  <c r="AD568" i="262"/>
  <c r="AC568" i="262"/>
  <c r="AD567" i="262"/>
  <c r="AC567" i="262"/>
  <c r="AD566" i="262"/>
  <c r="AC566" i="262"/>
  <c r="AD565" i="262"/>
  <c r="AC565" i="262"/>
  <c r="AD564" i="262"/>
  <c r="AC564" i="262"/>
  <c r="AD563" i="262"/>
  <c r="AC563" i="262"/>
  <c r="AC556" i="262"/>
  <c r="AD556" i="262"/>
  <c r="AC557" i="262"/>
  <c r="AD557" i="262"/>
  <c r="AC558" i="262"/>
  <c r="AD558" i="262"/>
  <c r="AC559" i="262"/>
  <c r="AD559" i="262"/>
  <c r="AC560" i="262"/>
  <c r="AD560" i="262"/>
  <c r="AC561" i="262"/>
  <c r="AD561" i="262"/>
  <c r="AD555" i="262"/>
  <c r="AC555" i="262"/>
  <c r="AD554" i="262"/>
  <c r="AC554" i="262"/>
  <c r="AD553" i="262"/>
  <c r="AC553" i="262"/>
  <c r="AD552" i="262"/>
  <c r="AC552" i="262"/>
  <c r="AD551" i="262"/>
  <c r="AC551" i="262"/>
  <c r="AD550" i="262"/>
  <c r="AC550" i="262"/>
  <c r="AD549" i="262"/>
  <c r="AC549" i="262"/>
  <c r="AD548" i="262"/>
  <c r="AC548" i="262"/>
  <c r="AD547" i="262"/>
  <c r="AC547" i="262"/>
  <c r="AD546" i="262"/>
  <c r="AC546" i="262"/>
  <c r="AD545" i="262"/>
  <c r="AC545" i="262"/>
  <c r="AD544" i="262"/>
  <c r="AC544" i="262"/>
  <c r="AD543" i="262"/>
  <c r="AC543" i="262"/>
  <c r="AC530" i="262"/>
  <c r="AD530" i="262"/>
  <c r="AC531" i="262"/>
  <c r="AD531" i="262"/>
  <c r="AC532" i="262"/>
  <c r="AD532" i="262"/>
  <c r="AC533" i="262"/>
  <c r="AD533" i="262"/>
  <c r="AC534" i="262"/>
  <c r="AD534" i="262"/>
  <c r="AC535" i="262"/>
  <c r="AD535" i="262"/>
  <c r="AC536" i="262"/>
  <c r="AD536" i="262"/>
  <c r="AC537" i="262"/>
  <c r="AD537" i="262"/>
  <c r="AC538" i="262"/>
  <c r="AD538" i="262"/>
  <c r="AC539" i="262"/>
  <c r="AD539" i="262"/>
  <c r="AC540" i="262"/>
  <c r="AD540" i="262"/>
  <c r="AC541" i="262"/>
  <c r="AD541" i="262"/>
  <c r="AD529" i="262"/>
  <c r="AC529" i="262"/>
  <c r="AD528" i="262"/>
  <c r="AC528" i="262"/>
  <c r="AC519" i="262"/>
  <c r="AD519" i="262"/>
  <c r="AC520" i="262"/>
  <c r="AD520" i="262"/>
  <c r="AC521" i="262"/>
  <c r="AD521" i="262"/>
  <c r="AC522" i="262"/>
  <c r="AD522" i="262"/>
  <c r="AC523" i="262"/>
  <c r="AD523" i="262"/>
  <c r="AC524" i="262"/>
  <c r="AD524" i="262"/>
  <c r="AC525" i="262"/>
  <c r="AD525" i="262"/>
  <c r="AC526" i="262"/>
  <c r="AD526" i="262"/>
  <c r="AD518" i="262"/>
  <c r="AC518" i="262"/>
  <c r="AD517" i="262"/>
  <c r="AC517" i="262"/>
  <c r="AD516" i="262"/>
  <c r="AC516" i="262"/>
  <c r="AD515" i="262"/>
  <c r="AC515" i="262"/>
  <c r="AD514" i="262"/>
  <c r="AC514" i="262"/>
  <c r="AD513" i="262"/>
  <c r="AC513" i="262"/>
  <c r="AD512" i="262"/>
  <c r="AC512" i="262"/>
  <c r="AD511" i="262"/>
  <c r="AC511" i="262"/>
  <c r="AD510" i="262"/>
  <c r="AC510" i="262"/>
  <c r="AC501" i="262"/>
  <c r="AD501" i="262"/>
  <c r="AC502" i="262"/>
  <c r="AD502" i="262"/>
  <c r="AC503" i="262"/>
  <c r="AD503" i="262"/>
  <c r="AC504" i="262"/>
  <c r="AD504" i="262"/>
  <c r="AC505" i="262"/>
  <c r="AD505" i="262"/>
  <c r="AC506" i="262"/>
  <c r="AD506" i="262"/>
  <c r="AC507" i="262"/>
  <c r="AD507" i="262"/>
  <c r="AC508" i="262"/>
  <c r="AD508" i="262"/>
  <c r="AD500" i="262"/>
  <c r="AC500" i="262"/>
  <c r="AD499" i="262"/>
  <c r="AC499" i="262"/>
  <c r="AD498" i="262"/>
  <c r="AC498" i="262"/>
  <c r="AD497" i="262"/>
  <c r="AC497" i="262"/>
  <c r="AD496" i="262"/>
  <c r="AC496" i="262"/>
  <c r="AD495" i="262"/>
  <c r="AC495" i="262"/>
  <c r="AD494" i="262"/>
  <c r="AC494" i="262"/>
  <c r="AD493" i="262"/>
  <c r="AC493" i="262"/>
  <c r="AD492" i="262"/>
  <c r="AC492" i="262"/>
  <c r="AD491" i="262"/>
  <c r="AC491" i="262"/>
  <c r="AC483" i="262"/>
  <c r="AD483" i="262"/>
  <c r="AC484" i="262"/>
  <c r="AD484" i="262"/>
  <c r="AC485" i="262"/>
  <c r="AD485" i="262"/>
  <c r="AC486" i="262"/>
  <c r="AD486" i="262"/>
  <c r="AC487" i="262"/>
  <c r="AD487" i="262"/>
  <c r="AC488" i="262"/>
  <c r="AD488" i="262"/>
  <c r="AC489" i="262"/>
  <c r="AD489" i="262"/>
  <c r="AD482" i="262"/>
  <c r="AC482" i="262"/>
  <c r="AD481" i="262"/>
  <c r="AC481" i="262"/>
  <c r="AD480" i="262"/>
  <c r="AC480" i="262"/>
  <c r="AD479" i="262"/>
  <c r="AC479" i="262"/>
  <c r="AC470" i="262"/>
  <c r="AD470" i="262"/>
  <c r="AC471" i="262"/>
  <c r="AD471" i="262"/>
  <c r="AC472" i="262"/>
  <c r="AD472" i="262"/>
  <c r="AC473" i="262"/>
  <c r="AD473" i="262"/>
  <c r="AC474" i="262"/>
  <c r="AD474" i="262"/>
  <c r="AC475" i="262"/>
  <c r="AD475" i="262"/>
  <c r="AC476" i="262"/>
  <c r="AD476" i="262"/>
  <c r="AC477" i="262"/>
  <c r="AD477" i="262"/>
  <c r="AD469" i="262"/>
  <c r="AC469" i="262"/>
  <c r="AD468" i="262"/>
  <c r="AC468" i="262"/>
  <c r="AD467" i="262"/>
  <c r="AC467" i="262"/>
  <c r="AD466" i="262"/>
  <c r="AC466" i="262"/>
  <c r="AD465" i="262"/>
  <c r="AC465" i="262"/>
  <c r="AD464" i="262"/>
  <c r="AC464" i="262"/>
  <c r="AD463" i="262"/>
  <c r="AC463" i="262"/>
  <c r="AD462" i="262"/>
  <c r="AC462" i="262"/>
  <c r="AD461" i="262"/>
  <c r="AC461" i="262"/>
  <c r="AD460" i="262"/>
  <c r="AC460" i="262"/>
  <c r="AD459" i="262"/>
  <c r="AC459" i="262"/>
  <c r="AD458" i="262"/>
  <c r="AC458" i="262"/>
  <c r="AC447" i="262"/>
  <c r="AD447" i="262"/>
  <c r="AC448" i="262"/>
  <c r="AD448" i="262"/>
  <c r="AC449" i="262"/>
  <c r="AD449" i="262"/>
  <c r="AC450" i="262"/>
  <c r="AD450" i="262"/>
  <c r="AC451" i="262"/>
  <c r="AD451" i="262"/>
  <c r="AC452" i="262"/>
  <c r="AD452" i="262"/>
  <c r="AC453" i="262"/>
  <c r="AD453" i="262"/>
  <c r="AC454" i="262"/>
  <c r="AD454" i="262"/>
  <c r="AC455" i="262"/>
  <c r="AD455" i="262"/>
  <c r="AC456" i="262"/>
  <c r="AD456" i="262"/>
  <c r="AD446" i="262"/>
  <c r="AC446" i="262"/>
  <c r="AD445" i="262"/>
  <c r="AC445" i="262"/>
  <c r="AC432" i="262"/>
  <c r="AD432" i="262"/>
  <c r="AC433" i="262"/>
  <c r="AD433" i="262"/>
  <c r="AC434" i="262"/>
  <c r="AD434" i="262"/>
  <c r="AC435" i="262"/>
  <c r="AD435" i="262"/>
  <c r="AC436" i="262"/>
  <c r="AD436" i="262"/>
  <c r="AC437" i="262"/>
  <c r="AD437" i="262"/>
  <c r="AC438" i="262"/>
  <c r="AD438" i="262"/>
  <c r="AC439" i="262"/>
  <c r="AD439" i="262"/>
  <c r="AC440" i="262"/>
  <c r="AD440" i="262"/>
  <c r="AC441" i="262"/>
  <c r="AD441" i="262"/>
  <c r="AC442" i="262"/>
  <c r="AD442" i="262"/>
  <c r="AC443" i="262"/>
  <c r="AD443" i="262"/>
  <c r="AD431" i="262"/>
  <c r="AC431" i="262"/>
  <c r="AD430" i="262"/>
  <c r="AC430" i="262"/>
  <c r="AD429" i="262"/>
  <c r="AC429" i="262"/>
  <c r="AD428" i="262"/>
  <c r="AC428" i="262"/>
  <c r="AC414" i="262"/>
  <c r="AD414" i="262"/>
  <c r="AC415" i="262"/>
  <c r="AD415" i="262"/>
  <c r="AC416" i="262"/>
  <c r="AD416" i="262"/>
  <c r="AC417" i="262"/>
  <c r="AD417" i="262"/>
  <c r="AC418" i="262"/>
  <c r="AD418" i="262"/>
  <c r="AC419" i="262"/>
  <c r="AD419" i="262"/>
  <c r="AC420" i="262"/>
  <c r="AD420" i="262"/>
  <c r="AC421" i="262"/>
  <c r="AD421" i="262"/>
  <c r="AC422" i="262"/>
  <c r="AD422" i="262"/>
  <c r="AC423" i="262"/>
  <c r="AD423" i="262"/>
  <c r="AC424" i="262"/>
  <c r="AD424" i="262"/>
  <c r="AC425" i="262"/>
  <c r="AD425" i="262"/>
  <c r="AC426" i="262"/>
  <c r="AD426" i="262"/>
  <c r="AD413" i="262"/>
  <c r="AC413" i="262"/>
  <c r="AD412" i="262"/>
  <c r="AC412" i="262"/>
  <c r="AD411" i="262"/>
  <c r="AC411" i="262"/>
  <c r="AD410" i="262"/>
  <c r="AC410" i="262"/>
  <c r="AC407" i="262"/>
  <c r="AD407" i="262"/>
  <c r="AD406" i="262"/>
  <c r="AC406" i="262"/>
  <c r="AD405" i="262"/>
  <c r="AC405" i="262"/>
  <c r="AD404" i="262"/>
  <c r="AC404" i="262"/>
  <c r="AD402" i="262"/>
  <c r="AC402" i="262"/>
  <c r="AD401" i="262"/>
  <c r="AC401" i="262"/>
  <c r="AD400" i="262"/>
  <c r="AC400" i="262"/>
  <c r="AC398" i="262"/>
  <c r="AD398" i="262"/>
  <c r="AD397" i="262"/>
  <c r="AC397" i="262"/>
  <c r="AD396" i="262"/>
  <c r="AC396" i="262"/>
  <c r="AC393" i="262"/>
  <c r="AD393" i="262"/>
  <c r="AC394" i="262"/>
  <c r="AD394" i="262"/>
  <c r="AD392" i="262"/>
  <c r="AC392" i="262"/>
  <c r="AD391" i="262"/>
  <c r="AC391" i="262"/>
  <c r="AC388" i="262"/>
  <c r="AD388" i="262"/>
  <c r="AC389" i="262"/>
  <c r="AD389" i="262"/>
  <c r="AD387" i="262"/>
  <c r="AC387" i="262"/>
  <c r="AD386" i="262"/>
  <c r="AC386" i="262"/>
  <c r="AD385" i="262"/>
  <c r="AC385" i="262"/>
  <c r="AC380" i="262"/>
  <c r="AD380" i="262"/>
  <c r="AC381" i="262"/>
  <c r="AD381" i="262"/>
  <c r="AC382" i="262"/>
  <c r="AD382" i="262"/>
  <c r="AC383" i="262"/>
  <c r="AD383" i="262"/>
  <c r="AD379" i="262"/>
  <c r="AC379" i="262"/>
  <c r="AD378" i="262"/>
  <c r="AC378" i="262"/>
  <c r="AD377" i="262"/>
  <c r="AC377" i="262"/>
  <c r="AD376" i="262"/>
  <c r="AC376" i="262"/>
  <c r="AC373" i="262"/>
  <c r="AD373" i="262"/>
  <c r="AC374" i="262"/>
  <c r="AD374" i="262"/>
  <c r="AD372" i="262"/>
  <c r="AC372" i="262"/>
  <c r="AD371" i="262"/>
  <c r="AC371" i="262"/>
  <c r="AC368" i="262"/>
  <c r="AD368" i="262"/>
  <c r="AC369" i="262"/>
  <c r="AD369" i="262"/>
  <c r="AD367" i="262"/>
  <c r="AC367" i="262"/>
  <c r="AD366" i="262"/>
  <c r="AC366" i="262"/>
  <c r="AD365" i="262"/>
  <c r="AC365" i="262"/>
  <c r="AD364" i="262"/>
  <c r="AC364" i="262"/>
  <c r="AD363" i="262"/>
  <c r="AC363" i="262"/>
  <c r="AD362" i="262"/>
  <c r="AC362" i="262"/>
  <c r="AD361" i="262"/>
  <c r="AC361" i="262"/>
  <c r="AC356" i="262"/>
  <c r="AD356" i="262"/>
  <c r="AC357" i="262"/>
  <c r="AD357" i="262"/>
  <c r="AC358" i="262"/>
  <c r="AD358" i="262"/>
  <c r="AC359" i="262"/>
  <c r="AD359" i="262"/>
  <c r="AD355" i="262"/>
  <c r="AC355" i="262"/>
  <c r="AD354" i="262"/>
  <c r="AC354" i="262"/>
  <c r="AD353" i="262"/>
  <c r="AC353" i="262"/>
  <c r="AD351" i="262"/>
  <c r="AC351" i="262"/>
  <c r="AD350" i="262"/>
  <c r="AC350" i="262"/>
  <c r="AD349" i="262"/>
  <c r="AC349" i="262"/>
  <c r="AC344" i="262"/>
  <c r="AD344" i="262"/>
  <c r="AC345" i="262"/>
  <c r="AD345" i="262"/>
  <c r="AC346" i="262"/>
  <c r="AD346" i="262"/>
  <c r="AC347" i="262"/>
  <c r="AD347" i="262"/>
  <c r="AD343" i="262"/>
  <c r="AC343" i="262"/>
  <c r="AD342" i="262"/>
  <c r="AC342" i="262"/>
  <c r="AD341" i="262"/>
  <c r="AC341" i="262"/>
  <c r="AD339" i="262"/>
  <c r="AC339" i="262"/>
  <c r="AD338" i="262"/>
  <c r="AC338" i="262"/>
  <c r="AD337" i="262"/>
  <c r="AC337" i="262"/>
  <c r="AD336" i="262"/>
  <c r="AC336" i="262"/>
  <c r="AC333" i="262"/>
  <c r="AD333" i="262"/>
  <c r="AC334" i="262"/>
  <c r="AD334" i="262"/>
  <c r="AD332" i="262"/>
  <c r="AC332" i="262"/>
  <c r="AD331" i="262"/>
  <c r="AC331" i="262"/>
  <c r="AC329" i="262"/>
  <c r="AD329" i="262"/>
  <c r="AD328" i="262"/>
  <c r="AC328" i="262"/>
  <c r="AD327" i="262"/>
  <c r="AC327" i="262"/>
  <c r="AD326" i="262"/>
  <c r="AC326" i="262"/>
  <c r="AD325" i="262"/>
  <c r="AC325" i="262"/>
  <c r="AD324" i="262"/>
  <c r="AC324" i="262"/>
  <c r="AD323" i="262"/>
  <c r="AC323" i="262"/>
  <c r="AD321" i="262"/>
  <c r="AC321" i="262"/>
  <c r="AD320" i="262"/>
  <c r="AC320" i="262"/>
  <c r="AD319" i="262"/>
  <c r="AC319" i="262"/>
  <c r="AD318" i="262"/>
  <c r="AC318" i="262"/>
  <c r="AD317" i="262"/>
  <c r="AC317" i="262"/>
  <c r="AC312" i="262"/>
  <c r="AD312" i="262"/>
  <c r="AC313" i="262"/>
  <c r="AD313" i="262"/>
  <c r="AC314" i="262"/>
  <c r="AD314" i="262"/>
  <c r="AC315" i="262"/>
  <c r="AD315" i="262"/>
  <c r="AD311" i="262"/>
  <c r="AC311" i="262"/>
  <c r="AD310" i="262"/>
  <c r="AC310" i="262"/>
  <c r="AD308" i="262"/>
  <c r="AC308" i="262"/>
  <c r="AD307" i="262"/>
  <c r="AC307" i="262"/>
  <c r="AC305" i="262"/>
  <c r="AD305" i="262"/>
  <c r="AD304" i="262"/>
  <c r="AC304" i="262"/>
  <c r="AD303" i="262"/>
  <c r="AC303" i="262"/>
  <c r="AC296" i="262"/>
  <c r="AD296" i="262"/>
  <c r="AC297" i="262"/>
  <c r="AD297" i="262"/>
  <c r="AC298" i="262"/>
  <c r="AD298" i="262"/>
  <c r="AC299" i="262"/>
  <c r="AD299" i="262"/>
  <c r="AC300" i="262"/>
  <c r="AD300" i="262"/>
  <c r="AC301" i="262"/>
  <c r="AD301" i="262"/>
  <c r="AD295" i="262"/>
  <c r="AC295" i="262"/>
  <c r="AD294" i="262"/>
  <c r="AC294" i="262"/>
  <c r="AD293" i="262"/>
  <c r="AC293" i="262"/>
  <c r="AC291" i="262"/>
  <c r="AD291" i="262"/>
  <c r="AD290" i="262"/>
  <c r="AC290" i="262"/>
  <c r="AD289" i="262"/>
  <c r="AC289" i="262"/>
  <c r="AC284" i="262"/>
  <c r="AD284" i="262"/>
  <c r="AC285" i="262"/>
  <c r="AD285" i="262"/>
  <c r="AC286" i="262"/>
  <c r="AD286" i="262"/>
  <c r="AC287" i="262"/>
  <c r="AD287" i="262"/>
  <c r="AD283" i="262"/>
  <c r="AC283" i="262"/>
  <c r="AD282" i="262"/>
  <c r="AC282" i="262"/>
  <c r="AD281" i="262"/>
  <c r="AC281" i="262"/>
  <c r="AC277" i="262"/>
  <c r="AD277" i="262"/>
  <c r="AC278" i="262"/>
  <c r="AD278" i="262"/>
  <c r="AC279" i="262"/>
  <c r="AD279" i="262"/>
  <c r="AD276" i="262"/>
  <c r="AC276" i="262"/>
  <c r="AD275" i="262"/>
  <c r="AC275" i="262"/>
  <c r="AD274" i="262"/>
  <c r="AC274" i="262"/>
  <c r="AD273" i="262"/>
  <c r="AC273" i="262"/>
  <c r="AD272" i="262"/>
  <c r="AC272" i="262"/>
  <c r="AD271" i="262"/>
  <c r="AC271" i="262"/>
  <c r="AD270" i="262"/>
  <c r="AC270" i="262"/>
  <c r="AD269" i="262"/>
  <c r="AC269" i="262"/>
  <c r="AD268" i="262"/>
  <c r="AC268" i="262"/>
  <c r="AD267" i="262"/>
  <c r="AC267" i="262"/>
  <c r="AC257" i="262"/>
  <c r="AD257" i="262"/>
  <c r="AC258" i="262"/>
  <c r="AD258" i="262"/>
  <c r="AC259" i="262"/>
  <c r="AD259" i="262"/>
  <c r="AC260" i="262"/>
  <c r="AD260" i="262"/>
  <c r="AC261" i="262"/>
  <c r="AD261" i="262"/>
  <c r="AC262" i="262"/>
  <c r="AD262" i="262"/>
  <c r="AC263" i="262"/>
  <c r="AD263" i="262"/>
  <c r="AC264" i="262"/>
  <c r="AD264" i="262"/>
  <c r="AD256" i="262"/>
  <c r="AC256" i="262"/>
  <c r="AD255" i="262"/>
  <c r="AC255" i="262"/>
  <c r="AC245" i="262"/>
  <c r="AD245" i="262"/>
  <c r="AC246" i="262"/>
  <c r="AD246" i="262"/>
  <c r="AC247" i="262"/>
  <c r="AD247" i="262"/>
  <c r="AC248" i="262"/>
  <c r="AD248" i="262"/>
  <c r="AC249" i="262"/>
  <c r="AD249" i="262"/>
  <c r="AC250" i="262"/>
  <c r="AD250" i="262"/>
  <c r="AC251" i="262"/>
  <c r="AD251" i="262"/>
  <c r="AC252" i="262"/>
  <c r="AD252" i="262"/>
  <c r="AC253" i="262"/>
  <c r="AD253" i="262"/>
  <c r="AD244" i="262"/>
  <c r="AC244" i="262"/>
  <c r="AD243" i="262"/>
  <c r="AC243" i="262"/>
  <c r="AD242" i="262"/>
  <c r="AC242" i="262"/>
  <c r="AC231" i="262"/>
  <c r="AD231" i="262"/>
  <c r="AC232" i="262"/>
  <c r="AD232" i="262"/>
  <c r="AC233" i="262"/>
  <c r="AD233" i="262"/>
  <c r="AC234" i="262"/>
  <c r="AD234" i="262"/>
  <c r="AC235" i="262"/>
  <c r="AD235" i="262"/>
  <c r="AC236" i="262"/>
  <c r="AD236" i="262"/>
  <c r="AC237" i="262"/>
  <c r="AD237" i="262"/>
  <c r="AC238" i="262"/>
  <c r="AD238" i="262"/>
  <c r="AC239" i="262"/>
  <c r="AD239" i="262"/>
  <c r="AC240" i="262"/>
  <c r="AD240" i="262"/>
  <c r="AD230" i="262"/>
  <c r="AC230" i="262"/>
  <c r="AD229" i="262"/>
  <c r="AC229" i="262"/>
  <c r="AD228" i="262"/>
  <c r="AC228" i="262"/>
  <c r="AC224" i="262"/>
  <c r="AD224" i="262"/>
  <c r="AC225" i="262"/>
  <c r="AD225" i="262"/>
  <c r="AC226" i="262"/>
  <c r="AD226" i="262"/>
  <c r="AD223" i="262"/>
  <c r="AC223" i="262"/>
  <c r="AD222" i="262"/>
  <c r="AC222" i="262"/>
  <c r="AD221" i="262"/>
  <c r="AC221" i="262"/>
  <c r="AD220" i="262"/>
  <c r="AC220" i="262"/>
  <c r="AD219" i="262"/>
  <c r="AC219" i="262"/>
  <c r="AD218" i="262"/>
  <c r="AC218" i="262"/>
  <c r="AD217" i="262"/>
  <c r="AC217" i="262"/>
  <c r="AD216" i="262"/>
  <c r="AC216" i="262"/>
  <c r="AD215" i="262"/>
  <c r="AC215" i="262"/>
  <c r="AD214" i="262"/>
  <c r="AC214" i="262"/>
  <c r="AD213" i="262"/>
  <c r="AC213" i="262"/>
  <c r="AC209" i="262"/>
  <c r="AD209" i="262"/>
  <c r="AC210" i="262"/>
  <c r="AD210" i="262"/>
  <c r="AC211" i="262"/>
  <c r="AD211" i="262"/>
  <c r="AD208" i="262"/>
  <c r="AC208" i="262"/>
  <c r="AD207" i="262"/>
  <c r="AC207" i="262"/>
  <c r="AD206" i="262"/>
  <c r="AC206" i="262"/>
  <c r="AD205" i="262"/>
  <c r="AC205" i="262"/>
  <c r="AD204" i="262"/>
  <c r="AC204" i="262"/>
  <c r="AD203" i="262"/>
  <c r="AC203" i="262"/>
  <c r="AD202" i="262"/>
  <c r="AC202" i="262"/>
  <c r="AD201" i="262"/>
  <c r="AC201" i="262"/>
  <c r="AC197" i="262"/>
  <c r="AD197" i="262"/>
  <c r="AC198" i="262"/>
  <c r="AD198" i="262"/>
  <c r="AD196" i="262"/>
  <c r="AC196" i="262"/>
  <c r="AD195" i="262"/>
  <c r="AC195" i="262"/>
  <c r="AD194" i="262"/>
  <c r="AC194" i="262"/>
  <c r="AD193" i="262"/>
  <c r="AC193" i="262"/>
  <c r="AD192" i="262"/>
  <c r="AC192" i="262"/>
  <c r="AD191" i="262"/>
  <c r="AC191" i="262"/>
  <c r="AC186" i="262"/>
  <c r="AD186" i="262"/>
  <c r="AC187" i="262"/>
  <c r="AD187" i="262"/>
  <c r="AC188" i="262"/>
  <c r="AD188" i="262"/>
  <c r="AC189" i="262"/>
  <c r="AD189" i="262"/>
  <c r="AD185" i="262"/>
  <c r="AC185" i="262"/>
  <c r="AD184" i="262"/>
  <c r="AC184" i="262"/>
  <c r="AC179" i="262"/>
  <c r="AD179" i="262"/>
  <c r="AC180" i="262"/>
  <c r="AD180" i="262"/>
  <c r="AC181" i="262"/>
  <c r="AD181" i="262"/>
  <c r="AC182" i="262"/>
  <c r="AD182" i="262"/>
  <c r="AD178" i="262"/>
  <c r="AC178" i="262"/>
  <c r="AD177" i="262"/>
  <c r="AC177" i="262"/>
  <c r="AD176" i="262"/>
  <c r="AC176" i="262"/>
  <c r="AD175" i="262"/>
  <c r="AC175" i="262"/>
  <c r="AD174" i="262"/>
  <c r="AC174" i="262"/>
  <c r="AD173" i="262"/>
  <c r="AC173" i="262"/>
  <c r="AC168" i="262"/>
  <c r="AD168" i="262"/>
  <c r="AC169" i="262"/>
  <c r="AD169" i="262"/>
  <c r="AC170" i="262"/>
  <c r="AD170" i="262"/>
  <c r="AC171" i="262"/>
  <c r="AD171" i="262"/>
  <c r="AD167" i="262"/>
  <c r="AC167" i="262"/>
  <c r="AD166" i="262"/>
  <c r="AC166" i="262"/>
  <c r="AC156" i="262"/>
  <c r="AD156" i="262"/>
  <c r="AC157" i="262"/>
  <c r="AD157" i="262"/>
  <c r="AC158" i="262"/>
  <c r="AD158" i="262"/>
  <c r="AC159" i="262"/>
  <c r="AD159" i="262"/>
  <c r="AC160" i="262"/>
  <c r="AD160" i="262"/>
  <c r="AC161" i="262"/>
  <c r="AD161" i="262"/>
  <c r="AC162" i="262"/>
  <c r="AD162" i="262"/>
  <c r="AC163" i="262"/>
  <c r="AD163" i="262"/>
  <c r="AC164" i="262"/>
  <c r="AD164" i="262"/>
  <c r="AD155" i="262"/>
  <c r="AC155" i="262"/>
  <c r="AD154" i="262"/>
  <c r="AC154" i="262"/>
  <c r="AD153" i="262"/>
  <c r="AC153" i="262"/>
  <c r="AD152" i="262"/>
  <c r="AC152" i="262"/>
  <c r="AD151" i="262"/>
  <c r="AC151" i="262"/>
  <c r="AD150" i="262"/>
  <c r="AC150" i="262"/>
  <c r="AD149" i="262"/>
  <c r="AC149" i="262"/>
  <c r="AD148" i="262"/>
  <c r="AC148" i="262"/>
  <c r="AD147" i="262"/>
  <c r="AC147" i="262"/>
  <c r="AD146" i="262"/>
  <c r="AC146" i="262"/>
  <c r="AC138" i="262"/>
  <c r="AD138" i="262"/>
  <c r="AC139" i="262"/>
  <c r="AD139" i="262"/>
  <c r="AC140" i="262"/>
  <c r="AD140" i="262"/>
  <c r="AC141" i="262"/>
  <c r="AD141" i="262"/>
  <c r="AC142" i="262"/>
  <c r="AD142" i="262"/>
  <c r="AC143" i="262"/>
  <c r="AD143" i="262"/>
  <c r="AC144" i="262"/>
  <c r="AD144" i="262"/>
  <c r="AD137" i="262"/>
  <c r="AC137" i="262"/>
  <c r="AD136" i="262"/>
  <c r="AC136" i="262"/>
  <c r="AD135" i="262"/>
  <c r="AC135" i="262"/>
  <c r="AC121" i="262"/>
  <c r="AD121" i="262"/>
  <c r="AC122" i="262"/>
  <c r="AD122" i="262"/>
  <c r="AC123" i="262"/>
  <c r="AD123" i="262"/>
  <c r="AC124" i="262"/>
  <c r="AD124" i="262"/>
  <c r="AC125" i="262"/>
  <c r="AD125" i="262"/>
  <c r="AC126" i="262"/>
  <c r="AD126" i="262"/>
  <c r="AC127" i="262"/>
  <c r="AD127" i="262"/>
  <c r="AC128" i="262"/>
  <c r="AD128" i="262"/>
  <c r="AC129" i="262"/>
  <c r="AD129" i="262"/>
  <c r="AC130" i="262"/>
  <c r="AD130" i="262"/>
  <c r="AC131" i="262"/>
  <c r="AD131" i="262"/>
  <c r="AC132" i="262"/>
  <c r="AD132" i="262"/>
  <c r="AC133" i="262"/>
  <c r="AD133" i="262"/>
  <c r="AD120" i="262"/>
  <c r="AC120" i="262"/>
  <c r="AD119" i="262"/>
  <c r="AC119" i="262"/>
  <c r="AD118" i="262"/>
  <c r="AC118" i="262"/>
  <c r="AC105" i="262"/>
  <c r="AD105" i="262"/>
  <c r="AC106" i="262"/>
  <c r="AD106" i="262"/>
  <c r="AC107" i="262"/>
  <c r="AD107" i="262"/>
  <c r="AC108" i="262"/>
  <c r="AD108" i="262"/>
  <c r="AC109" i="262"/>
  <c r="AD109" i="262"/>
  <c r="AC110" i="262"/>
  <c r="AD110" i="262"/>
  <c r="AC111" i="262"/>
  <c r="AD111" i="262"/>
  <c r="AC112" i="262"/>
  <c r="AD112" i="262"/>
  <c r="AC113" i="262"/>
  <c r="AD113" i="262"/>
  <c r="AC114" i="262"/>
  <c r="AD114" i="262"/>
  <c r="AC115" i="262"/>
  <c r="AD115" i="262"/>
  <c r="AC116" i="262"/>
  <c r="AD116" i="262"/>
  <c r="AD104" i="262"/>
  <c r="AC104" i="262"/>
  <c r="AD103" i="262"/>
  <c r="AC103" i="262"/>
  <c r="AD102" i="262"/>
  <c r="AC102" i="262"/>
  <c r="AC94" i="262"/>
  <c r="AD94" i="262"/>
  <c r="AC95" i="262"/>
  <c r="AD95" i="262"/>
  <c r="AC96" i="262"/>
  <c r="AD96" i="262"/>
  <c r="AC97" i="262"/>
  <c r="AD97" i="262"/>
  <c r="AC98" i="262"/>
  <c r="AD98" i="262"/>
  <c r="AC99" i="262"/>
  <c r="AD99" i="262"/>
  <c r="AC100" i="262"/>
  <c r="AD100" i="262"/>
  <c r="AD93" i="262"/>
  <c r="AC93" i="262"/>
  <c r="AD92" i="262"/>
  <c r="AC92" i="262"/>
  <c r="AD91" i="262"/>
  <c r="AC91" i="262"/>
  <c r="AD90" i="262"/>
  <c r="AC90" i="262"/>
  <c r="AD89" i="262"/>
  <c r="AC89" i="262"/>
  <c r="AD88" i="262"/>
  <c r="AC88" i="262"/>
  <c r="AD87" i="262"/>
  <c r="AC87" i="262"/>
  <c r="AC82" i="262"/>
  <c r="AD82" i="262"/>
  <c r="AC83" i="262"/>
  <c r="AD83" i="262"/>
  <c r="AC84" i="262"/>
  <c r="AD84" i="262"/>
  <c r="AC85" i="262"/>
  <c r="AD85" i="262"/>
  <c r="AD81" i="262"/>
  <c r="AC81" i="262"/>
  <c r="AD80" i="262"/>
  <c r="AC80" i="262"/>
  <c r="AD79" i="262"/>
  <c r="AC79" i="262"/>
  <c r="AC68" i="262"/>
  <c r="AD68" i="262"/>
  <c r="AC69" i="262"/>
  <c r="AD69" i="262"/>
  <c r="AC70" i="262"/>
  <c r="AD70" i="262"/>
  <c r="AC71" i="262"/>
  <c r="AD71" i="262"/>
  <c r="AC72" i="262"/>
  <c r="AD72" i="262"/>
  <c r="AC73" i="262"/>
  <c r="AD73" i="262"/>
  <c r="AC74" i="262"/>
  <c r="AD74" i="262"/>
  <c r="AC75" i="262"/>
  <c r="AD75" i="262"/>
  <c r="AC76" i="262"/>
  <c r="AD76" i="262"/>
  <c r="AC77" i="262"/>
  <c r="AD77" i="262"/>
  <c r="AD67" i="262"/>
  <c r="AC67" i="262"/>
  <c r="AD66" i="262"/>
  <c r="AC66" i="262"/>
  <c r="AD65" i="262"/>
  <c r="AC65" i="262"/>
  <c r="AC50" i="262"/>
  <c r="AD50" i="262"/>
  <c r="AC51" i="262"/>
  <c r="AD51" i="262"/>
  <c r="AC52" i="262"/>
  <c r="AD52" i="262"/>
  <c r="AC53" i="262"/>
  <c r="AD53" i="262"/>
  <c r="AC54" i="262"/>
  <c r="AD54" i="262"/>
  <c r="AC55" i="262"/>
  <c r="AD55" i="262"/>
  <c r="AC56" i="262"/>
  <c r="AD56" i="262"/>
  <c r="AC57" i="262"/>
  <c r="AD57" i="262"/>
  <c r="AC58" i="262"/>
  <c r="AD58" i="262"/>
  <c r="AC59" i="262"/>
  <c r="AD59" i="262"/>
  <c r="AC60" i="262"/>
  <c r="AD60" i="262"/>
  <c r="AC61" i="262"/>
  <c r="AD61" i="262"/>
  <c r="AC62" i="262"/>
  <c r="AD62" i="262"/>
  <c r="AC63" i="262"/>
  <c r="AD63" i="262"/>
  <c r="AD49" i="262"/>
  <c r="AC49" i="262"/>
  <c r="AD48" i="262"/>
  <c r="AC48" i="262"/>
  <c r="AD47" i="262"/>
  <c r="AC47" i="262"/>
  <c r="AD46" i="262"/>
  <c r="AC46" i="262"/>
  <c r="AD45" i="262"/>
  <c r="AC45" i="262"/>
  <c r="V392" i="262"/>
  <c r="W392" i="262"/>
  <c r="V393" i="262"/>
  <c r="W393" i="262"/>
  <c r="V394" i="262"/>
  <c r="W394" i="262"/>
  <c r="W391" i="262"/>
  <c r="V391" i="262"/>
  <c r="AM894" i="262"/>
  <c r="AN894" i="262"/>
  <c r="AO894" i="262"/>
  <c r="AP894" i="262"/>
  <c r="AJ894" i="262"/>
  <c r="AI894" i="262"/>
  <c r="AH894" i="262"/>
  <c r="AG894" i="262"/>
  <c r="AF894" i="262"/>
  <c r="AE894" i="262"/>
  <c r="AB894" i="262"/>
  <c r="AA894" i="262"/>
  <c r="L894" i="262"/>
  <c r="M894" i="262"/>
  <c r="N894" i="262"/>
  <c r="O894" i="262"/>
  <c r="P894" i="262"/>
  <c r="Q894" i="262"/>
  <c r="R894" i="262"/>
  <c r="S894" i="262"/>
  <c r="T894" i="262"/>
  <c r="U894" i="262"/>
  <c r="K894" i="262"/>
  <c r="I894" i="262"/>
  <c r="V896" i="262"/>
  <c r="W896" i="262"/>
  <c r="V897" i="262"/>
  <c r="W897" i="262"/>
  <c r="V898" i="262"/>
  <c r="W898" i="262"/>
  <c r="V899" i="262"/>
  <c r="W899" i="262"/>
  <c r="V900" i="262"/>
  <c r="W900" i="262"/>
  <c r="V901" i="262"/>
  <c r="W901" i="262"/>
  <c r="V902" i="262"/>
  <c r="W902" i="262"/>
  <c r="V903" i="262"/>
  <c r="W903" i="262"/>
  <c r="V904" i="262"/>
  <c r="W904" i="262"/>
  <c r="V905" i="262"/>
  <c r="W905" i="262"/>
  <c r="V906" i="262"/>
  <c r="W906" i="262"/>
  <c r="V907" i="262"/>
  <c r="W907" i="262"/>
  <c r="V908" i="262"/>
  <c r="W908" i="262"/>
  <c r="V909" i="262"/>
  <c r="W909" i="262"/>
  <c r="V910" i="262"/>
  <c r="W910" i="262"/>
  <c r="V911" i="262"/>
  <c r="W911" i="262"/>
  <c r="V912" i="262"/>
  <c r="W912" i="262"/>
  <c r="V913" i="262"/>
  <c r="W913" i="262"/>
  <c r="V914" i="262"/>
  <c r="W914" i="262"/>
  <c r="W895" i="262"/>
  <c r="V895" i="262"/>
  <c r="E897" i="262"/>
  <c r="G897" i="262"/>
  <c r="E898" i="262"/>
  <c r="G898" i="262"/>
  <c r="E899" i="262"/>
  <c r="G899" i="262"/>
  <c r="E900" i="262"/>
  <c r="G900" i="262"/>
  <c r="E901" i="262"/>
  <c r="G901" i="262"/>
  <c r="E902" i="262"/>
  <c r="G902" i="262"/>
  <c r="E903" i="262"/>
  <c r="G903" i="262"/>
  <c r="E904" i="262"/>
  <c r="G904" i="262"/>
  <c r="E905" i="262"/>
  <c r="G905" i="262"/>
  <c r="E906" i="262"/>
  <c r="G906" i="262"/>
  <c r="E907" i="262"/>
  <c r="G907" i="262"/>
  <c r="E908" i="262"/>
  <c r="G908" i="262"/>
  <c r="E909" i="262"/>
  <c r="G909" i="262"/>
  <c r="E910" i="262"/>
  <c r="G910" i="262"/>
  <c r="E911" i="262"/>
  <c r="G911" i="262"/>
  <c r="E912" i="262"/>
  <c r="G912" i="262"/>
  <c r="E913" i="262"/>
  <c r="G913" i="262"/>
  <c r="E914" i="262"/>
  <c r="G914" i="262"/>
  <c r="G896" i="262"/>
  <c r="E896" i="262"/>
  <c r="G895" i="262"/>
  <c r="E895" i="262"/>
  <c r="K114" i="267" l="1"/>
  <c r="K115" i="267" s="1"/>
  <c r="K116" i="267" s="1"/>
  <c r="K117" i="267" s="1"/>
  <c r="K118" i="267" s="1"/>
  <c r="K119" i="267" s="1"/>
  <c r="K120" i="267" s="1"/>
  <c r="K121" i="267" s="1"/>
  <c r="K122" i="267" s="1"/>
  <c r="K123" i="267" s="1"/>
  <c r="K124" i="267" s="1"/>
  <c r="K125" i="267" s="1"/>
  <c r="C23" i="264"/>
  <c r="X22" i="264"/>
  <c r="Z22" i="262"/>
  <c r="D23" i="262"/>
  <c r="E894" i="262"/>
  <c r="AC360" i="262"/>
  <c r="AL241" i="262"/>
  <c r="AK444" i="262"/>
  <c r="AL444" i="262"/>
  <c r="AK241" i="262"/>
  <c r="AD360" i="262"/>
  <c r="AK894" i="262"/>
  <c r="AL894" i="262"/>
  <c r="AD894" i="262"/>
  <c r="AC894" i="262"/>
  <c r="G894" i="262"/>
  <c r="K126" i="267" l="1"/>
  <c r="K127" i="267" s="1"/>
  <c r="K128" i="267" s="1"/>
  <c r="K129" i="267" s="1"/>
  <c r="K130" i="267" s="1"/>
  <c r="K131" i="267" s="1"/>
  <c r="K132" i="267" s="1"/>
  <c r="K133" i="267" s="1"/>
  <c r="K134" i="267" s="1"/>
  <c r="K135" i="267" s="1"/>
  <c r="K136" i="267" s="1"/>
  <c r="K137" i="267" s="1"/>
  <c r="K138" i="267" s="1"/>
  <c r="K139" i="267" s="1"/>
  <c r="K140" i="267" s="1"/>
  <c r="C24" i="264"/>
  <c r="X23" i="264"/>
  <c r="Z23" i="262"/>
  <c r="D24" i="262"/>
  <c r="V256" i="262"/>
  <c r="W256" i="262"/>
  <c r="V257" i="262"/>
  <c r="W257" i="262"/>
  <c r="V258" i="262"/>
  <c r="W258" i="262"/>
  <c r="V259" i="262"/>
  <c r="W259" i="262"/>
  <c r="V260" i="262"/>
  <c r="W260" i="262"/>
  <c r="V261" i="262"/>
  <c r="W261" i="262"/>
  <c r="V262" i="262"/>
  <c r="W262" i="262"/>
  <c r="V263" i="262"/>
  <c r="W263" i="262"/>
  <c r="V264" i="262"/>
  <c r="W264" i="262"/>
  <c r="W255" i="262"/>
  <c r="V255" i="262"/>
  <c r="AE254" i="262"/>
  <c r="AF254" i="262"/>
  <c r="AG254" i="262"/>
  <c r="AH254" i="262"/>
  <c r="AI254" i="262"/>
  <c r="AJ254" i="262"/>
  <c r="AM254" i="262"/>
  <c r="AN254" i="262"/>
  <c r="AO254" i="262"/>
  <c r="AP254" i="262"/>
  <c r="AB254" i="262"/>
  <c r="AA254" i="262"/>
  <c r="T254" i="262"/>
  <c r="U254" i="262"/>
  <c r="L254" i="262"/>
  <c r="M254" i="262"/>
  <c r="N254" i="262"/>
  <c r="O254" i="262"/>
  <c r="P254" i="262"/>
  <c r="Q254" i="262"/>
  <c r="R254" i="262"/>
  <c r="S254" i="262"/>
  <c r="K254" i="262"/>
  <c r="I254" i="262"/>
  <c r="E258" i="262"/>
  <c r="G258" i="262"/>
  <c r="E259" i="262"/>
  <c r="G259" i="262"/>
  <c r="E260" i="262"/>
  <c r="G260" i="262"/>
  <c r="E261" i="262"/>
  <c r="G261" i="262"/>
  <c r="E262" i="262"/>
  <c r="G262" i="262"/>
  <c r="E263" i="262"/>
  <c r="G263" i="262"/>
  <c r="E264" i="262"/>
  <c r="G264" i="262"/>
  <c r="G257" i="262"/>
  <c r="E257" i="262"/>
  <c r="G256" i="262"/>
  <c r="E256" i="262"/>
  <c r="G255" i="262"/>
  <c r="E255" i="262"/>
  <c r="K141" i="267" l="1"/>
  <c r="K142" i="267" s="1"/>
  <c r="K143" i="267" s="1"/>
  <c r="K144" i="267" s="1"/>
  <c r="K145" i="267" s="1"/>
  <c r="K146" i="267" s="1"/>
  <c r="K147" i="267" s="1"/>
  <c r="K148" i="267" s="1"/>
  <c r="K149" i="267" s="1"/>
  <c r="K150" i="267" s="1"/>
  <c r="K151" i="267" s="1"/>
  <c r="K152" i="267" s="1"/>
  <c r="K153" i="267" s="1"/>
  <c r="K154" i="267" s="1"/>
  <c r="K155" i="267" s="1"/>
  <c r="K156" i="267" s="1"/>
  <c r="K157" i="267" s="1"/>
  <c r="K158" i="267" s="1"/>
  <c r="K159" i="267" s="1"/>
  <c r="K160" i="267" s="1"/>
  <c r="K161" i="267" s="1"/>
  <c r="K162" i="267" s="1"/>
  <c r="K163" i="267" s="1"/>
  <c r="K164" i="267" s="1"/>
  <c r="X24" i="264"/>
  <c r="C25" i="264"/>
  <c r="D25" i="262"/>
  <c r="Z24" i="262"/>
  <c r="E254" i="262"/>
  <c r="G254" i="262"/>
  <c r="AK254" i="262"/>
  <c r="AD254" i="262"/>
  <c r="AC254" i="262"/>
  <c r="AL254" i="262"/>
  <c r="K165" i="267" l="1"/>
  <c r="K166" i="267" s="1"/>
  <c r="K167" i="267" s="1"/>
  <c r="K168" i="267" s="1"/>
  <c r="K169" i="267" s="1"/>
  <c r="K170" i="267" s="1"/>
  <c r="K171" i="267" s="1"/>
  <c r="K172" i="267" s="1"/>
  <c r="K173" i="267" s="1"/>
  <c r="K174" i="267" s="1"/>
  <c r="K175" i="267" s="1"/>
  <c r="K176" i="267" s="1"/>
  <c r="K177" i="267" s="1"/>
  <c r="K178" i="267" s="1"/>
  <c r="K179" i="267" s="1"/>
  <c r="K180" i="267" s="1"/>
  <c r="K181" i="267" s="1"/>
  <c r="K182" i="267" s="1"/>
  <c r="X25" i="264"/>
  <c r="C26" i="264"/>
  <c r="D26" i="262"/>
  <c r="Z25" i="262"/>
  <c r="AE815" i="262"/>
  <c r="AF815" i="262"/>
  <c r="AG815" i="262"/>
  <c r="AH815" i="262"/>
  <c r="AI815" i="262"/>
  <c r="AJ815" i="262"/>
  <c r="AM815" i="262"/>
  <c r="AN815" i="262"/>
  <c r="AO815" i="262"/>
  <c r="AP815" i="262"/>
  <c r="AB815" i="262"/>
  <c r="AA815" i="262"/>
  <c r="V817" i="262"/>
  <c r="W817" i="262"/>
  <c r="V818" i="262"/>
  <c r="W818" i="262"/>
  <c r="V819" i="262"/>
  <c r="W819" i="262"/>
  <c r="V820" i="262"/>
  <c r="W820" i="262"/>
  <c r="V821" i="262"/>
  <c r="W821" i="262"/>
  <c r="V822" i="262"/>
  <c r="W822" i="262"/>
  <c r="V823" i="262"/>
  <c r="W823" i="262"/>
  <c r="V824" i="262"/>
  <c r="W824" i="262"/>
  <c r="V825" i="262"/>
  <c r="W825" i="262"/>
  <c r="V826" i="262"/>
  <c r="W826" i="262"/>
  <c r="V827" i="262"/>
  <c r="W827" i="262"/>
  <c r="V828" i="262"/>
  <c r="W828" i="262"/>
  <c r="W816" i="262"/>
  <c r="V816" i="262"/>
  <c r="L815" i="262"/>
  <c r="M815" i="262"/>
  <c r="N815" i="262"/>
  <c r="O815" i="262"/>
  <c r="P815" i="262"/>
  <c r="Q815" i="262"/>
  <c r="R815" i="262"/>
  <c r="S815" i="262"/>
  <c r="T815" i="262"/>
  <c r="U815" i="262"/>
  <c r="K815" i="262"/>
  <c r="I815" i="262"/>
  <c r="E820" i="262"/>
  <c r="G820" i="262"/>
  <c r="E821" i="262"/>
  <c r="G821" i="262"/>
  <c r="E822" i="262"/>
  <c r="G822" i="262"/>
  <c r="E823" i="262"/>
  <c r="G823" i="262"/>
  <c r="E824" i="262"/>
  <c r="G824" i="262"/>
  <c r="E825" i="262"/>
  <c r="G825" i="262"/>
  <c r="E826" i="262"/>
  <c r="G826" i="262"/>
  <c r="E827" i="262"/>
  <c r="G827" i="262"/>
  <c r="E828" i="262"/>
  <c r="G828" i="262"/>
  <c r="G819" i="262"/>
  <c r="E819" i="262"/>
  <c r="G818" i="262"/>
  <c r="E818" i="262"/>
  <c r="G817" i="262"/>
  <c r="E817" i="262"/>
  <c r="G816" i="262"/>
  <c r="E816" i="262"/>
  <c r="K183" i="267" l="1"/>
  <c r="K184" i="267" s="1"/>
  <c r="K185" i="267" s="1"/>
  <c r="K186" i="267" s="1"/>
  <c r="K187" i="267" s="1"/>
  <c r="K188" i="267" s="1"/>
  <c r="K189" i="267" s="1"/>
  <c r="X26" i="264"/>
  <c r="C27" i="264"/>
  <c r="Z26" i="262"/>
  <c r="D27" i="262"/>
  <c r="G815" i="262"/>
  <c r="E815" i="262"/>
  <c r="AD815" i="262"/>
  <c r="AC815" i="262"/>
  <c r="AK815" i="262"/>
  <c r="AL815" i="262"/>
  <c r="K190" i="267" l="1"/>
  <c r="K191" i="267" s="1"/>
  <c r="K192" i="267" s="1"/>
  <c r="K193" i="267" s="1"/>
  <c r="K194" i="267" s="1"/>
  <c r="K195" i="267" s="1"/>
  <c r="K196" i="267" s="1"/>
  <c r="K197" i="267" s="1"/>
  <c r="K198" i="267" s="1"/>
  <c r="K199" i="267" s="1"/>
  <c r="K200" i="267" s="1"/>
  <c r="K201" i="267" s="1"/>
  <c r="K202" i="267" s="1"/>
  <c r="K203" i="267" s="1"/>
  <c r="K204" i="267" s="1"/>
  <c r="K205" i="267" s="1"/>
  <c r="K206" i="267" s="1"/>
  <c r="K207" i="267" s="1"/>
  <c r="K208" i="267" s="1"/>
  <c r="K209" i="267" s="1"/>
  <c r="K210" i="267" s="1"/>
  <c r="K211" i="267" s="1"/>
  <c r="C28" i="264"/>
  <c r="X27" i="264"/>
  <c r="D28" i="262"/>
  <c r="Z27" i="262"/>
  <c r="AM889" i="262"/>
  <c r="AN889" i="262"/>
  <c r="AO889" i="262"/>
  <c r="AP889" i="262"/>
  <c r="AJ889" i="262"/>
  <c r="AI889" i="262"/>
  <c r="AH889" i="262"/>
  <c r="AG889" i="262"/>
  <c r="AF889" i="262"/>
  <c r="AE889" i="262"/>
  <c r="AB889" i="262"/>
  <c r="AA889" i="262"/>
  <c r="L889" i="262"/>
  <c r="M889" i="262"/>
  <c r="N889" i="262"/>
  <c r="O889" i="262"/>
  <c r="P889" i="262"/>
  <c r="Q889" i="262"/>
  <c r="R889" i="262"/>
  <c r="S889" i="262"/>
  <c r="T889" i="262"/>
  <c r="U889" i="262"/>
  <c r="K889" i="262"/>
  <c r="I889" i="262"/>
  <c r="V891" i="262"/>
  <c r="W891" i="262"/>
  <c r="V892" i="262"/>
  <c r="W892" i="262"/>
  <c r="V893" i="262"/>
  <c r="W893" i="262"/>
  <c r="W890" i="262"/>
  <c r="V890" i="262"/>
  <c r="E893" i="262"/>
  <c r="G893" i="262"/>
  <c r="G892" i="262"/>
  <c r="E892" i="262"/>
  <c r="G891" i="262"/>
  <c r="E891" i="262"/>
  <c r="G890" i="262"/>
  <c r="E890" i="262"/>
  <c r="V103" i="262"/>
  <c r="W103" i="262"/>
  <c r="V104" i="262"/>
  <c r="W104" i="262"/>
  <c r="V105" i="262"/>
  <c r="W105" i="262"/>
  <c r="V106" i="262"/>
  <c r="W106" i="262"/>
  <c r="V107" i="262"/>
  <c r="W107" i="262"/>
  <c r="V108" i="262"/>
  <c r="W108" i="262"/>
  <c r="V109" i="262"/>
  <c r="W109" i="262"/>
  <c r="V110" i="262"/>
  <c r="W110" i="262"/>
  <c r="V111" i="262"/>
  <c r="W111" i="262"/>
  <c r="V112" i="262"/>
  <c r="W112" i="262"/>
  <c r="V113" i="262"/>
  <c r="W113" i="262"/>
  <c r="V114" i="262"/>
  <c r="W114" i="262"/>
  <c r="V115" i="262"/>
  <c r="W115" i="262"/>
  <c r="V116" i="262"/>
  <c r="W116" i="262"/>
  <c r="W102" i="262"/>
  <c r="V102" i="262"/>
  <c r="AK104" i="262"/>
  <c r="AL104" i="262"/>
  <c r="AK105" i="262"/>
  <c r="AL105" i="262"/>
  <c r="AK106" i="262"/>
  <c r="AL106" i="262"/>
  <c r="AK107" i="262"/>
  <c r="AL107" i="262"/>
  <c r="AK108" i="262"/>
  <c r="AL108" i="262"/>
  <c r="AK109" i="262"/>
  <c r="AL109" i="262"/>
  <c r="AK110" i="262"/>
  <c r="AL110" i="262"/>
  <c r="AK111" i="262"/>
  <c r="AL111" i="262"/>
  <c r="AK112" i="262"/>
  <c r="AL112" i="262"/>
  <c r="AK113" i="262"/>
  <c r="AL113" i="262"/>
  <c r="AK114" i="262"/>
  <c r="AL114" i="262"/>
  <c r="AK115" i="262"/>
  <c r="AL115" i="262"/>
  <c r="AK116" i="262"/>
  <c r="AL116" i="262"/>
  <c r="AL103" i="262"/>
  <c r="AK103" i="262"/>
  <c r="AL102" i="262"/>
  <c r="AK102" i="262"/>
  <c r="AM101" i="262"/>
  <c r="AN101" i="262"/>
  <c r="AO101" i="262"/>
  <c r="AP101" i="262"/>
  <c r="AJ101" i="262"/>
  <c r="AI101" i="262"/>
  <c r="AH101" i="262"/>
  <c r="AG101" i="262"/>
  <c r="AF101" i="262"/>
  <c r="AE101" i="262"/>
  <c r="AB101" i="262"/>
  <c r="AA101" i="262"/>
  <c r="L101" i="262"/>
  <c r="M101" i="262"/>
  <c r="N101" i="262"/>
  <c r="O101" i="262"/>
  <c r="P101" i="262"/>
  <c r="Q101" i="262"/>
  <c r="R101" i="262"/>
  <c r="S101" i="262"/>
  <c r="T101" i="262"/>
  <c r="U101" i="262"/>
  <c r="K101" i="262"/>
  <c r="I101" i="262"/>
  <c r="E104" i="262"/>
  <c r="G104" i="262"/>
  <c r="E105" i="262"/>
  <c r="G105" i="262"/>
  <c r="E106" i="262"/>
  <c r="G106" i="262"/>
  <c r="E107" i="262"/>
  <c r="G107" i="262"/>
  <c r="E108" i="262"/>
  <c r="G108" i="262"/>
  <c r="E109" i="262"/>
  <c r="G109" i="262"/>
  <c r="E110" i="262"/>
  <c r="G110" i="262"/>
  <c r="E111" i="262"/>
  <c r="G111" i="262"/>
  <c r="E112" i="262"/>
  <c r="G112" i="262"/>
  <c r="E113" i="262"/>
  <c r="G113" i="262"/>
  <c r="E114" i="262"/>
  <c r="G114" i="262"/>
  <c r="E115" i="262"/>
  <c r="G115" i="262"/>
  <c r="E116" i="262"/>
  <c r="G116" i="262"/>
  <c r="G103" i="262"/>
  <c r="E103" i="262"/>
  <c r="G102" i="262"/>
  <c r="E102" i="262"/>
  <c r="K212" i="267" l="1"/>
  <c r="K213" i="267" s="1"/>
  <c r="C29" i="264"/>
  <c r="X28" i="264"/>
  <c r="Z28" i="262"/>
  <c r="D29" i="262"/>
  <c r="G889" i="262"/>
  <c r="E889" i="262"/>
  <c r="AD889" i="262"/>
  <c r="AK889" i="262"/>
  <c r="AL889" i="262"/>
  <c r="AC889" i="262"/>
  <c r="AK101" i="262"/>
  <c r="AD101" i="262"/>
  <c r="AC101" i="262"/>
  <c r="E101" i="262"/>
  <c r="G101" i="262"/>
  <c r="AL101" i="262"/>
  <c r="K214" i="267" l="1"/>
  <c r="K215" i="267" s="1"/>
  <c r="K216" i="267" s="1"/>
  <c r="K217" i="267" s="1"/>
  <c r="K218" i="267" s="1"/>
  <c r="K219" i="267" s="1"/>
  <c r="K220" i="267" s="1"/>
  <c r="K221" i="267" s="1"/>
  <c r="K222" i="267" s="1"/>
  <c r="K223" i="267" s="1"/>
  <c r="K224" i="267" s="1"/>
  <c r="K225" i="267" s="1"/>
  <c r="K226" i="267" s="1"/>
  <c r="K227" i="267" s="1"/>
  <c r="K228" i="267" s="1"/>
  <c r="X29" i="264"/>
  <c r="C30" i="264"/>
  <c r="D30" i="262"/>
  <c r="Z29" i="262"/>
  <c r="V354" i="262"/>
  <c r="W354" i="262"/>
  <c r="V355" i="262"/>
  <c r="W355" i="262"/>
  <c r="V356" i="262"/>
  <c r="W356" i="262"/>
  <c r="V357" i="262"/>
  <c r="W357" i="262"/>
  <c r="V358" i="262"/>
  <c r="W358" i="262"/>
  <c r="V359" i="262"/>
  <c r="W359" i="262"/>
  <c r="W353" i="262"/>
  <c r="V353" i="262"/>
  <c r="AM352" i="262"/>
  <c r="AN352" i="262"/>
  <c r="AO352" i="262"/>
  <c r="AP352" i="262"/>
  <c r="AJ352" i="262"/>
  <c r="AI352" i="262"/>
  <c r="AH352" i="262"/>
  <c r="AG352" i="262"/>
  <c r="AF352" i="262"/>
  <c r="AE352" i="262"/>
  <c r="AB352" i="262"/>
  <c r="AA352" i="262"/>
  <c r="L352" i="262"/>
  <c r="M352" i="262"/>
  <c r="N352" i="262"/>
  <c r="O352" i="262"/>
  <c r="P352" i="262"/>
  <c r="Q352" i="262"/>
  <c r="R352" i="262"/>
  <c r="S352" i="262"/>
  <c r="T352" i="262"/>
  <c r="U352" i="262"/>
  <c r="K352" i="262"/>
  <c r="I352" i="262"/>
  <c r="E356" i="262"/>
  <c r="G356" i="262"/>
  <c r="E357" i="262"/>
  <c r="G357" i="262"/>
  <c r="E358" i="262"/>
  <c r="G358" i="262"/>
  <c r="E359" i="262"/>
  <c r="G359" i="262"/>
  <c r="G355" i="262"/>
  <c r="E355" i="262"/>
  <c r="G354" i="262"/>
  <c r="E354" i="262"/>
  <c r="G353" i="262"/>
  <c r="E353" i="262"/>
  <c r="X30" i="264" l="1"/>
  <c r="C31" i="264"/>
  <c r="D31" i="262"/>
  <c r="Z30" i="262"/>
  <c r="E352" i="262"/>
  <c r="G352" i="262"/>
  <c r="AD352" i="262"/>
  <c r="AC352" i="262"/>
  <c r="AL352" i="262"/>
  <c r="AK352" i="262"/>
  <c r="C32" i="264" l="1"/>
  <c r="X31" i="264"/>
  <c r="D32" i="262"/>
  <c r="Z31" i="262"/>
  <c r="V350" i="262"/>
  <c r="W350" i="262"/>
  <c r="V351" i="262"/>
  <c r="W351" i="262"/>
  <c r="W349" i="262"/>
  <c r="V349" i="262"/>
  <c r="AC348" i="262"/>
  <c r="AM348" i="262"/>
  <c r="AN348" i="262"/>
  <c r="AO348" i="262"/>
  <c r="AP348" i="262"/>
  <c r="AJ348" i="262"/>
  <c r="AI348" i="262"/>
  <c r="AH348" i="262"/>
  <c r="AG348" i="262"/>
  <c r="AF348" i="262"/>
  <c r="AE348" i="262"/>
  <c r="AB348" i="262"/>
  <c r="AA348" i="262"/>
  <c r="L348" i="262"/>
  <c r="M348" i="262"/>
  <c r="N348" i="262"/>
  <c r="O348" i="262"/>
  <c r="P348" i="262"/>
  <c r="Q348" i="262"/>
  <c r="R348" i="262"/>
  <c r="S348" i="262"/>
  <c r="T348" i="262"/>
  <c r="U348" i="262"/>
  <c r="K348" i="262"/>
  <c r="I348" i="262"/>
  <c r="G351" i="262"/>
  <c r="E351" i="262"/>
  <c r="G350" i="262"/>
  <c r="E350" i="262"/>
  <c r="G349" i="262"/>
  <c r="E349" i="262"/>
  <c r="X32" i="264" l="1"/>
  <c r="C33" i="264"/>
  <c r="D33" i="262"/>
  <c r="Z32" i="262"/>
  <c r="G348" i="262"/>
  <c r="E348" i="262"/>
  <c r="AD348" i="262"/>
  <c r="AK348" i="262"/>
  <c r="AL348" i="262"/>
  <c r="C34" i="264" l="1"/>
  <c r="X33" i="264"/>
  <c r="D34" i="262"/>
  <c r="Z33" i="262"/>
  <c r="V446" i="262"/>
  <c r="W446" i="262"/>
  <c r="V447" i="262"/>
  <c r="W447" i="262"/>
  <c r="V448" i="262"/>
  <c r="W448" i="262"/>
  <c r="V449" i="262"/>
  <c r="W449" i="262"/>
  <c r="V450" i="262"/>
  <c r="W450" i="262"/>
  <c r="V451" i="262"/>
  <c r="W451" i="262"/>
  <c r="V452" i="262"/>
  <c r="W452" i="262"/>
  <c r="V453" i="262"/>
  <c r="W453" i="262"/>
  <c r="V454" i="262"/>
  <c r="W454" i="262"/>
  <c r="V455" i="262"/>
  <c r="W455" i="262"/>
  <c r="V456" i="262"/>
  <c r="W456" i="262"/>
  <c r="W445" i="262"/>
  <c r="V445" i="262"/>
  <c r="AM444" i="262"/>
  <c r="AN444" i="262"/>
  <c r="AO444" i="262"/>
  <c r="AP444" i="262"/>
  <c r="AJ444" i="262"/>
  <c r="AI444" i="262"/>
  <c r="AH444" i="262"/>
  <c r="AG444" i="262"/>
  <c r="AF444" i="262"/>
  <c r="AE444" i="262"/>
  <c r="AB444" i="262"/>
  <c r="AA444" i="262"/>
  <c r="L444" i="262"/>
  <c r="M444" i="262"/>
  <c r="N444" i="262"/>
  <c r="O444" i="262"/>
  <c r="P444" i="262"/>
  <c r="Q444" i="262"/>
  <c r="R444" i="262"/>
  <c r="S444" i="262"/>
  <c r="T444" i="262"/>
  <c r="U444" i="262"/>
  <c r="K444" i="262"/>
  <c r="I444" i="262"/>
  <c r="E447" i="262"/>
  <c r="G447" i="262"/>
  <c r="E448" i="262"/>
  <c r="G448" i="262"/>
  <c r="E449" i="262"/>
  <c r="G449" i="262"/>
  <c r="E450" i="262"/>
  <c r="G450" i="262"/>
  <c r="E451" i="262"/>
  <c r="G451" i="262"/>
  <c r="E452" i="262"/>
  <c r="G452" i="262"/>
  <c r="E453" i="262"/>
  <c r="G453" i="262"/>
  <c r="E454" i="262"/>
  <c r="G454" i="262"/>
  <c r="E455" i="262"/>
  <c r="G455" i="262"/>
  <c r="E456" i="262"/>
  <c r="G456" i="262"/>
  <c r="G446" i="262"/>
  <c r="E446" i="262"/>
  <c r="G445" i="262"/>
  <c r="E445" i="262"/>
  <c r="C35" i="264" l="1"/>
  <c r="X34" i="264"/>
  <c r="D35" i="262"/>
  <c r="Z34" i="262"/>
  <c r="E444" i="262"/>
  <c r="G444" i="262"/>
  <c r="AD444" i="262"/>
  <c r="AC444" i="262"/>
  <c r="X35" i="264" l="1"/>
  <c r="C36" i="264"/>
  <c r="D36" i="262"/>
  <c r="Z35" i="262"/>
  <c r="V722" i="262"/>
  <c r="W722" i="262"/>
  <c r="V723" i="262"/>
  <c r="W723" i="262"/>
  <c r="V724" i="262"/>
  <c r="W724" i="262"/>
  <c r="V725" i="262"/>
  <c r="W725" i="262"/>
  <c r="V726" i="262"/>
  <c r="W726" i="262"/>
  <c r="V727" i="262"/>
  <c r="W727" i="262"/>
  <c r="V728" i="262"/>
  <c r="W728" i="262"/>
  <c r="V729" i="262"/>
  <c r="W729" i="262"/>
  <c r="V730" i="262"/>
  <c r="W730" i="262"/>
  <c r="V731" i="262"/>
  <c r="W731" i="262"/>
  <c r="V732" i="262"/>
  <c r="W732" i="262"/>
  <c r="W721" i="262"/>
  <c r="V721" i="262"/>
  <c r="AM720" i="262"/>
  <c r="AN720" i="262"/>
  <c r="AO720" i="262"/>
  <c r="AP720" i="262"/>
  <c r="AJ720" i="262"/>
  <c r="AI720" i="262"/>
  <c r="AH720" i="262"/>
  <c r="AG720" i="262"/>
  <c r="AF720" i="262"/>
  <c r="AE720" i="262"/>
  <c r="AB720" i="262"/>
  <c r="AA720" i="262"/>
  <c r="L720" i="262"/>
  <c r="M720" i="262"/>
  <c r="N720" i="262"/>
  <c r="O720" i="262"/>
  <c r="P720" i="262"/>
  <c r="Q720" i="262"/>
  <c r="R720" i="262"/>
  <c r="S720" i="262"/>
  <c r="T720" i="262"/>
  <c r="U720" i="262"/>
  <c r="K720" i="262"/>
  <c r="I720" i="262"/>
  <c r="E724" i="262"/>
  <c r="G724" i="262"/>
  <c r="E725" i="262"/>
  <c r="G725" i="262"/>
  <c r="E726" i="262"/>
  <c r="G726" i="262"/>
  <c r="E727" i="262"/>
  <c r="G727" i="262"/>
  <c r="E728" i="262"/>
  <c r="G728" i="262"/>
  <c r="E729" i="262"/>
  <c r="G729" i="262"/>
  <c r="E730" i="262"/>
  <c r="G730" i="262"/>
  <c r="E731" i="262"/>
  <c r="G731" i="262"/>
  <c r="E732" i="262"/>
  <c r="G732" i="262"/>
  <c r="G723" i="262"/>
  <c r="E723" i="262"/>
  <c r="G722" i="262"/>
  <c r="E722" i="262"/>
  <c r="G721" i="262"/>
  <c r="E721" i="262"/>
  <c r="C37" i="264" l="1"/>
  <c r="X36" i="264"/>
  <c r="D37" i="262"/>
  <c r="Z36" i="262"/>
  <c r="G720" i="262"/>
  <c r="AK720" i="262"/>
  <c r="E720" i="262"/>
  <c r="AC720" i="262"/>
  <c r="AD720" i="262"/>
  <c r="AL720" i="262"/>
  <c r="C38" i="264" l="1"/>
  <c r="X37" i="264"/>
  <c r="D38" i="262"/>
  <c r="Z37" i="262"/>
  <c r="V332" i="262"/>
  <c r="W332" i="262"/>
  <c r="V333" i="262"/>
  <c r="W333" i="262"/>
  <c r="V334" i="262"/>
  <c r="W334" i="262"/>
  <c r="W331" i="262"/>
  <c r="V331" i="262"/>
  <c r="AM330" i="262"/>
  <c r="AN330" i="262"/>
  <c r="AO330" i="262"/>
  <c r="AP330" i="262"/>
  <c r="AJ330" i="262"/>
  <c r="AI330" i="262"/>
  <c r="AH330" i="262"/>
  <c r="AG330" i="262"/>
  <c r="AF330" i="262"/>
  <c r="AE330" i="262"/>
  <c r="AB330" i="262"/>
  <c r="AA330" i="262"/>
  <c r="L330" i="262"/>
  <c r="M330" i="262"/>
  <c r="N330" i="262"/>
  <c r="O330" i="262"/>
  <c r="P330" i="262"/>
  <c r="Q330" i="262"/>
  <c r="R330" i="262"/>
  <c r="S330" i="262"/>
  <c r="T330" i="262"/>
  <c r="U330" i="262"/>
  <c r="K330" i="262"/>
  <c r="I330" i="262"/>
  <c r="E332" i="262"/>
  <c r="G332" i="262"/>
  <c r="E333" i="262"/>
  <c r="G333" i="262"/>
  <c r="E334" i="262"/>
  <c r="G334" i="262"/>
  <c r="G331" i="262"/>
  <c r="E331" i="262"/>
  <c r="X38" i="264" l="1"/>
  <c r="C39" i="264"/>
  <c r="D39" i="262"/>
  <c r="Z38" i="262"/>
  <c r="G330" i="262"/>
  <c r="AK330" i="262"/>
  <c r="AL330" i="262"/>
  <c r="E330" i="262"/>
  <c r="AC330" i="262"/>
  <c r="AD330" i="262"/>
  <c r="C40" i="264" l="1"/>
  <c r="X39" i="264"/>
  <c r="D40" i="262"/>
  <c r="Z39" i="262"/>
  <c r="V770" i="262"/>
  <c r="W770" i="262"/>
  <c r="V771" i="262"/>
  <c r="W771" i="262"/>
  <c r="V772" i="262"/>
  <c r="W772" i="262"/>
  <c r="V773" i="262"/>
  <c r="W773" i="262"/>
  <c r="V774" i="262"/>
  <c r="W774" i="262"/>
  <c r="V775" i="262"/>
  <c r="W775" i="262"/>
  <c r="V776" i="262"/>
  <c r="W776" i="262"/>
  <c r="V777" i="262"/>
  <c r="W777" i="262"/>
  <c r="V778" i="262"/>
  <c r="W778" i="262"/>
  <c r="V779" i="262"/>
  <c r="W779" i="262"/>
  <c r="V780" i="262"/>
  <c r="W780" i="262"/>
  <c r="V781" i="262"/>
  <c r="W781" i="262"/>
  <c r="V782" i="262"/>
  <c r="W782" i="262"/>
  <c r="V783" i="262"/>
  <c r="W783" i="262"/>
  <c r="V784" i="262"/>
  <c r="W784" i="262"/>
  <c r="V785" i="262"/>
  <c r="W785" i="262"/>
  <c r="V786" i="262"/>
  <c r="W786" i="262"/>
  <c r="V787" i="262"/>
  <c r="W787" i="262"/>
  <c r="V788" i="262"/>
  <c r="W788" i="262"/>
  <c r="W769" i="262"/>
  <c r="V769" i="262"/>
  <c r="AM768" i="262"/>
  <c r="AN768" i="262"/>
  <c r="AO768" i="262"/>
  <c r="AP768" i="262"/>
  <c r="AJ768" i="262"/>
  <c r="AI768" i="262"/>
  <c r="AH768" i="262"/>
  <c r="AG768" i="262"/>
  <c r="AF768" i="262"/>
  <c r="AE768" i="262"/>
  <c r="AB768" i="262"/>
  <c r="AA768" i="262"/>
  <c r="L768" i="262"/>
  <c r="M768" i="262"/>
  <c r="N768" i="262"/>
  <c r="O768" i="262"/>
  <c r="P768" i="262"/>
  <c r="Q768" i="262"/>
  <c r="R768" i="262"/>
  <c r="S768" i="262"/>
  <c r="T768" i="262"/>
  <c r="U768" i="262"/>
  <c r="K768" i="262"/>
  <c r="I768" i="262"/>
  <c r="E771" i="262"/>
  <c r="G771" i="262"/>
  <c r="E772" i="262"/>
  <c r="G772" i="262"/>
  <c r="E773" i="262"/>
  <c r="G773" i="262"/>
  <c r="E774" i="262"/>
  <c r="G774" i="262"/>
  <c r="E775" i="262"/>
  <c r="G775" i="262"/>
  <c r="E776" i="262"/>
  <c r="G776" i="262"/>
  <c r="E777" i="262"/>
  <c r="G777" i="262"/>
  <c r="E778" i="262"/>
  <c r="G778" i="262"/>
  <c r="E779" i="262"/>
  <c r="G779" i="262"/>
  <c r="E780" i="262"/>
  <c r="G780" i="262"/>
  <c r="E781" i="262"/>
  <c r="G781" i="262"/>
  <c r="E782" i="262"/>
  <c r="G782" i="262"/>
  <c r="E783" i="262"/>
  <c r="G783" i="262"/>
  <c r="E784" i="262"/>
  <c r="G784" i="262"/>
  <c r="E785" i="262"/>
  <c r="G785" i="262"/>
  <c r="E786" i="262"/>
  <c r="G786" i="262"/>
  <c r="E787" i="262"/>
  <c r="G787" i="262"/>
  <c r="E788" i="262"/>
  <c r="G788" i="262"/>
  <c r="G770" i="262"/>
  <c r="E770" i="262"/>
  <c r="G769" i="262"/>
  <c r="E769" i="262"/>
  <c r="X40" i="264" l="1"/>
  <c r="C41" i="264"/>
  <c r="D41" i="262"/>
  <c r="Z40" i="262"/>
  <c r="AC768" i="262"/>
  <c r="G768" i="262"/>
  <c r="E768" i="262"/>
  <c r="AK768" i="262"/>
  <c r="AL768" i="262"/>
  <c r="AD768" i="262"/>
  <c r="X41" i="264" l="1"/>
  <c r="C42" i="264"/>
  <c r="D42" i="262"/>
  <c r="Z41" i="262"/>
  <c r="V167" i="262"/>
  <c r="W167" i="262"/>
  <c r="V168" i="262"/>
  <c r="W168" i="262"/>
  <c r="V169" i="262"/>
  <c r="W169" i="262"/>
  <c r="V170" i="262"/>
  <c r="W170" i="262"/>
  <c r="V171" i="262"/>
  <c r="W171" i="262"/>
  <c r="W166" i="262"/>
  <c r="V166" i="262"/>
  <c r="AK169" i="262"/>
  <c r="AL169" i="262"/>
  <c r="AK170" i="262"/>
  <c r="AL170" i="262"/>
  <c r="AK171" i="262"/>
  <c r="AL171" i="262"/>
  <c r="AL168" i="262"/>
  <c r="AK168" i="262"/>
  <c r="AL167" i="262"/>
  <c r="AK167" i="262"/>
  <c r="AL166" i="262"/>
  <c r="AK166" i="262"/>
  <c r="AM165" i="262"/>
  <c r="AN165" i="262"/>
  <c r="AO165" i="262"/>
  <c r="AP165" i="262"/>
  <c r="AJ165" i="262"/>
  <c r="AI165" i="262"/>
  <c r="AH165" i="262"/>
  <c r="AG165" i="262"/>
  <c r="AF165" i="262"/>
  <c r="AE165" i="262"/>
  <c r="AB165" i="262"/>
  <c r="AA165" i="262"/>
  <c r="L165" i="262"/>
  <c r="M165" i="262"/>
  <c r="N165" i="262"/>
  <c r="O165" i="262"/>
  <c r="P165" i="262"/>
  <c r="Q165" i="262"/>
  <c r="R165" i="262"/>
  <c r="S165" i="262"/>
  <c r="T165" i="262"/>
  <c r="U165" i="262"/>
  <c r="K165" i="262"/>
  <c r="I165" i="262"/>
  <c r="E169" i="262"/>
  <c r="G169" i="262"/>
  <c r="E170" i="262"/>
  <c r="G170" i="262"/>
  <c r="E171" i="262"/>
  <c r="G171" i="262"/>
  <c r="G168" i="262"/>
  <c r="E168" i="262"/>
  <c r="G167" i="262"/>
  <c r="E167" i="262"/>
  <c r="G166" i="262"/>
  <c r="E166" i="262"/>
  <c r="C43" i="264" l="1"/>
  <c r="X42" i="264"/>
  <c r="D43" i="262"/>
  <c r="Z42" i="262"/>
  <c r="G165" i="262"/>
  <c r="AD165" i="262"/>
  <c r="E165" i="262"/>
  <c r="AC165" i="262"/>
  <c r="AK165" i="262"/>
  <c r="AL165" i="262"/>
  <c r="C44" i="264" l="1"/>
  <c r="X43" i="264"/>
  <c r="D44" i="262"/>
  <c r="Z43" i="262"/>
  <c r="V767" i="262"/>
  <c r="W767" i="262"/>
  <c r="W766" i="262"/>
  <c r="V766" i="262"/>
  <c r="AM765" i="262"/>
  <c r="AN765" i="262"/>
  <c r="AO765" i="262"/>
  <c r="AP765" i="262"/>
  <c r="AJ765" i="262"/>
  <c r="AI765" i="262"/>
  <c r="AH765" i="262"/>
  <c r="AG765" i="262"/>
  <c r="AF765" i="262"/>
  <c r="AE765" i="262"/>
  <c r="AB765" i="262"/>
  <c r="AA765" i="262"/>
  <c r="L765" i="262"/>
  <c r="M765" i="262"/>
  <c r="N765" i="262"/>
  <c r="O765" i="262"/>
  <c r="P765" i="262"/>
  <c r="Q765" i="262"/>
  <c r="R765" i="262"/>
  <c r="S765" i="262"/>
  <c r="T765" i="262"/>
  <c r="U765" i="262"/>
  <c r="K765" i="262"/>
  <c r="I765" i="262"/>
  <c r="G767" i="262"/>
  <c r="E767" i="262"/>
  <c r="G766" i="262"/>
  <c r="E766" i="262"/>
  <c r="C45" i="264" l="1"/>
  <c r="X44" i="264"/>
  <c r="D45" i="262"/>
  <c r="Z44" i="262"/>
  <c r="AC765" i="262"/>
  <c r="AL765" i="262"/>
  <c r="G765" i="262"/>
  <c r="E765" i="262"/>
  <c r="AK765" i="262"/>
  <c r="AD765" i="262"/>
  <c r="C46" i="264" l="1"/>
  <c r="X45" i="264"/>
  <c r="D46" i="262"/>
  <c r="Z45" i="262"/>
  <c r="AM390" i="262"/>
  <c r="AN390" i="262"/>
  <c r="AO390" i="262"/>
  <c r="AP390" i="262"/>
  <c r="AJ390" i="262"/>
  <c r="AI390" i="262"/>
  <c r="AH390" i="262"/>
  <c r="AG390" i="262"/>
  <c r="AF390" i="262"/>
  <c r="AE390" i="262"/>
  <c r="AB390" i="262"/>
  <c r="AA390" i="262"/>
  <c r="L390" i="262"/>
  <c r="M390" i="262"/>
  <c r="N390" i="262"/>
  <c r="O390" i="262"/>
  <c r="P390" i="262"/>
  <c r="Q390" i="262"/>
  <c r="R390" i="262"/>
  <c r="S390" i="262"/>
  <c r="T390" i="262"/>
  <c r="U390" i="262"/>
  <c r="K390" i="262"/>
  <c r="I390" i="262"/>
  <c r="E393" i="262"/>
  <c r="G393" i="262"/>
  <c r="E394" i="262"/>
  <c r="G394" i="262"/>
  <c r="G392" i="262"/>
  <c r="E392" i="262"/>
  <c r="G391" i="262"/>
  <c r="E391" i="262"/>
  <c r="C47" i="264" l="1"/>
  <c r="X46" i="264"/>
  <c r="D47" i="262"/>
  <c r="Z46" i="262"/>
  <c r="E390" i="262"/>
  <c r="G390" i="262"/>
  <c r="AC390" i="262"/>
  <c r="AL390" i="262"/>
  <c r="AD390" i="262"/>
  <c r="AK390" i="262"/>
  <c r="C48" i="264" l="1"/>
  <c r="X47" i="264"/>
  <c r="D48" i="262"/>
  <c r="Z47" i="262"/>
  <c r="AF490" i="262"/>
  <c r="AG490" i="262"/>
  <c r="AH490" i="262"/>
  <c r="AI490" i="262"/>
  <c r="AJ490" i="262"/>
  <c r="AM490" i="262"/>
  <c r="AN490" i="262"/>
  <c r="AO490" i="262"/>
  <c r="AP490" i="262"/>
  <c r="AE490" i="262"/>
  <c r="AB490" i="262"/>
  <c r="AA490" i="262"/>
  <c r="V492" i="262"/>
  <c r="W492" i="262"/>
  <c r="V493" i="262"/>
  <c r="W493" i="262"/>
  <c r="V494" i="262"/>
  <c r="W494" i="262"/>
  <c r="V495" i="262"/>
  <c r="W495" i="262"/>
  <c r="V496" i="262"/>
  <c r="W496" i="262"/>
  <c r="V497" i="262"/>
  <c r="W497" i="262"/>
  <c r="V498" i="262"/>
  <c r="W498" i="262"/>
  <c r="V499" i="262"/>
  <c r="W499" i="262"/>
  <c r="V500" i="262"/>
  <c r="W500" i="262"/>
  <c r="V501" i="262"/>
  <c r="W501" i="262"/>
  <c r="V502" i="262"/>
  <c r="W502" i="262"/>
  <c r="V503" i="262"/>
  <c r="W503" i="262"/>
  <c r="V504" i="262"/>
  <c r="W504" i="262"/>
  <c r="V505" i="262"/>
  <c r="W505" i="262"/>
  <c r="V506" i="262"/>
  <c r="W506" i="262"/>
  <c r="V507" i="262"/>
  <c r="W507" i="262"/>
  <c r="V508" i="262"/>
  <c r="W508" i="262"/>
  <c r="W491" i="262"/>
  <c r="V491" i="262"/>
  <c r="L490" i="262"/>
  <c r="M490" i="262"/>
  <c r="N490" i="262"/>
  <c r="O490" i="262"/>
  <c r="P490" i="262"/>
  <c r="Q490" i="262"/>
  <c r="R490" i="262"/>
  <c r="S490" i="262"/>
  <c r="T490" i="262"/>
  <c r="U490" i="262"/>
  <c r="K490" i="262"/>
  <c r="I490" i="262"/>
  <c r="E493" i="262"/>
  <c r="G493" i="262"/>
  <c r="E494" i="262"/>
  <c r="G494" i="262"/>
  <c r="E495" i="262"/>
  <c r="G495" i="262"/>
  <c r="E496" i="262"/>
  <c r="G496" i="262"/>
  <c r="E497" i="262"/>
  <c r="G497" i="262"/>
  <c r="E498" i="262"/>
  <c r="G498" i="262"/>
  <c r="E499" i="262"/>
  <c r="G499" i="262"/>
  <c r="E500" i="262"/>
  <c r="G500" i="262"/>
  <c r="E501" i="262"/>
  <c r="G501" i="262"/>
  <c r="E502" i="262"/>
  <c r="G502" i="262"/>
  <c r="E503" i="262"/>
  <c r="G503" i="262"/>
  <c r="E504" i="262"/>
  <c r="G504" i="262"/>
  <c r="E505" i="262"/>
  <c r="G505" i="262"/>
  <c r="E506" i="262"/>
  <c r="G506" i="262"/>
  <c r="E507" i="262"/>
  <c r="G507" i="262"/>
  <c r="E508" i="262"/>
  <c r="G508" i="262"/>
  <c r="G492" i="262"/>
  <c r="E492" i="262"/>
  <c r="G491" i="262"/>
  <c r="E491" i="262"/>
  <c r="X48" i="264" l="1"/>
  <c r="C49" i="264"/>
  <c r="D49" i="262"/>
  <c r="Z48" i="262"/>
  <c r="AD490" i="262"/>
  <c r="AC490" i="262"/>
  <c r="G490" i="262"/>
  <c r="E490" i="262"/>
  <c r="AK490" i="262"/>
  <c r="AL490" i="262"/>
  <c r="AM395" i="262"/>
  <c r="AN395" i="262"/>
  <c r="AO395" i="262"/>
  <c r="AP395" i="262"/>
  <c r="AJ395" i="262"/>
  <c r="AI395" i="262"/>
  <c r="AH395" i="262"/>
  <c r="AG395" i="262"/>
  <c r="AF395" i="262"/>
  <c r="AE395" i="262"/>
  <c r="AB395" i="262"/>
  <c r="AA395" i="262"/>
  <c r="L395" i="262"/>
  <c r="M395" i="262"/>
  <c r="N395" i="262"/>
  <c r="O395" i="262"/>
  <c r="P395" i="262"/>
  <c r="Q395" i="262"/>
  <c r="R395" i="262"/>
  <c r="S395" i="262"/>
  <c r="T395" i="262"/>
  <c r="U395" i="262"/>
  <c r="K395" i="262"/>
  <c r="I395" i="262"/>
  <c r="V397" i="262"/>
  <c r="W397" i="262"/>
  <c r="V398" i="262"/>
  <c r="W398" i="262"/>
  <c r="W396" i="262"/>
  <c r="V396" i="262"/>
  <c r="G398" i="262"/>
  <c r="E398" i="262"/>
  <c r="G397" i="262"/>
  <c r="E397" i="262"/>
  <c r="G396" i="262"/>
  <c r="E396" i="262"/>
  <c r="X49" i="264" l="1"/>
  <c r="C50" i="264"/>
  <c r="D50" i="262"/>
  <c r="Z49" i="262"/>
  <c r="AD395" i="262"/>
  <c r="AL395" i="262"/>
  <c r="E395" i="262"/>
  <c r="AC395" i="262"/>
  <c r="AK395" i="262"/>
  <c r="G395" i="262"/>
  <c r="C51" i="264" l="1"/>
  <c r="X50" i="264"/>
  <c r="D51" i="262"/>
  <c r="Z50" i="262"/>
  <c r="V341" i="262"/>
  <c r="W341" i="262"/>
  <c r="V342" i="262"/>
  <c r="W342" i="262"/>
  <c r="V343" i="262"/>
  <c r="W343" i="262"/>
  <c r="V344" i="262"/>
  <c r="W344" i="262"/>
  <c r="V345" i="262"/>
  <c r="W345" i="262"/>
  <c r="V346" i="262"/>
  <c r="W346" i="262"/>
  <c r="V347" i="262"/>
  <c r="W347" i="262"/>
  <c r="C52" i="264" l="1"/>
  <c r="X51" i="264"/>
  <c r="D52" i="262"/>
  <c r="Z51" i="262"/>
  <c r="V119" i="262"/>
  <c r="W119" i="262"/>
  <c r="V120" i="262"/>
  <c r="W120" i="262"/>
  <c r="V121" i="262"/>
  <c r="W121" i="262"/>
  <c r="V122" i="262"/>
  <c r="W122" i="262"/>
  <c r="V123" i="262"/>
  <c r="W123" i="262"/>
  <c r="V124" i="262"/>
  <c r="W124" i="262"/>
  <c r="V125" i="262"/>
  <c r="W125" i="262"/>
  <c r="V126" i="262"/>
  <c r="W126" i="262"/>
  <c r="V127" i="262"/>
  <c r="W127" i="262"/>
  <c r="V128" i="262"/>
  <c r="W128" i="262"/>
  <c r="V129" i="262"/>
  <c r="W129" i="262"/>
  <c r="V130" i="262"/>
  <c r="W130" i="262"/>
  <c r="V131" i="262"/>
  <c r="W131" i="262"/>
  <c r="V132" i="262"/>
  <c r="W132" i="262"/>
  <c r="V133" i="262"/>
  <c r="W133" i="262"/>
  <c r="W118" i="262"/>
  <c r="V118" i="262"/>
  <c r="AK122" i="262"/>
  <c r="AL122" i="262"/>
  <c r="AK123" i="262"/>
  <c r="AL123" i="262"/>
  <c r="AK124" i="262"/>
  <c r="AL124" i="262"/>
  <c r="AK125" i="262"/>
  <c r="AL125" i="262"/>
  <c r="AK126" i="262"/>
  <c r="AL126" i="262"/>
  <c r="AK127" i="262"/>
  <c r="AL127" i="262"/>
  <c r="AK128" i="262"/>
  <c r="AL128" i="262"/>
  <c r="AK129" i="262"/>
  <c r="AL129" i="262"/>
  <c r="AK130" i="262"/>
  <c r="AL130" i="262"/>
  <c r="AK131" i="262"/>
  <c r="AL131" i="262"/>
  <c r="AK132" i="262"/>
  <c r="AL132" i="262"/>
  <c r="AK133" i="262"/>
  <c r="AL133" i="262"/>
  <c r="AL121" i="262"/>
  <c r="AK121" i="262"/>
  <c r="AL120" i="262"/>
  <c r="AK120" i="262"/>
  <c r="AL119" i="262"/>
  <c r="AK119" i="262"/>
  <c r="AL118" i="262"/>
  <c r="AK118" i="262"/>
  <c r="AM117" i="262"/>
  <c r="AN117" i="262"/>
  <c r="AO117" i="262"/>
  <c r="AP117" i="262"/>
  <c r="AJ117" i="262"/>
  <c r="AI117" i="262"/>
  <c r="AH117" i="262"/>
  <c r="AG117" i="262"/>
  <c r="AF117" i="262"/>
  <c r="AE117" i="262"/>
  <c r="AB117" i="262"/>
  <c r="AA117" i="262"/>
  <c r="L117" i="262"/>
  <c r="M117" i="262"/>
  <c r="N117" i="262"/>
  <c r="O117" i="262"/>
  <c r="P117" i="262"/>
  <c r="Q117" i="262"/>
  <c r="R117" i="262"/>
  <c r="S117" i="262"/>
  <c r="T117" i="262"/>
  <c r="U117" i="262"/>
  <c r="K117" i="262"/>
  <c r="I117" i="262"/>
  <c r="E119" i="262"/>
  <c r="G119" i="262"/>
  <c r="E120" i="262"/>
  <c r="G120" i="262"/>
  <c r="E121" i="262"/>
  <c r="G121" i="262"/>
  <c r="E122" i="262"/>
  <c r="G122" i="262"/>
  <c r="E123" i="262"/>
  <c r="G123" i="262"/>
  <c r="E124" i="262"/>
  <c r="G124" i="262"/>
  <c r="E125" i="262"/>
  <c r="G125" i="262"/>
  <c r="E126" i="262"/>
  <c r="G126" i="262"/>
  <c r="E127" i="262"/>
  <c r="G127" i="262"/>
  <c r="E128" i="262"/>
  <c r="G128" i="262"/>
  <c r="E129" i="262"/>
  <c r="G129" i="262"/>
  <c r="E130" i="262"/>
  <c r="G130" i="262"/>
  <c r="E131" i="262"/>
  <c r="G131" i="262"/>
  <c r="E132" i="262"/>
  <c r="G132" i="262"/>
  <c r="E133" i="262"/>
  <c r="G133" i="262"/>
  <c r="G118" i="262"/>
  <c r="E118" i="262"/>
  <c r="X52" i="264" l="1"/>
  <c r="C53" i="264"/>
  <c r="D53" i="262"/>
  <c r="Z52" i="262"/>
  <c r="G117" i="262"/>
  <c r="E117" i="262"/>
  <c r="AL117" i="262"/>
  <c r="AK117" i="262"/>
  <c r="AD117" i="262"/>
  <c r="AC117" i="262"/>
  <c r="X53" i="264" l="1"/>
  <c r="C54" i="264"/>
  <c r="D54" i="262"/>
  <c r="Z53" i="262"/>
  <c r="AM322" i="262"/>
  <c r="AN322" i="262"/>
  <c r="AO322" i="262"/>
  <c r="AP322" i="262"/>
  <c r="AJ322" i="262"/>
  <c r="AI322" i="262"/>
  <c r="AH322" i="262"/>
  <c r="AG322" i="262"/>
  <c r="AF322" i="262"/>
  <c r="AE322" i="262"/>
  <c r="AB322" i="262"/>
  <c r="AA322" i="262"/>
  <c r="L322" i="262"/>
  <c r="M322" i="262"/>
  <c r="N322" i="262"/>
  <c r="O322" i="262"/>
  <c r="P322" i="262"/>
  <c r="Q322" i="262"/>
  <c r="R322" i="262"/>
  <c r="S322" i="262"/>
  <c r="T322" i="262"/>
  <c r="U322" i="262"/>
  <c r="K322" i="262"/>
  <c r="I322" i="262"/>
  <c r="V324" i="262"/>
  <c r="W324" i="262"/>
  <c r="V325" i="262"/>
  <c r="W325" i="262"/>
  <c r="V326" i="262"/>
  <c r="W326" i="262"/>
  <c r="V327" i="262"/>
  <c r="W327" i="262"/>
  <c r="V328" i="262"/>
  <c r="W328" i="262"/>
  <c r="V329" i="262"/>
  <c r="W329" i="262"/>
  <c r="W323" i="262"/>
  <c r="V323" i="262"/>
  <c r="E325" i="262"/>
  <c r="G325" i="262"/>
  <c r="E326" i="262"/>
  <c r="G326" i="262"/>
  <c r="E327" i="262"/>
  <c r="G327" i="262"/>
  <c r="E328" i="262"/>
  <c r="G328" i="262"/>
  <c r="E329" i="262"/>
  <c r="G329" i="262"/>
  <c r="G324" i="262"/>
  <c r="E324" i="262"/>
  <c r="G323" i="262"/>
  <c r="E323" i="262"/>
  <c r="C55" i="264" l="1"/>
  <c r="X54" i="264"/>
  <c r="D55" i="262"/>
  <c r="Z54" i="262"/>
  <c r="AK322" i="262"/>
  <c r="AL322" i="262"/>
  <c r="AC322" i="262"/>
  <c r="E322" i="262"/>
  <c r="AD322" i="262"/>
  <c r="G322" i="262"/>
  <c r="V66" i="262"/>
  <c r="W66" i="262"/>
  <c r="V67" i="262"/>
  <c r="W67" i="262"/>
  <c r="V68" i="262"/>
  <c r="W68" i="262"/>
  <c r="V69" i="262"/>
  <c r="W69" i="262"/>
  <c r="V70" i="262"/>
  <c r="W70" i="262"/>
  <c r="V71" i="262"/>
  <c r="W71" i="262"/>
  <c r="V72" i="262"/>
  <c r="W72" i="262"/>
  <c r="V73" i="262"/>
  <c r="W73" i="262"/>
  <c r="V74" i="262"/>
  <c r="W74" i="262"/>
  <c r="V75" i="262"/>
  <c r="W75" i="262"/>
  <c r="V76" i="262"/>
  <c r="W76" i="262"/>
  <c r="W77" i="262"/>
  <c r="W65" i="262"/>
  <c r="V65" i="262"/>
  <c r="AM64" i="262"/>
  <c r="AN64" i="262"/>
  <c r="AO64" i="262"/>
  <c r="AP64" i="262"/>
  <c r="AJ64" i="262"/>
  <c r="AI64" i="262"/>
  <c r="AH64" i="262"/>
  <c r="AG64" i="262"/>
  <c r="AF64" i="262"/>
  <c r="AE64" i="262"/>
  <c r="AB64" i="262"/>
  <c r="AA64" i="262"/>
  <c r="L64" i="262"/>
  <c r="M64" i="262"/>
  <c r="N64" i="262"/>
  <c r="O64" i="262"/>
  <c r="P64" i="262"/>
  <c r="Q64" i="262"/>
  <c r="R64" i="262"/>
  <c r="S64" i="262"/>
  <c r="T64" i="262"/>
  <c r="U64" i="262"/>
  <c r="K64" i="262"/>
  <c r="I64" i="262"/>
  <c r="E67" i="262"/>
  <c r="G67" i="262"/>
  <c r="E68" i="262"/>
  <c r="G68" i="262"/>
  <c r="E69" i="262"/>
  <c r="G69" i="262"/>
  <c r="E70" i="262"/>
  <c r="G70" i="262"/>
  <c r="E71" i="262"/>
  <c r="G71" i="262"/>
  <c r="E72" i="262"/>
  <c r="G72" i="262"/>
  <c r="E73" i="262"/>
  <c r="G73" i="262"/>
  <c r="E74" i="262"/>
  <c r="G74" i="262"/>
  <c r="E75" i="262"/>
  <c r="G75" i="262"/>
  <c r="E76" i="262"/>
  <c r="G76" i="262"/>
  <c r="E77" i="262"/>
  <c r="G77" i="262"/>
  <c r="G66" i="262"/>
  <c r="E66" i="262"/>
  <c r="G65" i="262"/>
  <c r="E65" i="262"/>
  <c r="C56" i="264" l="1"/>
  <c r="X55" i="264"/>
  <c r="D56" i="262"/>
  <c r="Z55" i="262"/>
  <c r="AK64" i="262"/>
  <c r="E64" i="262"/>
  <c r="G64" i="262"/>
  <c r="AD64" i="262"/>
  <c r="AC64" i="262"/>
  <c r="AL64" i="262"/>
  <c r="X56" i="264" l="1"/>
  <c r="C57" i="264"/>
  <c r="D57" i="262"/>
  <c r="Z56" i="262"/>
  <c r="V866" i="262"/>
  <c r="W866" i="262"/>
  <c r="V867" i="262"/>
  <c r="W867" i="262"/>
  <c r="W865" i="262"/>
  <c r="V865" i="262"/>
  <c r="AM864" i="262"/>
  <c r="AN864" i="262"/>
  <c r="AO864" i="262"/>
  <c r="AP864" i="262"/>
  <c r="AJ864" i="262"/>
  <c r="AI864" i="262"/>
  <c r="AH864" i="262"/>
  <c r="AG864" i="262"/>
  <c r="AF864" i="262"/>
  <c r="AE864" i="262"/>
  <c r="AB864" i="262"/>
  <c r="AA864" i="262"/>
  <c r="L864" i="262"/>
  <c r="M864" i="262"/>
  <c r="N864" i="262"/>
  <c r="O864" i="262"/>
  <c r="P864" i="262"/>
  <c r="Q864" i="262"/>
  <c r="R864" i="262"/>
  <c r="S864" i="262"/>
  <c r="T864" i="262"/>
  <c r="U864" i="262"/>
  <c r="K864" i="262"/>
  <c r="I864" i="262"/>
  <c r="G867" i="262"/>
  <c r="E867" i="262"/>
  <c r="G866" i="262"/>
  <c r="E866" i="262"/>
  <c r="G865" i="262"/>
  <c r="E865" i="262"/>
  <c r="X57" i="264" l="1"/>
  <c r="C58" i="264"/>
  <c r="D58" i="262"/>
  <c r="Z57" i="262"/>
  <c r="AL864" i="262"/>
  <c r="AD864" i="262"/>
  <c r="E864" i="262"/>
  <c r="G864" i="262"/>
  <c r="AK864" i="262"/>
  <c r="AC864" i="262"/>
  <c r="C59" i="264" l="1"/>
  <c r="X58" i="264"/>
  <c r="D59" i="262"/>
  <c r="Z58" i="262"/>
  <c r="AM859" i="262"/>
  <c r="AN859" i="262"/>
  <c r="AO859" i="262"/>
  <c r="AP859" i="262"/>
  <c r="AJ859" i="262"/>
  <c r="AI859" i="262"/>
  <c r="AH859" i="262"/>
  <c r="AG859" i="262"/>
  <c r="AF859" i="262"/>
  <c r="AE859" i="262"/>
  <c r="AB859" i="262"/>
  <c r="AA859" i="262"/>
  <c r="L859" i="262"/>
  <c r="M859" i="262"/>
  <c r="N859" i="262"/>
  <c r="O859" i="262"/>
  <c r="P859" i="262"/>
  <c r="Q859" i="262"/>
  <c r="R859" i="262"/>
  <c r="S859" i="262"/>
  <c r="T859" i="262"/>
  <c r="U859" i="262"/>
  <c r="K859" i="262"/>
  <c r="I859" i="262"/>
  <c r="AL859" i="262"/>
  <c r="V861" i="262"/>
  <c r="W861" i="262"/>
  <c r="V862" i="262"/>
  <c r="W862" i="262"/>
  <c r="V863" i="262"/>
  <c r="W863" i="262"/>
  <c r="W860" i="262"/>
  <c r="V860" i="262"/>
  <c r="E861" i="262"/>
  <c r="G861" i="262"/>
  <c r="E862" i="262"/>
  <c r="G862" i="262"/>
  <c r="E863" i="262"/>
  <c r="G863" i="262"/>
  <c r="G860" i="262"/>
  <c r="E860" i="262"/>
  <c r="C60" i="264" l="1"/>
  <c r="X59" i="264"/>
  <c r="D60" i="262"/>
  <c r="Z59" i="262"/>
  <c r="E859" i="262"/>
  <c r="G859" i="262"/>
  <c r="AK859" i="262"/>
  <c r="AD859" i="262"/>
  <c r="AC859" i="262"/>
  <c r="X60" i="264" l="1"/>
  <c r="C61" i="264"/>
  <c r="D61" i="262"/>
  <c r="Z60" i="262"/>
  <c r="AE844" i="262"/>
  <c r="AF844" i="262"/>
  <c r="AG844" i="262"/>
  <c r="AH844" i="262"/>
  <c r="AI844" i="262"/>
  <c r="AJ844" i="262"/>
  <c r="AM844" i="262"/>
  <c r="AN844" i="262"/>
  <c r="AO844" i="262"/>
  <c r="AP844" i="262"/>
  <c r="AB844" i="262"/>
  <c r="AA844" i="262"/>
  <c r="V846" i="262"/>
  <c r="W846" i="262"/>
  <c r="V847" i="262"/>
  <c r="W847" i="262"/>
  <c r="V848" i="262"/>
  <c r="W848" i="262"/>
  <c r="V849" i="262"/>
  <c r="W849" i="262"/>
  <c r="V850" i="262"/>
  <c r="W850" i="262"/>
  <c r="W845" i="262"/>
  <c r="V845" i="262"/>
  <c r="L844" i="262"/>
  <c r="M844" i="262"/>
  <c r="N844" i="262"/>
  <c r="O844" i="262"/>
  <c r="P844" i="262"/>
  <c r="Q844" i="262"/>
  <c r="R844" i="262"/>
  <c r="S844" i="262"/>
  <c r="T844" i="262"/>
  <c r="U844" i="262"/>
  <c r="K844" i="262"/>
  <c r="I844" i="262"/>
  <c r="E848" i="262"/>
  <c r="G848" i="262"/>
  <c r="E849" i="262"/>
  <c r="G849" i="262"/>
  <c r="E850" i="262"/>
  <c r="G850" i="262"/>
  <c r="G847" i="262"/>
  <c r="E847" i="262"/>
  <c r="G846" i="262"/>
  <c r="E846" i="262"/>
  <c r="G845" i="262"/>
  <c r="E845" i="262"/>
  <c r="C62" i="264" l="1"/>
  <c r="X61" i="264"/>
  <c r="D62" i="262"/>
  <c r="Z61" i="262"/>
  <c r="E844" i="262"/>
  <c r="AC844" i="262"/>
  <c r="AD844" i="262"/>
  <c r="G844" i="262"/>
  <c r="AL844" i="262"/>
  <c r="AK844" i="262"/>
  <c r="C63" i="264" l="1"/>
  <c r="X62" i="264"/>
  <c r="D63" i="262"/>
  <c r="Z62" i="262"/>
  <c r="AD789" i="262"/>
  <c r="AC789" i="262"/>
  <c r="W790" i="262"/>
  <c r="V790" i="262"/>
  <c r="AL789" i="262"/>
  <c r="AM789" i="262"/>
  <c r="AN789" i="262"/>
  <c r="AO789" i="262"/>
  <c r="AP789" i="262"/>
  <c r="AK789" i="262"/>
  <c r="AJ789" i="262"/>
  <c r="AI789" i="262"/>
  <c r="AH789" i="262"/>
  <c r="AG789" i="262"/>
  <c r="AF789" i="262"/>
  <c r="AE789" i="262"/>
  <c r="AB789" i="262"/>
  <c r="AA789" i="262"/>
  <c r="L789" i="262"/>
  <c r="M789" i="262"/>
  <c r="N789" i="262"/>
  <c r="O789" i="262"/>
  <c r="P789" i="262"/>
  <c r="Q789" i="262"/>
  <c r="R789" i="262"/>
  <c r="S789" i="262"/>
  <c r="T789" i="262"/>
  <c r="U789" i="262"/>
  <c r="K789" i="262"/>
  <c r="I789" i="262"/>
  <c r="G790" i="262"/>
  <c r="E790" i="262"/>
  <c r="X63" i="264" l="1"/>
  <c r="C64" i="264"/>
  <c r="D64" i="262"/>
  <c r="Z63" i="262"/>
  <c r="AM200" i="262"/>
  <c r="AN200" i="262"/>
  <c r="AO200" i="262"/>
  <c r="AP200" i="262"/>
  <c r="AJ200" i="262"/>
  <c r="AI200" i="262"/>
  <c r="AH200" i="262"/>
  <c r="AG200" i="262"/>
  <c r="AF200" i="262"/>
  <c r="AE200" i="262"/>
  <c r="AB200" i="262"/>
  <c r="AA200" i="262"/>
  <c r="L200" i="262"/>
  <c r="M200" i="262"/>
  <c r="N200" i="262"/>
  <c r="O200" i="262"/>
  <c r="P200" i="262"/>
  <c r="Q200" i="262"/>
  <c r="R200" i="262"/>
  <c r="S200" i="262"/>
  <c r="T200" i="262"/>
  <c r="U200" i="262"/>
  <c r="K200" i="262"/>
  <c r="I200" i="262"/>
  <c r="AK203" i="262"/>
  <c r="AL203" i="262"/>
  <c r="AK204" i="262"/>
  <c r="AL204" i="262"/>
  <c r="AK205" i="262"/>
  <c r="AL205" i="262"/>
  <c r="AK206" i="262"/>
  <c r="AL206" i="262"/>
  <c r="AK207" i="262"/>
  <c r="AL207" i="262"/>
  <c r="AK208" i="262"/>
  <c r="AL208" i="262"/>
  <c r="AK209" i="262"/>
  <c r="AL209" i="262"/>
  <c r="AK210" i="262"/>
  <c r="AL210" i="262"/>
  <c r="AK211" i="262"/>
  <c r="AL211" i="262"/>
  <c r="AL202" i="262"/>
  <c r="AK202" i="262"/>
  <c r="AL201" i="262"/>
  <c r="AK201" i="262"/>
  <c r="V211" i="262"/>
  <c r="W211" i="262"/>
  <c r="V202" i="262"/>
  <c r="W202" i="262"/>
  <c r="V203" i="262"/>
  <c r="W203" i="262"/>
  <c r="V204" i="262"/>
  <c r="W204" i="262"/>
  <c r="V205" i="262"/>
  <c r="W205" i="262"/>
  <c r="V206" i="262"/>
  <c r="W206" i="262"/>
  <c r="V207" i="262"/>
  <c r="W207" i="262"/>
  <c r="V208" i="262"/>
  <c r="W208" i="262"/>
  <c r="V209" i="262"/>
  <c r="W209" i="262"/>
  <c r="V210" i="262"/>
  <c r="W210" i="262"/>
  <c r="W201" i="262"/>
  <c r="V201" i="262"/>
  <c r="E203" i="262"/>
  <c r="G203" i="262"/>
  <c r="E204" i="262"/>
  <c r="G204" i="262"/>
  <c r="E205" i="262"/>
  <c r="G205" i="262"/>
  <c r="E206" i="262"/>
  <c r="G206" i="262"/>
  <c r="E207" i="262"/>
  <c r="G207" i="262"/>
  <c r="E208" i="262"/>
  <c r="G208" i="262"/>
  <c r="E209" i="262"/>
  <c r="G209" i="262"/>
  <c r="E210" i="262"/>
  <c r="G210" i="262"/>
  <c r="E211" i="262"/>
  <c r="G211" i="262"/>
  <c r="G202" i="262"/>
  <c r="E202" i="262"/>
  <c r="G201" i="262"/>
  <c r="E201" i="262"/>
  <c r="X64" i="264" l="1"/>
  <c r="C65" i="264"/>
  <c r="D65" i="262"/>
  <c r="Z64" i="262"/>
  <c r="AK200" i="262"/>
  <c r="E200" i="262"/>
  <c r="AL200" i="262"/>
  <c r="G200" i="262"/>
  <c r="AC200" i="262"/>
  <c r="AD200" i="262"/>
  <c r="X65" i="264" l="1"/>
  <c r="C66" i="264"/>
  <c r="D66" i="262"/>
  <c r="Z65" i="262"/>
  <c r="V589" i="262"/>
  <c r="W589" i="262"/>
  <c r="V590" i="262"/>
  <c r="W590" i="262"/>
  <c r="V591" i="262"/>
  <c r="W591" i="262"/>
  <c r="V592" i="262"/>
  <c r="W592" i="262"/>
  <c r="V593" i="262"/>
  <c r="W593" i="262"/>
  <c r="V594" i="262"/>
  <c r="W594" i="262"/>
  <c r="V595" i="262"/>
  <c r="W595" i="262"/>
  <c r="V596" i="262"/>
  <c r="W596" i="262"/>
  <c r="V597" i="262"/>
  <c r="W597" i="262"/>
  <c r="V598" i="262"/>
  <c r="W598" i="262"/>
  <c r="V599" i="262"/>
  <c r="W599" i="262"/>
  <c r="V600" i="262"/>
  <c r="W600" i="262"/>
  <c r="V601" i="262"/>
  <c r="W601" i="262"/>
  <c r="W588" i="262"/>
  <c r="V588" i="262"/>
  <c r="AM587" i="262"/>
  <c r="AN587" i="262"/>
  <c r="AO587" i="262"/>
  <c r="AP587" i="262"/>
  <c r="AJ587" i="262"/>
  <c r="AI587" i="262"/>
  <c r="AH587" i="262"/>
  <c r="AG587" i="262"/>
  <c r="AF587" i="262"/>
  <c r="AE587" i="262"/>
  <c r="AB587" i="262"/>
  <c r="AA587" i="262"/>
  <c r="L587" i="262"/>
  <c r="M587" i="262"/>
  <c r="N587" i="262"/>
  <c r="O587" i="262"/>
  <c r="P587" i="262"/>
  <c r="Q587" i="262"/>
  <c r="R587" i="262"/>
  <c r="S587" i="262"/>
  <c r="T587" i="262"/>
  <c r="U587" i="262"/>
  <c r="K587" i="262"/>
  <c r="I587" i="262"/>
  <c r="E590" i="262"/>
  <c r="G590" i="262"/>
  <c r="E591" i="262"/>
  <c r="G591" i="262"/>
  <c r="E592" i="262"/>
  <c r="G592" i="262"/>
  <c r="E593" i="262"/>
  <c r="G593" i="262"/>
  <c r="E594" i="262"/>
  <c r="G594" i="262"/>
  <c r="E595" i="262"/>
  <c r="G595" i="262"/>
  <c r="E596" i="262"/>
  <c r="G596" i="262"/>
  <c r="E597" i="262"/>
  <c r="G597" i="262"/>
  <c r="E598" i="262"/>
  <c r="G598" i="262"/>
  <c r="E599" i="262"/>
  <c r="G599" i="262"/>
  <c r="E600" i="262"/>
  <c r="G600" i="262"/>
  <c r="E601" i="262"/>
  <c r="G601" i="262"/>
  <c r="G589" i="262"/>
  <c r="E589" i="262"/>
  <c r="G588" i="262"/>
  <c r="E588" i="262"/>
  <c r="X66" i="264" l="1"/>
  <c r="C67" i="264"/>
  <c r="D67" i="262"/>
  <c r="Z66" i="262"/>
  <c r="G587" i="262"/>
  <c r="E587" i="262"/>
  <c r="AD587" i="262"/>
  <c r="AC587" i="262"/>
  <c r="AK587" i="262"/>
  <c r="AL587" i="262"/>
  <c r="C68" i="264" l="1"/>
  <c r="X67" i="264"/>
  <c r="D68" i="262"/>
  <c r="Z67" i="262"/>
  <c r="V46" i="262"/>
  <c r="W46" i="262"/>
  <c r="V47" i="262"/>
  <c r="W47" i="262"/>
  <c r="V48" i="262"/>
  <c r="W48" i="262"/>
  <c r="V49" i="262"/>
  <c r="W49" i="262"/>
  <c r="V50" i="262"/>
  <c r="W50" i="262"/>
  <c r="V51" i="262"/>
  <c r="W51" i="262"/>
  <c r="V52" i="262"/>
  <c r="W52" i="262"/>
  <c r="V53" i="262"/>
  <c r="W53" i="262"/>
  <c r="V54" i="262"/>
  <c r="W54" i="262"/>
  <c r="V55" i="262"/>
  <c r="W55" i="262"/>
  <c r="V56" i="262"/>
  <c r="W56" i="262"/>
  <c r="V57" i="262"/>
  <c r="W57" i="262"/>
  <c r="V58" i="262"/>
  <c r="W58" i="262"/>
  <c r="V59" i="262"/>
  <c r="W59" i="262"/>
  <c r="V60" i="262"/>
  <c r="W60" i="262"/>
  <c r="V61" i="262"/>
  <c r="W61" i="262"/>
  <c r="V62" i="262"/>
  <c r="W62" i="262"/>
  <c r="V63" i="262"/>
  <c r="W63" i="262"/>
  <c r="W45" i="262"/>
  <c r="V45" i="262"/>
  <c r="AM44" i="262"/>
  <c r="AN44" i="262"/>
  <c r="AO44" i="262"/>
  <c r="AP44" i="262"/>
  <c r="AJ44" i="262"/>
  <c r="AI44" i="262"/>
  <c r="AH44" i="262"/>
  <c r="AG44" i="262"/>
  <c r="AF44" i="262"/>
  <c r="AE44" i="262"/>
  <c r="AB44" i="262"/>
  <c r="AA44" i="262"/>
  <c r="L44" i="262"/>
  <c r="M44" i="262"/>
  <c r="N44" i="262"/>
  <c r="O44" i="262"/>
  <c r="P44" i="262"/>
  <c r="Q44" i="262"/>
  <c r="R44" i="262"/>
  <c r="S44" i="262"/>
  <c r="T44" i="262"/>
  <c r="U44" i="262"/>
  <c r="K44" i="262"/>
  <c r="I44" i="262"/>
  <c r="E48" i="262"/>
  <c r="G48" i="262"/>
  <c r="E49" i="262"/>
  <c r="G49" i="262"/>
  <c r="E50" i="262"/>
  <c r="G50" i="262"/>
  <c r="E51" i="262"/>
  <c r="G51" i="262"/>
  <c r="E52" i="262"/>
  <c r="G52" i="262"/>
  <c r="E53" i="262"/>
  <c r="G53" i="262"/>
  <c r="E54" i="262"/>
  <c r="G54" i="262"/>
  <c r="E55" i="262"/>
  <c r="G55" i="262"/>
  <c r="E56" i="262"/>
  <c r="G56" i="262"/>
  <c r="E57" i="262"/>
  <c r="G57" i="262"/>
  <c r="E58" i="262"/>
  <c r="G58" i="262"/>
  <c r="E59" i="262"/>
  <c r="G59" i="262"/>
  <c r="E60" i="262"/>
  <c r="G60" i="262"/>
  <c r="E61" i="262"/>
  <c r="G61" i="262"/>
  <c r="E62" i="262"/>
  <c r="G62" i="262"/>
  <c r="E63" i="262"/>
  <c r="G63" i="262"/>
  <c r="G47" i="262"/>
  <c r="E47" i="262"/>
  <c r="G46" i="262"/>
  <c r="E46" i="262"/>
  <c r="G45" i="262"/>
  <c r="E45" i="262"/>
  <c r="C69" i="264" l="1"/>
  <c r="X68" i="264"/>
  <c r="D69" i="262"/>
  <c r="Z68" i="262"/>
  <c r="E44" i="262"/>
  <c r="G44" i="262"/>
  <c r="AC44" i="262"/>
  <c r="AD44" i="262"/>
  <c r="AL44" i="262"/>
  <c r="AK44" i="262"/>
  <c r="C70" i="264" l="1"/>
  <c r="X69" i="264"/>
  <c r="D70" i="262"/>
  <c r="Z69" i="262"/>
  <c r="V831" i="262"/>
  <c r="W831" i="262"/>
  <c r="V832" i="262"/>
  <c r="W832" i="262"/>
  <c r="V833" i="262"/>
  <c r="W833" i="262"/>
  <c r="V834" i="262"/>
  <c r="W834" i="262"/>
  <c r="V835" i="262"/>
  <c r="W835" i="262"/>
  <c r="V836" i="262"/>
  <c r="W836" i="262"/>
  <c r="V837" i="262"/>
  <c r="W837" i="262"/>
  <c r="V838" i="262"/>
  <c r="W838" i="262"/>
  <c r="V839" i="262"/>
  <c r="W839" i="262"/>
  <c r="V840" i="262"/>
  <c r="W840" i="262"/>
  <c r="V841" i="262"/>
  <c r="W841" i="262"/>
  <c r="V842" i="262"/>
  <c r="W842" i="262"/>
  <c r="V843" i="262"/>
  <c r="W843" i="262"/>
  <c r="W830" i="262"/>
  <c r="V830" i="262"/>
  <c r="AI829" i="262"/>
  <c r="AJ829" i="262"/>
  <c r="AM829" i="262"/>
  <c r="AN829" i="262"/>
  <c r="AO829" i="262"/>
  <c r="AP829" i="262"/>
  <c r="AH829" i="262"/>
  <c r="AG829" i="262"/>
  <c r="AF829" i="262"/>
  <c r="AE829" i="262"/>
  <c r="AB829" i="262"/>
  <c r="AA829" i="262"/>
  <c r="L829" i="262"/>
  <c r="M829" i="262"/>
  <c r="N829" i="262"/>
  <c r="O829" i="262"/>
  <c r="P829" i="262"/>
  <c r="Q829" i="262"/>
  <c r="R829" i="262"/>
  <c r="S829" i="262"/>
  <c r="T829" i="262"/>
  <c r="U829" i="262"/>
  <c r="K829" i="262"/>
  <c r="I829" i="262"/>
  <c r="E834" i="262"/>
  <c r="G834" i="262"/>
  <c r="E835" i="262"/>
  <c r="G835" i="262"/>
  <c r="E836" i="262"/>
  <c r="G836" i="262"/>
  <c r="E837" i="262"/>
  <c r="G837" i="262"/>
  <c r="E838" i="262"/>
  <c r="G838" i="262"/>
  <c r="E839" i="262"/>
  <c r="G839" i="262"/>
  <c r="E840" i="262"/>
  <c r="G840" i="262"/>
  <c r="E841" i="262"/>
  <c r="G841" i="262"/>
  <c r="E842" i="262"/>
  <c r="G842" i="262"/>
  <c r="E843" i="262"/>
  <c r="G843" i="262"/>
  <c r="G833" i="262"/>
  <c r="E833" i="262"/>
  <c r="G832" i="262"/>
  <c r="E832" i="262"/>
  <c r="G831" i="262"/>
  <c r="E831" i="262"/>
  <c r="G830" i="262"/>
  <c r="E830" i="262"/>
  <c r="C71" i="264" l="1"/>
  <c r="X70" i="264"/>
  <c r="D71" i="262"/>
  <c r="Z70" i="262"/>
  <c r="E829" i="262"/>
  <c r="G829" i="262"/>
  <c r="AD829" i="262"/>
  <c r="AC829" i="262"/>
  <c r="AK829" i="262"/>
  <c r="AL829" i="262"/>
  <c r="C72" i="264" l="1"/>
  <c r="X71" i="264"/>
  <c r="D72" i="262"/>
  <c r="Z71" i="262"/>
  <c r="AE791" i="262"/>
  <c r="AE764" i="262" s="1"/>
  <c r="AF791" i="262"/>
  <c r="AF764" i="262" s="1"/>
  <c r="AG791" i="262"/>
  <c r="AG764" i="262" s="1"/>
  <c r="AH791" i="262"/>
  <c r="AH764" i="262" s="1"/>
  <c r="AI791" i="262"/>
  <c r="AI764" i="262" s="1"/>
  <c r="AJ791" i="262"/>
  <c r="AJ764" i="262" s="1"/>
  <c r="AM791" i="262"/>
  <c r="AM764" i="262" s="1"/>
  <c r="AN791" i="262"/>
  <c r="AN764" i="262" s="1"/>
  <c r="AO791" i="262"/>
  <c r="AO764" i="262" s="1"/>
  <c r="AP791" i="262"/>
  <c r="AP764" i="262" s="1"/>
  <c r="AB791" i="262"/>
  <c r="AB764" i="262" s="1"/>
  <c r="AA791" i="262"/>
  <c r="AA764" i="262" s="1"/>
  <c r="V793" i="262"/>
  <c r="W793" i="262"/>
  <c r="V794" i="262"/>
  <c r="W794" i="262"/>
  <c r="V795" i="262"/>
  <c r="W795" i="262"/>
  <c r="V796" i="262"/>
  <c r="W796" i="262"/>
  <c r="V797" i="262"/>
  <c r="W797" i="262"/>
  <c r="V798" i="262"/>
  <c r="W798" i="262"/>
  <c r="V799" i="262"/>
  <c r="W799" i="262"/>
  <c r="V800" i="262"/>
  <c r="W800" i="262"/>
  <c r="V801" i="262"/>
  <c r="W801" i="262"/>
  <c r="V802" i="262"/>
  <c r="W802" i="262"/>
  <c r="V803" i="262"/>
  <c r="W803" i="262"/>
  <c r="V804" i="262"/>
  <c r="W804" i="262"/>
  <c r="V805" i="262"/>
  <c r="W805" i="262"/>
  <c r="V806" i="262"/>
  <c r="W806" i="262"/>
  <c r="V807" i="262"/>
  <c r="W807" i="262"/>
  <c r="V808" i="262"/>
  <c r="W808" i="262"/>
  <c r="V809" i="262"/>
  <c r="W809" i="262"/>
  <c r="V810" i="262"/>
  <c r="W810" i="262"/>
  <c r="V811" i="262"/>
  <c r="W811" i="262"/>
  <c r="V812" i="262"/>
  <c r="W812" i="262"/>
  <c r="V813" i="262"/>
  <c r="W813" i="262"/>
  <c r="V814" i="262"/>
  <c r="W814" i="262"/>
  <c r="W792" i="262"/>
  <c r="V792" i="262"/>
  <c r="X72" i="264" l="1"/>
  <c r="C73" i="264"/>
  <c r="D73" i="262"/>
  <c r="Z72" i="262"/>
  <c r="AD791" i="262"/>
  <c r="AD764" i="262" s="1"/>
  <c r="AC791" i="262"/>
  <c r="AK791" i="262"/>
  <c r="AL791" i="262"/>
  <c r="AL764" i="262" s="1"/>
  <c r="L791" i="262"/>
  <c r="L764" i="262" s="1"/>
  <c r="M791" i="262"/>
  <c r="M764" i="262" s="1"/>
  <c r="N791" i="262"/>
  <c r="N764" i="262" s="1"/>
  <c r="O791" i="262"/>
  <c r="O764" i="262" s="1"/>
  <c r="P791" i="262"/>
  <c r="P764" i="262" s="1"/>
  <c r="Q791" i="262"/>
  <c r="Q764" i="262" s="1"/>
  <c r="R791" i="262"/>
  <c r="R764" i="262" s="1"/>
  <c r="S791" i="262"/>
  <c r="S764" i="262" s="1"/>
  <c r="T791" i="262"/>
  <c r="T764" i="262" s="1"/>
  <c r="U791" i="262"/>
  <c r="U764" i="262" s="1"/>
  <c r="K791" i="262"/>
  <c r="K764" i="262" s="1"/>
  <c r="I791" i="262"/>
  <c r="I764" i="262" s="1"/>
  <c r="E795" i="262"/>
  <c r="G795" i="262"/>
  <c r="E796" i="262"/>
  <c r="G796" i="262"/>
  <c r="E797" i="262"/>
  <c r="G797" i="262"/>
  <c r="E798" i="262"/>
  <c r="G798" i="262"/>
  <c r="E799" i="262"/>
  <c r="G799" i="262"/>
  <c r="E800" i="262"/>
  <c r="G800" i="262"/>
  <c r="E801" i="262"/>
  <c r="G801" i="262"/>
  <c r="E802" i="262"/>
  <c r="G802" i="262"/>
  <c r="E803" i="262"/>
  <c r="G803" i="262"/>
  <c r="E804" i="262"/>
  <c r="G804" i="262"/>
  <c r="E805" i="262"/>
  <c r="G805" i="262"/>
  <c r="E806" i="262"/>
  <c r="G806" i="262"/>
  <c r="E807" i="262"/>
  <c r="G807" i="262"/>
  <c r="E808" i="262"/>
  <c r="G808" i="262"/>
  <c r="E809" i="262"/>
  <c r="G809" i="262"/>
  <c r="E810" i="262"/>
  <c r="G810" i="262"/>
  <c r="E811" i="262"/>
  <c r="G811" i="262"/>
  <c r="E812" i="262"/>
  <c r="G812" i="262"/>
  <c r="E813" i="262"/>
  <c r="G813" i="262"/>
  <c r="E814" i="262"/>
  <c r="G814" i="262"/>
  <c r="G794" i="262"/>
  <c r="E794" i="262"/>
  <c r="G793" i="262"/>
  <c r="E793" i="262"/>
  <c r="G792" i="262"/>
  <c r="E792" i="262"/>
  <c r="X73" i="264" l="1"/>
  <c r="C74" i="264"/>
  <c r="AK764" i="262"/>
  <c r="D74" i="262"/>
  <c r="Z73" i="262"/>
  <c r="AC764" i="262"/>
  <c r="E791" i="262"/>
  <c r="G791" i="262"/>
  <c r="V564" i="262"/>
  <c r="W564" i="262"/>
  <c r="V565" i="262"/>
  <c r="W565" i="262"/>
  <c r="V566" i="262"/>
  <c r="W566" i="262"/>
  <c r="V567" i="262"/>
  <c r="W567" i="262"/>
  <c r="V568" i="262"/>
  <c r="W568" i="262"/>
  <c r="V569" i="262"/>
  <c r="W569" i="262"/>
  <c r="V570" i="262"/>
  <c r="W570" i="262"/>
  <c r="V571" i="262"/>
  <c r="W571" i="262"/>
  <c r="V572" i="262"/>
  <c r="W572" i="262"/>
  <c r="V573" i="262"/>
  <c r="W573" i="262"/>
  <c r="V574" i="262"/>
  <c r="W574" i="262"/>
  <c r="V575" i="262"/>
  <c r="W575" i="262"/>
  <c r="V576" i="262"/>
  <c r="W576" i="262"/>
  <c r="V577" i="262"/>
  <c r="W577" i="262"/>
  <c r="V578" i="262"/>
  <c r="W578" i="262"/>
  <c r="V579" i="262"/>
  <c r="W579" i="262"/>
  <c r="V580" i="262"/>
  <c r="W580" i="262"/>
  <c r="V581" i="262"/>
  <c r="W581" i="262"/>
  <c r="V582" i="262"/>
  <c r="W582" i="262"/>
  <c r="V583" i="262"/>
  <c r="W583" i="262"/>
  <c r="V584" i="262"/>
  <c r="W584" i="262"/>
  <c r="V585" i="262"/>
  <c r="W585" i="262"/>
  <c r="V586" i="262"/>
  <c r="W586" i="262"/>
  <c r="W563" i="262"/>
  <c r="V563" i="262"/>
  <c r="AM562" i="262"/>
  <c r="AN562" i="262"/>
  <c r="AO562" i="262"/>
  <c r="AP562" i="262"/>
  <c r="AJ562" i="262"/>
  <c r="AI562" i="262"/>
  <c r="AH562" i="262"/>
  <c r="AG562" i="262"/>
  <c r="AF562" i="262"/>
  <c r="AE562" i="262"/>
  <c r="AB562" i="262"/>
  <c r="AA562" i="262"/>
  <c r="L562" i="262"/>
  <c r="M562" i="262"/>
  <c r="N562" i="262"/>
  <c r="O562" i="262"/>
  <c r="P562" i="262"/>
  <c r="Q562" i="262"/>
  <c r="R562" i="262"/>
  <c r="S562" i="262"/>
  <c r="T562" i="262"/>
  <c r="U562" i="262"/>
  <c r="K562" i="262"/>
  <c r="I562" i="262"/>
  <c r="E566" i="262"/>
  <c r="G566" i="262"/>
  <c r="E567" i="262"/>
  <c r="G567" i="262"/>
  <c r="E568" i="262"/>
  <c r="G568" i="262"/>
  <c r="E569" i="262"/>
  <c r="G569" i="262"/>
  <c r="E570" i="262"/>
  <c r="G570" i="262"/>
  <c r="E571" i="262"/>
  <c r="G571" i="262"/>
  <c r="E572" i="262"/>
  <c r="G572" i="262"/>
  <c r="E573" i="262"/>
  <c r="G573" i="262"/>
  <c r="E574" i="262"/>
  <c r="G574" i="262"/>
  <c r="E575" i="262"/>
  <c r="G575" i="262"/>
  <c r="E576" i="262"/>
  <c r="G576" i="262"/>
  <c r="E577" i="262"/>
  <c r="G577" i="262"/>
  <c r="E578" i="262"/>
  <c r="G578" i="262"/>
  <c r="E579" i="262"/>
  <c r="G579" i="262"/>
  <c r="E580" i="262"/>
  <c r="G580" i="262"/>
  <c r="E581" i="262"/>
  <c r="G581" i="262"/>
  <c r="E582" i="262"/>
  <c r="G582" i="262"/>
  <c r="E583" i="262"/>
  <c r="G583" i="262"/>
  <c r="E584" i="262"/>
  <c r="G584" i="262"/>
  <c r="E585" i="262"/>
  <c r="G585" i="262"/>
  <c r="E586" i="262"/>
  <c r="G586" i="262"/>
  <c r="G565" i="262"/>
  <c r="E565" i="262"/>
  <c r="G564" i="262"/>
  <c r="E564" i="262"/>
  <c r="G563" i="262"/>
  <c r="E563" i="262"/>
  <c r="C75" i="264" l="1"/>
  <c r="X74" i="264"/>
  <c r="D75" i="262"/>
  <c r="Z74" i="262"/>
  <c r="G562" i="262"/>
  <c r="AC562" i="262"/>
  <c r="E562" i="262"/>
  <c r="AD562" i="262"/>
  <c r="AL562" i="262"/>
  <c r="AK562" i="262"/>
  <c r="C76" i="264" l="1"/>
  <c r="X75" i="264"/>
  <c r="D76" i="262"/>
  <c r="Z75" i="262"/>
  <c r="V640" i="262"/>
  <c r="W640" i="262"/>
  <c r="V641" i="262"/>
  <c r="W641" i="262"/>
  <c r="V642" i="262"/>
  <c r="W642" i="262"/>
  <c r="V643" i="262"/>
  <c r="W643" i="262"/>
  <c r="V644" i="262"/>
  <c r="W644" i="262"/>
  <c r="V645" i="262"/>
  <c r="W645" i="262"/>
  <c r="V646" i="262"/>
  <c r="W646" i="262"/>
  <c r="V647" i="262"/>
  <c r="W647" i="262"/>
  <c r="V648" i="262"/>
  <c r="W648" i="262"/>
  <c r="V649" i="262"/>
  <c r="W649" i="262"/>
  <c r="V650" i="262"/>
  <c r="W650" i="262"/>
  <c r="V651" i="262"/>
  <c r="W651" i="262"/>
  <c r="V652" i="262"/>
  <c r="W652" i="262"/>
  <c r="W639" i="262"/>
  <c r="V639" i="262"/>
  <c r="AM638" i="262"/>
  <c r="AN638" i="262"/>
  <c r="AO638" i="262"/>
  <c r="AP638" i="262"/>
  <c r="AJ638" i="262"/>
  <c r="AI638" i="262"/>
  <c r="AH638" i="262"/>
  <c r="AG638" i="262"/>
  <c r="AF638" i="262"/>
  <c r="AE638" i="262"/>
  <c r="AB638" i="262"/>
  <c r="AA638" i="262"/>
  <c r="L638" i="262"/>
  <c r="M638" i="262"/>
  <c r="N638" i="262"/>
  <c r="O638" i="262"/>
  <c r="P638" i="262"/>
  <c r="Q638" i="262"/>
  <c r="R638" i="262"/>
  <c r="S638" i="262"/>
  <c r="T638" i="262"/>
  <c r="U638" i="262"/>
  <c r="K638" i="262"/>
  <c r="I638" i="262"/>
  <c r="E641" i="262"/>
  <c r="G641" i="262"/>
  <c r="E642" i="262"/>
  <c r="G642" i="262"/>
  <c r="E643" i="262"/>
  <c r="G643" i="262"/>
  <c r="E644" i="262"/>
  <c r="G644" i="262"/>
  <c r="E645" i="262"/>
  <c r="G645" i="262"/>
  <c r="E646" i="262"/>
  <c r="G646" i="262"/>
  <c r="E647" i="262"/>
  <c r="G647" i="262"/>
  <c r="E648" i="262"/>
  <c r="G648" i="262"/>
  <c r="E649" i="262"/>
  <c r="G649" i="262"/>
  <c r="E650" i="262"/>
  <c r="G650" i="262"/>
  <c r="E651" i="262"/>
  <c r="G651" i="262"/>
  <c r="E652" i="262"/>
  <c r="G652" i="262"/>
  <c r="G640" i="262"/>
  <c r="E640" i="262"/>
  <c r="G639" i="262"/>
  <c r="E639" i="262"/>
  <c r="C77" i="264" l="1"/>
  <c r="X76" i="264"/>
  <c r="D77" i="262"/>
  <c r="Z76" i="262"/>
  <c r="E638" i="262"/>
  <c r="G638" i="262"/>
  <c r="AD638" i="262"/>
  <c r="AC638" i="262"/>
  <c r="AK638" i="262"/>
  <c r="AL638" i="262"/>
  <c r="C78" i="264" l="1"/>
  <c r="X77" i="264"/>
  <c r="D78" i="262"/>
  <c r="Z77" i="262"/>
  <c r="AM340" i="262"/>
  <c r="AN340" i="262"/>
  <c r="AO340" i="262"/>
  <c r="AP340" i="262"/>
  <c r="AJ340" i="262"/>
  <c r="AI340" i="262"/>
  <c r="AH340" i="262"/>
  <c r="AG340" i="262"/>
  <c r="AF340" i="262"/>
  <c r="AE340" i="262"/>
  <c r="AB340" i="262"/>
  <c r="AA340" i="262"/>
  <c r="L340" i="262"/>
  <c r="M340" i="262"/>
  <c r="N340" i="262"/>
  <c r="O340" i="262"/>
  <c r="P340" i="262"/>
  <c r="Q340" i="262"/>
  <c r="R340" i="262"/>
  <c r="S340" i="262"/>
  <c r="T340" i="262"/>
  <c r="U340" i="262"/>
  <c r="K340" i="262"/>
  <c r="I340" i="262"/>
  <c r="E342" i="262"/>
  <c r="G342" i="262"/>
  <c r="E343" i="262"/>
  <c r="G343" i="262"/>
  <c r="E344" i="262"/>
  <c r="G344" i="262"/>
  <c r="E345" i="262"/>
  <c r="G345" i="262"/>
  <c r="E346" i="262"/>
  <c r="G346" i="262"/>
  <c r="E347" i="262"/>
  <c r="G347" i="262"/>
  <c r="G341" i="262"/>
  <c r="E341" i="262"/>
  <c r="C79" i="264" l="1"/>
  <c r="X78" i="264"/>
  <c r="D79" i="262"/>
  <c r="Z78" i="262"/>
  <c r="E340" i="262"/>
  <c r="G340" i="262"/>
  <c r="AK340" i="262"/>
  <c r="AL340" i="262"/>
  <c r="AD340" i="262"/>
  <c r="AC340" i="262"/>
  <c r="C80" i="264" l="1"/>
  <c r="X79" i="264"/>
  <c r="D80" i="262"/>
  <c r="Z79" i="262"/>
  <c r="V243" i="262"/>
  <c r="W243" i="262"/>
  <c r="V244" i="262"/>
  <c r="W244" i="262"/>
  <c r="V245" i="262"/>
  <c r="W245" i="262"/>
  <c r="V246" i="262"/>
  <c r="W246" i="262"/>
  <c r="V247" i="262"/>
  <c r="W247" i="262"/>
  <c r="V248" i="262"/>
  <c r="W248" i="262"/>
  <c r="V249" i="262"/>
  <c r="W249" i="262"/>
  <c r="V250" i="262"/>
  <c r="W250" i="262"/>
  <c r="V251" i="262"/>
  <c r="W251" i="262"/>
  <c r="V252" i="262"/>
  <c r="W252" i="262"/>
  <c r="V253" i="262"/>
  <c r="W253" i="262"/>
  <c r="W242" i="262"/>
  <c r="V242" i="262"/>
  <c r="AM241" i="262"/>
  <c r="AN241" i="262"/>
  <c r="AO241" i="262"/>
  <c r="AP241" i="262"/>
  <c r="AJ241" i="262"/>
  <c r="AI241" i="262"/>
  <c r="AH241" i="262"/>
  <c r="AG241" i="262"/>
  <c r="AF241" i="262"/>
  <c r="AE241" i="262"/>
  <c r="AB241" i="262"/>
  <c r="AA241" i="262"/>
  <c r="L241" i="262"/>
  <c r="M241" i="262"/>
  <c r="N241" i="262"/>
  <c r="O241" i="262"/>
  <c r="P241" i="262"/>
  <c r="Q241" i="262"/>
  <c r="R241" i="262"/>
  <c r="S241" i="262"/>
  <c r="T241" i="262"/>
  <c r="U241" i="262"/>
  <c r="K241" i="262"/>
  <c r="I241" i="262"/>
  <c r="E244" i="262"/>
  <c r="G244" i="262"/>
  <c r="E245" i="262"/>
  <c r="G245" i="262"/>
  <c r="E246" i="262"/>
  <c r="G246" i="262"/>
  <c r="E247" i="262"/>
  <c r="G247" i="262"/>
  <c r="E248" i="262"/>
  <c r="G248" i="262"/>
  <c r="E249" i="262"/>
  <c r="G249" i="262"/>
  <c r="E250" i="262"/>
  <c r="G250" i="262"/>
  <c r="E251" i="262"/>
  <c r="G251" i="262"/>
  <c r="E252" i="262"/>
  <c r="G252" i="262"/>
  <c r="E253" i="262"/>
  <c r="G253" i="262"/>
  <c r="G243" i="262"/>
  <c r="E243" i="262"/>
  <c r="G242" i="262"/>
  <c r="E242" i="262"/>
  <c r="X80" i="264" l="1"/>
  <c r="C81" i="264"/>
  <c r="D81" i="262"/>
  <c r="Z80" i="262"/>
  <c r="G241" i="262"/>
  <c r="E241" i="262"/>
  <c r="AC241" i="262"/>
  <c r="AD241" i="262"/>
  <c r="X81" i="264" l="1"/>
  <c r="C82" i="264"/>
  <c r="D82" i="262"/>
  <c r="Z81" i="262"/>
  <c r="AE542" i="262"/>
  <c r="AF542" i="262"/>
  <c r="AG542" i="262"/>
  <c r="AH542" i="262"/>
  <c r="AI542" i="262"/>
  <c r="AJ542" i="262"/>
  <c r="AM542" i="262"/>
  <c r="AN542" i="262"/>
  <c r="AO542" i="262"/>
  <c r="AP542" i="262"/>
  <c r="AB542" i="262"/>
  <c r="AA542" i="262"/>
  <c r="V544" i="262"/>
  <c r="W544" i="262"/>
  <c r="V545" i="262"/>
  <c r="W545" i="262"/>
  <c r="V546" i="262"/>
  <c r="W546" i="262"/>
  <c r="V547" i="262"/>
  <c r="W547" i="262"/>
  <c r="V548" i="262"/>
  <c r="W548" i="262"/>
  <c r="V549" i="262"/>
  <c r="W549" i="262"/>
  <c r="V550" i="262"/>
  <c r="W550" i="262"/>
  <c r="V551" i="262"/>
  <c r="W551" i="262"/>
  <c r="V552" i="262"/>
  <c r="W552" i="262"/>
  <c r="V553" i="262"/>
  <c r="W553" i="262"/>
  <c r="V554" i="262"/>
  <c r="W554" i="262"/>
  <c r="V555" i="262"/>
  <c r="W555" i="262"/>
  <c r="V556" i="262"/>
  <c r="W556" i="262"/>
  <c r="V557" i="262"/>
  <c r="W557" i="262"/>
  <c r="V558" i="262"/>
  <c r="W558" i="262"/>
  <c r="V559" i="262"/>
  <c r="W559" i="262"/>
  <c r="V560" i="262"/>
  <c r="W560" i="262"/>
  <c r="V561" i="262"/>
  <c r="W561" i="262"/>
  <c r="W543" i="262"/>
  <c r="V543" i="262"/>
  <c r="L542" i="262"/>
  <c r="M542" i="262"/>
  <c r="N542" i="262"/>
  <c r="O542" i="262"/>
  <c r="P542" i="262"/>
  <c r="Q542" i="262"/>
  <c r="R542" i="262"/>
  <c r="S542" i="262"/>
  <c r="T542" i="262"/>
  <c r="U542" i="262"/>
  <c r="K542" i="262"/>
  <c r="I542" i="262"/>
  <c r="E547" i="262"/>
  <c r="G547" i="262"/>
  <c r="E548" i="262"/>
  <c r="G548" i="262"/>
  <c r="E549" i="262"/>
  <c r="G549" i="262"/>
  <c r="E550" i="262"/>
  <c r="G550" i="262"/>
  <c r="E551" i="262"/>
  <c r="G551" i="262"/>
  <c r="E552" i="262"/>
  <c r="G552" i="262"/>
  <c r="E553" i="262"/>
  <c r="G553" i="262"/>
  <c r="E554" i="262"/>
  <c r="G554" i="262"/>
  <c r="E555" i="262"/>
  <c r="G555" i="262"/>
  <c r="E556" i="262"/>
  <c r="G556" i="262"/>
  <c r="E557" i="262"/>
  <c r="G557" i="262"/>
  <c r="E558" i="262"/>
  <c r="G558" i="262"/>
  <c r="E559" i="262"/>
  <c r="G559" i="262"/>
  <c r="E560" i="262"/>
  <c r="G560" i="262"/>
  <c r="E561" i="262"/>
  <c r="G561" i="262"/>
  <c r="G546" i="262"/>
  <c r="E546" i="262"/>
  <c r="G545" i="262"/>
  <c r="E545" i="262"/>
  <c r="G544" i="262"/>
  <c r="E544" i="262"/>
  <c r="G543" i="262"/>
  <c r="E543" i="262"/>
  <c r="X82" i="264" l="1"/>
  <c r="C83" i="264"/>
  <c r="D83" i="262"/>
  <c r="Z82" i="262"/>
  <c r="AK542" i="262"/>
  <c r="E542" i="262"/>
  <c r="G542" i="262"/>
  <c r="AL542" i="262"/>
  <c r="AD542" i="262"/>
  <c r="AC542" i="262"/>
  <c r="X83" i="264" l="1"/>
  <c r="C84" i="264"/>
  <c r="D84" i="262"/>
  <c r="Z83" i="262"/>
  <c r="V308" i="262"/>
  <c r="W308" i="262"/>
  <c r="W307" i="262"/>
  <c r="V307" i="262"/>
  <c r="AM306" i="262"/>
  <c r="AN306" i="262"/>
  <c r="AO306" i="262"/>
  <c r="AP306" i="262"/>
  <c r="AJ306" i="262"/>
  <c r="AI306" i="262"/>
  <c r="AH306" i="262"/>
  <c r="AG306" i="262"/>
  <c r="AF306" i="262"/>
  <c r="AE306" i="262"/>
  <c r="AB306" i="262"/>
  <c r="AA306" i="262"/>
  <c r="L306" i="262"/>
  <c r="M306" i="262"/>
  <c r="N306" i="262"/>
  <c r="O306" i="262"/>
  <c r="P306" i="262"/>
  <c r="Q306" i="262"/>
  <c r="R306" i="262"/>
  <c r="S306" i="262"/>
  <c r="T306" i="262"/>
  <c r="U306" i="262"/>
  <c r="K306" i="262"/>
  <c r="I306" i="262"/>
  <c r="G308" i="262"/>
  <c r="E308" i="262"/>
  <c r="G307" i="262"/>
  <c r="E307" i="262"/>
  <c r="C85" i="264" l="1"/>
  <c r="X84" i="264"/>
  <c r="D85" i="262"/>
  <c r="Z84" i="262"/>
  <c r="E306" i="262"/>
  <c r="AC306" i="262"/>
  <c r="G306" i="262"/>
  <c r="AK306" i="262"/>
  <c r="AD306" i="262"/>
  <c r="AL306" i="262"/>
  <c r="X85" i="264" l="1"/>
  <c r="C86" i="264"/>
  <c r="D86" i="262"/>
  <c r="Z85" i="262"/>
  <c r="V214" i="262"/>
  <c r="W214" i="262"/>
  <c r="V215" i="262"/>
  <c r="W215" i="262"/>
  <c r="V216" i="262"/>
  <c r="W216" i="262"/>
  <c r="V217" i="262"/>
  <c r="W217" i="262"/>
  <c r="V218" i="262"/>
  <c r="W218" i="262"/>
  <c r="V219" i="262"/>
  <c r="W219" i="262"/>
  <c r="V220" i="262"/>
  <c r="W220" i="262"/>
  <c r="V221" i="262"/>
  <c r="W221" i="262"/>
  <c r="V222" i="262"/>
  <c r="W222" i="262"/>
  <c r="V223" i="262"/>
  <c r="W223" i="262"/>
  <c r="V224" i="262"/>
  <c r="W224" i="262"/>
  <c r="V225" i="262"/>
  <c r="W225" i="262"/>
  <c r="V226" i="262"/>
  <c r="W226" i="262"/>
  <c r="W213" i="262"/>
  <c r="V213" i="262"/>
  <c r="AM212" i="262"/>
  <c r="AN212" i="262"/>
  <c r="AO212" i="262"/>
  <c r="AP212" i="262"/>
  <c r="AJ212" i="262"/>
  <c r="AI212" i="262"/>
  <c r="AH212" i="262"/>
  <c r="AG212" i="262"/>
  <c r="AF212" i="262"/>
  <c r="AE212" i="262"/>
  <c r="AB212" i="262"/>
  <c r="AA212" i="262"/>
  <c r="L212" i="262"/>
  <c r="M212" i="262"/>
  <c r="N212" i="262"/>
  <c r="O212" i="262"/>
  <c r="P212" i="262"/>
  <c r="Q212" i="262"/>
  <c r="R212" i="262"/>
  <c r="S212" i="262"/>
  <c r="T212" i="262"/>
  <c r="U212" i="262"/>
  <c r="K212" i="262"/>
  <c r="I212" i="262"/>
  <c r="E216" i="262"/>
  <c r="G216" i="262"/>
  <c r="E217" i="262"/>
  <c r="G217" i="262"/>
  <c r="E218" i="262"/>
  <c r="G218" i="262"/>
  <c r="E219" i="262"/>
  <c r="G219" i="262"/>
  <c r="E220" i="262"/>
  <c r="G220" i="262"/>
  <c r="E221" i="262"/>
  <c r="G221" i="262"/>
  <c r="E222" i="262"/>
  <c r="G222" i="262"/>
  <c r="E223" i="262"/>
  <c r="G223" i="262"/>
  <c r="E224" i="262"/>
  <c r="G224" i="262"/>
  <c r="E225" i="262"/>
  <c r="G225" i="262"/>
  <c r="E226" i="262"/>
  <c r="G226" i="262"/>
  <c r="G215" i="262"/>
  <c r="E215" i="262"/>
  <c r="G214" i="262"/>
  <c r="E214" i="262"/>
  <c r="G213" i="262"/>
  <c r="E213" i="262"/>
  <c r="X86" i="264" l="1"/>
  <c r="C87" i="264"/>
  <c r="D87" i="262"/>
  <c r="Z86" i="262"/>
  <c r="G212" i="262"/>
  <c r="AK212" i="262"/>
  <c r="AD212" i="262"/>
  <c r="AC212" i="262"/>
  <c r="AL212" i="262"/>
  <c r="E212" i="262"/>
  <c r="X87" i="264" l="1"/>
  <c r="C88" i="264"/>
  <c r="D88" i="262"/>
  <c r="Z87" i="262"/>
  <c r="E877" i="262"/>
  <c r="G877" i="262"/>
  <c r="E878" i="262"/>
  <c r="G878" i="262"/>
  <c r="E879" i="262"/>
  <c r="G879" i="262"/>
  <c r="G876" i="262"/>
  <c r="E876" i="262"/>
  <c r="G875" i="262"/>
  <c r="E875" i="262"/>
  <c r="V876" i="262"/>
  <c r="W876" i="262"/>
  <c r="V877" i="262"/>
  <c r="W877" i="262"/>
  <c r="V878" i="262"/>
  <c r="W878" i="262"/>
  <c r="V879" i="262"/>
  <c r="W879" i="262"/>
  <c r="V880" i="262"/>
  <c r="W880" i="262"/>
  <c r="V881" i="262"/>
  <c r="W881" i="262"/>
  <c r="V882" i="262"/>
  <c r="W882" i="262"/>
  <c r="V883" i="262"/>
  <c r="W883" i="262"/>
  <c r="V884" i="262"/>
  <c r="W884" i="262"/>
  <c r="V885" i="262"/>
  <c r="W885" i="262"/>
  <c r="V886" i="262"/>
  <c r="W886" i="262"/>
  <c r="V887" i="262"/>
  <c r="W887" i="262"/>
  <c r="V888" i="262"/>
  <c r="W888" i="262"/>
  <c r="W875" i="262"/>
  <c r="V875" i="262"/>
  <c r="AM874" i="262"/>
  <c r="AN874" i="262"/>
  <c r="AO874" i="262"/>
  <c r="AP874" i="262"/>
  <c r="AJ874" i="262"/>
  <c r="AI874" i="262"/>
  <c r="AH874" i="262"/>
  <c r="AG874" i="262"/>
  <c r="AF874" i="262"/>
  <c r="AE874" i="262"/>
  <c r="AB874" i="262"/>
  <c r="AA874" i="262"/>
  <c r="L874" i="262"/>
  <c r="M874" i="262"/>
  <c r="N874" i="262"/>
  <c r="O874" i="262"/>
  <c r="P874" i="262"/>
  <c r="Q874" i="262"/>
  <c r="R874" i="262"/>
  <c r="S874" i="262"/>
  <c r="T874" i="262"/>
  <c r="U874" i="262"/>
  <c r="K874" i="262"/>
  <c r="I874" i="262"/>
  <c r="E880" i="262"/>
  <c r="G880" i="262"/>
  <c r="E881" i="262"/>
  <c r="G881" i="262"/>
  <c r="E882" i="262"/>
  <c r="G882" i="262"/>
  <c r="E883" i="262"/>
  <c r="G883" i="262"/>
  <c r="E884" i="262"/>
  <c r="G884" i="262"/>
  <c r="E885" i="262"/>
  <c r="G885" i="262"/>
  <c r="E886" i="262"/>
  <c r="G886" i="262"/>
  <c r="E887" i="262"/>
  <c r="G887" i="262"/>
  <c r="E888" i="262"/>
  <c r="G888" i="262"/>
  <c r="C89" i="264" l="1"/>
  <c r="X88" i="264"/>
  <c r="D89" i="262"/>
  <c r="Z88" i="262"/>
  <c r="AC874" i="262"/>
  <c r="G874" i="262"/>
  <c r="E874" i="262"/>
  <c r="AD874" i="262"/>
  <c r="AK874" i="262"/>
  <c r="AL874" i="262"/>
  <c r="X89" i="264" l="1"/>
  <c r="C90" i="264"/>
  <c r="D90" i="262"/>
  <c r="Z89" i="262"/>
  <c r="V372" i="262"/>
  <c r="W372" i="262"/>
  <c r="V373" i="262"/>
  <c r="W373" i="262"/>
  <c r="V374" i="262"/>
  <c r="W374" i="262"/>
  <c r="W371" i="262"/>
  <c r="V371" i="262"/>
  <c r="AM370" i="262"/>
  <c r="AN370" i="262"/>
  <c r="AO370" i="262"/>
  <c r="AP370" i="262"/>
  <c r="AJ370" i="262"/>
  <c r="AI370" i="262"/>
  <c r="AH370" i="262"/>
  <c r="AG370" i="262"/>
  <c r="AF370" i="262"/>
  <c r="AE370" i="262"/>
  <c r="AB370" i="262"/>
  <c r="AA370" i="262"/>
  <c r="L370" i="262"/>
  <c r="M370" i="262"/>
  <c r="N370" i="262"/>
  <c r="O370" i="262"/>
  <c r="P370" i="262"/>
  <c r="Q370" i="262"/>
  <c r="R370" i="262"/>
  <c r="S370" i="262"/>
  <c r="T370" i="262"/>
  <c r="U370" i="262"/>
  <c r="K370" i="262"/>
  <c r="I370" i="262"/>
  <c r="E374" i="262"/>
  <c r="G374" i="262"/>
  <c r="G373" i="262"/>
  <c r="E373" i="262"/>
  <c r="G372" i="262"/>
  <c r="E372" i="262"/>
  <c r="G371" i="262"/>
  <c r="E371" i="262"/>
  <c r="C91" i="264" l="1"/>
  <c r="X90" i="264"/>
  <c r="D91" i="262"/>
  <c r="Z90" i="262"/>
  <c r="AL370" i="262"/>
  <c r="AD370" i="262"/>
  <c r="E370" i="262"/>
  <c r="AC370" i="262"/>
  <c r="G370" i="262"/>
  <c r="AK370" i="262"/>
  <c r="C92" i="264" l="1"/>
  <c r="X91" i="264"/>
  <c r="D92" i="262"/>
  <c r="Z91" i="262"/>
  <c r="V655" i="262"/>
  <c r="W655" i="262"/>
  <c r="V656" i="262"/>
  <c r="W656" i="262"/>
  <c r="V657" i="262"/>
  <c r="W657" i="262"/>
  <c r="V658" i="262"/>
  <c r="W658" i="262"/>
  <c r="V659" i="262"/>
  <c r="W659" i="262"/>
  <c r="V660" i="262"/>
  <c r="W660" i="262"/>
  <c r="V661" i="262"/>
  <c r="W661" i="262"/>
  <c r="V662" i="262"/>
  <c r="W662" i="262"/>
  <c r="V663" i="262"/>
  <c r="W663" i="262"/>
  <c r="W654" i="262"/>
  <c r="V654" i="262"/>
  <c r="AM653" i="262"/>
  <c r="AN653" i="262"/>
  <c r="AO653" i="262"/>
  <c r="AP653" i="262"/>
  <c r="AJ653" i="262"/>
  <c r="AI653" i="262"/>
  <c r="AH653" i="262"/>
  <c r="AG653" i="262"/>
  <c r="AF653" i="262"/>
  <c r="AE653" i="262"/>
  <c r="AB653" i="262"/>
  <c r="AA653" i="262"/>
  <c r="L653" i="262"/>
  <c r="M653" i="262"/>
  <c r="N653" i="262"/>
  <c r="O653" i="262"/>
  <c r="P653" i="262"/>
  <c r="Q653" i="262"/>
  <c r="R653" i="262"/>
  <c r="S653" i="262"/>
  <c r="T653" i="262"/>
  <c r="U653" i="262"/>
  <c r="K653" i="262"/>
  <c r="I653" i="262"/>
  <c r="E657" i="262"/>
  <c r="G657" i="262"/>
  <c r="E658" i="262"/>
  <c r="G658" i="262"/>
  <c r="E659" i="262"/>
  <c r="G659" i="262"/>
  <c r="E660" i="262"/>
  <c r="G660" i="262"/>
  <c r="E661" i="262"/>
  <c r="G661" i="262"/>
  <c r="E662" i="262"/>
  <c r="G662" i="262"/>
  <c r="E663" i="262"/>
  <c r="G663" i="262"/>
  <c r="G656" i="262"/>
  <c r="E656" i="262"/>
  <c r="G655" i="262"/>
  <c r="E655" i="262"/>
  <c r="G654" i="262"/>
  <c r="E654" i="262"/>
  <c r="C93" i="264" l="1"/>
  <c r="X92" i="264"/>
  <c r="D93" i="262"/>
  <c r="Z92" i="262"/>
  <c r="E653" i="262"/>
  <c r="G653" i="262"/>
  <c r="AL653" i="262"/>
  <c r="AD653" i="262"/>
  <c r="AC653" i="262"/>
  <c r="AK653" i="262"/>
  <c r="C94" i="264" l="1"/>
  <c r="X93" i="264"/>
  <c r="D94" i="262"/>
  <c r="Z93" i="262"/>
  <c r="AH27" i="262"/>
  <c r="AG27" i="262"/>
  <c r="AC27" i="262" s="1"/>
  <c r="AH25" i="262"/>
  <c r="AD25" i="262" s="1"/>
  <c r="AG25" i="262"/>
  <c r="AC25" i="262" s="1"/>
  <c r="E27" i="262"/>
  <c r="G27" i="262"/>
  <c r="E28" i="262"/>
  <c r="G28" i="262"/>
  <c r="E29" i="262"/>
  <c r="G29" i="262"/>
  <c r="E30" i="262"/>
  <c r="G30" i="262"/>
  <c r="E31" i="262"/>
  <c r="G31" i="262"/>
  <c r="E32" i="262"/>
  <c r="G32" i="262"/>
  <c r="E33" i="262"/>
  <c r="G33" i="262"/>
  <c r="E34" i="262"/>
  <c r="G34" i="262"/>
  <c r="E35" i="262"/>
  <c r="G35" i="262"/>
  <c r="E36" i="262"/>
  <c r="G36" i="262"/>
  <c r="E37" i="262"/>
  <c r="G37" i="262"/>
  <c r="E38" i="262"/>
  <c r="G38" i="262"/>
  <c r="E39" i="262"/>
  <c r="G39" i="262"/>
  <c r="E40" i="262"/>
  <c r="G40" i="262"/>
  <c r="E41" i="262"/>
  <c r="G41" i="262"/>
  <c r="E42" i="262"/>
  <c r="G42" i="262"/>
  <c r="E43" i="262"/>
  <c r="G43" i="262"/>
  <c r="G26" i="262"/>
  <c r="E26" i="262"/>
  <c r="G25" i="262"/>
  <c r="E25" i="262"/>
  <c r="G24" i="262"/>
  <c r="E24" i="262"/>
  <c r="V25" i="262"/>
  <c r="W25" i="262"/>
  <c r="V26" i="262"/>
  <c r="W26" i="262"/>
  <c r="V27" i="262"/>
  <c r="W27" i="262"/>
  <c r="V28" i="262"/>
  <c r="W28" i="262"/>
  <c r="V29" i="262"/>
  <c r="W29" i="262"/>
  <c r="V30" i="262"/>
  <c r="W30" i="262"/>
  <c r="V31" i="262"/>
  <c r="W31" i="262"/>
  <c r="V32" i="262"/>
  <c r="W32" i="262"/>
  <c r="V33" i="262"/>
  <c r="W33" i="262"/>
  <c r="V34" i="262"/>
  <c r="W34" i="262"/>
  <c r="V35" i="262"/>
  <c r="W35" i="262"/>
  <c r="V36" i="262"/>
  <c r="W36" i="262"/>
  <c r="V37" i="262"/>
  <c r="W37" i="262"/>
  <c r="V38" i="262"/>
  <c r="W38" i="262"/>
  <c r="V39" i="262"/>
  <c r="W39" i="262"/>
  <c r="V40" i="262"/>
  <c r="W40" i="262"/>
  <c r="V41" i="262"/>
  <c r="W41" i="262"/>
  <c r="V42" i="262"/>
  <c r="W42" i="262"/>
  <c r="V43" i="262"/>
  <c r="W43" i="262"/>
  <c r="W24" i="262"/>
  <c r="V24" i="262"/>
  <c r="AC29" i="262"/>
  <c r="AD29" i="262"/>
  <c r="AC30" i="262"/>
  <c r="AD30" i="262"/>
  <c r="AC31" i="262"/>
  <c r="AD31" i="262"/>
  <c r="AC32" i="262"/>
  <c r="AD32" i="262"/>
  <c r="AC33" i="262"/>
  <c r="AD33" i="262"/>
  <c r="AC34" i="262"/>
  <c r="AD34" i="262"/>
  <c r="AC35" i="262"/>
  <c r="AD35" i="262"/>
  <c r="AC36" i="262"/>
  <c r="AD36" i="262"/>
  <c r="AC37" i="262"/>
  <c r="AD37" i="262"/>
  <c r="AC38" i="262"/>
  <c r="AD38" i="262"/>
  <c r="AC39" i="262"/>
  <c r="AD39" i="262"/>
  <c r="AC40" i="262"/>
  <c r="AD40" i="262"/>
  <c r="AC41" i="262"/>
  <c r="AD41" i="262"/>
  <c r="AC42" i="262"/>
  <c r="AD42" i="262"/>
  <c r="AC43" i="262"/>
  <c r="AD43" i="262"/>
  <c r="AD28" i="262"/>
  <c r="AC28" i="262"/>
  <c r="AD26" i="262"/>
  <c r="AC26" i="262"/>
  <c r="AD24" i="262"/>
  <c r="AC24" i="262"/>
  <c r="AK28" i="262"/>
  <c r="AL28" i="262"/>
  <c r="AK29" i="262"/>
  <c r="AL29" i="262"/>
  <c r="AK30" i="262"/>
  <c r="AL30" i="262"/>
  <c r="AK31" i="262"/>
  <c r="AL31" i="262"/>
  <c r="AK32" i="262"/>
  <c r="AL32" i="262"/>
  <c r="AK33" i="262"/>
  <c r="AL33" i="262"/>
  <c r="AK34" i="262"/>
  <c r="AL34" i="262"/>
  <c r="AK35" i="262"/>
  <c r="AL35" i="262"/>
  <c r="AK36" i="262"/>
  <c r="AL36" i="262"/>
  <c r="AK37" i="262"/>
  <c r="AL37" i="262"/>
  <c r="AK38" i="262"/>
  <c r="AL38" i="262"/>
  <c r="AK39" i="262"/>
  <c r="AL39" i="262"/>
  <c r="AK40" i="262"/>
  <c r="AL40" i="262"/>
  <c r="AK41" i="262"/>
  <c r="AL41" i="262"/>
  <c r="AK42" i="262"/>
  <c r="AL42" i="262"/>
  <c r="AK43" i="262"/>
  <c r="AL43" i="262"/>
  <c r="AL27" i="262"/>
  <c r="AK27" i="262"/>
  <c r="AL26" i="262"/>
  <c r="AK26" i="262"/>
  <c r="AL25" i="262"/>
  <c r="AK25" i="262"/>
  <c r="AL24" i="262"/>
  <c r="AK24" i="262"/>
  <c r="AM23" i="262"/>
  <c r="AN23" i="262"/>
  <c r="AO23" i="262"/>
  <c r="AP23" i="262"/>
  <c r="AJ23" i="262"/>
  <c r="AI23" i="262"/>
  <c r="AF23" i="262"/>
  <c r="AE23" i="262"/>
  <c r="AB23" i="262"/>
  <c r="AA23" i="262"/>
  <c r="L23" i="262"/>
  <c r="M23" i="262"/>
  <c r="N23" i="262"/>
  <c r="O23" i="262"/>
  <c r="P23" i="262"/>
  <c r="Q23" i="262"/>
  <c r="R23" i="262"/>
  <c r="S23" i="262"/>
  <c r="T23" i="262"/>
  <c r="U23" i="262"/>
  <c r="K23" i="262"/>
  <c r="I23" i="262"/>
  <c r="X94" i="264" l="1"/>
  <c r="C95" i="264"/>
  <c r="D95" i="262"/>
  <c r="Z94" i="262"/>
  <c r="AH23" i="262"/>
  <c r="AG23" i="262"/>
  <c r="AL23" i="262"/>
  <c r="AK23" i="262"/>
  <c r="E23" i="262"/>
  <c r="AD27" i="262"/>
  <c r="AC23" i="262"/>
  <c r="G23" i="262"/>
  <c r="C96" i="264" l="1"/>
  <c r="X95" i="264"/>
  <c r="D96" i="262"/>
  <c r="Z95" i="262"/>
  <c r="AD23" i="262"/>
  <c r="V386" i="262"/>
  <c r="W386" i="262"/>
  <c r="V387" i="262"/>
  <c r="W387" i="262"/>
  <c r="V388" i="262"/>
  <c r="W388" i="262"/>
  <c r="V389" i="262"/>
  <c r="W389" i="262"/>
  <c r="W385" i="262"/>
  <c r="V385" i="262"/>
  <c r="AM384" i="262"/>
  <c r="AN384" i="262"/>
  <c r="AO384" i="262"/>
  <c r="AP384" i="262"/>
  <c r="AJ384" i="262"/>
  <c r="AI384" i="262"/>
  <c r="AH384" i="262"/>
  <c r="AG384" i="262"/>
  <c r="AF384" i="262"/>
  <c r="AE384" i="262"/>
  <c r="AB384" i="262"/>
  <c r="AA384" i="262"/>
  <c r="L384" i="262"/>
  <c r="M384" i="262"/>
  <c r="N384" i="262"/>
  <c r="O384" i="262"/>
  <c r="P384" i="262"/>
  <c r="Q384" i="262"/>
  <c r="R384" i="262"/>
  <c r="S384" i="262"/>
  <c r="T384" i="262"/>
  <c r="U384" i="262"/>
  <c r="K384" i="262"/>
  <c r="I384" i="262"/>
  <c r="E387" i="262"/>
  <c r="G387" i="262"/>
  <c r="E388" i="262"/>
  <c r="G388" i="262"/>
  <c r="E389" i="262"/>
  <c r="G389" i="262"/>
  <c r="G386" i="262"/>
  <c r="E386" i="262"/>
  <c r="G385" i="262"/>
  <c r="E385" i="262"/>
  <c r="X96" i="264" l="1"/>
  <c r="C97" i="264"/>
  <c r="D97" i="262"/>
  <c r="Z96" i="262"/>
  <c r="G384" i="262"/>
  <c r="AL384" i="262"/>
  <c r="AC384" i="262"/>
  <c r="E384" i="262"/>
  <c r="AD384" i="262"/>
  <c r="AK384" i="262"/>
  <c r="C98" i="264" l="1"/>
  <c r="X97" i="264"/>
  <c r="D98" i="262"/>
  <c r="Z97" i="262"/>
  <c r="AE478" i="262"/>
  <c r="AF478" i="262"/>
  <c r="AG478" i="262"/>
  <c r="AH478" i="262"/>
  <c r="AI478" i="262"/>
  <c r="AJ478" i="262"/>
  <c r="AM478" i="262"/>
  <c r="AN478" i="262"/>
  <c r="AO478" i="262"/>
  <c r="AP478" i="262"/>
  <c r="AB478" i="262"/>
  <c r="AA478" i="262"/>
  <c r="V480" i="262"/>
  <c r="W480" i="262"/>
  <c r="V481" i="262"/>
  <c r="W481" i="262"/>
  <c r="V482" i="262"/>
  <c r="W482" i="262"/>
  <c r="V483" i="262"/>
  <c r="W483" i="262"/>
  <c r="V484" i="262"/>
  <c r="W484" i="262"/>
  <c r="V485" i="262"/>
  <c r="W485" i="262"/>
  <c r="V486" i="262"/>
  <c r="W486" i="262"/>
  <c r="V487" i="262"/>
  <c r="W487" i="262"/>
  <c r="V488" i="262"/>
  <c r="W488" i="262"/>
  <c r="V489" i="262"/>
  <c r="W489" i="262"/>
  <c r="W479" i="262"/>
  <c r="V479" i="262"/>
  <c r="L478" i="262"/>
  <c r="M478" i="262"/>
  <c r="N478" i="262"/>
  <c r="O478" i="262"/>
  <c r="P478" i="262"/>
  <c r="Q478" i="262"/>
  <c r="R478" i="262"/>
  <c r="S478" i="262"/>
  <c r="T478" i="262"/>
  <c r="U478" i="262"/>
  <c r="K478" i="262"/>
  <c r="I478" i="262"/>
  <c r="E484" i="262"/>
  <c r="G484" i="262"/>
  <c r="E485" i="262"/>
  <c r="G485" i="262"/>
  <c r="E486" i="262"/>
  <c r="G486" i="262"/>
  <c r="E487" i="262"/>
  <c r="G487" i="262"/>
  <c r="E488" i="262"/>
  <c r="G488" i="262"/>
  <c r="E489" i="262"/>
  <c r="G489" i="262"/>
  <c r="G483" i="262"/>
  <c r="E483" i="262"/>
  <c r="G482" i="262"/>
  <c r="E482" i="262"/>
  <c r="G481" i="262"/>
  <c r="E481" i="262"/>
  <c r="G480" i="262"/>
  <c r="E480" i="262"/>
  <c r="G479" i="262"/>
  <c r="E479" i="262"/>
  <c r="C99" i="264" l="1"/>
  <c r="X98" i="264"/>
  <c r="D99" i="262"/>
  <c r="Z98" i="262"/>
  <c r="AC478" i="262"/>
  <c r="AK478" i="262"/>
  <c r="AL478" i="262"/>
  <c r="AD478" i="262"/>
  <c r="E478" i="262"/>
  <c r="G478" i="262"/>
  <c r="G305" i="262"/>
  <c r="E305" i="262"/>
  <c r="G304" i="262"/>
  <c r="E304" i="262"/>
  <c r="G303" i="262"/>
  <c r="E303" i="262"/>
  <c r="V304" i="262"/>
  <c r="W304" i="262"/>
  <c r="V305" i="262"/>
  <c r="W305" i="262"/>
  <c r="W303" i="262"/>
  <c r="V303" i="262"/>
  <c r="AM302" i="262"/>
  <c r="AN302" i="262"/>
  <c r="AO302" i="262"/>
  <c r="AP302" i="262"/>
  <c r="AJ302" i="262"/>
  <c r="AI302" i="262"/>
  <c r="AH302" i="262"/>
  <c r="AG302" i="262"/>
  <c r="AF302" i="262"/>
  <c r="AE302" i="262"/>
  <c r="AB302" i="262"/>
  <c r="AA302" i="262"/>
  <c r="L302" i="262"/>
  <c r="M302" i="262"/>
  <c r="N302" i="262"/>
  <c r="O302" i="262"/>
  <c r="P302" i="262"/>
  <c r="Q302" i="262"/>
  <c r="R302" i="262"/>
  <c r="S302" i="262"/>
  <c r="T302" i="262"/>
  <c r="U302" i="262"/>
  <c r="K302" i="262"/>
  <c r="I302" i="262"/>
  <c r="C100" i="264" l="1"/>
  <c r="X99" i="264"/>
  <c r="D100" i="262"/>
  <c r="Z99" i="262"/>
  <c r="AK302" i="262"/>
  <c r="AL302" i="262"/>
  <c r="G302" i="262"/>
  <c r="AC302" i="262"/>
  <c r="AD302" i="262"/>
  <c r="E302" i="262"/>
  <c r="X100" i="264" l="1"/>
  <c r="C101" i="264"/>
  <c r="X101" i="264" s="1"/>
  <c r="D101" i="262"/>
  <c r="Z100" i="262"/>
  <c r="AM457" i="262"/>
  <c r="AN457" i="262"/>
  <c r="AO457" i="262"/>
  <c r="AP457" i="262"/>
  <c r="AJ457" i="262"/>
  <c r="AI457" i="262"/>
  <c r="AH457" i="262"/>
  <c r="AG457" i="262"/>
  <c r="AF457" i="262"/>
  <c r="AE457" i="262"/>
  <c r="AB457" i="262"/>
  <c r="AA457" i="262"/>
  <c r="L457" i="262"/>
  <c r="M457" i="262"/>
  <c r="N457" i="262"/>
  <c r="O457" i="262"/>
  <c r="P457" i="262"/>
  <c r="Q457" i="262"/>
  <c r="R457" i="262"/>
  <c r="S457" i="262"/>
  <c r="T457" i="262"/>
  <c r="U457" i="262"/>
  <c r="K457" i="262"/>
  <c r="I457" i="262"/>
  <c r="V459" i="262"/>
  <c r="W459" i="262"/>
  <c r="V460" i="262"/>
  <c r="W460" i="262"/>
  <c r="V461" i="262"/>
  <c r="W461" i="262"/>
  <c r="V462" i="262"/>
  <c r="W462" i="262"/>
  <c r="V463" i="262"/>
  <c r="W463" i="262"/>
  <c r="V464" i="262"/>
  <c r="W464" i="262"/>
  <c r="V465" i="262"/>
  <c r="W465" i="262"/>
  <c r="V466" i="262"/>
  <c r="W466" i="262"/>
  <c r="V467" i="262"/>
  <c r="W467" i="262"/>
  <c r="V468" i="262"/>
  <c r="W468" i="262"/>
  <c r="V469" i="262"/>
  <c r="W469" i="262"/>
  <c r="V470" i="262"/>
  <c r="W470" i="262"/>
  <c r="V471" i="262"/>
  <c r="W471" i="262"/>
  <c r="V472" i="262"/>
  <c r="W472" i="262"/>
  <c r="V473" i="262"/>
  <c r="W473" i="262"/>
  <c r="V474" i="262"/>
  <c r="W474" i="262"/>
  <c r="V475" i="262"/>
  <c r="W475" i="262"/>
  <c r="V476" i="262"/>
  <c r="W476" i="262"/>
  <c r="V477" i="262"/>
  <c r="W477" i="262"/>
  <c r="W458" i="262"/>
  <c r="V458" i="262"/>
  <c r="E463" i="262"/>
  <c r="G463" i="262"/>
  <c r="E464" i="262"/>
  <c r="G464" i="262"/>
  <c r="E465" i="262"/>
  <c r="G465" i="262"/>
  <c r="E466" i="262"/>
  <c r="G466" i="262"/>
  <c r="E467" i="262"/>
  <c r="G467" i="262"/>
  <c r="E468" i="262"/>
  <c r="G468" i="262"/>
  <c r="E469" i="262"/>
  <c r="G469" i="262"/>
  <c r="E470" i="262"/>
  <c r="G470" i="262"/>
  <c r="E471" i="262"/>
  <c r="G471" i="262"/>
  <c r="E472" i="262"/>
  <c r="G472" i="262"/>
  <c r="E473" i="262"/>
  <c r="G473" i="262"/>
  <c r="E474" i="262"/>
  <c r="G474" i="262"/>
  <c r="E475" i="262"/>
  <c r="G475" i="262"/>
  <c r="E476" i="262"/>
  <c r="G476" i="262"/>
  <c r="E477" i="262"/>
  <c r="G477" i="262"/>
  <c r="G462" i="262"/>
  <c r="E462" i="262"/>
  <c r="G461" i="262"/>
  <c r="E461" i="262"/>
  <c r="G460" i="262"/>
  <c r="E460" i="262"/>
  <c r="G459" i="262"/>
  <c r="E459" i="262"/>
  <c r="G458" i="262"/>
  <c r="E458" i="262"/>
  <c r="D102" i="262" l="1"/>
  <c r="Z101" i="262"/>
  <c r="G457" i="262"/>
  <c r="AD457" i="262"/>
  <c r="AC457" i="262"/>
  <c r="AK457" i="262"/>
  <c r="AL457" i="262"/>
  <c r="E457" i="262"/>
  <c r="D103" i="262" l="1"/>
  <c r="Z102" i="262"/>
  <c r="AM183" i="262"/>
  <c r="AN183" i="262"/>
  <c r="AO183" i="262"/>
  <c r="AP183" i="262"/>
  <c r="AJ183" i="262"/>
  <c r="AI183" i="262"/>
  <c r="AH183" i="262"/>
  <c r="AG183" i="262"/>
  <c r="AF183" i="262"/>
  <c r="AE183" i="262"/>
  <c r="AB183" i="262"/>
  <c r="AA183" i="262"/>
  <c r="L183" i="262"/>
  <c r="M183" i="262"/>
  <c r="N183" i="262"/>
  <c r="O183" i="262"/>
  <c r="P183" i="262"/>
  <c r="Q183" i="262"/>
  <c r="R183" i="262"/>
  <c r="S183" i="262"/>
  <c r="T183" i="262"/>
  <c r="U183" i="262"/>
  <c r="K183" i="262"/>
  <c r="I183" i="262"/>
  <c r="AK187" i="262"/>
  <c r="AL187" i="262"/>
  <c r="AK188" i="262"/>
  <c r="AL188" i="262"/>
  <c r="AK189" i="262"/>
  <c r="AL189" i="262"/>
  <c r="AL186" i="262"/>
  <c r="AK186" i="262"/>
  <c r="AL185" i="262"/>
  <c r="AK185" i="262"/>
  <c r="AL184" i="262"/>
  <c r="AK184" i="262"/>
  <c r="V185" i="262"/>
  <c r="W185" i="262"/>
  <c r="V186" i="262"/>
  <c r="W186" i="262"/>
  <c r="V187" i="262"/>
  <c r="W187" i="262"/>
  <c r="V188" i="262"/>
  <c r="W188" i="262"/>
  <c r="V189" i="262"/>
  <c r="W189" i="262"/>
  <c r="W184" i="262"/>
  <c r="V184" i="262"/>
  <c r="E187" i="262"/>
  <c r="G187" i="262"/>
  <c r="E188" i="262"/>
  <c r="G188" i="262"/>
  <c r="E189" i="262"/>
  <c r="G189" i="262"/>
  <c r="G186" i="262"/>
  <c r="E186" i="262"/>
  <c r="G185" i="262"/>
  <c r="E185" i="262"/>
  <c r="G184" i="262"/>
  <c r="E184" i="262"/>
  <c r="D104" i="262" l="1"/>
  <c r="Z103" i="262"/>
  <c r="G183" i="262"/>
  <c r="E183" i="262"/>
  <c r="AC183" i="262"/>
  <c r="AK183" i="262"/>
  <c r="AL183" i="262"/>
  <c r="AD183" i="262"/>
  <c r="E515" i="262"/>
  <c r="G515" i="262"/>
  <c r="E516" i="262"/>
  <c r="G516" i="262"/>
  <c r="E517" i="262"/>
  <c r="G517" i="262"/>
  <c r="E518" i="262"/>
  <c r="G518" i="262"/>
  <c r="E519" i="262"/>
  <c r="G519" i="262"/>
  <c r="E520" i="262"/>
  <c r="G520" i="262"/>
  <c r="E521" i="262"/>
  <c r="G521" i="262"/>
  <c r="E522" i="262"/>
  <c r="G522" i="262"/>
  <c r="E523" i="262"/>
  <c r="G523" i="262"/>
  <c r="E524" i="262"/>
  <c r="G524" i="262"/>
  <c r="E525" i="262"/>
  <c r="G525" i="262"/>
  <c r="E526" i="262"/>
  <c r="G526" i="262"/>
  <c r="G514" i="262"/>
  <c r="E514" i="262"/>
  <c r="G513" i="262"/>
  <c r="E513" i="262"/>
  <c r="G512" i="262"/>
  <c r="E512" i="262"/>
  <c r="G511" i="262"/>
  <c r="E511" i="262"/>
  <c r="G510" i="262"/>
  <c r="E510" i="262"/>
  <c r="V511" i="262"/>
  <c r="W511" i="262"/>
  <c r="V512" i="262"/>
  <c r="W512" i="262"/>
  <c r="V513" i="262"/>
  <c r="W513" i="262"/>
  <c r="V514" i="262"/>
  <c r="W514" i="262"/>
  <c r="V515" i="262"/>
  <c r="W515" i="262"/>
  <c r="V516" i="262"/>
  <c r="W516" i="262"/>
  <c r="V517" i="262"/>
  <c r="W517" i="262"/>
  <c r="V518" i="262"/>
  <c r="W518" i="262"/>
  <c r="V519" i="262"/>
  <c r="W519" i="262"/>
  <c r="V520" i="262"/>
  <c r="W520" i="262"/>
  <c r="V521" i="262"/>
  <c r="W521" i="262"/>
  <c r="V522" i="262"/>
  <c r="W522" i="262"/>
  <c r="V523" i="262"/>
  <c r="W523" i="262"/>
  <c r="V524" i="262"/>
  <c r="W524" i="262"/>
  <c r="V525" i="262"/>
  <c r="W525" i="262"/>
  <c r="V526" i="262"/>
  <c r="W526" i="262"/>
  <c r="W510" i="262"/>
  <c r="V510" i="262"/>
  <c r="AB509" i="262"/>
  <c r="AE509" i="262"/>
  <c r="AF509" i="262"/>
  <c r="AG509" i="262"/>
  <c r="AH509" i="262"/>
  <c r="AI509" i="262"/>
  <c r="AJ509" i="262"/>
  <c r="AM509" i="262"/>
  <c r="AN509" i="262"/>
  <c r="AO509" i="262"/>
  <c r="AP509" i="262"/>
  <c r="AA509" i="262"/>
  <c r="L509" i="262"/>
  <c r="M509" i="262"/>
  <c r="N509" i="262"/>
  <c r="O509" i="262"/>
  <c r="P509" i="262"/>
  <c r="Q509" i="262"/>
  <c r="R509" i="262"/>
  <c r="S509" i="262"/>
  <c r="T509" i="262"/>
  <c r="U509" i="262"/>
  <c r="K509" i="262"/>
  <c r="I509" i="262"/>
  <c r="D105" i="262" l="1"/>
  <c r="Z104" i="262"/>
  <c r="E509" i="262"/>
  <c r="G509" i="262"/>
  <c r="AC509" i="262"/>
  <c r="AK509" i="262"/>
  <c r="AL509" i="262"/>
  <c r="AD509" i="262"/>
  <c r="D106" i="262" l="1"/>
  <c r="Z105" i="262"/>
  <c r="E416" i="262"/>
  <c r="G416" i="262"/>
  <c r="E417" i="262"/>
  <c r="G417" i="262"/>
  <c r="E418" i="262"/>
  <c r="G418" i="262"/>
  <c r="E419" i="262"/>
  <c r="G419" i="262"/>
  <c r="E420" i="262"/>
  <c r="G420" i="262"/>
  <c r="E421" i="262"/>
  <c r="G421" i="262"/>
  <c r="E422" i="262"/>
  <c r="G422" i="262"/>
  <c r="E423" i="262"/>
  <c r="G423" i="262"/>
  <c r="E424" i="262"/>
  <c r="G424" i="262"/>
  <c r="E425" i="262"/>
  <c r="G425" i="262"/>
  <c r="E426" i="262"/>
  <c r="G426" i="262"/>
  <c r="G415" i="262"/>
  <c r="E415" i="262"/>
  <c r="G414" i="262"/>
  <c r="E414" i="262"/>
  <c r="G413" i="262"/>
  <c r="E413" i="262"/>
  <c r="G412" i="262"/>
  <c r="E412" i="262"/>
  <c r="G411" i="262"/>
  <c r="E411" i="262"/>
  <c r="G410" i="262"/>
  <c r="E410" i="262"/>
  <c r="V411" i="262"/>
  <c r="W411" i="262"/>
  <c r="V412" i="262"/>
  <c r="W412" i="262"/>
  <c r="V413" i="262"/>
  <c r="W413" i="262"/>
  <c r="V414" i="262"/>
  <c r="W414" i="262"/>
  <c r="V415" i="262"/>
  <c r="W415" i="262"/>
  <c r="V416" i="262"/>
  <c r="W416" i="262"/>
  <c r="V417" i="262"/>
  <c r="W417" i="262"/>
  <c r="V418" i="262"/>
  <c r="W418" i="262"/>
  <c r="V419" i="262"/>
  <c r="W419" i="262"/>
  <c r="V420" i="262"/>
  <c r="W420" i="262"/>
  <c r="V421" i="262"/>
  <c r="W421" i="262"/>
  <c r="V422" i="262"/>
  <c r="W422" i="262"/>
  <c r="V423" i="262"/>
  <c r="W423" i="262"/>
  <c r="V424" i="262"/>
  <c r="W424" i="262"/>
  <c r="V425" i="262"/>
  <c r="W425" i="262"/>
  <c r="V426" i="262"/>
  <c r="W426" i="262"/>
  <c r="W410" i="262"/>
  <c r="V410" i="262"/>
  <c r="AM409" i="262"/>
  <c r="AN409" i="262"/>
  <c r="AO409" i="262"/>
  <c r="AP409" i="262"/>
  <c r="AJ409" i="262"/>
  <c r="AI409" i="262"/>
  <c r="AH409" i="262"/>
  <c r="AG409" i="262"/>
  <c r="AF409" i="262"/>
  <c r="AE409" i="262"/>
  <c r="AB409" i="262"/>
  <c r="AA409" i="262"/>
  <c r="L409" i="262"/>
  <c r="M409" i="262"/>
  <c r="N409" i="262"/>
  <c r="O409" i="262"/>
  <c r="P409" i="262"/>
  <c r="Q409" i="262"/>
  <c r="R409" i="262"/>
  <c r="S409" i="262"/>
  <c r="T409" i="262"/>
  <c r="U409" i="262"/>
  <c r="K409" i="262"/>
  <c r="I409" i="262"/>
  <c r="D107" i="262" l="1"/>
  <c r="Z106" i="262"/>
  <c r="AL409" i="262"/>
  <c r="AC409" i="262"/>
  <c r="AK409" i="262"/>
  <c r="AD409" i="262"/>
  <c r="E409" i="262"/>
  <c r="G409" i="262"/>
  <c r="D108" i="262" l="1"/>
  <c r="Z107" i="262"/>
  <c r="V192" i="262"/>
  <c r="W192" i="262"/>
  <c r="V193" i="262"/>
  <c r="W193" i="262"/>
  <c r="V194" i="262"/>
  <c r="W194" i="262"/>
  <c r="V195" i="262"/>
  <c r="W195" i="262"/>
  <c r="V196" i="262"/>
  <c r="W196" i="262"/>
  <c r="V197" i="262"/>
  <c r="W197" i="262"/>
  <c r="V198" i="262"/>
  <c r="W198" i="262"/>
  <c r="W191" i="262"/>
  <c r="V191" i="262"/>
  <c r="E194" i="262"/>
  <c r="G194" i="262"/>
  <c r="E195" i="262"/>
  <c r="G195" i="262"/>
  <c r="E196" i="262"/>
  <c r="G196" i="262"/>
  <c r="E197" i="262"/>
  <c r="G197" i="262"/>
  <c r="E198" i="262"/>
  <c r="G198" i="262"/>
  <c r="G193" i="262"/>
  <c r="E193" i="262"/>
  <c r="G192" i="262"/>
  <c r="E192" i="262"/>
  <c r="G191" i="262"/>
  <c r="E191" i="262"/>
  <c r="AK196" i="262"/>
  <c r="AL196" i="262"/>
  <c r="AK197" i="262"/>
  <c r="AL197" i="262"/>
  <c r="AK198" i="262"/>
  <c r="AL198" i="262"/>
  <c r="AL195" i="262"/>
  <c r="AK195" i="262"/>
  <c r="AL194" i="262"/>
  <c r="AK194" i="262"/>
  <c r="AL193" i="262"/>
  <c r="AK193" i="262"/>
  <c r="AL192" i="262"/>
  <c r="AK192" i="262"/>
  <c r="AL191" i="262"/>
  <c r="AK191" i="262"/>
  <c r="AM190" i="262"/>
  <c r="AN190" i="262"/>
  <c r="AO190" i="262"/>
  <c r="AP190" i="262"/>
  <c r="AJ190" i="262"/>
  <c r="AI190" i="262"/>
  <c r="AH190" i="262"/>
  <c r="AG190" i="262"/>
  <c r="AF190" i="262"/>
  <c r="AE190" i="262"/>
  <c r="AB190" i="262"/>
  <c r="AA190" i="262"/>
  <c r="L190" i="262"/>
  <c r="M190" i="262"/>
  <c r="N190" i="262"/>
  <c r="O190" i="262"/>
  <c r="P190" i="262"/>
  <c r="Q190" i="262"/>
  <c r="R190" i="262"/>
  <c r="S190" i="262"/>
  <c r="T190" i="262"/>
  <c r="U190" i="262"/>
  <c r="K190" i="262"/>
  <c r="I190" i="262"/>
  <c r="D109" i="262" l="1"/>
  <c r="Z108" i="262"/>
  <c r="E190" i="262"/>
  <c r="AL190" i="262"/>
  <c r="G190" i="262"/>
  <c r="AD190" i="262"/>
  <c r="AC190" i="262"/>
  <c r="AK190" i="262"/>
  <c r="D110" i="262" l="1"/>
  <c r="Z109" i="262"/>
  <c r="E364" i="262"/>
  <c r="G364" i="262"/>
  <c r="E365" i="262"/>
  <c r="G365" i="262"/>
  <c r="E366" i="262"/>
  <c r="G366" i="262"/>
  <c r="E367" i="262"/>
  <c r="G367" i="262"/>
  <c r="E368" i="262"/>
  <c r="G368" i="262"/>
  <c r="E369" i="262"/>
  <c r="G369" i="262"/>
  <c r="G363" i="262"/>
  <c r="E363" i="262"/>
  <c r="G362" i="262"/>
  <c r="E362" i="262"/>
  <c r="G361" i="262"/>
  <c r="E361" i="262"/>
  <c r="V362" i="262"/>
  <c r="W362" i="262"/>
  <c r="V363" i="262"/>
  <c r="W363" i="262"/>
  <c r="V364" i="262"/>
  <c r="W364" i="262"/>
  <c r="V365" i="262"/>
  <c r="W365" i="262"/>
  <c r="V366" i="262"/>
  <c r="W366" i="262"/>
  <c r="V367" i="262"/>
  <c r="W367" i="262"/>
  <c r="V368" i="262"/>
  <c r="W368" i="262"/>
  <c r="V369" i="262"/>
  <c r="W369" i="262"/>
  <c r="W361" i="262"/>
  <c r="V361" i="262"/>
  <c r="AB360" i="262"/>
  <c r="AE360" i="262"/>
  <c r="AF360" i="262"/>
  <c r="AG360" i="262"/>
  <c r="AH360" i="262"/>
  <c r="AI360" i="262"/>
  <c r="AJ360" i="262"/>
  <c r="AM360" i="262"/>
  <c r="AN360" i="262"/>
  <c r="AO360" i="262"/>
  <c r="AP360" i="262"/>
  <c r="AA360" i="262"/>
  <c r="L360" i="262"/>
  <c r="M360" i="262"/>
  <c r="N360" i="262"/>
  <c r="O360" i="262"/>
  <c r="P360" i="262"/>
  <c r="Q360" i="262"/>
  <c r="R360" i="262"/>
  <c r="S360" i="262"/>
  <c r="T360" i="262"/>
  <c r="U360" i="262"/>
  <c r="K360" i="262"/>
  <c r="I360" i="262"/>
  <c r="D111" i="262" l="1"/>
  <c r="Z110" i="262"/>
  <c r="E360" i="262"/>
  <c r="G360" i="262"/>
  <c r="AL360" i="262"/>
  <c r="AK360" i="262"/>
  <c r="D112" i="262" l="1"/>
  <c r="Z111" i="262"/>
  <c r="E668" i="262"/>
  <c r="G668" i="262"/>
  <c r="E669" i="262"/>
  <c r="G669" i="262"/>
  <c r="E670" i="262"/>
  <c r="G670" i="262"/>
  <c r="E671" i="262"/>
  <c r="G671" i="262"/>
  <c r="E672" i="262"/>
  <c r="G672" i="262"/>
  <c r="E673" i="262"/>
  <c r="G673" i="262"/>
  <c r="E674" i="262"/>
  <c r="G674" i="262"/>
  <c r="E675" i="262"/>
  <c r="G675" i="262"/>
  <c r="E676" i="262"/>
  <c r="G676" i="262"/>
  <c r="E677" i="262"/>
  <c r="G677" i="262"/>
  <c r="E678" i="262"/>
  <c r="G678" i="262"/>
  <c r="E679" i="262"/>
  <c r="G679" i="262"/>
  <c r="E680" i="262"/>
  <c r="G680" i="262"/>
  <c r="E681" i="262"/>
  <c r="G681" i="262"/>
  <c r="E682" i="262"/>
  <c r="G682" i="262"/>
  <c r="E683" i="262"/>
  <c r="G683" i="262"/>
  <c r="E684" i="262"/>
  <c r="G684" i="262"/>
  <c r="E685" i="262"/>
  <c r="G685" i="262"/>
  <c r="E686" i="262"/>
  <c r="G686" i="262"/>
  <c r="E687" i="262"/>
  <c r="G687" i="262"/>
  <c r="E688" i="262"/>
  <c r="G688" i="262"/>
  <c r="E689" i="262"/>
  <c r="G689" i="262"/>
  <c r="E690" i="262"/>
  <c r="G690" i="262"/>
  <c r="E691" i="262"/>
  <c r="G691" i="262"/>
  <c r="G667" i="262"/>
  <c r="E667" i="262"/>
  <c r="G666" i="262"/>
  <c r="E666" i="262"/>
  <c r="G665" i="262"/>
  <c r="E665" i="262"/>
  <c r="V666" i="262"/>
  <c r="W666" i="262"/>
  <c r="V667" i="262"/>
  <c r="W667" i="262"/>
  <c r="V668" i="262"/>
  <c r="W668" i="262"/>
  <c r="V669" i="262"/>
  <c r="W669" i="262"/>
  <c r="V670" i="262"/>
  <c r="W670" i="262"/>
  <c r="V671" i="262"/>
  <c r="W671" i="262"/>
  <c r="V672" i="262"/>
  <c r="W672" i="262"/>
  <c r="V673" i="262"/>
  <c r="W673" i="262"/>
  <c r="V674" i="262"/>
  <c r="W674" i="262"/>
  <c r="V675" i="262"/>
  <c r="W675" i="262"/>
  <c r="V676" i="262"/>
  <c r="W676" i="262"/>
  <c r="V677" i="262"/>
  <c r="W677" i="262"/>
  <c r="V678" i="262"/>
  <c r="W678" i="262"/>
  <c r="V679" i="262"/>
  <c r="W679" i="262"/>
  <c r="V680" i="262"/>
  <c r="W680" i="262"/>
  <c r="V681" i="262"/>
  <c r="W681" i="262"/>
  <c r="V682" i="262"/>
  <c r="W682" i="262"/>
  <c r="V683" i="262"/>
  <c r="W683" i="262"/>
  <c r="V684" i="262"/>
  <c r="W684" i="262"/>
  <c r="V685" i="262"/>
  <c r="W685" i="262"/>
  <c r="V686" i="262"/>
  <c r="W686" i="262"/>
  <c r="V687" i="262"/>
  <c r="W687" i="262"/>
  <c r="V688" i="262"/>
  <c r="W688" i="262"/>
  <c r="V689" i="262"/>
  <c r="W689" i="262"/>
  <c r="V690" i="262"/>
  <c r="W690" i="262"/>
  <c r="V691" i="262"/>
  <c r="W691" i="262"/>
  <c r="W665" i="262"/>
  <c r="V665" i="262"/>
  <c r="AM664" i="262"/>
  <c r="AN664" i="262"/>
  <c r="AO664" i="262"/>
  <c r="AP664" i="262"/>
  <c r="AJ664" i="262"/>
  <c r="AI664" i="262"/>
  <c r="AH664" i="262"/>
  <c r="AG664" i="262"/>
  <c r="AF664" i="262"/>
  <c r="AE664" i="262"/>
  <c r="AB664" i="262"/>
  <c r="AA664" i="262"/>
  <c r="L664" i="262"/>
  <c r="M664" i="262"/>
  <c r="N664" i="262"/>
  <c r="O664" i="262"/>
  <c r="P664" i="262"/>
  <c r="Q664" i="262"/>
  <c r="R664" i="262"/>
  <c r="S664" i="262"/>
  <c r="T664" i="262"/>
  <c r="U664" i="262"/>
  <c r="K664" i="262"/>
  <c r="I664" i="262"/>
  <c r="D113" i="262" l="1"/>
  <c r="Z112" i="262"/>
  <c r="AC664" i="262"/>
  <c r="AD664" i="262"/>
  <c r="AK664" i="262"/>
  <c r="AL664" i="262"/>
  <c r="E664" i="262"/>
  <c r="G664" i="262"/>
  <c r="D114" i="262" l="1"/>
  <c r="Z113" i="262"/>
  <c r="V311" i="262"/>
  <c r="W311" i="262"/>
  <c r="V312" i="262"/>
  <c r="W312" i="262"/>
  <c r="V313" i="262"/>
  <c r="W313" i="262"/>
  <c r="V314" i="262"/>
  <c r="W314" i="262"/>
  <c r="V315" i="262"/>
  <c r="W315" i="262"/>
  <c r="W310" i="262"/>
  <c r="V310" i="262"/>
  <c r="AM309" i="262"/>
  <c r="AN309" i="262"/>
  <c r="AO309" i="262"/>
  <c r="AP309" i="262"/>
  <c r="AJ309" i="262"/>
  <c r="AI309" i="262"/>
  <c r="AH309" i="262"/>
  <c r="AG309" i="262"/>
  <c r="AF309" i="262"/>
  <c r="AE309" i="262"/>
  <c r="AB309" i="262"/>
  <c r="AA309" i="262"/>
  <c r="L309" i="262"/>
  <c r="M309" i="262"/>
  <c r="N309" i="262"/>
  <c r="O309" i="262"/>
  <c r="P309" i="262"/>
  <c r="Q309" i="262"/>
  <c r="R309" i="262"/>
  <c r="S309" i="262"/>
  <c r="T309" i="262"/>
  <c r="U309" i="262"/>
  <c r="K309" i="262"/>
  <c r="I309" i="262"/>
  <c r="E313" i="262"/>
  <c r="G313" i="262"/>
  <c r="E314" i="262"/>
  <c r="G314" i="262"/>
  <c r="E315" i="262"/>
  <c r="G315" i="262"/>
  <c r="G312" i="262"/>
  <c r="E312" i="262"/>
  <c r="G311" i="262"/>
  <c r="E311" i="262"/>
  <c r="G310" i="262"/>
  <c r="E310" i="262"/>
  <c r="D115" i="262" l="1"/>
  <c r="Z114" i="262"/>
  <c r="AD309" i="262"/>
  <c r="AC309" i="262"/>
  <c r="E309" i="262"/>
  <c r="G309" i="262"/>
  <c r="AK309" i="262"/>
  <c r="AL309" i="262"/>
  <c r="D116" i="262" l="1"/>
  <c r="Z115" i="262"/>
  <c r="AE375" i="262"/>
  <c r="AF375" i="262"/>
  <c r="AG375" i="262"/>
  <c r="AH375" i="262"/>
  <c r="AI375" i="262"/>
  <c r="AJ375" i="262"/>
  <c r="AM375" i="262"/>
  <c r="AN375" i="262"/>
  <c r="AO375" i="262"/>
  <c r="AP375" i="262"/>
  <c r="AB375" i="262"/>
  <c r="AA375" i="262"/>
  <c r="L375" i="262"/>
  <c r="M375" i="262"/>
  <c r="N375" i="262"/>
  <c r="O375" i="262"/>
  <c r="P375" i="262"/>
  <c r="Q375" i="262"/>
  <c r="R375" i="262"/>
  <c r="S375" i="262"/>
  <c r="T375" i="262"/>
  <c r="U375" i="262"/>
  <c r="K375" i="262"/>
  <c r="I375" i="262"/>
  <c r="V377" i="262"/>
  <c r="W377" i="262"/>
  <c r="V378" i="262"/>
  <c r="W378" i="262"/>
  <c r="V379" i="262"/>
  <c r="W379" i="262"/>
  <c r="V380" i="262"/>
  <c r="W380" i="262"/>
  <c r="V381" i="262"/>
  <c r="W381" i="262"/>
  <c r="V382" i="262"/>
  <c r="W382" i="262"/>
  <c r="V383" i="262"/>
  <c r="W383" i="262"/>
  <c r="W376" i="262"/>
  <c r="V376" i="262"/>
  <c r="E378" i="262"/>
  <c r="G378" i="262"/>
  <c r="E379" i="262"/>
  <c r="G379" i="262"/>
  <c r="E380" i="262"/>
  <c r="G380" i="262"/>
  <c r="E381" i="262"/>
  <c r="G381" i="262"/>
  <c r="E382" i="262"/>
  <c r="G382" i="262"/>
  <c r="E383" i="262"/>
  <c r="G383" i="262"/>
  <c r="G377" i="262"/>
  <c r="E377" i="262"/>
  <c r="G376" i="262"/>
  <c r="E376" i="262"/>
  <c r="D117" i="262" l="1"/>
  <c r="Z116" i="262"/>
  <c r="AD375" i="262"/>
  <c r="AL375" i="262"/>
  <c r="E375" i="262"/>
  <c r="AC375" i="262"/>
  <c r="G375" i="262"/>
  <c r="AK375" i="262"/>
  <c r="G402" i="262"/>
  <c r="E402" i="262"/>
  <c r="G401" i="262"/>
  <c r="E401" i="262"/>
  <c r="G400" i="262"/>
  <c r="E400" i="262"/>
  <c r="D118" i="262" l="1"/>
  <c r="Z117" i="262"/>
  <c r="V529" i="262"/>
  <c r="W529" i="262"/>
  <c r="V530" i="262"/>
  <c r="W530" i="262"/>
  <c r="V531" i="262"/>
  <c r="W531" i="262"/>
  <c r="V532" i="262"/>
  <c r="W532" i="262"/>
  <c r="V533" i="262"/>
  <c r="W533" i="262"/>
  <c r="V534" i="262"/>
  <c r="W534" i="262"/>
  <c r="V535" i="262"/>
  <c r="W535" i="262"/>
  <c r="V536" i="262"/>
  <c r="W536" i="262"/>
  <c r="V537" i="262"/>
  <c r="W537" i="262"/>
  <c r="V538" i="262"/>
  <c r="W538" i="262"/>
  <c r="V539" i="262"/>
  <c r="W539" i="262"/>
  <c r="V540" i="262"/>
  <c r="W540" i="262"/>
  <c r="V541" i="262"/>
  <c r="W541" i="262"/>
  <c r="W528" i="262"/>
  <c r="V528" i="262"/>
  <c r="AM527" i="262"/>
  <c r="AN527" i="262"/>
  <c r="AO527" i="262"/>
  <c r="AP527" i="262"/>
  <c r="AJ527" i="262"/>
  <c r="AI527" i="262"/>
  <c r="AH527" i="262"/>
  <c r="AG527" i="262"/>
  <c r="AF527" i="262"/>
  <c r="AE527" i="262"/>
  <c r="AB527" i="262"/>
  <c r="AA527" i="262"/>
  <c r="L527" i="262"/>
  <c r="M527" i="262"/>
  <c r="N527" i="262"/>
  <c r="O527" i="262"/>
  <c r="P527" i="262"/>
  <c r="Q527" i="262"/>
  <c r="R527" i="262"/>
  <c r="S527" i="262"/>
  <c r="T527" i="262"/>
  <c r="U527" i="262"/>
  <c r="K527" i="262"/>
  <c r="I527" i="262"/>
  <c r="E532" i="262"/>
  <c r="G532" i="262"/>
  <c r="E533" i="262"/>
  <c r="G533" i="262"/>
  <c r="E534" i="262"/>
  <c r="G534" i="262"/>
  <c r="E535" i="262"/>
  <c r="G535" i="262"/>
  <c r="E536" i="262"/>
  <c r="G536" i="262"/>
  <c r="E537" i="262"/>
  <c r="G537" i="262"/>
  <c r="E538" i="262"/>
  <c r="G538" i="262"/>
  <c r="E539" i="262"/>
  <c r="G539" i="262"/>
  <c r="E540" i="262"/>
  <c r="G540" i="262"/>
  <c r="E541" i="262"/>
  <c r="G541" i="262"/>
  <c r="G531" i="262"/>
  <c r="E531" i="262"/>
  <c r="G530" i="262"/>
  <c r="E530" i="262"/>
  <c r="G529" i="262"/>
  <c r="E529" i="262"/>
  <c r="G528" i="262"/>
  <c r="E528" i="262"/>
  <c r="D119" i="262" l="1"/>
  <c r="Z118" i="262"/>
  <c r="G527" i="262"/>
  <c r="AL527" i="262"/>
  <c r="E527" i="262"/>
  <c r="AK527" i="262"/>
  <c r="AC527" i="262"/>
  <c r="AD527" i="262"/>
  <c r="D120" i="262" l="1"/>
  <c r="Z119" i="262"/>
  <c r="V80" i="262"/>
  <c r="W80" i="262"/>
  <c r="V81" i="262"/>
  <c r="W81" i="262"/>
  <c r="V82" i="262"/>
  <c r="W82" i="262"/>
  <c r="V83" i="262"/>
  <c r="W83" i="262"/>
  <c r="V84" i="262"/>
  <c r="W84" i="262"/>
  <c r="V85" i="262"/>
  <c r="W85" i="262"/>
  <c r="W79" i="262"/>
  <c r="V79" i="262"/>
  <c r="AK84" i="262"/>
  <c r="AL84" i="262"/>
  <c r="AK85" i="262"/>
  <c r="AL85" i="262"/>
  <c r="AL83" i="262"/>
  <c r="AK83" i="262"/>
  <c r="AL82" i="262"/>
  <c r="AK82" i="262"/>
  <c r="AL81" i="262"/>
  <c r="AK81" i="262"/>
  <c r="AL80" i="262"/>
  <c r="AK80" i="262"/>
  <c r="AL79" i="262"/>
  <c r="AK79" i="262"/>
  <c r="AM78" i="262"/>
  <c r="AN78" i="262"/>
  <c r="AO78" i="262"/>
  <c r="AP78" i="262"/>
  <c r="AJ78" i="262"/>
  <c r="AI78" i="262"/>
  <c r="AH78" i="262"/>
  <c r="AG78" i="262"/>
  <c r="AF78" i="262"/>
  <c r="AE78" i="262"/>
  <c r="AB78" i="262"/>
  <c r="AA78" i="262"/>
  <c r="L78" i="262"/>
  <c r="M78" i="262"/>
  <c r="N78" i="262"/>
  <c r="O78" i="262"/>
  <c r="P78" i="262"/>
  <c r="Q78" i="262"/>
  <c r="R78" i="262"/>
  <c r="S78" i="262"/>
  <c r="T78" i="262"/>
  <c r="U78" i="262"/>
  <c r="K78" i="262"/>
  <c r="I78" i="262"/>
  <c r="E83" i="262"/>
  <c r="G83" i="262"/>
  <c r="E84" i="262"/>
  <c r="G84" i="262"/>
  <c r="E85" i="262"/>
  <c r="G85" i="262"/>
  <c r="G82" i="262"/>
  <c r="E82" i="262"/>
  <c r="G81" i="262"/>
  <c r="E81" i="262"/>
  <c r="G80" i="262"/>
  <c r="E80" i="262"/>
  <c r="G79" i="262"/>
  <c r="E79" i="262"/>
  <c r="D121" i="262" l="1"/>
  <c r="Z120" i="262"/>
  <c r="E78" i="262"/>
  <c r="G78" i="262"/>
  <c r="AC78" i="262"/>
  <c r="AD78" i="262"/>
  <c r="AK78" i="262"/>
  <c r="AL78" i="262"/>
  <c r="D122" i="262" l="1"/>
  <c r="Z121" i="262"/>
  <c r="AM172" i="262"/>
  <c r="AN172" i="262"/>
  <c r="AO172" i="262"/>
  <c r="AP172" i="262"/>
  <c r="AJ172" i="262"/>
  <c r="AI172" i="262"/>
  <c r="AH172" i="262"/>
  <c r="AG172" i="262"/>
  <c r="AF172" i="262"/>
  <c r="AE172" i="262"/>
  <c r="AB172" i="262"/>
  <c r="AA172" i="262"/>
  <c r="L172" i="262"/>
  <c r="M172" i="262"/>
  <c r="N172" i="262"/>
  <c r="O172" i="262"/>
  <c r="P172" i="262"/>
  <c r="Q172" i="262"/>
  <c r="R172" i="262"/>
  <c r="S172" i="262"/>
  <c r="T172" i="262"/>
  <c r="U172" i="262"/>
  <c r="K172" i="262"/>
  <c r="I172" i="262"/>
  <c r="V174" i="262"/>
  <c r="W174" i="262"/>
  <c r="V175" i="262"/>
  <c r="W175" i="262"/>
  <c r="V176" i="262"/>
  <c r="W176" i="262"/>
  <c r="V177" i="262"/>
  <c r="W177" i="262"/>
  <c r="V178" i="262"/>
  <c r="W178" i="262"/>
  <c r="V179" i="262"/>
  <c r="W179" i="262"/>
  <c r="V180" i="262"/>
  <c r="W180" i="262"/>
  <c r="V181" i="262"/>
  <c r="W181" i="262"/>
  <c r="V182" i="262"/>
  <c r="W182" i="262"/>
  <c r="W173" i="262"/>
  <c r="V173" i="262"/>
  <c r="AK176" i="262"/>
  <c r="AL176" i="262"/>
  <c r="AK177" i="262"/>
  <c r="AL177" i="262"/>
  <c r="AK178" i="262"/>
  <c r="AL178" i="262"/>
  <c r="AK179" i="262"/>
  <c r="AL179" i="262"/>
  <c r="AK180" i="262"/>
  <c r="AL180" i="262"/>
  <c r="AK181" i="262"/>
  <c r="AL181" i="262"/>
  <c r="AK182" i="262"/>
  <c r="AL182" i="262"/>
  <c r="AL175" i="262"/>
  <c r="AK175" i="262"/>
  <c r="AL174" i="262"/>
  <c r="AK174" i="262"/>
  <c r="AL173" i="262"/>
  <c r="AK173" i="262"/>
  <c r="E177" i="262"/>
  <c r="G177" i="262"/>
  <c r="E178" i="262"/>
  <c r="G178" i="262"/>
  <c r="E179" i="262"/>
  <c r="G179" i="262"/>
  <c r="E180" i="262"/>
  <c r="G180" i="262"/>
  <c r="E181" i="262"/>
  <c r="G181" i="262"/>
  <c r="E182" i="262"/>
  <c r="G182" i="262"/>
  <c r="G176" i="262"/>
  <c r="E176" i="262"/>
  <c r="G175" i="262"/>
  <c r="E175" i="262"/>
  <c r="G174" i="262"/>
  <c r="E174" i="262"/>
  <c r="G173" i="262"/>
  <c r="E173" i="262"/>
  <c r="D123" i="262" l="1"/>
  <c r="Z122" i="262"/>
  <c r="E172" i="262"/>
  <c r="AL172" i="262"/>
  <c r="G172" i="262"/>
  <c r="AD172" i="262"/>
  <c r="AC172" i="262"/>
  <c r="AK172" i="262"/>
  <c r="AK150" i="262"/>
  <c r="AL150" i="262"/>
  <c r="AK151" i="262"/>
  <c r="AL151" i="262"/>
  <c r="AK152" i="262"/>
  <c r="AL152" i="262"/>
  <c r="AK153" i="262"/>
  <c r="AL153" i="262"/>
  <c r="AK154" i="262"/>
  <c r="AL154" i="262"/>
  <c r="AK155" i="262"/>
  <c r="AL155" i="262"/>
  <c r="AK156" i="262"/>
  <c r="AL156" i="262"/>
  <c r="AK157" i="262"/>
  <c r="AL157" i="262"/>
  <c r="AK158" i="262"/>
  <c r="AL158" i="262"/>
  <c r="AK159" i="262"/>
  <c r="AL159" i="262"/>
  <c r="AK160" i="262"/>
  <c r="AL160" i="262"/>
  <c r="AK161" i="262"/>
  <c r="AL161" i="262"/>
  <c r="AK162" i="262"/>
  <c r="AL162" i="262"/>
  <c r="AK163" i="262"/>
  <c r="AL163" i="262"/>
  <c r="AK164" i="262"/>
  <c r="AL164" i="262"/>
  <c r="AL149" i="262"/>
  <c r="AK149" i="262"/>
  <c r="AL148" i="262"/>
  <c r="AK148" i="262"/>
  <c r="AL147" i="262"/>
  <c r="AK147" i="262"/>
  <c r="AL146" i="262"/>
  <c r="AK146" i="262"/>
  <c r="E149" i="262"/>
  <c r="G149" i="262"/>
  <c r="E150" i="262"/>
  <c r="G150" i="262"/>
  <c r="E151" i="262"/>
  <c r="G151" i="262"/>
  <c r="E152" i="262"/>
  <c r="G152" i="262"/>
  <c r="E153" i="262"/>
  <c r="G153" i="262"/>
  <c r="E154" i="262"/>
  <c r="G154" i="262"/>
  <c r="E155" i="262"/>
  <c r="G155" i="262"/>
  <c r="E156" i="262"/>
  <c r="G156" i="262"/>
  <c r="E157" i="262"/>
  <c r="G157" i="262"/>
  <c r="E158" i="262"/>
  <c r="G158" i="262"/>
  <c r="E159" i="262"/>
  <c r="G159" i="262"/>
  <c r="E160" i="262"/>
  <c r="G160" i="262"/>
  <c r="E161" i="262"/>
  <c r="G161" i="262"/>
  <c r="E162" i="262"/>
  <c r="G162" i="262"/>
  <c r="E163" i="262"/>
  <c r="G163" i="262"/>
  <c r="E164" i="262"/>
  <c r="G164" i="262"/>
  <c r="G148" i="262"/>
  <c r="E148" i="262"/>
  <c r="G147" i="262"/>
  <c r="E147" i="262"/>
  <c r="G146" i="262"/>
  <c r="E146" i="262"/>
  <c r="V147" i="262"/>
  <c r="W147" i="262"/>
  <c r="V148" i="262"/>
  <c r="W148" i="262"/>
  <c r="V149" i="262"/>
  <c r="W149" i="262"/>
  <c r="V150" i="262"/>
  <c r="W150" i="262"/>
  <c r="V151" i="262"/>
  <c r="W151" i="262"/>
  <c r="V152" i="262"/>
  <c r="W152" i="262"/>
  <c r="V153" i="262"/>
  <c r="W153" i="262"/>
  <c r="V154" i="262"/>
  <c r="W154" i="262"/>
  <c r="V155" i="262"/>
  <c r="W155" i="262"/>
  <c r="V156" i="262"/>
  <c r="W156" i="262"/>
  <c r="V157" i="262"/>
  <c r="W157" i="262"/>
  <c r="V158" i="262"/>
  <c r="W158" i="262"/>
  <c r="V159" i="262"/>
  <c r="W159" i="262"/>
  <c r="V160" i="262"/>
  <c r="W160" i="262"/>
  <c r="V161" i="262"/>
  <c r="W161" i="262"/>
  <c r="V162" i="262"/>
  <c r="W162" i="262"/>
  <c r="V163" i="262"/>
  <c r="W163" i="262"/>
  <c r="V164" i="262"/>
  <c r="W164" i="262"/>
  <c r="W146" i="262"/>
  <c r="V146" i="262"/>
  <c r="AM145" i="262"/>
  <c r="AN145" i="262"/>
  <c r="AO145" i="262"/>
  <c r="AP145" i="262"/>
  <c r="AJ145" i="262"/>
  <c r="AI145" i="262"/>
  <c r="AH145" i="262"/>
  <c r="AG145" i="262"/>
  <c r="AF145" i="262"/>
  <c r="AE145" i="262"/>
  <c r="AB145" i="262"/>
  <c r="AA145" i="262"/>
  <c r="L145" i="262"/>
  <c r="M145" i="262"/>
  <c r="N145" i="262"/>
  <c r="O145" i="262"/>
  <c r="P145" i="262"/>
  <c r="Q145" i="262"/>
  <c r="R145" i="262"/>
  <c r="S145" i="262"/>
  <c r="T145" i="262"/>
  <c r="U145" i="262"/>
  <c r="K145" i="262"/>
  <c r="I145" i="262"/>
  <c r="D124" i="262" l="1"/>
  <c r="Z123" i="262"/>
  <c r="G145" i="262"/>
  <c r="AK145" i="262"/>
  <c r="AL145" i="262"/>
  <c r="AC145" i="262"/>
  <c r="AD145" i="262"/>
  <c r="E145" i="262"/>
  <c r="D125" i="262" l="1"/>
  <c r="Z124" i="262"/>
  <c r="V229" i="262"/>
  <c r="W229" i="262"/>
  <c r="V230" i="262"/>
  <c r="W230" i="262"/>
  <c r="V231" i="262"/>
  <c r="W231" i="262"/>
  <c r="V232" i="262"/>
  <c r="W232" i="262"/>
  <c r="V233" i="262"/>
  <c r="W233" i="262"/>
  <c r="V234" i="262"/>
  <c r="W234" i="262"/>
  <c r="V235" i="262"/>
  <c r="W235" i="262"/>
  <c r="V236" i="262"/>
  <c r="W236" i="262"/>
  <c r="V237" i="262"/>
  <c r="W237" i="262"/>
  <c r="V238" i="262"/>
  <c r="W238" i="262"/>
  <c r="V239" i="262"/>
  <c r="W239" i="262"/>
  <c r="W240" i="262"/>
  <c r="W228" i="262"/>
  <c r="V228" i="262"/>
  <c r="AG227" i="262"/>
  <c r="AH227" i="262"/>
  <c r="AI227" i="262"/>
  <c r="AJ227" i="262"/>
  <c r="AM227" i="262"/>
  <c r="AN227" i="262"/>
  <c r="AO227" i="262"/>
  <c r="AP227" i="262"/>
  <c r="AF227" i="262"/>
  <c r="AE227" i="262"/>
  <c r="AB227" i="262"/>
  <c r="AA227" i="262"/>
  <c r="L227" i="262"/>
  <c r="M227" i="262"/>
  <c r="N227" i="262"/>
  <c r="O227" i="262"/>
  <c r="P227" i="262"/>
  <c r="Q227" i="262"/>
  <c r="R227" i="262"/>
  <c r="S227" i="262"/>
  <c r="T227" i="262"/>
  <c r="U227" i="262"/>
  <c r="K227" i="262"/>
  <c r="I227" i="262"/>
  <c r="E232" i="262"/>
  <c r="G232" i="262"/>
  <c r="E233" i="262"/>
  <c r="G233" i="262"/>
  <c r="E234" i="262"/>
  <c r="G234" i="262"/>
  <c r="E235" i="262"/>
  <c r="G235" i="262"/>
  <c r="E236" i="262"/>
  <c r="G236" i="262"/>
  <c r="E237" i="262"/>
  <c r="G237" i="262"/>
  <c r="E238" i="262"/>
  <c r="G238" i="262"/>
  <c r="E239" i="262"/>
  <c r="G239" i="262"/>
  <c r="E240" i="262"/>
  <c r="G240" i="262"/>
  <c r="G231" i="262"/>
  <c r="E231" i="262"/>
  <c r="G230" i="262"/>
  <c r="E230" i="262"/>
  <c r="G229" i="262"/>
  <c r="E229" i="262"/>
  <c r="G228" i="262"/>
  <c r="E228" i="262"/>
  <c r="D126" i="262" l="1"/>
  <c r="Z125" i="262"/>
  <c r="AL227" i="262"/>
  <c r="AK227" i="262"/>
  <c r="AC227" i="262"/>
  <c r="AD227" i="262"/>
  <c r="G227" i="262"/>
  <c r="E227" i="262"/>
  <c r="AC868" i="262"/>
  <c r="E872" i="262"/>
  <c r="G872" i="262"/>
  <c r="E873" i="262"/>
  <c r="G873" i="262"/>
  <c r="G871" i="262"/>
  <c r="E871" i="262"/>
  <c r="G870" i="262"/>
  <c r="E870" i="262"/>
  <c r="G869" i="262"/>
  <c r="E869" i="262"/>
  <c r="V870" i="262"/>
  <c r="W870" i="262"/>
  <c r="V871" i="262"/>
  <c r="W871" i="262"/>
  <c r="V872" i="262"/>
  <c r="W872" i="262"/>
  <c r="V873" i="262"/>
  <c r="W873" i="262"/>
  <c r="W869" i="262"/>
  <c r="V869" i="262"/>
  <c r="AM868" i="262"/>
  <c r="AN868" i="262"/>
  <c r="AO868" i="262"/>
  <c r="AP868" i="262"/>
  <c r="AJ868" i="262"/>
  <c r="AI868" i="262"/>
  <c r="AH868" i="262"/>
  <c r="AG868" i="262"/>
  <c r="AF868" i="262"/>
  <c r="AE868" i="262"/>
  <c r="AB868" i="262"/>
  <c r="AA868" i="262"/>
  <c r="L868" i="262"/>
  <c r="M868" i="262"/>
  <c r="N868" i="262"/>
  <c r="O868" i="262"/>
  <c r="P868" i="262"/>
  <c r="Q868" i="262"/>
  <c r="R868" i="262"/>
  <c r="S868" i="262"/>
  <c r="T868" i="262"/>
  <c r="U868" i="262"/>
  <c r="K868" i="262"/>
  <c r="I868" i="262"/>
  <c r="D127" i="262" l="1"/>
  <c r="Z126" i="262"/>
  <c r="E868" i="262"/>
  <c r="AD868" i="262"/>
  <c r="AL868" i="262"/>
  <c r="AK868" i="262"/>
  <c r="G868" i="262"/>
  <c r="D128" i="262" l="1"/>
  <c r="Z127" i="262"/>
  <c r="V401" i="262"/>
  <c r="W401" i="262"/>
  <c r="V402" i="262"/>
  <c r="W402" i="262"/>
  <c r="W400" i="262"/>
  <c r="V400" i="262"/>
  <c r="AM399" i="262"/>
  <c r="AN399" i="262"/>
  <c r="AO399" i="262"/>
  <c r="AP399" i="262"/>
  <c r="AJ399" i="262"/>
  <c r="AI399" i="262"/>
  <c r="AH399" i="262"/>
  <c r="AG399" i="262"/>
  <c r="AF399" i="262"/>
  <c r="AE399" i="262"/>
  <c r="AB399" i="262"/>
  <c r="AA399" i="262"/>
  <c r="L399" i="262"/>
  <c r="M399" i="262"/>
  <c r="N399" i="262"/>
  <c r="O399" i="262"/>
  <c r="P399" i="262"/>
  <c r="Q399" i="262"/>
  <c r="R399" i="262"/>
  <c r="S399" i="262"/>
  <c r="T399" i="262"/>
  <c r="U399" i="262"/>
  <c r="K399" i="262"/>
  <c r="G399" i="262"/>
  <c r="I399" i="262"/>
  <c r="E399" i="262"/>
  <c r="D129" i="262" l="1"/>
  <c r="Z128" i="262"/>
  <c r="AK399" i="262"/>
  <c r="AL399" i="262"/>
  <c r="AC399" i="262"/>
  <c r="AD399" i="262"/>
  <c r="G291" i="262"/>
  <c r="E291" i="262"/>
  <c r="G290" i="262"/>
  <c r="E290" i="262"/>
  <c r="G289" i="262"/>
  <c r="E289" i="262"/>
  <c r="AE288" i="262"/>
  <c r="AF288" i="262"/>
  <c r="AG288" i="262"/>
  <c r="AH288" i="262"/>
  <c r="AI288" i="262"/>
  <c r="AJ288" i="262"/>
  <c r="AM288" i="262"/>
  <c r="AN288" i="262"/>
  <c r="AO288" i="262"/>
  <c r="AP288" i="262"/>
  <c r="AB288" i="262"/>
  <c r="AA288" i="262"/>
  <c r="V290" i="262"/>
  <c r="W290" i="262"/>
  <c r="V291" i="262"/>
  <c r="W291" i="262"/>
  <c r="W289" i="262"/>
  <c r="V289" i="262"/>
  <c r="L288" i="262"/>
  <c r="M288" i="262"/>
  <c r="N288" i="262"/>
  <c r="O288" i="262"/>
  <c r="P288" i="262"/>
  <c r="Q288" i="262"/>
  <c r="R288" i="262"/>
  <c r="S288" i="262"/>
  <c r="T288" i="262"/>
  <c r="U288" i="262"/>
  <c r="K288" i="262"/>
  <c r="I288" i="262"/>
  <c r="D130" i="262" l="1"/>
  <c r="Z129" i="262"/>
  <c r="E288" i="262"/>
  <c r="AC288" i="262"/>
  <c r="AD288" i="262"/>
  <c r="AK288" i="262"/>
  <c r="AL288" i="262"/>
  <c r="G288" i="262"/>
  <c r="E702" i="262"/>
  <c r="G702" i="262"/>
  <c r="E703" i="262"/>
  <c r="G703" i="262"/>
  <c r="E704" i="262"/>
  <c r="G704" i="262"/>
  <c r="E705" i="262"/>
  <c r="G705" i="262"/>
  <c r="E706" i="262"/>
  <c r="G706" i="262"/>
  <c r="E707" i="262"/>
  <c r="G707" i="262"/>
  <c r="E708" i="262"/>
  <c r="G708" i="262"/>
  <c r="E709" i="262"/>
  <c r="G709" i="262"/>
  <c r="E710" i="262"/>
  <c r="G710" i="262"/>
  <c r="E711" i="262"/>
  <c r="G711" i="262"/>
  <c r="E712" i="262"/>
  <c r="G712" i="262"/>
  <c r="E713" i="262"/>
  <c r="G713" i="262"/>
  <c r="E714" i="262"/>
  <c r="G714" i="262"/>
  <c r="E715" i="262"/>
  <c r="G715" i="262"/>
  <c r="E716" i="262"/>
  <c r="G716" i="262"/>
  <c r="E717" i="262"/>
  <c r="G717" i="262"/>
  <c r="E718" i="262"/>
  <c r="G718" i="262"/>
  <c r="E719" i="262"/>
  <c r="G719" i="262"/>
  <c r="G701" i="262"/>
  <c r="E701" i="262"/>
  <c r="G700" i="262"/>
  <c r="E700" i="262"/>
  <c r="G699" i="262"/>
  <c r="E699" i="262"/>
  <c r="G698" i="262"/>
  <c r="E698" i="262"/>
  <c r="G697" i="262"/>
  <c r="E697" i="262"/>
  <c r="G696" i="262"/>
  <c r="E696" i="262"/>
  <c r="G695" i="262"/>
  <c r="E695" i="262"/>
  <c r="G694" i="262"/>
  <c r="E694" i="262"/>
  <c r="G693" i="262"/>
  <c r="E693" i="262"/>
  <c r="V694" i="262"/>
  <c r="W694" i="262"/>
  <c r="V695" i="262"/>
  <c r="W695" i="262"/>
  <c r="V696" i="262"/>
  <c r="W696" i="262"/>
  <c r="V697" i="262"/>
  <c r="W697" i="262"/>
  <c r="V698" i="262"/>
  <c r="W698" i="262"/>
  <c r="V699" i="262"/>
  <c r="W699" i="262"/>
  <c r="V700" i="262"/>
  <c r="W700" i="262"/>
  <c r="V701" i="262"/>
  <c r="W701" i="262"/>
  <c r="V702" i="262"/>
  <c r="W702" i="262"/>
  <c r="V703" i="262"/>
  <c r="W703" i="262"/>
  <c r="V704" i="262"/>
  <c r="W704" i="262"/>
  <c r="V705" i="262"/>
  <c r="W705" i="262"/>
  <c r="V706" i="262"/>
  <c r="W706" i="262"/>
  <c r="V707" i="262"/>
  <c r="W707" i="262"/>
  <c r="V708" i="262"/>
  <c r="W708" i="262"/>
  <c r="V709" i="262"/>
  <c r="W709" i="262"/>
  <c r="V710" i="262"/>
  <c r="W710" i="262"/>
  <c r="V711" i="262"/>
  <c r="W711" i="262"/>
  <c r="V712" i="262"/>
  <c r="W712" i="262"/>
  <c r="V713" i="262"/>
  <c r="W713" i="262"/>
  <c r="V714" i="262"/>
  <c r="W714" i="262"/>
  <c r="V715" i="262"/>
  <c r="W715" i="262"/>
  <c r="V716" i="262"/>
  <c r="W716" i="262"/>
  <c r="V717" i="262"/>
  <c r="W717" i="262"/>
  <c r="V718" i="262"/>
  <c r="W718" i="262"/>
  <c r="V719" i="262"/>
  <c r="W719" i="262"/>
  <c r="W693" i="262"/>
  <c r="V693" i="262"/>
  <c r="AM692" i="262"/>
  <c r="AN692" i="262"/>
  <c r="AO692" i="262"/>
  <c r="AP692" i="262"/>
  <c r="AJ692" i="262"/>
  <c r="AI692" i="262"/>
  <c r="AH692" i="262"/>
  <c r="AG692" i="262"/>
  <c r="AF692" i="262"/>
  <c r="AE692" i="262"/>
  <c r="AB692" i="262"/>
  <c r="AA692" i="262"/>
  <c r="L692" i="262"/>
  <c r="M692" i="262"/>
  <c r="N692" i="262"/>
  <c r="O692" i="262"/>
  <c r="P692" i="262"/>
  <c r="Q692" i="262"/>
  <c r="R692" i="262"/>
  <c r="S692" i="262"/>
  <c r="T692" i="262"/>
  <c r="U692" i="262"/>
  <c r="K692" i="262"/>
  <c r="I692" i="262"/>
  <c r="D131" i="262" l="1"/>
  <c r="Z130" i="262"/>
  <c r="AD692" i="262"/>
  <c r="AC692" i="262"/>
  <c r="AK692" i="262"/>
  <c r="AL692" i="262"/>
  <c r="E692" i="262"/>
  <c r="G692" i="262"/>
  <c r="D132" i="262" l="1"/>
  <c r="Z131" i="262"/>
  <c r="AE134" i="262"/>
  <c r="AF134" i="262"/>
  <c r="AG134" i="262"/>
  <c r="AH134" i="262"/>
  <c r="AI134" i="262"/>
  <c r="AJ134" i="262"/>
  <c r="AM134" i="262"/>
  <c r="AN134" i="262"/>
  <c r="AO134" i="262"/>
  <c r="AP134" i="262"/>
  <c r="AB134" i="262"/>
  <c r="AA134" i="262"/>
  <c r="L134" i="262"/>
  <c r="M134" i="262"/>
  <c r="N134" i="262"/>
  <c r="O134" i="262"/>
  <c r="P134" i="262"/>
  <c r="Q134" i="262"/>
  <c r="R134" i="262"/>
  <c r="S134" i="262"/>
  <c r="T134" i="262"/>
  <c r="U134" i="262"/>
  <c r="K134" i="262"/>
  <c r="I134" i="262"/>
  <c r="AK138" i="262"/>
  <c r="AL138" i="262"/>
  <c r="AK139" i="262"/>
  <c r="AL139" i="262"/>
  <c r="AK140" i="262"/>
  <c r="AL140" i="262"/>
  <c r="AK141" i="262"/>
  <c r="AL141" i="262"/>
  <c r="AK142" i="262"/>
  <c r="AL142" i="262"/>
  <c r="AK143" i="262"/>
  <c r="AL143" i="262"/>
  <c r="AK144" i="262"/>
  <c r="AL144" i="262"/>
  <c r="AL137" i="262"/>
  <c r="AK137" i="262"/>
  <c r="AL136" i="262"/>
  <c r="AK136" i="262"/>
  <c r="AL135" i="262"/>
  <c r="AK135" i="262"/>
  <c r="V136" i="262"/>
  <c r="W136" i="262"/>
  <c r="V137" i="262"/>
  <c r="W137" i="262"/>
  <c r="V138" i="262"/>
  <c r="W138" i="262"/>
  <c r="V139" i="262"/>
  <c r="W139" i="262"/>
  <c r="V140" i="262"/>
  <c r="W140" i="262"/>
  <c r="V141" i="262"/>
  <c r="W141" i="262"/>
  <c r="V142" i="262"/>
  <c r="W142" i="262"/>
  <c r="V143" i="262"/>
  <c r="W143" i="262"/>
  <c r="V144" i="262"/>
  <c r="W144" i="262"/>
  <c r="W135" i="262"/>
  <c r="V135" i="262"/>
  <c r="E137" i="262"/>
  <c r="G137" i="262"/>
  <c r="E138" i="262"/>
  <c r="G138" i="262"/>
  <c r="E139" i="262"/>
  <c r="G139" i="262"/>
  <c r="E140" i="262"/>
  <c r="G140" i="262"/>
  <c r="E141" i="262"/>
  <c r="G141" i="262"/>
  <c r="E142" i="262"/>
  <c r="G142" i="262"/>
  <c r="E143" i="262"/>
  <c r="G143" i="262"/>
  <c r="E144" i="262"/>
  <c r="G144" i="262"/>
  <c r="G136" i="262"/>
  <c r="E136" i="262"/>
  <c r="G135" i="262"/>
  <c r="E135" i="262"/>
  <c r="D133" i="262" l="1"/>
  <c r="Z132" i="262"/>
  <c r="E134" i="262"/>
  <c r="G134" i="262"/>
  <c r="AD134" i="262"/>
  <c r="AK134" i="262"/>
  <c r="AL134" i="262"/>
  <c r="AC134" i="262"/>
  <c r="AE427" i="262"/>
  <c r="AF427" i="262"/>
  <c r="AG427" i="262"/>
  <c r="AH427" i="262"/>
  <c r="AI427" i="262"/>
  <c r="AJ427" i="262"/>
  <c r="AM427" i="262"/>
  <c r="AN427" i="262"/>
  <c r="AO427" i="262"/>
  <c r="AP427" i="262"/>
  <c r="AB427" i="262"/>
  <c r="AA427" i="262"/>
  <c r="L427" i="262"/>
  <c r="M427" i="262"/>
  <c r="N427" i="262"/>
  <c r="O427" i="262"/>
  <c r="P427" i="262"/>
  <c r="Q427" i="262"/>
  <c r="R427" i="262"/>
  <c r="S427" i="262"/>
  <c r="T427" i="262"/>
  <c r="U427" i="262"/>
  <c r="K427" i="262"/>
  <c r="I427" i="262"/>
  <c r="E430" i="262"/>
  <c r="G430" i="262"/>
  <c r="E431" i="262"/>
  <c r="G431" i="262"/>
  <c r="E432" i="262"/>
  <c r="G432" i="262"/>
  <c r="E433" i="262"/>
  <c r="G433" i="262"/>
  <c r="E434" i="262"/>
  <c r="G434" i="262"/>
  <c r="E435" i="262"/>
  <c r="G435" i="262"/>
  <c r="E436" i="262"/>
  <c r="G436" i="262"/>
  <c r="E437" i="262"/>
  <c r="G437" i="262"/>
  <c r="E438" i="262"/>
  <c r="G438" i="262"/>
  <c r="E439" i="262"/>
  <c r="G439" i="262"/>
  <c r="E440" i="262"/>
  <c r="G440" i="262"/>
  <c r="E441" i="262"/>
  <c r="G441" i="262"/>
  <c r="E442" i="262"/>
  <c r="G442" i="262"/>
  <c r="E443" i="262"/>
  <c r="G443" i="262"/>
  <c r="G429" i="262"/>
  <c r="E429" i="262"/>
  <c r="G428" i="262"/>
  <c r="E428" i="262"/>
  <c r="V429" i="262"/>
  <c r="W429" i="262"/>
  <c r="V430" i="262"/>
  <c r="W430" i="262"/>
  <c r="V431" i="262"/>
  <c r="W431" i="262"/>
  <c r="V432" i="262"/>
  <c r="W432" i="262"/>
  <c r="V433" i="262"/>
  <c r="W433" i="262"/>
  <c r="V434" i="262"/>
  <c r="W434" i="262"/>
  <c r="V435" i="262"/>
  <c r="W435" i="262"/>
  <c r="V436" i="262"/>
  <c r="W436" i="262"/>
  <c r="V437" i="262"/>
  <c r="W437" i="262"/>
  <c r="V438" i="262"/>
  <c r="W438" i="262"/>
  <c r="V439" i="262"/>
  <c r="W439" i="262"/>
  <c r="V440" i="262"/>
  <c r="W440" i="262"/>
  <c r="V441" i="262"/>
  <c r="W441" i="262"/>
  <c r="V442" i="262"/>
  <c r="W442" i="262"/>
  <c r="V443" i="262"/>
  <c r="W443" i="262"/>
  <c r="W428" i="262"/>
  <c r="V428" i="262"/>
  <c r="D134" i="262" l="1"/>
  <c r="Z133" i="262"/>
  <c r="AC427" i="262"/>
  <c r="E427" i="262"/>
  <c r="AL427" i="262"/>
  <c r="AK427" i="262"/>
  <c r="G427" i="262"/>
  <c r="AD427" i="262"/>
  <c r="V268" i="262"/>
  <c r="W268" i="262"/>
  <c r="V269" i="262"/>
  <c r="W269" i="262"/>
  <c r="V270" i="262"/>
  <c r="W270" i="262"/>
  <c r="V271" i="262"/>
  <c r="W271" i="262"/>
  <c r="V272" i="262"/>
  <c r="W272" i="262"/>
  <c r="V273" i="262"/>
  <c r="W273" i="262"/>
  <c r="V274" i="262"/>
  <c r="W274" i="262"/>
  <c r="V275" i="262"/>
  <c r="W275" i="262"/>
  <c r="V276" i="262"/>
  <c r="W276" i="262"/>
  <c r="V277" i="262"/>
  <c r="W277" i="262"/>
  <c r="V278" i="262"/>
  <c r="W278" i="262"/>
  <c r="V279" i="262"/>
  <c r="W279" i="262"/>
  <c r="W267" i="262"/>
  <c r="V267" i="262"/>
  <c r="AE266" i="262"/>
  <c r="AF266" i="262"/>
  <c r="AG266" i="262"/>
  <c r="AH266" i="262"/>
  <c r="AI266" i="262"/>
  <c r="AJ266" i="262"/>
  <c r="AM266" i="262"/>
  <c r="AN266" i="262"/>
  <c r="AO266" i="262"/>
  <c r="AP266" i="262"/>
  <c r="AB266" i="262"/>
  <c r="AA266" i="262"/>
  <c r="L266" i="262"/>
  <c r="M266" i="262"/>
  <c r="N266" i="262"/>
  <c r="O266" i="262"/>
  <c r="P266" i="262"/>
  <c r="Q266" i="262"/>
  <c r="R266" i="262"/>
  <c r="S266" i="262"/>
  <c r="T266" i="262"/>
  <c r="U266" i="262"/>
  <c r="K266" i="262"/>
  <c r="I266" i="262"/>
  <c r="E271" i="262"/>
  <c r="G271" i="262"/>
  <c r="E272" i="262"/>
  <c r="G272" i="262"/>
  <c r="E273" i="262"/>
  <c r="G273" i="262"/>
  <c r="E274" i="262"/>
  <c r="G274" i="262"/>
  <c r="E275" i="262"/>
  <c r="G275" i="262"/>
  <c r="E276" i="262"/>
  <c r="G276" i="262"/>
  <c r="E277" i="262"/>
  <c r="G277" i="262"/>
  <c r="E278" i="262"/>
  <c r="G278" i="262"/>
  <c r="E279" i="262"/>
  <c r="G279" i="262"/>
  <c r="G270" i="262"/>
  <c r="E270" i="262"/>
  <c r="G269" i="262"/>
  <c r="E269" i="262"/>
  <c r="G268" i="262"/>
  <c r="E268" i="262"/>
  <c r="G267" i="262"/>
  <c r="E267" i="262"/>
  <c r="D135" i="262" l="1"/>
  <c r="Z134" i="262"/>
  <c r="AD266" i="262"/>
  <c r="AL266" i="262"/>
  <c r="E266" i="262"/>
  <c r="G266" i="262"/>
  <c r="AK266" i="262"/>
  <c r="AC266" i="262"/>
  <c r="D136" i="262" l="1"/>
  <c r="Z135" i="262"/>
  <c r="V604" i="262"/>
  <c r="W604" i="262"/>
  <c r="V605" i="262"/>
  <c r="W605" i="262"/>
  <c r="V606" i="262"/>
  <c r="W606" i="262"/>
  <c r="V607" i="262"/>
  <c r="W607" i="262"/>
  <c r="V608" i="262"/>
  <c r="W608" i="262"/>
  <c r="V609" i="262"/>
  <c r="W609" i="262"/>
  <c r="V610" i="262"/>
  <c r="W610" i="262"/>
  <c r="V611" i="262"/>
  <c r="W611" i="262"/>
  <c r="V612" i="262"/>
  <c r="W612" i="262"/>
  <c r="V613" i="262"/>
  <c r="W613" i="262"/>
  <c r="V614" i="262"/>
  <c r="W614" i="262"/>
  <c r="V615" i="262"/>
  <c r="W615" i="262"/>
  <c r="V616" i="262"/>
  <c r="W616" i="262"/>
  <c r="V617" i="262"/>
  <c r="W617" i="262"/>
  <c r="V618" i="262"/>
  <c r="W618" i="262"/>
  <c r="V619" i="262"/>
  <c r="W619" i="262"/>
  <c r="V620" i="262"/>
  <c r="W620" i="262"/>
  <c r="V621" i="262"/>
  <c r="W621" i="262"/>
  <c r="W603" i="262"/>
  <c r="V603" i="262"/>
  <c r="AE602" i="262"/>
  <c r="AF602" i="262"/>
  <c r="AG602" i="262"/>
  <c r="AH602" i="262"/>
  <c r="AI602" i="262"/>
  <c r="AJ602" i="262"/>
  <c r="AM602" i="262"/>
  <c r="AN602" i="262"/>
  <c r="AO602" i="262"/>
  <c r="AP602" i="262"/>
  <c r="AB602" i="262"/>
  <c r="AA602" i="262"/>
  <c r="L602" i="262"/>
  <c r="M602" i="262"/>
  <c r="N602" i="262"/>
  <c r="O602" i="262"/>
  <c r="P602" i="262"/>
  <c r="Q602" i="262"/>
  <c r="R602" i="262"/>
  <c r="S602" i="262"/>
  <c r="T602" i="262"/>
  <c r="U602" i="262"/>
  <c r="K602" i="262"/>
  <c r="I602" i="262"/>
  <c r="E605" i="262"/>
  <c r="G605" i="262"/>
  <c r="E606" i="262"/>
  <c r="G606" i="262"/>
  <c r="E607" i="262"/>
  <c r="G607" i="262"/>
  <c r="E608" i="262"/>
  <c r="G608" i="262"/>
  <c r="E609" i="262"/>
  <c r="G609" i="262"/>
  <c r="E610" i="262"/>
  <c r="G610" i="262"/>
  <c r="E611" i="262"/>
  <c r="G611" i="262"/>
  <c r="E612" i="262"/>
  <c r="G612" i="262"/>
  <c r="E613" i="262"/>
  <c r="G613" i="262"/>
  <c r="E614" i="262"/>
  <c r="G614" i="262"/>
  <c r="E615" i="262"/>
  <c r="G615" i="262"/>
  <c r="E616" i="262"/>
  <c r="G616" i="262"/>
  <c r="E617" i="262"/>
  <c r="G617" i="262"/>
  <c r="E618" i="262"/>
  <c r="G618" i="262"/>
  <c r="E619" i="262"/>
  <c r="G619" i="262"/>
  <c r="E620" i="262"/>
  <c r="G620" i="262"/>
  <c r="E621" i="262"/>
  <c r="G621" i="262"/>
  <c r="G604" i="262"/>
  <c r="E604" i="262"/>
  <c r="G603" i="262"/>
  <c r="E603" i="262"/>
  <c r="D137" i="262" l="1"/>
  <c r="Z136" i="262"/>
  <c r="E602" i="262"/>
  <c r="AC602" i="262"/>
  <c r="G602" i="262"/>
  <c r="AD602" i="262"/>
  <c r="AL602" i="262"/>
  <c r="AK602" i="262"/>
  <c r="D138" i="262" l="1"/>
  <c r="Z137" i="262"/>
  <c r="W294" i="262"/>
  <c r="W295" i="262"/>
  <c r="W296" i="262"/>
  <c r="W297" i="262"/>
  <c r="W298" i="262"/>
  <c r="W299" i="262"/>
  <c r="W300" i="262"/>
  <c r="W301" i="262"/>
  <c r="W293" i="262"/>
  <c r="V294" i="262"/>
  <c r="V295" i="262"/>
  <c r="V296" i="262"/>
  <c r="V297" i="262"/>
  <c r="V298" i="262"/>
  <c r="V299" i="262"/>
  <c r="V300" i="262"/>
  <c r="V301" i="262"/>
  <c r="V293" i="262"/>
  <c r="AE292" i="262"/>
  <c r="AF292" i="262"/>
  <c r="AG292" i="262"/>
  <c r="AH292" i="262"/>
  <c r="AI292" i="262"/>
  <c r="AJ292" i="262"/>
  <c r="AM292" i="262"/>
  <c r="AN292" i="262"/>
  <c r="AO292" i="262"/>
  <c r="AP292" i="262"/>
  <c r="AB292" i="262"/>
  <c r="AA292" i="262"/>
  <c r="L292" i="262"/>
  <c r="M292" i="262"/>
  <c r="N292" i="262"/>
  <c r="O292" i="262"/>
  <c r="P292" i="262"/>
  <c r="Q292" i="262"/>
  <c r="R292" i="262"/>
  <c r="S292" i="262"/>
  <c r="T292" i="262"/>
  <c r="U292" i="262"/>
  <c r="K292" i="262"/>
  <c r="I292" i="262"/>
  <c r="E295" i="262"/>
  <c r="G295" i="262"/>
  <c r="E296" i="262"/>
  <c r="G296" i="262"/>
  <c r="E297" i="262"/>
  <c r="G297" i="262"/>
  <c r="E298" i="262"/>
  <c r="G298" i="262"/>
  <c r="E299" i="262"/>
  <c r="G299" i="262"/>
  <c r="E300" i="262"/>
  <c r="G300" i="262"/>
  <c r="E301" i="262"/>
  <c r="G301" i="262"/>
  <c r="G294" i="262"/>
  <c r="E294" i="262"/>
  <c r="G293" i="262"/>
  <c r="E293" i="262"/>
  <c r="D139" i="262" l="1"/>
  <c r="Z138" i="262"/>
  <c r="E292" i="262"/>
  <c r="G292" i="262"/>
  <c r="AL292" i="262"/>
  <c r="AC292" i="262"/>
  <c r="AD292" i="262"/>
  <c r="AK292" i="262"/>
  <c r="D140" i="262" l="1"/>
  <c r="Z139" i="262"/>
  <c r="V917" i="262"/>
  <c r="W917" i="262"/>
  <c r="V918" i="262"/>
  <c r="W918" i="262"/>
  <c r="V919" i="262"/>
  <c r="W919" i="262"/>
  <c r="V920" i="262"/>
  <c r="W920" i="262"/>
  <c r="V921" i="262"/>
  <c r="W921" i="262"/>
  <c r="V922" i="262"/>
  <c r="W922" i="262"/>
  <c r="V923" i="262"/>
  <c r="W923" i="262"/>
  <c r="V924" i="262"/>
  <c r="W924" i="262"/>
  <c r="V925" i="262"/>
  <c r="W925" i="262"/>
  <c r="W916" i="262"/>
  <c r="V916" i="262"/>
  <c r="AE915" i="262"/>
  <c r="AF915" i="262"/>
  <c r="AG915" i="262"/>
  <c r="AH915" i="262"/>
  <c r="AI915" i="262"/>
  <c r="AJ915" i="262"/>
  <c r="AM915" i="262"/>
  <c r="AN915" i="262"/>
  <c r="AO915" i="262"/>
  <c r="AP915" i="262"/>
  <c r="AB915" i="262"/>
  <c r="AA915" i="262"/>
  <c r="L915" i="262"/>
  <c r="M915" i="262"/>
  <c r="N915" i="262"/>
  <c r="O915" i="262"/>
  <c r="P915" i="262"/>
  <c r="Q915" i="262"/>
  <c r="R915" i="262"/>
  <c r="S915" i="262"/>
  <c r="T915" i="262"/>
  <c r="U915" i="262"/>
  <c r="K915" i="262"/>
  <c r="I915" i="262"/>
  <c r="E918" i="262"/>
  <c r="G918" i="262"/>
  <c r="E919" i="262"/>
  <c r="G919" i="262"/>
  <c r="E920" i="262"/>
  <c r="G920" i="262"/>
  <c r="E921" i="262"/>
  <c r="G921" i="262"/>
  <c r="E922" i="262"/>
  <c r="G922" i="262"/>
  <c r="E923" i="262"/>
  <c r="G923" i="262"/>
  <c r="E924" i="262"/>
  <c r="G924" i="262"/>
  <c r="E925" i="262"/>
  <c r="G925" i="262"/>
  <c r="G917" i="262"/>
  <c r="E917" i="262"/>
  <c r="G916" i="262"/>
  <c r="E916" i="262"/>
  <c r="D141" i="262" l="1"/>
  <c r="Z140" i="262"/>
  <c r="AC915" i="262"/>
  <c r="E915" i="262"/>
  <c r="G915" i="262"/>
  <c r="AK915" i="262"/>
  <c r="AL915" i="262"/>
  <c r="AD915" i="262"/>
  <c r="D142" i="262" l="1"/>
  <c r="Z141" i="262"/>
  <c r="E856" i="262"/>
  <c r="G856" i="262"/>
  <c r="E857" i="262"/>
  <c r="G857" i="262"/>
  <c r="E858" i="262"/>
  <c r="G858" i="262"/>
  <c r="G855" i="262"/>
  <c r="E855" i="262"/>
  <c r="G854" i="262"/>
  <c r="E854" i="262"/>
  <c r="G853" i="262"/>
  <c r="E853" i="262"/>
  <c r="V854" i="262"/>
  <c r="W854" i="262"/>
  <c r="V855" i="262"/>
  <c r="W855" i="262"/>
  <c r="V856" i="262"/>
  <c r="W856" i="262"/>
  <c r="V857" i="262"/>
  <c r="W857" i="262"/>
  <c r="V858" i="262"/>
  <c r="W858" i="262"/>
  <c r="W853" i="262"/>
  <c r="V853" i="262"/>
  <c r="AE852" i="262"/>
  <c r="AE851" i="262" s="1"/>
  <c r="AF852" i="262"/>
  <c r="AF851" i="262" s="1"/>
  <c r="AG852" i="262"/>
  <c r="AG851" i="262" s="1"/>
  <c r="AH852" i="262"/>
  <c r="AH851" i="262" s="1"/>
  <c r="AI852" i="262"/>
  <c r="AI851" i="262" s="1"/>
  <c r="AJ852" i="262"/>
  <c r="AJ851" i="262" s="1"/>
  <c r="AM852" i="262"/>
  <c r="AM851" i="262" s="1"/>
  <c r="AN852" i="262"/>
  <c r="AN851" i="262" s="1"/>
  <c r="AO852" i="262"/>
  <c r="AO851" i="262" s="1"/>
  <c r="AP852" i="262"/>
  <c r="AP851" i="262" s="1"/>
  <c r="AB852" i="262"/>
  <c r="AB851" i="262" s="1"/>
  <c r="AA852" i="262"/>
  <c r="AA851" i="262" s="1"/>
  <c r="L852" i="262"/>
  <c r="L851" i="262" s="1"/>
  <c r="M852" i="262"/>
  <c r="M851" i="262" s="1"/>
  <c r="N852" i="262"/>
  <c r="N851" i="262" s="1"/>
  <c r="O852" i="262"/>
  <c r="O851" i="262" s="1"/>
  <c r="P852" i="262"/>
  <c r="P851" i="262" s="1"/>
  <c r="Q852" i="262"/>
  <c r="Q851" i="262" s="1"/>
  <c r="R852" i="262"/>
  <c r="R851" i="262" s="1"/>
  <c r="S852" i="262"/>
  <c r="S851" i="262" s="1"/>
  <c r="T852" i="262"/>
  <c r="T851" i="262" s="1"/>
  <c r="U852" i="262"/>
  <c r="U851" i="262" s="1"/>
  <c r="K852" i="262"/>
  <c r="K851" i="262" s="1"/>
  <c r="I852" i="262"/>
  <c r="I851" i="262" s="1"/>
  <c r="V735" i="262"/>
  <c r="W735" i="262"/>
  <c r="V736" i="262"/>
  <c r="W736" i="262"/>
  <c r="V737" i="262"/>
  <c r="W737" i="262"/>
  <c r="V738" i="262"/>
  <c r="W738" i="262"/>
  <c r="V739" i="262"/>
  <c r="W739" i="262"/>
  <c r="V740" i="262"/>
  <c r="W740" i="262"/>
  <c r="V741" i="262"/>
  <c r="W741" i="262"/>
  <c r="V742" i="262"/>
  <c r="W742" i="262"/>
  <c r="V743" i="262"/>
  <c r="W743" i="262"/>
  <c r="V744" i="262"/>
  <c r="W744" i="262"/>
  <c r="V745" i="262"/>
  <c r="W745" i="262"/>
  <c r="V746" i="262"/>
  <c r="W746" i="262"/>
  <c r="V747" i="262"/>
  <c r="W747" i="262"/>
  <c r="V748" i="262"/>
  <c r="W748" i="262"/>
  <c r="V749" i="262"/>
  <c r="W749" i="262"/>
  <c r="V750" i="262"/>
  <c r="W750" i="262"/>
  <c r="V751" i="262"/>
  <c r="W751" i="262"/>
  <c r="V752" i="262"/>
  <c r="W752" i="262"/>
  <c r="V753" i="262"/>
  <c r="W753" i="262"/>
  <c r="V754" i="262"/>
  <c r="W754" i="262"/>
  <c r="V755" i="262"/>
  <c r="W755" i="262"/>
  <c r="V756" i="262"/>
  <c r="W756" i="262"/>
  <c r="V757" i="262"/>
  <c r="W757" i="262"/>
  <c r="V758" i="262"/>
  <c r="W758" i="262"/>
  <c r="V759" i="262"/>
  <c r="W759" i="262"/>
  <c r="V760" i="262"/>
  <c r="W760" i="262"/>
  <c r="V761" i="262"/>
  <c r="W761" i="262"/>
  <c r="V762" i="262"/>
  <c r="W762" i="262"/>
  <c r="V763" i="262"/>
  <c r="W763" i="262"/>
  <c r="W734" i="262"/>
  <c r="V734" i="262"/>
  <c r="E736" i="262"/>
  <c r="G736" i="262"/>
  <c r="E737" i="262"/>
  <c r="G737" i="262"/>
  <c r="E738" i="262"/>
  <c r="G738" i="262"/>
  <c r="E739" i="262"/>
  <c r="G739" i="262"/>
  <c r="E740" i="262"/>
  <c r="G740" i="262"/>
  <c r="E741" i="262"/>
  <c r="G741" i="262"/>
  <c r="E742" i="262"/>
  <c r="G742" i="262"/>
  <c r="E743" i="262"/>
  <c r="G743" i="262"/>
  <c r="E744" i="262"/>
  <c r="G744" i="262"/>
  <c r="E745" i="262"/>
  <c r="G745" i="262"/>
  <c r="E746" i="262"/>
  <c r="G746" i="262"/>
  <c r="E747" i="262"/>
  <c r="G747" i="262"/>
  <c r="E748" i="262"/>
  <c r="G748" i="262"/>
  <c r="E749" i="262"/>
  <c r="G749" i="262"/>
  <c r="E750" i="262"/>
  <c r="G750" i="262"/>
  <c r="E751" i="262"/>
  <c r="G751" i="262"/>
  <c r="E752" i="262"/>
  <c r="G752" i="262"/>
  <c r="E753" i="262"/>
  <c r="G753" i="262"/>
  <c r="E754" i="262"/>
  <c r="G754" i="262"/>
  <c r="E755" i="262"/>
  <c r="G755" i="262"/>
  <c r="E756" i="262"/>
  <c r="G756" i="262"/>
  <c r="E757" i="262"/>
  <c r="G757" i="262"/>
  <c r="E758" i="262"/>
  <c r="G758" i="262"/>
  <c r="E759" i="262"/>
  <c r="G759" i="262"/>
  <c r="E760" i="262"/>
  <c r="G760" i="262"/>
  <c r="E761" i="262"/>
  <c r="G761" i="262"/>
  <c r="E762" i="262"/>
  <c r="G762" i="262"/>
  <c r="E763" i="262"/>
  <c r="G763" i="262"/>
  <c r="G735" i="262"/>
  <c r="E735" i="262"/>
  <c r="G734" i="262"/>
  <c r="E734" i="262"/>
  <c r="AB733" i="262"/>
  <c r="AE733" i="262"/>
  <c r="AF733" i="262"/>
  <c r="AG733" i="262"/>
  <c r="AH733" i="262"/>
  <c r="AI733" i="262"/>
  <c r="AJ733" i="262"/>
  <c r="AM733" i="262"/>
  <c r="AN733" i="262"/>
  <c r="AO733" i="262"/>
  <c r="AP733" i="262"/>
  <c r="AA733" i="262"/>
  <c r="L733" i="262"/>
  <c r="M733" i="262"/>
  <c r="N733" i="262"/>
  <c r="O733" i="262"/>
  <c r="P733" i="262"/>
  <c r="Q733" i="262"/>
  <c r="R733" i="262"/>
  <c r="S733" i="262"/>
  <c r="T733" i="262"/>
  <c r="U733" i="262"/>
  <c r="K733" i="262"/>
  <c r="I733" i="262"/>
  <c r="D143" i="262" l="1"/>
  <c r="Z142" i="262"/>
  <c r="AC852" i="262"/>
  <c r="AD852" i="262"/>
  <c r="AD851" i="262" s="1"/>
  <c r="G852" i="262"/>
  <c r="G851" i="262" s="1"/>
  <c r="AK852" i="262"/>
  <c r="AL852" i="262"/>
  <c r="AL851" i="262" s="1"/>
  <c r="E852" i="262"/>
  <c r="E851" i="262" s="1"/>
  <c r="AK733" i="262"/>
  <c r="AL733" i="262"/>
  <c r="AD733" i="262"/>
  <c r="AC733" i="262"/>
  <c r="E733" i="262"/>
  <c r="G733" i="262"/>
  <c r="D144" i="262" l="1"/>
  <c r="Z143" i="262"/>
  <c r="AK851" i="262"/>
  <c r="AC851" i="262"/>
  <c r="E625" i="262"/>
  <c r="G625" i="262"/>
  <c r="E626" i="262"/>
  <c r="G626" i="262"/>
  <c r="E627" i="262"/>
  <c r="G627" i="262"/>
  <c r="E628" i="262"/>
  <c r="G628" i="262"/>
  <c r="E629" i="262"/>
  <c r="G629" i="262"/>
  <c r="E630" i="262"/>
  <c r="G630" i="262"/>
  <c r="E631" i="262"/>
  <c r="G631" i="262"/>
  <c r="E632" i="262"/>
  <c r="G632" i="262"/>
  <c r="E633" i="262"/>
  <c r="G633" i="262"/>
  <c r="E634" i="262"/>
  <c r="G634" i="262"/>
  <c r="E635" i="262"/>
  <c r="G635" i="262"/>
  <c r="E636" i="262"/>
  <c r="G636" i="262"/>
  <c r="E637" i="262"/>
  <c r="G637" i="262"/>
  <c r="G624" i="262"/>
  <c r="E624" i="262"/>
  <c r="G623" i="262"/>
  <c r="E623" i="262"/>
  <c r="W624" i="262"/>
  <c r="W625" i="262"/>
  <c r="W626" i="262"/>
  <c r="W627" i="262"/>
  <c r="W628" i="262"/>
  <c r="W629" i="262"/>
  <c r="W630" i="262"/>
  <c r="W631" i="262"/>
  <c r="W632" i="262"/>
  <c r="W633" i="262"/>
  <c r="W634" i="262"/>
  <c r="W635" i="262"/>
  <c r="W636" i="262"/>
  <c r="W637" i="262"/>
  <c r="W623" i="262"/>
  <c r="V624" i="262"/>
  <c r="V625" i="262"/>
  <c r="V626" i="262"/>
  <c r="V627" i="262"/>
  <c r="V628" i="262"/>
  <c r="V629" i="262"/>
  <c r="V630" i="262"/>
  <c r="V631" i="262"/>
  <c r="V632" i="262"/>
  <c r="V633" i="262"/>
  <c r="V634" i="262"/>
  <c r="V635" i="262"/>
  <c r="V636" i="262"/>
  <c r="V637" i="262"/>
  <c r="V623" i="262"/>
  <c r="AB622" i="262"/>
  <c r="AB408" i="262" s="1"/>
  <c r="AE622" i="262"/>
  <c r="AE408" i="262" s="1"/>
  <c r="AF622" i="262"/>
  <c r="AF408" i="262" s="1"/>
  <c r="AG622" i="262"/>
  <c r="AG408" i="262" s="1"/>
  <c r="AH622" i="262"/>
  <c r="AH408" i="262" s="1"/>
  <c r="AI622" i="262"/>
  <c r="AI408" i="262" s="1"/>
  <c r="AJ622" i="262"/>
  <c r="AJ408" i="262" s="1"/>
  <c r="AM622" i="262"/>
  <c r="AM408" i="262" s="1"/>
  <c r="AN622" i="262"/>
  <c r="AN408" i="262" s="1"/>
  <c r="AO622" i="262"/>
  <c r="AO408" i="262" s="1"/>
  <c r="AP622" i="262"/>
  <c r="AP408" i="262" s="1"/>
  <c r="AA622" i="262"/>
  <c r="AA408" i="262" s="1"/>
  <c r="L622" i="262"/>
  <c r="L408" i="262" s="1"/>
  <c r="M622" i="262"/>
  <c r="M408" i="262" s="1"/>
  <c r="N622" i="262"/>
  <c r="N408" i="262" s="1"/>
  <c r="O622" i="262"/>
  <c r="O408" i="262" s="1"/>
  <c r="P622" i="262"/>
  <c r="P408" i="262" s="1"/>
  <c r="Q622" i="262"/>
  <c r="Q408" i="262" s="1"/>
  <c r="R622" i="262"/>
  <c r="R408" i="262" s="1"/>
  <c r="S622" i="262"/>
  <c r="S408" i="262" s="1"/>
  <c r="T622" i="262"/>
  <c r="T408" i="262" s="1"/>
  <c r="U622" i="262"/>
  <c r="U408" i="262" s="1"/>
  <c r="K622" i="262"/>
  <c r="K408" i="262" s="1"/>
  <c r="I622" i="262"/>
  <c r="I408" i="262" s="1"/>
  <c r="D145" i="262" l="1"/>
  <c r="Z144" i="262"/>
  <c r="G622" i="262"/>
  <c r="G408" i="262" s="1"/>
  <c r="E622" i="262"/>
  <c r="E408" i="262" s="1"/>
  <c r="AL622" i="262"/>
  <c r="AL408" i="262" s="1"/>
  <c r="AK622" i="262"/>
  <c r="AC622" i="262"/>
  <c r="AD622" i="262"/>
  <c r="AD408" i="262" s="1"/>
  <c r="AK408" i="262" l="1"/>
  <c r="D146" i="262"/>
  <c r="Z145" i="262"/>
  <c r="AC408" i="262"/>
  <c r="V405" i="262"/>
  <c r="W405" i="262"/>
  <c r="V406" i="262"/>
  <c r="W406" i="262"/>
  <c r="V407" i="262"/>
  <c r="W407" i="262"/>
  <c r="W404" i="262"/>
  <c r="V404" i="262"/>
  <c r="E406" i="262"/>
  <c r="G406" i="262"/>
  <c r="E407" i="262"/>
  <c r="G407" i="262"/>
  <c r="G405" i="262"/>
  <c r="E405" i="262"/>
  <c r="G404" i="262"/>
  <c r="E404" i="262"/>
  <c r="AB403" i="262"/>
  <c r="AE403" i="262"/>
  <c r="AF403" i="262"/>
  <c r="AG403" i="262"/>
  <c r="AH403" i="262"/>
  <c r="AI403" i="262"/>
  <c r="AJ403" i="262"/>
  <c r="AM403" i="262"/>
  <c r="AN403" i="262"/>
  <c r="AO403" i="262"/>
  <c r="AP403" i="262"/>
  <c r="AA403" i="262"/>
  <c r="L403" i="262"/>
  <c r="M403" i="262"/>
  <c r="N403" i="262"/>
  <c r="O403" i="262"/>
  <c r="P403" i="262"/>
  <c r="Q403" i="262"/>
  <c r="R403" i="262"/>
  <c r="S403" i="262"/>
  <c r="T403" i="262"/>
  <c r="U403" i="262"/>
  <c r="K403" i="262"/>
  <c r="I403" i="262"/>
  <c r="D147" i="262" l="1"/>
  <c r="Z146" i="262"/>
  <c r="G403" i="262"/>
  <c r="AL403" i="262"/>
  <c r="AK403" i="262"/>
  <c r="AC403" i="262"/>
  <c r="AD403" i="262"/>
  <c r="E403" i="262"/>
  <c r="D148" i="262" l="1"/>
  <c r="Z147" i="262"/>
  <c r="AD335" i="262"/>
  <c r="AE335" i="262"/>
  <c r="AF335" i="262"/>
  <c r="AG335" i="262"/>
  <c r="AH335" i="262"/>
  <c r="AI335" i="262"/>
  <c r="AJ335" i="262"/>
  <c r="AK335" i="262"/>
  <c r="AL335" i="262"/>
  <c r="AM335" i="262"/>
  <c r="AN335" i="262"/>
  <c r="AO335" i="262"/>
  <c r="AP335" i="262"/>
  <c r="AC335" i="262"/>
  <c r="AB335" i="262"/>
  <c r="AA335" i="262"/>
  <c r="L335" i="262"/>
  <c r="M335" i="262"/>
  <c r="N335" i="262"/>
  <c r="O335" i="262"/>
  <c r="P335" i="262"/>
  <c r="Q335" i="262"/>
  <c r="R335" i="262"/>
  <c r="S335" i="262"/>
  <c r="T335" i="262"/>
  <c r="U335" i="262"/>
  <c r="K335" i="262"/>
  <c r="I335" i="262"/>
  <c r="W337" i="262"/>
  <c r="W338" i="262"/>
  <c r="W339" i="262"/>
  <c r="W336" i="262"/>
  <c r="V337" i="262"/>
  <c r="V338" i="262"/>
  <c r="V339" i="262"/>
  <c r="V336" i="262"/>
  <c r="E337" i="262"/>
  <c r="G337" i="262"/>
  <c r="E338" i="262"/>
  <c r="G338" i="262"/>
  <c r="E339" i="262"/>
  <c r="G339" i="262"/>
  <c r="G336" i="262"/>
  <c r="E336" i="262"/>
  <c r="D149" i="262" l="1"/>
  <c r="Z148" i="262"/>
  <c r="G335" i="262"/>
  <c r="E335" i="262"/>
  <c r="W318" i="262"/>
  <c r="W319" i="262"/>
  <c r="W320" i="262"/>
  <c r="W321" i="262"/>
  <c r="W317" i="262"/>
  <c r="V318" i="262"/>
  <c r="V319" i="262"/>
  <c r="V320" i="262"/>
  <c r="V321" i="262"/>
  <c r="V317" i="262"/>
  <c r="AE316" i="262"/>
  <c r="AE20" i="262" s="1"/>
  <c r="AF316" i="262"/>
  <c r="AF20" i="262" s="1"/>
  <c r="AG316" i="262"/>
  <c r="AG20" i="262" s="1"/>
  <c r="AH316" i="262"/>
  <c r="AH20" i="262" s="1"/>
  <c r="AI316" i="262"/>
  <c r="AI20" i="262" s="1"/>
  <c r="AJ316" i="262"/>
  <c r="AJ20" i="262" s="1"/>
  <c r="AM316" i="262"/>
  <c r="AM20" i="262" s="1"/>
  <c r="AN316" i="262"/>
  <c r="AN20" i="262" s="1"/>
  <c r="AO316" i="262"/>
  <c r="AO20" i="262" s="1"/>
  <c r="AP316" i="262"/>
  <c r="AP20" i="262" s="1"/>
  <c r="AB316" i="262"/>
  <c r="AB20" i="262" s="1"/>
  <c r="AA316" i="262"/>
  <c r="AA20" i="262" s="1"/>
  <c r="L316" i="262"/>
  <c r="L20" i="262" s="1"/>
  <c r="M316" i="262"/>
  <c r="M20" i="262" s="1"/>
  <c r="N316" i="262"/>
  <c r="N20" i="262" s="1"/>
  <c r="O316" i="262"/>
  <c r="O20" i="262" s="1"/>
  <c r="P316" i="262"/>
  <c r="P20" i="262" s="1"/>
  <c r="Q316" i="262"/>
  <c r="Q20" i="262" s="1"/>
  <c r="R316" i="262"/>
  <c r="R20" i="262" s="1"/>
  <c r="S316" i="262"/>
  <c r="S20" i="262" s="1"/>
  <c r="T316" i="262"/>
  <c r="T20" i="262" s="1"/>
  <c r="U316" i="262"/>
  <c r="U20" i="262" s="1"/>
  <c r="K316" i="262"/>
  <c r="K20" i="262" s="1"/>
  <c r="I316" i="262"/>
  <c r="I20" i="262" s="1"/>
  <c r="E319" i="262"/>
  <c r="G319" i="262"/>
  <c r="E320" i="262"/>
  <c r="G320" i="262"/>
  <c r="E321" i="262"/>
  <c r="G321" i="262"/>
  <c r="G318" i="262"/>
  <c r="E318" i="262"/>
  <c r="G317" i="262"/>
  <c r="E317" i="262"/>
  <c r="E284" i="262"/>
  <c r="G284" i="262"/>
  <c r="E285" i="262"/>
  <c r="G285" i="262"/>
  <c r="E286" i="262"/>
  <c r="G286" i="262"/>
  <c r="E287" i="262"/>
  <c r="G287" i="262"/>
  <c r="G283" i="262"/>
  <c r="E283" i="262"/>
  <c r="G282" i="262"/>
  <c r="E282" i="262"/>
  <c r="G281" i="262"/>
  <c r="E281" i="262"/>
  <c r="D150" i="262" l="1"/>
  <c r="Z149" i="262"/>
  <c r="E316" i="262"/>
  <c r="G316" i="262"/>
  <c r="AL316" i="262"/>
  <c r="AL20" i="262" s="1"/>
  <c r="AK316" i="262"/>
  <c r="AD316" i="262"/>
  <c r="AD20" i="262" s="1"/>
  <c r="AC316" i="262"/>
  <c r="AK20" i="262" l="1"/>
  <c r="D151" i="262"/>
  <c r="Z150" i="262"/>
  <c r="AC20" i="262"/>
  <c r="AE280" i="262"/>
  <c r="AE265" i="262" s="1"/>
  <c r="AE19" i="262" s="1"/>
  <c r="AF280" i="262"/>
  <c r="AF265" i="262" s="1"/>
  <c r="AF19" i="262" s="1"/>
  <c r="AG280" i="262"/>
  <c r="AG265" i="262" s="1"/>
  <c r="AG19" i="262" s="1"/>
  <c r="AH280" i="262"/>
  <c r="AH265" i="262" s="1"/>
  <c r="AH19" i="262" s="1"/>
  <c r="AI280" i="262"/>
  <c r="AI265" i="262" s="1"/>
  <c r="AI19" i="262" s="1"/>
  <c r="AJ280" i="262"/>
  <c r="AJ265" i="262" s="1"/>
  <c r="AJ19" i="262" s="1"/>
  <c r="AM280" i="262"/>
  <c r="AM265" i="262" s="1"/>
  <c r="AM19" i="262" s="1"/>
  <c r="AN280" i="262"/>
  <c r="AN265" i="262" s="1"/>
  <c r="AN19" i="262" s="1"/>
  <c r="AO280" i="262"/>
  <c r="AO265" i="262" s="1"/>
  <c r="AO19" i="262" s="1"/>
  <c r="AP280" i="262"/>
  <c r="AP265" i="262" s="1"/>
  <c r="AP19" i="262" s="1"/>
  <c r="AB280" i="262"/>
  <c r="AB265" i="262" s="1"/>
  <c r="AB19" i="262" s="1"/>
  <c r="AA280" i="262"/>
  <c r="AA265" i="262" s="1"/>
  <c r="AA19" i="262" s="1"/>
  <c r="W282" i="262"/>
  <c r="W283" i="262"/>
  <c r="W284" i="262"/>
  <c r="W285" i="262"/>
  <c r="W286" i="262"/>
  <c r="W287" i="262"/>
  <c r="W281" i="262"/>
  <c r="V282" i="262"/>
  <c r="V283" i="262"/>
  <c r="V284" i="262"/>
  <c r="V285" i="262"/>
  <c r="V286" i="262"/>
  <c r="V287" i="262"/>
  <c r="V281" i="262"/>
  <c r="L280" i="262"/>
  <c r="L265" i="262" s="1"/>
  <c r="L19" i="262" s="1"/>
  <c r="M280" i="262"/>
  <c r="M265" i="262" s="1"/>
  <c r="M19" i="262" s="1"/>
  <c r="N280" i="262"/>
  <c r="N265" i="262" s="1"/>
  <c r="N19" i="262" s="1"/>
  <c r="O280" i="262"/>
  <c r="O265" i="262" s="1"/>
  <c r="O19" i="262" s="1"/>
  <c r="P280" i="262"/>
  <c r="P265" i="262" s="1"/>
  <c r="P19" i="262" s="1"/>
  <c r="Q280" i="262"/>
  <c r="Q265" i="262" s="1"/>
  <c r="Q19" i="262" s="1"/>
  <c r="R280" i="262"/>
  <c r="R265" i="262" s="1"/>
  <c r="R19" i="262" s="1"/>
  <c r="S280" i="262"/>
  <c r="S265" i="262" s="1"/>
  <c r="S19" i="262" s="1"/>
  <c r="T280" i="262"/>
  <c r="T265" i="262" s="1"/>
  <c r="T19" i="262" s="1"/>
  <c r="U280" i="262"/>
  <c r="U265" i="262" s="1"/>
  <c r="U19" i="262" s="1"/>
  <c r="K280" i="262"/>
  <c r="K265" i="262" s="1"/>
  <c r="K19" i="262" s="1"/>
  <c r="I280" i="262"/>
  <c r="I265" i="262" s="1"/>
  <c r="I19" i="262" s="1"/>
  <c r="D152" i="262" l="1"/>
  <c r="Z151" i="262"/>
  <c r="AD280" i="262"/>
  <c r="AD265" i="262" s="1"/>
  <c r="AD19" i="262" s="1"/>
  <c r="AC280" i="262"/>
  <c r="AL280" i="262"/>
  <c r="AL265" i="262" s="1"/>
  <c r="AL19" i="262" s="1"/>
  <c r="AK280" i="262"/>
  <c r="E87" i="262"/>
  <c r="G87" i="262"/>
  <c r="E88" i="262"/>
  <c r="G88" i="262"/>
  <c r="E89" i="262"/>
  <c r="G89" i="262"/>
  <c r="E90" i="262"/>
  <c r="G90" i="262"/>
  <c r="E91" i="262"/>
  <c r="G91" i="262"/>
  <c r="E92" i="262"/>
  <c r="G92" i="262"/>
  <c r="E93" i="262"/>
  <c r="G93" i="262"/>
  <c r="E94" i="262"/>
  <c r="G94" i="262"/>
  <c r="E95" i="262"/>
  <c r="G95" i="262"/>
  <c r="E96" i="262"/>
  <c r="G96" i="262"/>
  <c r="E97" i="262"/>
  <c r="G97" i="262"/>
  <c r="E98" i="262"/>
  <c r="G98" i="262"/>
  <c r="E99" i="262"/>
  <c r="G99" i="262"/>
  <c r="E100" i="262"/>
  <c r="G100" i="262"/>
  <c r="AK88" i="262"/>
  <c r="AL88" i="262"/>
  <c r="AK89" i="262"/>
  <c r="AL89" i="262"/>
  <c r="AK90" i="262"/>
  <c r="AL90" i="262"/>
  <c r="AK91" i="262"/>
  <c r="AL91" i="262"/>
  <c r="AK92" i="262"/>
  <c r="AL92" i="262"/>
  <c r="AK93" i="262"/>
  <c r="AL93" i="262"/>
  <c r="AK94" i="262"/>
  <c r="AL94" i="262"/>
  <c r="AK95" i="262"/>
  <c r="AL95" i="262"/>
  <c r="AK96" i="262"/>
  <c r="AL96" i="262"/>
  <c r="AK97" i="262"/>
  <c r="AL97" i="262"/>
  <c r="AK98" i="262"/>
  <c r="AL98" i="262"/>
  <c r="AK99" i="262"/>
  <c r="AL99" i="262"/>
  <c r="AK100" i="262"/>
  <c r="AL100" i="262"/>
  <c r="AL87" i="262"/>
  <c r="AK87" i="262"/>
  <c r="AE86" i="262"/>
  <c r="AF86" i="262"/>
  <c r="AG86" i="262"/>
  <c r="AH86" i="262"/>
  <c r="AI86" i="262"/>
  <c r="AJ86" i="262"/>
  <c r="AM86" i="262"/>
  <c r="AN86" i="262"/>
  <c r="AO86" i="262"/>
  <c r="AP86" i="262"/>
  <c r="AB86" i="262"/>
  <c r="AA86" i="262"/>
  <c r="V88" i="262"/>
  <c r="V89" i="262"/>
  <c r="V90" i="262"/>
  <c r="V91" i="262"/>
  <c r="V92" i="262"/>
  <c r="V93" i="262"/>
  <c r="V94" i="262"/>
  <c r="V95" i="262"/>
  <c r="V96" i="262"/>
  <c r="V97" i="262"/>
  <c r="V98" i="262"/>
  <c r="V99" i="262"/>
  <c r="V100" i="262"/>
  <c r="V87" i="262"/>
  <c r="L86" i="262"/>
  <c r="M86" i="262"/>
  <c r="N86" i="262"/>
  <c r="O86" i="262"/>
  <c r="P86" i="262"/>
  <c r="Q86" i="262"/>
  <c r="R86" i="262"/>
  <c r="S86" i="262"/>
  <c r="T86" i="262"/>
  <c r="U86" i="262"/>
  <c r="K86" i="262"/>
  <c r="I86" i="262"/>
  <c r="D153" i="262" l="1"/>
  <c r="Z152" i="262"/>
  <c r="AK265" i="262"/>
  <c r="AC265" i="262"/>
  <c r="K21" i="262"/>
  <c r="K22" i="262"/>
  <c r="K18" i="262" s="1"/>
  <c r="N22" i="262"/>
  <c r="N18" i="262" s="1"/>
  <c r="N21" i="262"/>
  <c r="AI22" i="262"/>
  <c r="AI18" i="262" s="1"/>
  <c r="AI21" i="262"/>
  <c r="U22" i="262"/>
  <c r="U18" i="262" s="1"/>
  <c r="U21" i="262"/>
  <c r="M22" i="262"/>
  <c r="M18" i="262" s="1"/>
  <c r="M21" i="262"/>
  <c r="AA22" i="262"/>
  <c r="AA18" i="262" s="1"/>
  <c r="AA21" i="262"/>
  <c r="AH21" i="262"/>
  <c r="AH22" i="262"/>
  <c r="AH18" i="262" s="1"/>
  <c r="P22" i="262"/>
  <c r="P18" i="262" s="1"/>
  <c r="P21" i="262"/>
  <c r="O22" i="262"/>
  <c r="O18" i="262" s="1"/>
  <c r="O21" i="262"/>
  <c r="AJ21" i="262"/>
  <c r="AJ22" i="262"/>
  <c r="AJ18" i="262" s="1"/>
  <c r="L21" i="262"/>
  <c r="L22" i="262"/>
  <c r="L18" i="262" s="1"/>
  <c r="AG22" i="262"/>
  <c r="AG18" i="262" s="1"/>
  <c r="AG21" i="262"/>
  <c r="S21" i="262"/>
  <c r="S22" i="262"/>
  <c r="S18" i="262" s="1"/>
  <c r="AF22" i="262"/>
  <c r="AF18" i="262" s="1"/>
  <c r="AF21" i="262"/>
  <c r="AO21" i="262"/>
  <c r="AO22" i="262"/>
  <c r="AO18" i="262" s="1"/>
  <c r="AE21" i="262"/>
  <c r="AE22" i="262"/>
  <c r="AE18" i="262" s="1"/>
  <c r="I22" i="262"/>
  <c r="I18" i="262" s="1"/>
  <c r="I21" i="262"/>
  <c r="T22" i="262"/>
  <c r="T18" i="262" s="1"/>
  <c r="T21" i="262"/>
  <c r="AB22" i="262"/>
  <c r="AB18" i="262" s="1"/>
  <c r="AB21" i="262"/>
  <c r="AP22" i="262"/>
  <c r="AP18" i="262" s="1"/>
  <c r="AP21" i="262"/>
  <c r="R22" i="262"/>
  <c r="R18" i="262" s="1"/>
  <c r="R21" i="262"/>
  <c r="Q21" i="262"/>
  <c r="Q22" i="262"/>
  <c r="Q18" i="262" s="1"/>
  <c r="AN21" i="262"/>
  <c r="AN22" i="262"/>
  <c r="AN18" i="262" s="1"/>
  <c r="AM21" i="262"/>
  <c r="AM22" i="262"/>
  <c r="AM18" i="262" s="1"/>
  <c r="AK86" i="262"/>
  <c r="AD86" i="262"/>
  <c r="AC86" i="262"/>
  <c r="G86" i="262"/>
  <c r="E86" i="262"/>
  <c r="AL86" i="262"/>
  <c r="AK19" i="262" l="1"/>
  <c r="D154" i="262"/>
  <c r="Z153" i="262"/>
  <c r="AC19" i="262"/>
  <c r="G22" i="262"/>
  <c r="G18" i="262" s="1"/>
  <c r="AC22" i="262"/>
  <c r="AC21" i="262"/>
  <c r="AD22" i="262"/>
  <c r="AD18" i="262" s="1"/>
  <c r="AD21" i="262"/>
  <c r="AK21" i="262"/>
  <c r="AK22" i="262"/>
  <c r="AL21" i="262"/>
  <c r="AL22" i="262"/>
  <c r="AL18" i="262" s="1"/>
  <c r="E22" i="262"/>
  <c r="E18" i="262" s="1"/>
  <c r="V101" i="264"/>
  <c r="F101" i="264"/>
  <c r="D101" i="264"/>
  <c r="V100" i="264"/>
  <c r="F100" i="264"/>
  <c r="D100" i="264"/>
  <c r="V99" i="264"/>
  <c r="F99" i="264"/>
  <c r="D99" i="264"/>
  <c r="V98" i="264"/>
  <c r="F98" i="264"/>
  <c r="D98" i="264"/>
  <c r="V97" i="264"/>
  <c r="F97" i="264"/>
  <c r="D97" i="264"/>
  <c r="V96" i="264"/>
  <c r="F96" i="264"/>
  <c r="D96" i="264"/>
  <c r="V95" i="264"/>
  <c r="F95" i="264"/>
  <c r="D95" i="264"/>
  <c r="V94" i="264"/>
  <c r="F94" i="264"/>
  <c r="D94" i="264"/>
  <c r="AL93" i="264"/>
  <c r="AK93" i="264"/>
  <c r="AJ93" i="264"/>
  <c r="AI93" i="264"/>
  <c r="AF93" i="264"/>
  <c r="AE93" i="264"/>
  <c r="AD93" i="264"/>
  <c r="AC93" i="264"/>
  <c r="AB93" i="264"/>
  <c r="AA93" i="264"/>
  <c r="U93" i="264"/>
  <c r="T93" i="264"/>
  <c r="V93" i="264"/>
  <c r="S93" i="264"/>
  <c r="R93" i="264"/>
  <c r="Q93" i="264"/>
  <c r="P93" i="264"/>
  <c r="O93" i="264"/>
  <c r="N93" i="264"/>
  <c r="M93" i="264"/>
  <c r="L93" i="264"/>
  <c r="K93" i="264"/>
  <c r="J93" i="264"/>
  <c r="I93" i="264"/>
  <c r="H93" i="264"/>
  <c r="V92" i="264"/>
  <c r="F92" i="264"/>
  <c r="D92" i="264"/>
  <c r="V91" i="264"/>
  <c r="F91" i="264"/>
  <c r="D91" i="264"/>
  <c r="V90" i="264"/>
  <c r="F90" i="264"/>
  <c r="D90" i="264"/>
  <c r="V89" i="264"/>
  <c r="F89" i="264"/>
  <c r="D89" i="264"/>
  <c r="V88" i="264"/>
  <c r="F88" i="264"/>
  <c r="D88" i="264"/>
  <c r="V87" i="264"/>
  <c r="F87" i="264"/>
  <c r="D87" i="264"/>
  <c r="V86" i="264"/>
  <c r="F86" i="264"/>
  <c r="D86" i="264"/>
  <c r="AL85" i="264"/>
  <c r="AK85" i="264"/>
  <c r="AJ85" i="264"/>
  <c r="AI85" i="264"/>
  <c r="AF85" i="264"/>
  <c r="AF19" i="264" s="1"/>
  <c r="AE85" i="264"/>
  <c r="AE19" i="264" s="1"/>
  <c r="AD85" i="264"/>
  <c r="AD19" i="264" s="1"/>
  <c r="AC85" i="264"/>
  <c r="AC19" i="264" s="1"/>
  <c r="AB85" i="264"/>
  <c r="AB19" i="264" s="1"/>
  <c r="AA85" i="264"/>
  <c r="AA19" i="264" s="1"/>
  <c r="U85" i="264"/>
  <c r="T85" i="264"/>
  <c r="V85" i="264"/>
  <c r="S85" i="264"/>
  <c r="R85" i="264"/>
  <c r="Q85" i="264"/>
  <c r="P85" i="264"/>
  <c r="O85" i="264"/>
  <c r="N85" i="264"/>
  <c r="M85" i="264"/>
  <c r="L85" i="264"/>
  <c r="K85" i="264"/>
  <c r="J85" i="264"/>
  <c r="I85" i="264"/>
  <c r="H85" i="264"/>
  <c r="V84" i="264"/>
  <c r="F84" i="264"/>
  <c r="D84" i="264"/>
  <c r="V83" i="264"/>
  <c r="F83" i="264"/>
  <c r="D83" i="264"/>
  <c r="V82" i="264"/>
  <c r="F82" i="264"/>
  <c r="D82" i="264"/>
  <c r="V81" i="264"/>
  <c r="F81" i="264"/>
  <c r="D81" i="264"/>
  <c r="V80" i="264"/>
  <c r="F80" i="264"/>
  <c r="D80" i="264"/>
  <c r="V79" i="264"/>
  <c r="F79" i="264"/>
  <c r="D79" i="264"/>
  <c r="V78" i="264"/>
  <c r="F78" i="264"/>
  <c r="D78" i="264"/>
  <c r="V77" i="264"/>
  <c r="F77" i="264"/>
  <c r="D77" i="264"/>
  <c r="V76" i="264"/>
  <c r="F76" i="264"/>
  <c r="D76" i="264"/>
  <c r="V75" i="264"/>
  <c r="F75" i="264"/>
  <c r="D75" i="264"/>
  <c r="V74" i="264"/>
  <c r="F74" i="264"/>
  <c r="D74" i="264"/>
  <c r="V73" i="264"/>
  <c r="F73" i="264"/>
  <c r="D73" i="264"/>
  <c r="V72" i="264"/>
  <c r="F72" i="264"/>
  <c r="D72" i="264"/>
  <c r="V71" i="264"/>
  <c r="F71" i="264"/>
  <c r="D71" i="264"/>
  <c r="V70" i="264"/>
  <c r="F70" i="264"/>
  <c r="D70" i="264"/>
  <c r="V69" i="264"/>
  <c r="F69" i="264"/>
  <c r="D69" i="264"/>
  <c r="V68" i="264"/>
  <c r="F68" i="264"/>
  <c r="D68" i="264"/>
  <c r="V67" i="264"/>
  <c r="F67" i="264"/>
  <c r="D67" i="264"/>
  <c r="V66" i="264"/>
  <c r="F66" i="264"/>
  <c r="D66" i="264"/>
  <c r="AL65" i="264"/>
  <c r="AK65" i="264"/>
  <c r="AJ65" i="264"/>
  <c r="AI65" i="264"/>
  <c r="AF65" i="264"/>
  <c r="AE65" i="264"/>
  <c r="AD65" i="264"/>
  <c r="AC65" i="264"/>
  <c r="AB65" i="264"/>
  <c r="AA65" i="264"/>
  <c r="U65" i="264"/>
  <c r="T65" i="264"/>
  <c r="V65" i="264"/>
  <c r="S65" i="264"/>
  <c r="R65" i="264"/>
  <c r="Q65" i="264"/>
  <c r="P65" i="264"/>
  <c r="O65" i="264"/>
  <c r="N65" i="264"/>
  <c r="M65" i="264"/>
  <c r="L65" i="264"/>
  <c r="K65" i="264"/>
  <c r="J65" i="264"/>
  <c r="I65" i="264"/>
  <c r="H65" i="264"/>
  <c r="V64" i="264"/>
  <c r="F64" i="264"/>
  <c r="D64" i="264"/>
  <c r="V63" i="264"/>
  <c r="F63" i="264"/>
  <c r="D63" i="264"/>
  <c r="V62" i="264"/>
  <c r="F62" i="264"/>
  <c r="D62" i="264"/>
  <c r="V61" i="264"/>
  <c r="F61" i="264"/>
  <c r="D61" i="264"/>
  <c r="V60" i="264"/>
  <c r="F60" i="264"/>
  <c r="D60" i="264"/>
  <c r="V59" i="264"/>
  <c r="F59" i="264"/>
  <c r="D59" i="264"/>
  <c r="V58" i="264"/>
  <c r="F58" i="264"/>
  <c r="D58" i="264"/>
  <c r="V57" i="264"/>
  <c r="F57" i="264"/>
  <c r="D57" i="264"/>
  <c r="V56" i="264"/>
  <c r="F56" i="264"/>
  <c r="D56" i="264"/>
  <c r="V55" i="264"/>
  <c r="F55" i="264"/>
  <c r="D55" i="264"/>
  <c r="V54" i="264"/>
  <c r="F54" i="264"/>
  <c r="D54" i="264"/>
  <c r="V53" i="264"/>
  <c r="F53" i="264"/>
  <c r="D53" i="264"/>
  <c r="V52" i="264"/>
  <c r="F52" i="264"/>
  <c r="D52" i="264"/>
  <c r="V51" i="264"/>
  <c r="F51" i="264"/>
  <c r="D51" i="264"/>
  <c r="V50" i="264"/>
  <c r="F50" i="264"/>
  <c r="D50" i="264"/>
  <c r="V49" i="264"/>
  <c r="F49" i="264"/>
  <c r="D49" i="264"/>
  <c r="V48" i="264"/>
  <c r="F48" i="264"/>
  <c r="D48" i="264"/>
  <c r="V47" i="264"/>
  <c r="F47" i="264"/>
  <c r="D47" i="264"/>
  <c r="V46" i="264"/>
  <c r="F46" i="264"/>
  <c r="D46" i="264"/>
  <c r="V45" i="264"/>
  <c r="F45" i="264"/>
  <c r="D45" i="264"/>
  <c r="V44" i="264"/>
  <c r="F44" i="264"/>
  <c r="D44" i="264"/>
  <c r="V43" i="264"/>
  <c r="F43" i="264"/>
  <c r="D43" i="264"/>
  <c r="AL42" i="264"/>
  <c r="AL19" i="264" s="1"/>
  <c r="AK42" i="264"/>
  <c r="AJ42" i="264"/>
  <c r="AJ19" i="264" s="1"/>
  <c r="AI42" i="264"/>
  <c r="U42" i="264"/>
  <c r="U19" i="264" s="1"/>
  <c r="T42" i="264"/>
  <c r="V42" i="264"/>
  <c r="S42" i="264"/>
  <c r="R42" i="264"/>
  <c r="Q42" i="264"/>
  <c r="Q19" i="264" s="1"/>
  <c r="P42" i="264"/>
  <c r="P19" i="264" s="1"/>
  <c r="O42" i="264"/>
  <c r="N42" i="264"/>
  <c r="M42" i="264"/>
  <c r="L42" i="264"/>
  <c r="K42" i="264"/>
  <c r="J42" i="264"/>
  <c r="I42" i="264"/>
  <c r="I19" i="264" s="1"/>
  <c r="H42" i="264"/>
  <c r="AH41" i="264"/>
  <c r="AH41" i="263" s="1"/>
  <c r="AG41" i="264"/>
  <c r="Z41" i="264"/>
  <c r="Z41" i="263" s="1"/>
  <c r="Y41" i="264"/>
  <c r="V41" i="264"/>
  <c r="F41" i="264"/>
  <c r="D41" i="264"/>
  <c r="AH40" i="264"/>
  <c r="AH29" i="263" s="1"/>
  <c r="AG40" i="264"/>
  <c r="Z40" i="264"/>
  <c r="Z29" i="263" s="1"/>
  <c r="Y40" i="264"/>
  <c r="V40" i="264"/>
  <c r="F40" i="264"/>
  <c r="D40" i="264"/>
  <c r="AH39" i="264"/>
  <c r="AG39" i="264"/>
  <c r="Z39" i="264"/>
  <c r="Y39" i="264"/>
  <c r="V39" i="264"/>
  <c r="F39" i="264"/>
  <c r="D39" i="264"/>
  <c r="AH38" i="264"/>
  <c r="AG38" i="264"/>
  <c r="Z38" i="264"/>
  <c r="Y38" i="264"/>
  <c r="V38" i="264"/>
  <c r="F38" i="264"/>
  <c r="D38" i="264"/>
  <c r="AH37" i="264"/>
  <c r="AG37" i="264"/>
  <c r="Z37" i="264"/>
  <c r="Y37" i="264"/>
  <c r="V37" i="264"/>
  <c r="F37" i="264"/>
  <c r="D37" i="264"/>
  <c r="AH36" i="264"/>
  <c r="AG36" i="264"/>
  <c r="Z36" i="264"/>
  <c r="Y36" i="264"/>
  <c r="V36" i="264"/>
  <c r="F36" i="264"/>
  <c r="D36" i="264"/>
  <c r="AH35" i="264"/>
  <c r="AG35" i="264"/>
  <c r="Z35" i="264"/>
  <c r="Y35" i="264"/>
  <c r="V35" i="264"/>
  <c r="F35" i="264"/>
  <c r="D35" i="264"/>
  <c r="AH34" i="264"/>
  <c r="AH36" i="263" s="1"/>
  <c r="AG34" i="264"/>
  <c r="Z34" i="264"/>
  <c r="Z36" i="263" s="1"/>
  <c r="Y34" i="264"/>
  <c r="V34" i="264"/>
  <c r="F34" i="264"/>
  <c r="D34" i="264"/>
  <c r="AH33" i="264"/>
  <c r="AH40" i="263" s="1"/>
  <c r="AG33" i="264"/>
  <c r="Z33" i="264"/>
  <c r="Z40" i="263" s="1"/>
  <c r="Y33" i="264"/>
  <c r="V33" i="264"/>
  <c r="F33" i="264"/>
  <c r="D33" i="264"/>
  <c r="AH32" i="264"/>
  <c r="AG32" i="264"/>
  <c r="Z32" i="264"/>
  <c r="Y32" i="264"/>
  <c r="V32" i="264"/>
  <c r="F32" i="264"/>
  <c r="D32" i="264"/>
  <c r="AH31" i="264"/>
  <c r="AH27" i="263" s="1"/>
  <c r="AG31" i="264"/>
  <c r="Z31" i="264"/>
  <c r="Z27" i="263" s="1"/>
  <c r="Y31" i="264"/>
  <c r="V31" i="264"/>
  <c r="F31" i="264"/>
  <c r="D31" i="264"/>
  <c r="AH30" i="264"/>
  <c r="AH20" i="263" s="1"/>
  <c r="AG30" i="264"/>
  <c r="Z30" i="264"/>
  <c r="Z20" i="263" s="1"/>
  <c r="Y30" i="264"/>
  <c r="V30" i="264"/>
  <c r="F30" i="264"/>
  <c r="D30" i="264"/>
  <c r="AH29" i="264"/>
  <c r="AH34" i="263" s="1"/>
  <c r="AG29" i="264"/>
  <c r="Z29" i="264"/>
  <c r="Z34" i="263" s="1"/>
  <c r="Y29" i="264"/>
  <c r="V29" i="264"/>
  <c r="F29" i="264"/>
  <c r="D29" i="264"/>
  <c r="AH28" i="264"/>
  <c r="AH39" i="263" s="1"/>
  <c r="AG28" i="264"/>
  <c r="Z28" i="264"/>
  <c r="Z39" i="263" s="1"/>
  <c r="Y28" i="264"/>
  <c r="V28" i="264"/>
  <c r="F28" i="264"/>
  <c r="D28" i="264"/>
  <c r="AH27" i="264"/>
  <c r="AH19" i="263" s="1"/>
  <c r="AG27" i="264"/>
  <c r="Z27" i="264"/>
  <c r="Z19" i="263" s="1"/>
  <c r="Y27" i="264"/>
  <c r="V27" i="264"/>
  <c r="F27" i="264"/>
  <c r="D27" i="264"/>
  <c r="AH26" i="264"/>
  <c r="AG26" i="264"/>
  <c r="Z26" i="264"/>
  <c r="Y26" i="264"/>
  <c r="V26" i="264"/>
  <c r="F26" i="264"/>
  <c r="D26" i="264"/>
  <c r="AH25" i="264"/>
  <c r="AG25" i="264"/>
  <c r="Z25" i="264"/>
  <c r="Z26" i="263" s="1"/>
  <c r="Y25" i="264"/>
  <c r="V25" i="264"/>
  <c r="F25" i="264"/>
  <c r="D25" i="264"/>
  <c r="AH24" i="264"/>
  <c r="AH18" i="263" s="1"/>
  <c r="AG24" i="264"/>
  <c r="Z24" i="264"/>
  <c r="Z18" i="263" s="1"/>
  <c r="Y24" i="264"/>
  <c r="V24" i="264"/>
  <c r="F24" i="264"/>
  <c r="D24" i="264"/>
  <c r="AH23" i="264"/>
  <c r="AH24" i="263" s="1"/>
  <c r="AG23" i="264"/>
  <c r="Z23" i="264"/>
  <c r="Z24" i="263" s="1"/>
  <c r="Y23" i="264"/>
  <c r="V23" i="264"/>
  <c r="F23" i="264"/>
  <c r="D23" i="264"/>
  <c r="AL22" i="264"/>
  <c r="AK22" i="264"/>
  <c r="AJ22" i="264"/>
  <c r="AI22" i="264"/>
  <c r="AF22" i="264"/>
  <c r="AE22" i="264"/>
  <c r="AD22" i="264"/>
  <c r="AC22" i="264"/>
  <c r="AB22" i="264"/>
  <c r="AA22" i="264"/>
  <c r="U22" i="264"/>
  <c r="T22" i="264"/>
  <c r="V22" i="264"/>
  <c r="S22" i="264"/>
  <c r="R22" i="264"/>
  <c r="Q22" i="264"/>
  <c r="P22" i="264"/>
  <c r="O22" i="264"/>
  <c r="N22" i="264"/>
  <c r="M22" i="264"/>
  <c r="L22" i="264"/>
  <c r="K22" i="264"/>
  <c r="J22" i="264"/>
  <c r="I22" i="264"/>
  <c r="H22" i="264"/>
  <c r="V21" i="264"/>
  <c r="V20" i="264"/>
  <c r="V19" i="264"/>
  <c r="V18" i="264"/>
  <c r="V17" i="264"/>
  <c r="AI19" i="264" l="1"/>
  <c r="AG40" i="263"/>
  <c r="Y20" i="264"/>
  <c r="Y49" i="263"/>
  <c r="Y19" i="263"/>
  <c r="AG34" i="263"/>
  <c r="Z20" i="264"/>
  <c r="Z49" i="263"/>
  <c r="Y27" i="263"/>
  <c r="Y26" i="263"/>
  <c r="AG19" i="263"/>
  <c r="AH20" i="264"/>
  <c r="AH49" i="263"/>
  <c r="Y41" i="263"/>
  <c r="AG27" i="263"/>
  <c r="Y34" i="263"/>
  <c r="Y24" i="263"/>
  <c r="AG26" i="263"/>
  <c r="AG41" i="263"/>
  <c r="AG29" i="263"/>
  <c r="Y20" i="263"/>
  <c r="AG20" i="264"/>
  <c r="AG49" i="263"/>
  <c r="AH26" i="263"/>
  <c r="AG24" i="263"/>
  <c r="Y37" i="263"/>
  <c r="Y39" i="263"/>
  <c r="AG20" i="263"/>
  <c r="Z37" i="263"/>
  <c r="AG37" i="263"/>
  <c r="Y36" i="263"/>
  <c r="AG39" i="263"/>
  <c r="AH37" i="263"/>
  <c r="Y40" i="263"/>
  <c r="AG18" i="263"/>
  <c r="AG36" i="263"/>
  <c r="Y18" i="263"/>
  <c r="Y29" i="263"/>
  <c r="AK18" i="262"/>
  <c r="D155" i="262"/>
  <c r="Z154" i="262"/>
  <c r="T19" i="264"/>
  <c r="AG21" i="264"/>
  <c r="AH21" i="264"/>
  <c r="AK19" i="264"/>
  <c r="Y21" i="264"/>
  <c r="Z21" i="264"/>
  <c r="L19" i="264"/>
  <c r="F20" i="264"/>
  <c r="F21" i="264"/>
  <c r="M19" i="264"/>
  <c r="N19" i="264"/>
  <c r="O19" i="264"/>
  <c r="J19" i="264"/>
  <c r="K19" i="264"/>
  <c r="S19" i="264"/>
  <c r="R19" i="264"/>
  <c r="AC18" i="262"/>
  <c r="H19" i="264"/>
  <c r="D20" i="264"/>
  <c r="D21" i="264"/>
  <c r="I18" i="264"/>
  <c r="I17" i="264" s="1"/>
  <c r="Q18" i="264"/>
  <c r="Q17" i="264" s="1"/>
  <c r="J18" i="264"/>
  <c r="R18" i="264"/>
  <c r="H18" i="264"/>
  <c r="P18" i="264"/>
  <c r="P17" i="264" s="1"/>
  <c r="S18" i="264"/>
  <c r="AK18" i="264"/>
  <c r="K18" i="264"/>
  <c r="L18" i="264"/>
  <c r="AF18" i="264"/>
  <c r="AA18" i="264"/>
  <c r="AA17" i="264" s="1"/>
  <c r="AG65" i="264"/>
  <c r="AD18" i="264"/>
  <c r="AE18" i="264"/>
  <c r="D85" i="264"/>
  <c r="AB18" i="264"/>
  <c r="AB17" i="264" s="1"/>
  <c r="AI18" i="264"/>
  <c r="AJ18" i="264"/>
  <c r="AC18" i="264"/>
  <c r="AC17" i="264" s="1"/>
  <c r="Z93" i="264"/>
  <c r="M18" i="264"/>
  <c r="T18" i="264"/>
  <c r="Y85" i="264"/>
  <c r="O18" i="264"/>
  <c r="Z85" i="264"/>
  <c r="AL18" i="264"/>
  <c r="AL17" i="264" s="1"/>
  <c r="F22" i="264"/>
  <c r="AH65" i="264"/>
  <c r="D42" i="264"/>
  <c r="D65" i="264"/>
  <c r="AG85" i="264"/>
  <c r="AH93" i="264"/>
  <c r="AH42" i="264"/>
  <c r="Y93" i="264"/>
  <c r="D93" i="264"/>
  <c r="F42" i="264"/>
  <c r="AH85" i="264"/>
  <c r="AG93" i="264"/>
  <c r="F93" i="264"/>
  <c r="Y65" i="264"/>
  <c r="F85" i="264"/>
  <c r="N18" i="264"/>
  <c r="U18" i="264"/>
  <c r="Z22" i="264"/>
  <c r="Y42" i="264"/>
  <c r="AH22" i="264"/>
  <c r="F65" i="264"/>
  <c r="Y22" i="264"/>
  <c r="D22" i="264"/>
  <c r="Z42" i="264"/>
  <c r="Z65" i="264"/>
  <c r="AG22" i="264"/>
  <c r="AG42" i="264"/>
  <c r="V18" i="262"/>
  <c r="V19" i="262"/>
  <c r="V20" i="262"/>
  <c r="V21" i="262"/>
  <c r="V17" i="262"/>
  <c r="V859" i="262"/>
  <c r="V864" i="262"/>
  <c r="V868" i="262"/>
  <c r="V874" i="262"/>
  <c r="V889" i="262"/>
  <c r="V894" i="262"/>
  <c r="V915" i="262"/>
  <c r="V852" i="262"/>
  <c r="V851" i="262"/>
  <c r="V768" i="262"/>
  <c r="V789" i="262"/>
  <c r="V791" i="262"/>
  <c r="V815" i="262"/>
  <c r="V829" i="262"/>
  <c r="V844" i="262"/>
  <c r="V765" i="262"/>
  <c r="V764" i="262"/>
  <c r="V408" i="262"/>
  <c r="V265" i="262"/>
  <c r="V22" i="262"/>
  <c r="V427" i="262"/>
  <c r="V444" i="262"/>
  <c r="V457" i="262"/>
  <c r="V478" i="262"/>
  <c r="V490" i="262"/>
  <c r="V509" i="262"/>
  <c r="V527" i="262"/>
  <c r="V542" i="262"/>
  <c r="V562" i="262"/>
  <c r="V587" i="262"/>
  <c r="V602" i="262"/>
  <c r="V622" i="262"/>
  <c r="V638" i="262"/>
  <c r="V653" i="262"/>
  <c r="V664" i="262"/>
  <c r="V692" i="262"/>
  <c r="V720" i="262"/>
  <c r="V733" i="262"/>
  <c r="V409" i="262"/>
  <c r="V302" i="262"/>
  <c r="V306" i="262"/>
  <c r="V309" i="262"/>
  <c r="V316" i="262"/>
  <c r="V322" i="262"/>
  <c r="V330" i="262"/>
  <c r="V335" i="262"/>
  <c r="V340" i="262"/>
  <c r="V348" i="262"/>
  <c r="V352" i="262"/>
  <c r="V360" i="262"/>
  <c r="V370" i="262"/>
  <c r="V375" i="262"/>
  <c r="V384" i="262"/>
  <c r="V390" i="262"/>
  <c r="V395" i="262"/>
  <c r="V399" i="262"/>
  <c r="V403" i="262"/>
  <c r="V280" i="262"/>
  <c r="V288" i="262"/>
  <c r="V292" i="262"/>
  <c r="V266" i="262"/>
  <c r="V44" i="262"/>
  <c r="V64" i="262"/>
  <c r="V78" i="262"/>
  <c r="V86" i="262"/>
  <c r="V101" i="262"/>
  <c r="V117" i="262"/>
  <c r="V134" i="262"/>
  <c r="V145" i="262"/>
  <c r="V165" i="262"/>
  <c r="V172" i="262"/>
  <c r="V183" i="262"/>
  <c r="V190" i="262"/>
  <c r="V199" i="262"/>
  <c r="V200" i="262"/>
  <c r="V212" i="262"/>
  <c r="V227" i="262"/>
  <c r="V241" i="262"/>
  <c r="V254" i="262"/>
  <c r="V23" i="262"/>
  <c r="D156" i="262" l="1"/>
  <c r="Z155" i="262"/>
  <c r="Z19" i="264"/>
  <c r="AH19" i="264"/>
  <c r="J17" i="264"/>
  <c r="F19" i="264"/>
  <c r="Y19" i="264"/>
  <c r="AG19" i="264"/>
  <c r="K17" i="264"/>
  <c r="D19" i="264"/>
  <c r="R17" i="264"/>
  <c r="AF17" i="264"/>
  <c r="H17" i="264"/>
  <c r="AE17" i="264"/>
  <c r="S17" i="264"/>
  <c r="N17" i="264"/>
  <c r="U17" i="264"/>
  <c r="AK17" i="264"/>
  <c r="T17" i="264"/>
  <c r="AI17" i="264"/>
  <c r="O17" i="264"/>
  <c r="L17" i="264"/>
  <c r="AJ17" i="264"/>
  <c r="AD17" i="264"/>
  <c r="M17" i="264"/>
  <c r="D18" i="264"/>
  <c r="Y18" i="264"/>
  <c r="AH18" i="264"/>
  <c r="Z18" i="264"/>
  <c r="F18" i="264"/>
  <c r="AG18" i="264"/>
  <c r="T38" i="263"/>
  <c r="J38" i="263"/>
  <c r="H30" i="263"/>
  <c r="J23" i="263"/>
  <c r="K23" i="263"/>
  <c r="R23" i="263"/>
  <c r="H23" i="263"/>
  <c r="D44" i="263"/>
  <c r="F44" i="263"/>
  <c r="D157" i="262" l="1"/>
  <c r="Z156" i="262"/>
  <c r="M23" i="263"/>
  <c r="D17" i="264"/>
  <c r="AH17" i="264"/>
  <c r="Y17" i="264"/>
  <c r="Z17" i="264"/>
  <c r="F17" i="264"/>
  <c r="AG17" i="264"/>
  <c r="K30" i="263"/>
  <c r="I23" i="263"/>
  <c r="AK23" i="263"/>
  <c r="M30" i="263"/>
  <c r="AI23" i="263"/>
  <c r="AA30" i="263"/>
  <c r="AC30" i="263"/>
  <c r="AA23" i="263"/>
  <c r="L30" i="263"/>
  <c r="AJ23" i="263"/>
  <c r="S23" i="263"/>
  <c r="AI30" i="263"/>
  <c r="D21" i="263"/>
  <c r="F37" i="263"/>
  <c r="H38" i="263"/>
  <c r="F43" i="263"/>
  <c r="AJ42" i="263"/>
  <c r="J42" i="263"/>
  <c r="S30" i="263"/>
  <c r="AI38" i="263"/>
  <c r="K38" i="263"/>
  <c r="R38" i="263"/>
  <c r="AD17" i="263"/>
  <c r="D20" i="263"/>
  <c r="T23" i="263"/>
  <c r="F29" i="263"/>
  <c r="D46" i="263"/>
  <c r="AC17" i="263"/>
  <c r="AA42" i="263"/>
  <c r="M17" i="263"/>
  <c r="I38" i="263"/>
  <c r="R42" i="263"/>
  <c r="S38" i="263"/>
  <c r="D47" i="263"/>
  <c r="AL17" i="263"/>
  <c r="AJ17" i="263"/>
  <c r="AJ38" i="263"/>
  <c r="L38" i="263"/>
  <c r="AK17" i="263"/>
  <c r="AI17" i="263"/>
  <c r="AA38" i="263"/>
  <c r="AI42" i="263"/>
  <c r="K17" i="263"/>
  <c r="S42" i="263"/>
  <c r="R17" i="263"/>
  <c r="AL23" i="263"/>
  <c r="D48" i="263"/>
  <c r="F51" i="263"/>
  <c r="AC42" i="263"/>
  <c r="F48" i="263"/>
  <c r="F46" i="263"/>
  <c r="T42" i="263"/>
  <c r="L42" i="263"/>
  <c r="D45" i="263"/>
  <c r="F47" i="263"/>
  <c r="F20" i="263"/>
  <c r="AB42" i="263"/>
  <c r="D43" i="263"/>
  <c r="AK42" i="263"/>
  <c r="D51" i="263"/>
  <c r="F50" i="263"/>
  <c r="D50" i="263"/>
  <c r="H42" i="263"/>
  <c r="AD42" i="263"/>
  <c r="F49" i="263"/>
  <c r="D49" i="263"/>
  <c r="AL42" i="263"/>
  <c r="U42" i="263"/>
  <c r="P42" i="263"/>
  <c r="O42" i="263"/>
  <c r="F45" i="263"/>
  <c r="I42" i="263"/>
  <c r="AF42" i="263"/>
  <c r="AE42" i="263"/>
  <c r="K42" i="263"/>
  <c r="Q42" i="263"/>
  <c r="N42" i="263"/>
  <c r="M42" i="263"/>
  <c r="D39" i="263"/>
  <c r="U38" i="263"/>
  <c r="F27" i="263"/>
  <c r="F32" i="263"/>
  <c r="D22" i="263"/>
  <c r="N23" i="263"/>
  <c r="H17" i="263"/>
  <c r="AC23" i="263"/>
  <c r="F36" i="263"/>
  <c r="AK38" i="263"/>
  <c r="AC38" i="263"/>
  <c r="I30" i="263"/>
  <c r="F22" i="263"/>
  <c r="O38" i="263"/>
  <c r="F33" i="263"/>
  <c r="D41" i="263"/>
  <c r="AB38" i="263"/>
  <c r="F19" i="263"/>
  <c r="S17" i="263"/>
  <c r="F24" i="263"/>
  <c r="F26" i="263"/>
  <c r="F28" i="263"/>
  <c r="F31" i="263"/>
  <c r="D29" i="263"/>
  <c r="D37" i="263"/>
  <c r="AB23" i="263"/>
  <c r="D28" i="263"/>
  <c r="J17" i="263"/>
  <c r="N38" i="263"/>
  <c r="F41" i="263"/>
  <c r="Q38" i="263"/>
  <c r="P38" i="263"/>
  <c r="AF38" i="263"/>
  <c r="AE38" i="263"/>
  <c r="AL38" i="263"/>
  <c r="AD38" i="263"/>
  <c r="F40" i="263"/>
  <c r="M38" i="263"/>
  <c r="D40" i="263"/>
  <c r="F39" i="263"/>
  <c r="AJ30" i="263"/>
  <c r="AB30" i="263"/>
  <c r="T30" i="263"/>
  <c r="D36" i="263"/>
  <c r="R30" i="263"/>
  <c r="J30" i="263"/>
  <c r="AK30" i="263"/>
  <c r="D35" i="263"/>
  <c r="F35" i="263"/>
  <c r="AL30" i="263"/>
  <c r="U30" i="263"/>
  <c r="F34" i="263"/>
  <c r="D34" i="263"/>
  <c r="AD30" i="263"/>
  <c r="D33" i="263"/>
  <c r="AE30" i="263"/>
  <c r="AF30" i="263"/>
  <c r="Q30" i="263"/>
  <c r="P30" i="263"/>
  <c r="D32" i="263"/>
  <c r="N30" i="263"/>
  <c r="O30" i="263"/>
  <c r="D31" i="263"/>
  <c r="AE23" i="263"/>
  <c r="AD23" i="263"/>
  <c r="D27" i="263"/>
  <c r="AF23" i="263"/>
  <c r="U23" i="263"/>
  <c r="D26" i="263"/>
  <c r="F25" i="263"/>
  <c r="D25" i="263"/>
  <c r="P23" i="263"/>
  <c r="Q23" i="263"/>
  <c r="D24" i="263"/>
  <c r="O23" i="263"/>
  <c r="L23" i="263"/>
  <c r="AB17" i="263"/>
  <c r="AE17" i="263"/>
  <c r="AA17" i="263"/>
  <c r="F21" i="263"/>
  <c r="L17" i="263"/>
  <c r="N17" i="263"/>
  <c r="AF17" i="263"/>
  <c r="U17" i="263"/>
  <c r="T17" i="263"/>
  <c r="Q17" i="263"/>
  <c r="D19" i="263"/>
  <c r="P17" i="263"/>
  <c r="O17" i="263"/>
  <c r="F18" i="263"/>
  <c r="I17" i="263"/>
  <c r="D18" i="263"/>
  <c r="D158" i="262" l="1"/>
  <c r="Z157" i="262"/>
  <c r="S16" i="263"/>
  <c r="AI16" i="263"/>
  <c r="AJ16" i="263"/>
  <c r="AA16" i="263"/>
  <c r="R16" i="263"/>
  <c r="K16" i="263"/>
  <c r="AL16" i="263"/>
  <c r="AC16" i="263"/>
  <c r="D38" i="263"/>
  <c r="H16" i="263"/>
  <c r="D42" i="263"/>
  <c r="M16" i="263"/>
  <c r="F42" i="263"/>
  <c r="D17" i="263"/>
  <c r="F38" i="263"/>
  <c r="N16" i="263"/>
  <c r="AK16" i="263"/>
  <c r="T16" i="263"/>
  <c r="AB16" i="263"/>
  <c r="J16" i="263"/>
  <c r="U16" i="263"/>
  <c r="F30" i="263"/>
  <c r="AD16" i="263"/>
  <c r="D30" i="263"/>
  <c r="AE16" i="263"/>
  <c r="F23" i="263"/>
  <c r="AF16" i="263"/>
  <c r="O16" i="263"/>
  <c r="D23" i="263"/>
  <c r="P16" i="263"/>
  <c r="Q16" i="263"/>
  <c r="L16" i="263"/>
  <c r="F17" i="263"/>
  <c r="I16" i="263"/>
  <c r="D159" i="262" l="1"/>
  <c r="Z158" i="262"/>
  <c r="D16" i="263"/>
  <c r="F16" i="263"/>
  <c r="D160" i="262" l="1"/>
  <c r="Z159" i="262"/>
  <c r="E789" i="262"/>
  <c r="G789" i="262"/>
  <c r="D161" i="262" l="1"/>
  <c r="Z160" i="262"/>
  <c r="G764" i="262"/>
  <c r="G20" i="262"/>
  <c r="E764" i="262"/>
  <c r="E20" i="262"/>
  <c r="D162" i="262" l="1"/>
  <c r="Z161" i="262"/>
  <c r="G280" i="262"/>
  <c r="E280" i="262"/>
  <c r="D163" i="262" l="1"/>
  <c r="Z162" i="262"/>
  <c r="G265" i="262"/>
  <c r="G19" i="262" s="1"/>
  <c r="G21" i="262"/>
  <c r="E265" i="262"/>
  <c r="E21" i="262"/>
  <c r="AH23" i="263"/>
  <c r="AH30" i="263"/>
  <c r="AG30" i="263"/>
  <c r="Z17" i="263"/>
  <c r="Y17" i="263"/>
  <c r="Z38" i="263"/>
  <c r="AG23" i="263"/>
  <c r="AH38" i="263"/>
  <c r="AG38" i="263"/>
  <c r="AH17" i="263"/>
  <c r="Y38" i="263"/>
  <c r="AG17" i="263"/>
  <c r="E19" i="262" l="1"/>
  <c r="D164" i="262"/>
  <c r="Z163" i="262"/>
  <c r="P17" i="262"/>
  <c r="Q17" i="262"/>
  <c r="AG42" i="263"/>
  <c r="AG16" i="263" s="1"/>
  <c r="Z23" i="263"/>
  <c r="Z30" i="263"/>
  <c r="U17" i="262"/>
  <c r="Y30" i="263"/>
  <c r="Z42" i="263"/>
  <c r="Y42" i="263"/>
  <c r="Y23" i="263"/>
  <c r="AH42" i="263"/>
  <c r="AH16" i="263" s="1"/>
  <c r="N17" i="262"/>
  <c r="S17" i="262"/>
  <c r="O17" i="262"/>
  <c r="AO17" i="262"/>
  <c r="K17" i="262"/>
  <c r="AM17" i="262"/>
  <c r="I17" i="262"/>
  <c r="AP17" i="262"/>
  <c r="T17" i="262"/>
  <c r="AH17" i="262"/>
  <c r="AF17" i="262"/>
  <c r="R17" i="262"/>
  <c r="AG17" i="262"/>
  <c r="AB17" i="262"/>
  <c r="AA17" i="262"/>
  <c r="AE17" i="262"/>
  <c r="M17" i="262"/>
  <c r="AN17" i="262"/>
  <c r="L17" i="262"/>
  <c r="AI17" i="262"/>
  <c r="AJ17" i="262"/>
  <c r="D165" i="262" l="1"/>
  <c r="Z164" i="262"/>
  <c r="Z16" i="263"/>
  <c r="AK17" i="262"/>
  <c r="Y16" i="263"/>
  <c r="AL17" i="262"/>
  <c r="E17" i="262"/>
  <c r="G17" i="262"/>
  <c r="AD17" i="262"/>
  <c r="AC17" i="262"/>
  <c r="D166" i="262" l="1"/>
  <c r="Z165" i="262"/>
  <c r="D167" i="262" l="1"/>
  <c r="Z166" i="262"/>
  <c r="D168" i="262" l="1"/>
  <c r="Z167" i="262"/>
  <c r="D169" i="262" l="1"/>
  <c r="Z168" i="262"/>
  <c r="D170" i="262" l="1"/>
  <c r="Z169" i="262"/>
  <c r="D171" i="262" l="1"/>
  <c r="Z170" i="262"/>
  <c r="D172" i="262" l="1"/>
  <c r="Z171" i="262"/>
  <c r="D173" i="262" l="1"/>
  <c r="Z172" i="262"/>
  <c r="D174" i="262" l="1"/>
  <c r="Z173" i="262"/>
  <c r="D175" i="262" l="1"/>
  <c r="Z174" i="262"/>
  <c r="D176" i="262" l="1"/>
  <c r="Z175" i="262"/>
  <c r="D177" i="262" l="1"/>
  <c r="Z176" i="262"/>
  <c r="D178" i="262" l="1"/>
  <c r="Z177" i="262"/>
  <c r="D179" i="262" l="1"/>
  <c r="Z178" i="262"/>
  <c r="D180" i="262" l="1"/>
  <c r="Z179" i="262"/>
  <c r="D181" i="262" l="1"/>
  <c r="Z180" i="262"/>
  <c r="D182" i="262" l="1"/>
  <c r="Z181" i="262"/>
  <c r="D183" i="262" l="1"/>
  <c r="Z182" i="262"/>
  <c r="D184" i="262" l="1"/>
  <c r="Z183" i="262"/>
  <c r="D185" i="262" l="1"/>
  <c r="Z184" i="262"/>
  <c r="D186" i="262" l="1"/>
  <c r="Z185" i="262"/>
  <c r="D187" i="262" l="1"/>
  <c r="Z186" i="262"/>
  <c r="D188" i="262" l="1"/>
  <c r="Z187" i="262"/>
  <c r="D189" i="262" l="1"/>
  <c r="Z188" i="262"/>
  <c r="D190" i="262" l="1"/>
  <c r="Z189" i="262"/>
  <c r="D191" i="262" l="1"/>
  <c r="Z190" i="262"/>
  <c r="D192" i="262" l="1"/>
  <c r="Z191" i="262"/>
  <c r="D193" i="262" l="1"/>
  <c r="Z192" i="262"/>
  <c r="D194" i="262" l="1"/>
  <c r="Z193" i="262"/>
  <c r="D195" i="262" l="1"/>
  <c r="Z194" i="262"/>
  <c r="D196" i="262" l="1"/>
  <c r="Z195" i="262"/>
  <c r="D197" i="262" l="1"/>
  <c r="Z196" i="262"/>
  <c r="D198" i="262" l="1"/>
  <c r="Z197" i="262"/>
  <c r="D199" i="262" l="1"/>
  <c r="Z198" i="262"/>
  <c r="D200" i="262" l="1"/>
  <c r="Z199" i="262"/>
  <c r="D201" i="262" l="1"/>
  <c r="Z200" i="262"/>
  <c r="D202" i="262" l="1"/>
  <c r="Z201" i="262"/>
  <c r="D203" i="262" l="1"/>
  <c r="Z202" i="262"/>
  <c r="D204" i="262" l="1"/>
  <c r="Z203" i="262"/>
  <c r="D205" i="262" l="1"/>
  <c r="Z204" i="262"/>
  <c r="D206" i="262" l="1"/>
  <c r="Z205" i="262"/>
  <c r="D207" i="262" l="1"/>
  <c r="Z206" i="262"/>
  <c r="D208" i="262" l="1"/>
  <c r="Z207" i="262"/>
  <c r="D209" i="262" l="1"/>
  <c r="Z208" i="262"/>
  <c r="D210" i="262" l="1"/>
  <c r="Z209" i="262"/>
  <c r="D211" i="262" l="1"/>
  <c r="Z210" i="262"/>
  <c r="D212" i="262" l="1"/>
  <c r="Z211" i="262"/>
  <c r="D213" i="262" l="1"/>
  <c r="Z212" i="262"/>
  <c r="D214" i="262" l="1"/>
  <c r="Z213" i="262"/>
  <c r="D215" i="262" l="1"/>
  <c r="Z214" i="262"/>
  <c r="D216" i="262" l="1"/>
  <c r="Z215" i="262"/>
  <c r="D217" i="262" l="1"/>
  <c r="Z216" i="262"/>
  <c r="D218" i="262" l="1"/>
  <c r="Z217" i="262"/>
  <c r="D219" i="262" l="1"/>
  <c r="Z218" i="262"/>
  <c r="D220" i="262" l="1"/>
  <c r="Z219" i="262"/>
  <c r="D221" i="262" l="1"/>
  <c r="Z220" i="262"/>
  <c r="D222" i="262" l="1"/>
  <c r="Z221" i="262"/>
  <c r="D223" i="262" l="1"/>
  <c r="Z222" i="262"/>
  <c r="D224" i="262" l="1"/>
  <c r="Z223" i="262"/>
  <c r="D225" i="262" l="1"/>
  <c r="Z224" i="262"/>
  <c r="D226" i="262" l="1"/>
  <c r="Z225" i="262"/>
  <c r="D227" i="262" l="1"/>
  <c r="Z226" i="262"/>
  <c r="D228" i="262" l="1"/>
  <c r="Z227" i="262"/>
  <c r="D229" i="262" l="1"/>
  <c r="Z228" i="262"/>
  <c r="D230" i="262" l="1"/>
  <c r="Z229" i="262"/>
  <c r="D231" i="262" l="1"/>
  <c r="Z230" i="262"/>
  <c r="D232" i="262" l="1"/>
  <c r="Z231" i="262"/>
  <c r="D233" i="262" l="1"/>
  <c r="Z232" i="262"/>
  <c r="D234" i="262" l="1"/>
  <c r="Z233" i="262"/>
  <c r="D235" i="262" l="1"/>
  <c r="Z234" i="262"/>
  <c r="D236" i="262" l="1"/>
  <c r="Z235" i="262"/>
  <c r="D237" i="262" l="1"/>
  <c r="Z236" i="262"/>
  <c r="D238" i="262" l="1"/>
  <c r="Z237" i="262"/>
  <c r="D239" i="262" l="1"/>
  <c r="Z238" i="262"/>
  <c r="D240" i="262" l="1"/>
  <c r="Z239" i="262"/>
  <c r="D241" i="262" l="1"/>
  <c r="Z240" i="262"/>
  <c r="D242" i="262" l="1"/>
  <c r="Z241" i="262"/>
  <c r="D243" i="262" l="1"/>
  <c r="Z242" i="262"/>
  <c r="D244" i="262" l="1"/>
  <c r="Z243" i="262"/>
  <c r="D245" i="262" l="1"/>
  <c r="Z244" i="262"/>
  <c r="D246" i="262" l="1"/>
  <c r="Z245" i="262"/>
  <c r="D247" i="262" l="1"/>
  <c r="Z246" i="262"/>
  <c r="D248" i="262" l="1"/>
  <c r="Z247" i="262"/>
  <c r="D249" i="262" l="1"/>
  <c r="Z248" i="262"/>
  <c r="D250" i="262" l="1"/>
  <c r="Z249" i="262"/>
  <c r="D251" i="262" l="1"/>
  <c r="Z250" i="262"/>
  <c r="D252" i="262" l="1"/>
  <c r="Z251" i="262"/>
  <c r="D253" i="262" l="1"/>
  <c r="Z252" i="262"/>
  <c r="D254" i="262" l="1"/>
  <c r="Z253" i="262"/>
  <c r="D255" i="262" l="1"/>
  <c r="Z254" i="262"/>
  <c r="D256" i="262" l="1"/>
  <c r="Z255" i="262"/>
  <c r="D257" i="262" l="1"/>
  <c r="Z256" i="262"/>
  <c r="D258" i="262" l="1"/>
  <c r="Z257" i="262"/>
  <c r="D259" i="262" l="1"/>
  <c r="Z258" i="262"/>
  <c r="D260" i="262" l="1"/>
  <c r="Z259" i="262"/>
  <c r="D261" i="262" l="1"/>
  <c r="Z260" i="262"/>
  <c r="D262" i="262" l="1"/>
  <c r="Z261" i="262"/>
  <c r="D263" i="262" l="1"/>
  <c r="Z262" i="262"/>
  <c r="D264" i="262" l="1"/>
  <c r="Z263" i="262"/>
  <c r="D265" i="262" l="1"/>
  <c r="Z264" i="262"/>
  <c r="D266" i="262" l="1"/>
  <c r="Z265" i="262"/>
  <c r="D267" i="262" l="1"/>
  <c r="Z266" i="262"/>
  <c r="D268" i="262" l="1"/>
  <c r="Z267" i="262"/>
  <c r="D269" i="262" l="1"/>
  <c r="Z268" i="262"/>
  <c r="D270" i="262" l="1"/>
  <c r="Z269" i="262"/>
  <c r="D271" i="262" l="1"/>
  <c r="Z270" i="262"/>
  <c r="D272" i="262" l="1"/>
  <c r="Z271" i="262"/>
  <c r="D273" i="262" l="1"/>
  <c r="Z272" i="262"/>
  <c r="D274" i="262" l="1"/>
  <c r="Z273" i="262"/>
  <c r="D275" i="262" l="1"/>
  <c r="Z274" i="262"/>
  <c r="D276" i="262" l="1"/>
  <c r="Z275" i="262"/>
  <c r="D277" i="262" l="1"/>
  <c r="Z276" i="262"/>
  <c r="D278" i="262" l="1"/>
  <c r="Z277" i="262"/>
  <c r="D279" i="262" l="1"/>
  <c r="Z278" i="262"/>
  <c r="D280" i="262" l="1"/>
  <c r="Z279" i="262"/>
  <c r="D281" i="262" l="1"/>
  <c r="Z280" i="262"/>
  <c r="D282" i="262" l="1"/>
  <c r="Z281" i="262"/>
  <c r="D283" i="262" l="1"/>
  <c r="Z282" i="262"/>
  <c r="D284" i="262" l="1"/>
  <c r="Z283" i="262"/>
  <c r="D285" i="262" l="1"/>
  <c r="Z284" i="262"/>
  <c r="D286" i="262" l="1"/>
  <c r="Z285" i="262"/>
  <c r="D287" i="262" l="1"/>
  <c r="Z286" i="262"/>
  <c r="D288" i="262" l="1"/>
  <c r="Z287" i="262"/>
  <c r="D289" i="262" l="1"/>
  <c r="Z288" i="262"/>
  <c r="D290" i="262" l="1"/>
  <c r="Z289" i="262"/>
  <c r="D291" i="262" l="1"/>
  <c r="Z290" i="262"/>
  <c r="D292" i="262" l="1"/>
  <c r="Z291" i="262"/>
  <c r="D293" i="262" l="1"/>
  <c r="Z292" i="262"/>
  <c r="D294" i="262" l="1"/>
  <c r="Z293" i="262"/>
  <c r="D295" i="262" l="1"/>
  <c r="Z294" i="262"/>
  <c r="D296" i="262" l="1"/>
  <c r="Z295" i="262"/>
  <c r="D297" i="262" l="1"/>
  <c r="Z296" i="262"/>
  <c r="D298" i="262" l="1"/>
  <c r="Z297" i="262"/>
  <c r="D299" i="262" l="1"/>
  <c r="Z298" i="262"/>
  <c r="D300" i="262" l="1"/>
  <c r="Z299" i="262"/>
  <c r="D301" i="262" l="1"/>
  <c r="Z300" i="262"/>
  <c r="D302" i="262" l="1"/>
  <c r="Z301" i="262"/>
  <c r="D303" i="262" l="1"/>
  <c r="Z302" i="262"/>
  <c r="D304" i="262" l="1"/>
  <c r="Z303" i="262"/>
  <c r="D305" i="262" l="1"/>
  <c r="Z304" i="262"/>
  <c r="D306" i="262" l="1"/>
  <c r="Z305" i="262"/>
  <c r="D307" i="262" l="1"/>
  <c r="Z306" i="262"/>
  <c r="D308" i="262" l="1"/>
  <c r="Z307" i="262"/>
  <c r="D309" i="262" l="1"/>
  <c r="Z308" i="262"/>
  <c r="D310" i="262" l="1"/>
  <c r="Z309" i="262"/>
  <c r="D311" i="262" l="1"/>
  <c r="Z310" i="262"/>
  <c r="D312" i="262" l="1"/>
  <c r="Z311" i="262"/>
  <c r="D313" i="262" l="1"/>
  <c r="Z312" i="262"/>
  <c r="D314" i="262" l="1"/>
  <c r="Z313" i="262"/>
  <c r="D315" i="262" l="1"/>
  <c r="Z314" i="262"/>
  <c r="D316" i="262" l="1"/>
  <c r="Z315" i="262"/>
  <c r="D317" i="262" l="1"/>
  <c r="Z316" i="262"/>
  <c r="D318" i="262" l="1"/>
  <c r="Z317" i="262"/>
  <c r="D319" i="262" l="1"/>
  <c r="Z318" i="262"/>
  <c r="D320" i="262" l="1"/>
  <c r="Z319" i="262"/>
  <c r="D321" i="262" l="1"/>
  <c r="Z320" i="262"/>
  <c r="D322" i="262" l="1"/>
  <c r="Z321" i="262"/>
  <c r="D323" i="262" l="1"/>
  <c r="Z322" i="262"/>
  <c r="D324" i="262" l="1"/>
  <c r="Z323" i="262"/>
  <c r="D325" i="262" l="1"/>
  <c r="Z324" i="262"/>
  <c r="D326" i="262" l="1"/>
  <c r="Z325" i="262"/>
  <c r="D327" i="262" l="1"/>
  <c r="Z326" i="262"/>
  <c r="D328" i="262" l="1"/>
  <c r="Z327" i="262"/>
  <c r="D329" i="262" l="1"/>
  <c r="Z328" i="262"/>
  <c r="D330" i="262" l="1"/>
  <c r="Z329" i="262"/>
  <c r="D331" i="262" l="1"/>
  <c r="Z330" i="262"/>
  <c r="D332" i="262" l="1"/>
  <c r="Z331" i="262"/>
  <c r="D333" i="262" l="1"/>
  <c r="Z332" i="262"/>
  <c r="D334" i="262" l="1"/>
  <c r="Z333" i="262"/>
  <c r="D335" i="262" l="1"/>
  <c r="Z334" i="262"/>
  <c r="D336" i="262" l="1"/>
  <c r="Z335" i="262"/>
  <c r="D337" i="262" l="1"/>
  <c r="Z336" i="262"/>
  <c r="D338" i="262" l="1"/>
  <c r="Z337" i="262"/>
  <c r="D339" i="262" l="1"/>
  <c r="Z338" i="262"/>
  <c r="D340" i="262" l="1"/>
  <c r="Z339" i="262"/>
  <c r="D341" i="262" l="1"/>
  <c r="Z340" i="262"/>
  <c r="D342" i="262" l="1"/>
  <c r="Z341" i="262"/>
  <c r="D343" i="262" l="1"/>
  <c r="Z342" i="262"/>
  <c r="D344" i="262" l="1"/>
  <c r="Z343" i="262"/>
  <c r="D345" i="262" l="1"/>
  <c r="Z344" i="262"/>
  <c r="D346" i="262" l="1"/>
  <c r="Z345" i="262"/>
  <c r="D347" i="262" l="1"/>
  <c r="Z346" i="262"/>
  <c r="D348" i="262" l="1"/>
  <c r="Z347" i="262"/>
  <c r="D349" i="262" l="1"/>
  <c r="Z348" i="262"/>
  <c r="D350" i="262" l="1"/>
  <c r="Z349" i="262"/>
  <c r="D351" i="262" l="1"/>
  <c r="Z350" i="262"/>
  <c r="D352" i="262" l="1"/>
  <c r="Z351" i="262"/>
  <c r="D353" i="262" l="1"/>
  <c r="Z352" i="262"/>
  <c r="D354" i="262" l="1"/>
  <c r="Z353" i="262"/>
  <c r="D355" i="262" l="1"/>
  <c r="Z354" i="262"/>
  <c r="D356" i="262" l="1"/>
  <c r="Z355" i="262"/>
  <c r="D357" i="262" l="1"/>
  <c r="Z356" i="262"/>
  <c r="D358" i="262" l="1"/>
  <c r="Z357" i="262"/>
  <c r="D359" i="262" l="1"/>
  <c r="Z358" i="262"/>
  <c r="D360" i="262" l="1"/>
  <c r="Z359" i="262"/>
  <c r="D361" i="262" l="1"/>
  <c r="Z360" i="262"/>
  <c r="D362" i="262" l="1"/>
  <c r="Z361" i="262"/>
  <c r="D363" i="262" l="1"/>
  <c r="Z362" i="262"/>
  <c r="D364" i="262" l="1"/>
  <c r="Z363" i="262"/>
  <c r="D365" i="262" l="1"/>
  <c r="Z364" i="262"/>
  <c r="D366" i="262" l="1"/>
  <c r="Z365" i="262"/>
  <c r="D367" i="262" l="1"/>
  <c r="Z366" i="262"/>
  <c r="D368" i="262" l="1"/>
  <c r="Z367" i="262"/>
  <c r="D369" i="262" l="1"/>
  <c r="Z368" i="262"/>
  <c r="D370" i="262" l="1"/>
  <c r="Z369" i="262"/>
  <c r="D371" i="262" l="1"/>
  <c r="Z370" i="262"/>
  <c r="D372" i="262" l="1"/>
  <c r="Z371" i="262"/>
  <c r="D373" i="262" l="1"/>
  <c r="Z372" i="262"/>
  <c r="D374" i="262" l="1"/>
  <c r="Z373" i="262"/>
  <c r="D375" i="262" l="1"/>
  <c r="Z374" i="262"/>
  <c r="D376" i="262" l="1"/>
  <c r="Z375" i="262"/>
  <c r="D377" i="262" l="1"/>
  <c r="Z376" i="262"/>
  <c r="D378" i="262" l="1"/>
  <c r="Z377" i="262"/>
  <c r="D379" i="262" l="1"/>
  <c r="Z378" i="262"/>
  <c r="D380" i="262" l="1"/>
  <c r="Z379" i="262"/>
  <c r="D381" i="262" l="1"/>
  <c r="Z380" i="262"/>
  <c r="D382" i="262" l="1"/>
  <c r="Z381" i="262"/>
  <c r="D383" i="262" l="1"/>
  <c r="Z382" i="262"/>
  <c r="D384" i="262" l="1"/>
  <c r="Z383" i="262"/>
  <c r="D385" i="262" l="1"/>
  <c r="Z384" i="262"/>
  <c r="D386" i="262" l="1"/>
  <c r="Z385" i="262"/>
  <c r="D387" i="262" l="1"/>
  <c r="Z386" i="262"/>
  <c r="D388" i="262" l="1"/>
  <c r="Z387" i="262"/>
  <c r="D389" i="262" l="1"/>
  <c r="Z388" i="262"/>
  <c r="D390" i="262" l="1"/>
  <c r="Z389" i="262"/>
  <c r="D391" i="262" l="1"/>
  <c r="Z390" i="262"/>
  <c r="D392" i="262" l="1"/>
  <c r="Z391" i="262"/>
  <c r="D393" i="262" l="1"/>
  <c r="Z392" i="262"/>
  <c r="D394" i="262" l="1"/>
  <c r="Z393" i="262"/>
  <c r="D395" i="262" l="1"/>
  <c r="Z394" i="262"/>
  <c r="D396" i="262" l="1"/>
  <c r="Z395" i="262"/>
  <c r="D397" i="262" l="1"/>
  <c r="Z396" i="262"/>
  <c r="D398" i="262" l="1"/>
  <c r="Z397" i="262"/>
  <c r="D399" i="262" l="1"/>
  <c r="Z398" i="262"/>
  <c r="D400" i="262" l="1"/>
  <c r="Z399" i="262"/>
  <c r="D401" i="262" l="1"/>
  <c r="Z400" i="262"/>
  <c r="D402" i="262" l="1"/>
  <c r="Z401" i="262"/>
  <c r="D403" i="262" l="1"/>
  <c r="Z402" i="262"/>
  <c r="D404" i="262" l="1"/>
  <c r="Z403" i="262"/>
  <c r="D405" i="262" l="1"/>
  <c r="Z404" i="262"/>
  <c r="D406" i="262" l="1"/>
  <c r="Z405" i="262"/>
  <c r="D407" i="262" l="1"/>
  <c r="Z406" i="262"/>
  <c r="D408" i="262" l="1"/>
  <c r="Z407" i="262"/>
  <c r="D409" i="262" l="1"/>
  <c r="Z408" i="262"/>
  <c r="D410" i="262" l="1"/>
  <c r="Z409" i="262"/>
  <c r="D411" i="262" l="1"/>
  <c r="Z410" i="262"/>
  <c r="D412" i="262" l="1"/>
  <c r="Z411" i="262"/>
  <c r="D413" i="262" l="1"/>
  <c r="Z412" i="262"/>
  <c r="D414" i="262" l="1"/>
  <c r="Z413" i="262"/>
  <c r="D415" i="262" l="1"/>
  <c r="Z414" i="262"/>
  <c r="D416" i="262" l="1"/>
  <c r="Z415" i="262"/>
  <c r="D417" i="262" l="1"/>
  <c r="Z416" i="262"/>
  <c r="D418" i="262" l="1"/>
  <c r="Z417" i="262"/>
  <c r="D419" i="262" l="1"/>
  <c r="Z418" i="262"/>
  <c r="D420" i="262" l="1"/>
  <c r="Z419" i="262"/>
  <c r="D421" i="262" l="1"/>
  <c r="Z420" i="262"/>
  <c r="D422" i="262" l="1"/>
  <c r="Z421" i="262"/>
  <c r="D423" i="262" l="1"/>
  <c r="Z422" i="262"/>
  <c r="D424" i="262" l="1"/>
  <c r="Z423" i="262"/>
  <c r="D425" i="262" l="1"/>
  <c r="Z424" i="262"/>
  <c r="D426" i="262" l="1"/>
  <c r="Z425" i="262"/>
  <c r="D427" i="262" l="1"/>
  <c r="Z426" i="262"/>
  <c r="D428" i="262" l="1"/>
  <c r="Z427" i="262"/>
  <c r="D429" i="262" l="1"/>
  <c r="Z428" i="262"/>
  <c r="D430" i="262" l="1"/>
  <c r="Z429" i="262"/>
  <c r="D431" i="262" l="1"/>
  <c r="Z430" i="262"/>
  <c r="D432" i="262" l="1"/>
  <c r="Z431" i="262"/>
  <c r="D433" i="262" l="1"/>
  <c r="Z432" i="262"/>
  <c r="D434" i="262" l="1"/>
  <c r="Z433" i="262"/>
  <c r="D435" i="262" l="1"/>
  <c r="Z434" i="262"/>
  <c r="D436" i="262" l="1"/>
  <c r="Z435" i="262"/>
  <c r="D437" i="262" l="1"/>
  <c r="Z436" i="262"/>
  <c r="D438" i="262" l="1"/>
  <c r="Z437" i="262"/>
  <c r="D439" i="262" l="1"/>
  <c r="Z438" i="262"/>
  <c r="D440" i="262" l="1"/>
  <c r="Z439" i="262"/>
  <c r="D441" i="262" l="1"/>
  <c r="Z440" i="262"/>
  <c r="D442" i="262" l="1"/>
  <c r="Z441" i="262"/>
  <c r="D443" i="262" l="1"/>
  <c r="Z442" i="262"/>
  <c r="D444" i="262" l="1"/>
  <c r="Z443" i="262"/>
  <c r="D445" i="262" l="1"/>
  <c r="Z444" i="262"/>
  <c r="D446" i="262" l="1"/>
  <c r="Z445" i="262"/>
  <c r="D447" i="262" l="1"/>
  <c r="Z446" i="262"/>
  <c r="D448" i="262" l="1"/>
  <c r="Z447" i="262"/>
  <c r="D449" i="262" l="1"/>
  <c r="Z448" i="262"/>
  <c r="D450" i="262" l="1"/>
  <c r="Z449" i="262"/>
  <c r="D451" i="262" l="1"/>
  <c r="Z450" i="262"/>
  <c r="D452" i="262" l="1"/>
  <c r="Z451" i="262"/>
  <c r="D453" i="262" l="1"/>
  <c r="Z452" i="262"/>
  <c r="D454" i="262" l="1"/>
  <c r="Z453" i="262"/>
  <c r="D455" i="262" l="1"/>
  <c r="Z454" i="262"/>
  <c r="D456" i="262" l="1"/>
  <c r="Z455" i="262"/>
  <c r="D457" i="262" l="1"/>
  <c r="Z456" i="262"/>
  <c r="D458" i="262" l="1"/>
  <c r="Z457" i="262"/>
  <c r="D459" i="262" l="1"/>
  <c r="Z458" i="262"/>
  <c r="D460" i="262" l="1"/>
  <c r="Z459" i="262"/>
  <c r="D461" i="262" l="1"/>
  <c r="Z460" i="262"/>
  <c r="D462" i="262" l="1"/>
  <c r="Z461" i="262"/>
  <c r="D463" i="262" l="1"/>
  <c r="Z462" i="262"/>
  <c r="D464" i="262" l="1"/>
  <c r="Z463" i="262"/>
  <c r="D465" i="262" l="1"/>
  <c r="Z464" i="262"/>
  <c r="D466" i="262" l="1"/>
  <c r="Z465" i="262"/>
  <c r="D467" i="262" l="1"/>
  <c r="Z466" i="262"/>
  <c r="D468" i="262" l="1"/>
  <c r="Z467" i="262"/>
  <c r="D469" i="262" l="1"/>
  <c r="Z468" i="262"/>
  <c r="D470" i="262" l="1"/>
  <c r="Z469" i="262"/>
  <c r="D471" i="262" l="1"/>
  <c r="Z470" i="262"/>
  <c r="D472" i="262" l="1"/>
  <c r="Z471" i="262"/>
  <c r="D473" i="262" l="1"/>
  <c r="Z472" i="262"/>
  <c r="D474" i="262" l="1"/>
  <c r="Z473" i="262"/>
  <c r="D475" i="262" l="1"/>
  <c r="Z474" i="262"/>
  <c r="D476" i="262" l="1"/>
  <c r="Z475" i="262"/>
  <c r="D477" i="262" l="1"/>
  <c r="Z476" i="262"/>
  <c r="D478" i="262" l="1"/>
  <c r="Z477" i="262"/>
  <c r="D479" i="262" l="1"/>
  <c r="Z478" i="262"/>
  <c r="D480" i="262" l="1"/>
  <c r="Z479" i="262"/>
  <c r="D481" i="262" l="1"/>
  <c r="Z480" i="262"/>
  <c r="D482" i="262" l="1"/>
  <c r="Z481" i="262"/>
  <c r="D483" i="262" l="1"/>
  <c r="Z482" i="262"/>
  <c r="D484" i="262" l="1"/>
  <c r="Z483" i="262"/>
  <c r="D485" i="262" l="1"/>
  <c r="Z484" i="262"/>
  <c r="D486" i="262" l="1"/>
  <c r="Z485" i="262"/>
  <c r="D487" i="262" l="1"/>
  <c r="Z486" i="262"/>
  <c r="D488" i="262" l="1"/>
  <c r="Z487" i="262"/>
  <c r="D489" i="262" l="1"/>
  <c r="Z488" i="262"/>
  <c r="D490" i="262" l="1"/>
  <c r="Z489" i="262"/>
  <c r="D491" i="262" l="1"/>
  <c r="Z490" i="262"/>
  <c r="D492" i="262" l="1"/>
  <c r="Z491" i="262"/>
  <c r="D493" i="262" l="1"/>
  <c r="Z492" i="262"/>
  <c r="D494" i="262" l="1"/>
  <c r="Z493" i="262"/>
  <c r="D495" i="262" l="1"/>
  <c r="Z494" i="262"/>
  <c r="D496" i="262" l="1"/>
  <c r="Z495" i="262"/>
  <c r="D497" i="262" l="1"/>
  <c r="Z496" i="262"/>
  <c r="D498" i="262" l="1"/>
  <c r="Z497" i="262"/>
  <c r="D499" i="262" l="1"/>
  <c r="Z498" i="262"/>
  <c r="D500" i="262" l="1"/>
  <c r="Z499" i="262"/>
  <c r="D501" i="262" l="1"/>
  <c r="Z500" i="262"/>
  <c r="D502" i="262" l="1"/>
  <c r="Z501" i="262"/>
  <c r="D503" i="262" l="1"/>
  <c r="Z502" i="262"/>
  <c r="D504" i="262" l="1"/>
  <c r="Z503" i="262"/>
  <c r="D505" i="262" l="1"/>
  <c r="Z504" i="262"/>
  <c r="D506" i="262" l="1"/>
  <c r="Z505" i="262"/>
  <c r="D507" i="262" l="1"/>
  <c r="Z506" i="262"/>
  <c r="D508" i="262" l="1"/>
  <c r="Z507" i="262"/>
  <c r="D509" i="262" l="1"/>
  <c r="Z508" i="262"/>
  <c r="D510" i="262" l="1"/>
  <c r="Z509" i="262"/>
  <c r="D511" i="262" l="1"/>
  <c r="Z510" i="262"/>
  <c r="D512" i="262" l="1"/>
  <c r="Z511" i="262"/>
  <c r="D513" i="262" l="1"/>
  <c r="Z512" i="262"/>
  <c r="D514" i="262" l="1"/>
  <c r="Z513" i="262"/>
  <c r="D515" i="262" l="1"/>
  <c r="Z514" i="262"/>
  <c r="D516" i="262" l="1"/>
  <c r="Z515" i="262"/>
  <c r="D517" i="262" l="1"/>
  <c r="Z516" i="262"/>
  <c r="D518" i="262" l="1"/>
  <c r="Z517" i="262"/>
  <c r="D519" i="262" l="1"/>
  <c r="Z518" i="262"/>
  <c r="D520" i="262" l="1"/>
  <c r="Z519" i="262"/>
  <c r="D521" i="262" l="1"/>
  <c r="Z520" i="262"/>
  <c r="D522" i="262" l="1"/>
  <c r="Z521" i="262"/>
  <c r="D523" i="262" l="1"/>
  <c r="Z522" i="262"/>
  <c r="D524" i="262" l="1"/>
  <c r="Z523" i="262"/>
  <c r="D525" i="262" l="1"/>
  <c r="Z524" i="262"/>
  <c r="D526" i="262" l="1"/>
  <c r="Z525" i="262"/>
  <c r="D527" i="262" l="1"/>
  <c r="Z526" i="262"/>
  <c r="D528" i="262" l="1"/>
  <c r="Z527" i="262"/>
  <c r="D529" i="262" l="1"/>
  <c r="Z528" i="262"/>
  <c r="D530" i="262" l="1"/>
  <c r="Z529" i="262"/>
  <c r="D531" i="262" l="1"/>
  <c r="Z530" i="262"/>
  <c r="D532" i="262" l="1"/>
  <c r="Z531" i="262"/>
  <c r="D533" i="262" l="1"/>
  <c r="Z532" i="262"/>
  <c r="D534" i="262" l="1"/>
  <c r="Z533" i="262"/>
  <c r="D535" i="262" l="1"/>
  <c r="Z534" i="262"/>
  <c r="D536" i="262" l="1"/>
  <c r="Z535" i="262"/>
  <c r="D537" i="262" l="1"/>
  <c r="Z536" i="262"/>
  <c r="D538" i="262" l="1"/>
  <c r="Z537" i="262"/>
  <c r="D539" i="262" l="1"/>
  <c r="Z538" i="262"/>
  <c r="D540" i="262" l="1"/>
  <c r="Z539" i="262"/>
  <c r="D541" i="262" l="1"/>
  <c r="Z540" i="262"/>
  <c r="D542" i="262" l="1"/>
  <c r="Z541" i="262"/>
  <c r="D543" i="262" l="1"/>
  <c r="Z542" i="262"/>
  <c r="D544" i="262" l="1"/>
  <c r="Z543" i="262"/>
  <c r="D545" i="262" l="1"/>
  <c r="Z544" i="262"/>
  <c r="D546" i="262" l="1"/>
  <c r="Z545" i="262"/>
  <c r="D547" i="262" l="1"/>
  <c r="Z546" i="262"/>
  <c r="D548" i="262" l="1"/>
  <c r="Z547" i="262"/>
  <c r="D549" i="262" l="1"/>
  <c r="Z548" i="262"/>
  <c r="D550" i="262" l="1"/>
  <c r="Z549" i="262"/>
  <c r="D551" i="262" l="1"/>
  <c r="Z550" i="262"/>
  <c r="D552" i="262" l="1"/>
  <c r="Z551" i="262"/>
  <c r="D553" i="262" l="1"/>
  <c r="Z552" i="262"/>
  <c r="D554" i="262" l="1"/>
  <c r="Z553" i="262"/>
  <c r="D555" i="262" l="1"/>
  <c r="Z554" i="262"/>
  <c r="D556" i="262" l="1"/>
  <c r="Z555" i="262"/>
  <c r="D557" i="262" l="1"/>
  <c r="Z556" i="262"/>
  <c r="D558" i="262" l="1"/>
  <c r="Z557" i="262"/>
  <c r="D559" i="262" l="1"/>
  <c r="Z558" i="262"/>
  <c r="D560" i="262" l="1"/>
  <c r="Z559" i="262"/>
  <c r="D561" i="262" l="1"/>
  <c r="Z560" i="262"/>
  <c r="D562" i="262" l="1"/>
  <c r="Z561" i="262"/>
  <c r="D563" i="262" l="1"/>
  <c r="Z562" i="262"/>
  <c r="D564" i="262" l="1"/>
  <c r="Z563" i="262"/>
  <c r="D565" i="262" l="1"/>
  <c r="Z564" i="262"/>
  <c r="D566" i="262" l="1"/>
  <c r="Z565" i="262"/>
  <c r="D567" i="262" l="1"/>
  <c r="Z566" i="262"/>
  <c r="D568" i="262" l="1"/>
  <c r="Z567" i="262"/>
  <c r="D569" i="262" l="1"/>
  <c r="Z568" i="262"/>
  <c r="D570" i="262" l="1"/>
  <c r="Z569" i="262"/>
  <c r="D571" i="262" l="1"/>
  <c r="Z570" i="262"/>
  <c r="D572" i="262" l="1"/>
  <c r="Z571" i="262"/>
  <c r="D573" i="262" l="1"/>
  <c r="Z572" i="262"/>
  <c r="D574" i="262" l="1"/>
  <c r="Z573" i="262"/>
  <c r="D575" i="262" l="1"/>
  <c r="Z574" i="262"/>
  <c r="D576" i="262" l="1"/>
  <c r="Z575" i="262"/>
  <c r="D577" i="262" l="1"/>
  <c r="Z576" i="262"/>
  <c r="D578" i="262" l="1"/>
  <c r="Z577" i="262"/>
  <c r="D579" i="262" l="1"/>
  <c r="Z578" i="262"/>
  <c r="D580" i="262" l="1"/>
  <c r="Z579" i="262"/>
  <c r="D581" i="262" l="1"/>
  <c r="Z580" i="262"/>
  <c r="D582" i="262" l="1"/>
  <c r="Z581" i="262"/>
  <c r="D583" i="262" l="1"/>
  <c r="Z582" i="262"/>
  <c r="D584" i="262" l="1"/>
  <c r="Z583" i="262"/>
  <c r="D585" i="262" l="1"/>
  <c r="Z584" i="262"/>
  <c r="D586" i="262" l="1"/>
  <c r="Z585" i="262"/>
  <c r="D587" i="262" l="1"/>
  <c r="Z586" i="262"/>
  <c r="D588" i="262" l="1"/>
  <c r="Z587" i="262"/>
  <c r="D589" i="262" l="1"/>
  <c r="Z588" i="262"/>
  <c r="D590" i="262" l="1"/>
  <c r="Z589" i="262"/>
  <c r="D591" i="262" l="1"/>
  <c r="Z590" i="262"/>
  <c r="D592" i="262" l="1"/>
  <c r="Z591" i="262"/>
  <c r="D593" i="262" l="1"/>
  <c r="Z592" i="262"/>
  <c r="D594" i="262" l="1"/>
  <c r="Z593" i="262"/>
  <c r="D595" i="262" l="1"/>
  <c r="Z594" i="262"/>
  <c r="D596" i="262" l="1"/>
  <c r="Z595" i="262"/>
  <c r="D597" i="262" l="1"/>
  <c r="Z596" i="262"/>
  <c r="D598" i="262" l="1"/>
  <c r="Z597" i="262"/>
  <c r="D599" i="262" l="1"/>
  <c r="Z598" i="262"/>
  <c r="D600" i="262" l="1"/>
  <c r="Z599" i="262"/>
  <c r="D601" i="262" l="1"/>
  <c r="Z600" i="262"/>
  <c r="D602" i="262" l="1"/>
  <c r="Z601" i="262"/>
  <c r="D603" i="262" l="1"/>
  <c r="Z602" i="262"/>
  <c r="D604" i="262" l="1"/>
  <c r="Z603" i="262"/>
  <c r="D605" i="262" l="1"/>
  <c r="Z604" i="262"/>
  <c r="D606" i="262" l="1"/>
  <c r="Z605" i="262"/>
  <c r="D607" i="262" l="1"/>
  <c r="Z606" i="262"/>
  <c r="D608" i="262" l="1"/>
  <c r="Z607" i="262"/>
  <c r="D609" i="262" l="1"/>
  <c r="Z608" i="262"/>
  <c r="D610" i="262" l="1"/>
  <c r="Z609" i="262"/>
  <c r="D611" i="262" l="1"/>
  <c r="Z610" i="262"/>
  <c r="D612" i="262" l="1"/>
  <c r="Z611" i="262"/>
  <c r="D613" i="262" l="1"/>
  <c r="Z612" i="262"/>
  <c r="D614" i="262" l="1"/>
  <c r="Z613" i="262"/>
  <c r="D615" i="262" l="1"/>
  <c r="Z614" i="262"/>
  <c r="D616" i="262" l="1"/>
  <c r="Z615" i="262"/>
  <c r="D617" i="262" l="1"/>
  <c r="Z616" i="262"/>
  <c r="D618" i="262" l="1"/>
  <c r="Z617" i="262"/>
  <c r="D619" i="262" l="1"/>
  <c r="Z618" i="262"/>
  <c r="D620" i="262" l="1"/>
  <c r="Z619" i="262"/>
  <c r="D621" i="262" l="1"/>
  <c r="Z620" i="262"/>
  <c r="D622" i="262" l="1"/>
  <c r="Z621" i="262"/>
  <c r="D623" i="262" l="1"/>
  <c r="Z622" i="262"/>
  <c r="D624" i="262" l="1"/>
  <c r="Z623" i="262"/>
  <c r="D625" i="262" l="1"/>
  <c r="Z624" i="262"/>
  <c r="D626" i="262" l="1"/>
  <c r="Z625" i="262"/>
  <c r="D627" i="262" l="1"/>
  <c r="Z626" i="262"/>
  <c r="D628" i="262" l="1"/>
  <c r="Z627" i="262"/>
  <c r="D629" i="262" l="1"/>
  <c r="Z628" i="262"/>
  <c r="D630" i="262" l="1"/>
  <c r="Z629" i="262"/>
  <c r="D631" i="262" l="1"/>
  <c r="Z630" i="262"/>
  <c r="D632" i="262" l="1"/>
  <c r="Z631" i="262"/>
  <c r="D633" i="262" l="1"/>
  <c r="Z632" i="262"/>
  <c r="D634" i="262" l="1"/>
  <c r="Z633" i="262"/>
  <c r="D635" i="262" l="1"/>
  <c r="Z634" i="262"/>
  <c r="D636" i="262" l="1"/>
  <c r="Z635" i="262"/>
  <c r="D637" i="262" l="1"/>
  <c r="Z636" i="262"/>
  <c r="D638" i="262" l="1"/>
  <c r="Z637" i="262"/>
  <c r="D639" i="262" l="1"/>
  <c r="Z638" i="262"/>
  <c r="D640" i="262" l="1"/>
  <c r="Z639" i="262"/>
  <c r="D641" i="262" l="1"/>
  <c r="Z640" i="262"/>
  <c r="D642" i="262" l="1"/>
  <c r="Z641" i="262"/>
  <c r="D643" i="262" l="1"/>
  <c r="Z642" i="262"/>
  <c r="D644" i="262" l="1"/>
  <c r="Z643" i="262"/>
  <c r="D645" i="262" l="1"/>
  <c r="Z644" i="262"/>
  <c r="D646" i="262" l="1"/>
  <c r="Z645" i="262"/>
  <c r="D647" i="262" l="1"/>
  <c r="Z646" i="262"/>
  <c r="D648" i="262" l="1"/>
  <c r="Z647" i="262"/>
  <c r="D649" i="262" l="1"/>
  <c r="Z648" i="262"/>
  <c r="D650" i="262" l="1"/>
  <c r="Z649" i="262"/>
  <c r="D651" i="262" l="1"/>
  <c r="Z650" i="262"/>
  <c r="D652" i="262" l="1"/>
  <c r="Z651" i="262"/>
  <c r="D653" i="262" l="1"/>
  <c r="Z652" i="262"/>
  <c r="D654" i="262" l="1"/>
  <c r="Z653" i="262"/>
  <c r="D655" i="262" l="1"/>
  <c r="Z654" i="262"/>
  <c r="D656" i="262" l="1"/>
  <c r="Z655" i="262"/>
  <c r="D657" i="262" l="1"/>
  <c r="Z656" i="262"/>
  <c r="D658" i="262" l="1"/>
  <c r="Z657" i="262"/>
  <c r="D659" i="262" l="1"/>
  <c r="Z658" i="262"/>
  <c r="D660" i="262" l="1"/>
  <c r="Z659" i="262"/>
  <c r="D661" i="262" l="1"/>
  <c r="Z660" i="262"/>
  <c r="D662" i="262" l="1"/>
  <c r="Z661" i="262"/>
  <c r="D663" i="262" l="1"/>
  <c r="Z662" i="262"/>
  <c r="D664" i="262" l="1"/>
  <c r="Z663" i="262"/>
  <c r="D665" i="262" l="1"/>
  <c r="Z664" i="262"/>
  <c r="D666" i="262" l="1"/>
  <c r="Z665" i="262"/>
  <c r="D667" i="262" l="1"/>
  <c r="Z666" i="262"/>
  <c r="D668" i="262" l="1"/>
  <c r="Z667" i="262"/>
  <c r="D669" i="262" l="1"/>
  <c r="Z668" i="262"/>
  <c r="D670" i="262" l="1"/>
  <c r="Z669" i="262"/>
  <c r="D671" i="262" l="1"/>
  <c r="Z670" i="262"/>
  <c r="D672" i="262" l="1"/>
  <c r="Z671" i="262"/>
  <c r="D673" i="262" l="1"/>
  <c r="Z672" i="262"/>
  <c r="D674" i="262" l="1"/>
  <c r="Z673" i="262"/>
  <c r="D675" i="262" l="1"/>
  <c r="Z674" i="262"/>
  <c r="D676" i="262" l="1"/>
  <c r="Z675" i="262"/>
  <c r="D677" i="262" l="1"/>
  <c r="Z676" i="262"/>
  <c r="D678" i="262" l="1"/>
  <c r="Z677" i="262"/>
  <c r="D679" i="262" l="1"/>
  <c r="Z678" i="262"/>
  <c r="D680" i="262" l="1"/>
  <c r="Z679" i="262"/>
  <c r="D681" i="262" l="1"/>
  <c r="Z680" i="262"/>
  <c r="D682" i="262" l="1"/>
  <c r="Z681" i="262"/>
  <c r="D683" i="262" l="1"/>
  <c r="Z682" i="262"/>
  <c r="D684" i="262" l="1"/>
  <c r="Z683" i="262"/>
  <c r="D685" i="262" l="1"/>
  <c r="Z684" i="262"/>
  <c r="D686" i="262" l="1"/>
  <c r="Z685" i="262"/>
  <c r="D687" i="262" l="1"/>
  <c r="Z686" i="262"/>
  <c r="D688" i="262" l="1"/>
  <c r="Z687" i="262"/>
  <c r="D689" i="262" l="1"/>
  <c r="Z688" i="262"/>
  <c r="D690" i="262" l="1"/>
  <c r="Z689" i="262"/>
  <c r="D691" i="262" l="1"/>
  <c r="Z690" i="262"/>
  <c r="D692" i="262" l="1"/>
  <c r="Z691" i="262"/>
  <c r="D693" i="262" l="1"/>
  <c r="Z692" i="262"/>
  <c r="D694" i="262" l="1"/>
  <c r="Z693" i="262"/>
  <c r="D695" i="262" l="1"/>
  <c r="Z694" i="262"/>
  <c r="D696" i="262" l="1"/>
  <c r="Z695" i="262"/>
  <c r="D697" i="262" l="1"/>
  <c r="Z696" i="262"/>
  <c r="D698" i="262" l="1"/>
  <c r="Z697" i="262"/>
  <c r="D699" i="262" l="1"/>
  <c r="Z698" i="262"/>
  <c r="D700" i="262" l="1"/>
  <c r="Z699" i="262"/>
  <c r="D701" i="262" l="1"/>
  <c r="Z700" i="262"/>
  <c r="D702" i="262" l="1"/>
  <c r="Z701" i="262"/>
  <c r="D703" i="262" l="1"/>
  <c r="Z702" i="262"/>
  <c r="D704" i="262" l="1"/>
  <c r="Z703" i="262"/>
  <c r="D705" i="262" l="1"/>
  <c r="Z704" i="262"/>
  <c r="D706" i="262" l="1"/>
  <c r="Z705" i="262"/>
  <c r="D707" i="262" l="1"/>
  <c r="Z706" i="262"/>
  <c r="D708" i="262" l="1"/>
  <c r="Z707" i="262"/>
  <c r="D709" i="262" l="1"/>
  <c r="Z708" i="262"/>
  <c r="D710" i="262" l="1"/>
  <c r="Z709" i="262"/>
  <c r="D711" i="262" l="1"/>
  <c r="Z710" i="262"/>
  <c r="D712" i="262" l="1"/>
  <c r="Z711" i="262"/>
  <c r="D713" i="262" l="1"/>
  <c r="Z712" i="262"/>
  <c r="D714" i="262" l="1"/>
  <c r="Z713" i="262"/>
  <c r="D715" i="262" l="1"/>
  <c r="Z714" i="262"/>
  <c r="D716" i="262" l="1"/>
  <c r="Z715" i="262"/>
  <c r="D717" i="262" l="1"/>
  <c r="Z716" i="262"/>
  <c r="D718" i="262" l="1"/>
  <c r="Z717" i="262"/>
  <c r="D719" i="262" l="1"/>
  <c r="Z718" i="262"/>
  <c r="D720" i="262" l="1"/>
  <c r="Z719" i="262"/>
  <c r="D721" i="262" l="1"/>
  <c r="Z720" i="262"/>
  <c r="D722" i="262" l="1"/>
  <c r="Z721" i="262"/>
  <c r="D723" i="262" l="1"/>
  <c r="Z722" i="262"/>
  <c r="D724" i="262" l="1"/>
  <c r="Z723" i="262"/>
  <c r="D725" i="262" l="1"/>
  <c r="Z724" i="262"/>
  <c r="D726" i="262" l="1"/>
  <c r="Z725" i="262"/>
  <c r="D727" i="262" l="1"/>
  <c r="Z726" i="262"/>
  <c r="D728" i="262" l="1"/>
  <c r="Z727" i="262"/>
  <c r="D729" i="262" l="1"/>
  <c r="Z728" i="262"/>
  <c r="D730" i="262" l="1"/>
  <c r="Z729" i="262"/>
  <c r="D731" i="262" l="1"/>
  <c r="Z730" i="262"/>
  <c r="D732" i="262" l="1"/>
  <c r="Z731" i="262"/>
  <c r="D733" i="262" l="1"/>
  <c r="Z732" i="262"/>
  <c r="D734" i="262" l="1"/>
  <c r="Z733" i="262"/>
  <c r="D735" i="262" l="1"/>
  <c r="Z734" i="262"/>
  <c r="D736" i="262" l="1"/>
  <c r="Z735" i="262"/>
  <c r="D737" i="262" l="1"/>
  <c r="Z736" i="262"/>
  <c r="D738" i="262" l="1"/>
  <c r="Z737" i="262"/>
  <c r="D739" i="262" l="1"/>
  <c r="Z738" i="262"/>
  <c r="D740" i="262" l="1"/>
  <c r="Z739" i="262"/>
  <c r="D741" i="262" l="1"/>
  <c r="Z740" i="262"/>
  <c r="D742" i="262" l="1"/>
  <c r="Z741" i="262"/>
  <c r="D743" i="262" l="1"/>
  <c r="Z742" i="262"/>
  <c r="D744" i="262" l="1"/>
  <c r="Z743" i="262"/>
  <c r="D745" i="262" l="1"/>
  <c r="Z744" i="262"/>
  <c r="D746" i="262" l="1"/>
  <c r="Z745" i="262"/>
  <c r="D747" i="262" l="1"/>
  <c r="Z746" i="262"/>
  <c r="D748" i="262" l="1"/>
  <c r="Z747" i="262"/>
  <c r="D749" i="262" l="1"/>
  <c r="Z748" i="262"/>
  <c r="D750" i="262" l="1"/>
  <c r="Z749" i="262"/>
  <c r="D751" i="262" l="1"/>
  <c r="Z750" i="262"/>
  <c r="D752" i="262" l="1"/>
  <c r="Z751" i="262"/>
  <c r="D753" i="262" l="1"/>
  <c r="Z752" i="262"/>
  <c r="D754" i="262" l="1"/>
  <c r="Z753" i="262"/>
  <c r="D755" i="262" l="1"/>
  <c r="Z754" i="262"/>
  <c r="D756" i="262" l="1"/>
  <c r="Z755" i="262"/>
  <c r="D757" i="262" l="1"/>
  <c r="Z756" i="262"/>
  <c r="D758" i="262" l="1"/>
  <c r="Z757" i="262"/>
  <c r="D759" i="262" l="1"/>
  <c r="Z758" i="262"/>
  <c r="D760" i="262" l="1"/>
  <c r="Z759" i="262"/>
  <c r="D761" i="262" l="1"/>
  <c r="Z760" i="262"/>
  <c r="D762" i="262" l="1"/>
  <c r="Z761" i="262"/>
  <c r="D763" i="262" l="1"/>
  <c r="Z762" i="262"/>
  <c r="D764" i="262" l="1"/>
  <c r="Z763" i="262"/>
  <c r="D765" i="262" l="1"/>
  <c r="Z764" i="262"/>
  <c r="D766" i="262" l="1"/>
  <c r="Z765" i="262"/>
  <c r="D767" i="262" l="1"/>
  <c r="Z766" i="262"/>
  <c r="D768" i="262" l="1"/>
  <c r="Z767" i="262"/>
  <c r="D769" i="262" l="1"/>
  <c r="Z768" i="262"/>
  <c r="D770" i="262" l="1"/>
  <c r="Z769" i="262"/>
  <c r="D771" i="262" l="1"/>
  <c r="Z770" i="262"/>
  <c r="D772" i="262" l="1"/>
  <c r="Z771" i="262"/>
  <c r="D773" i="262" l="1"/>
  <c r="Z772" i="262"/>
  <c r="D774" i="262" l="1"/>
  <c r="Z773" i="262"/>
  <c r="D775" i="262" l="1"/>
  <c r="Z774" i="262"/>
  <c r="D776" i="262" l="1"/>
  <c r="Z775" i="262"/>
  <c r="D777" i="262" l="1"/>
  <c r="Z776" i="262"/>
  <c r="D778" i="262" l="1"/>
  <c r="Z777" i="262"/>
  <c r="D779" i="262" l="1"/>
  <c r="Z778" i="262"/>
  <c r="D780" i="262" l="1"/>
  <c r="Z779" i="262"/>
  <c r="D781" i="262" l="1"/>
  <c r="Z780" i="262"/>
  <c r="D782" i="262" l="1"/>
  <c r="Z781" i="262"/>
  <c r="D783" i="262" l="1"/>
  <c r="Z782" i="262"/>
  <c r="D784" i="262" l="1"/>
  <c r="Z783" i="262"/>
  <c r="D785" i="262" l="1"/>
  <c r="Z784" i="262"/>
  <c r="D786" i="262" l="1"/>
  <c r="Z785" i="262"/>
  <c r="D787" i="262" l="1"/>
  <c r="Z786" i="262"/>
  <c r="D788" i="262" l="1"/>
  <c r="Z787" i="262"/>
  <c r="D789" i="262" l="1"/>
  <c r="Z788" i="262"/>
  <c r="D790" i="262" l="1"/>
  <c r="Z789" i="262"/>
  <c r="D791" i="262" l="1"/>
  <c r="Z790" i="262"/>
  <c r="D792" i="262" l="1"/>
  <c r="Z791" i="262"/>
  <c r="D793" i="262" l="1"/>
  <c r="Z792" i="262"/>
  <c r="D794" i="262" l="1"/>
  <c r="Z793" i="262"/>
  <c r="D795" i="262" l="1"/>
  <c r="Z794" i="262"/>
  <c r="D796" i="262" l="1"/>
  <c r="Z795" i="262"/>
  <c r="D797" i="262" l="1"/>
  <c r="Z796" i="262"/>
  <c r="D798" i="262" l="1"/>
  <c r="Z797" i="262"/>
  <c r="D799" i="262" l="1"/>
  <c r="Z798" i="262"/>
  <c r="D800" i="262" l="1"/>
  <c r="Z799" i="262"/>
  <c r="D801" i="262" l="1"/>
  <c r="Z800" i="262"/>
  <c r="D802" i="262" l="1"/>
  <c r="Z801" i="262"/>
  <c r="D803" i="262" l="1"/>
  <c r="Z802" i="262"/>
  <c r="D804" i="262" l="1"/>
  <c r="Z803" i="262"/>
  <c r="D805" i="262" l="1"/>
  <c r="Z804" i="262"/>
  <c r="D806" i="262" l="1"/>
  <c r="Z805" i="262"/>
  <c r="D807" i="262" l="1"/>
  <c r="Z806" i="262"/>
  <c r="D808" i="262" l="1"/>
  <c r="Z807" i="262"/>
  <c r="D809" i="262" l="1"/>
  <c r="Z808" i="262"/>
  <c r="D810" i="262" l="1"/>
  <c r="Z809" i="262"/>
  <c r="D811" i="262" l="1"/>
  <c r="Z810" i="262"/>
  <c r="D812" i="262" l="1"/>
  <c r="Z811" i="262"/>
  <c r="D813" i="262" l="1"/>
  <c r="Z812" i="262"/>
  <c r="D814" i="262" l="1"/>
  <c r="Z813" i="262"/>
  <c r="D815" i="262" l="1"/>
  <c r="Z814" i="262"/>
  <c r="D816" i="262" l="1"/>
  <c r="Z815" i="262"/>
  <c r="D817" i="262" l="1"/>
  <c r="Z816" i="262"/>
  <c r="D818" i="262" l="1"/>
  <c r="Z817" i="262"/>
  <c r="D819" i="262" l="1"/>
  <c r="Z818" i="262"/>
  <c r="D820" i="262" l="1"/>
  <c r="Z819" i="262"/>
  <c r="D821" i="262" l="1"/>
  <c r="Z820" i="262"/>
  <c r="D822" i="262" l="1"/>
  <c r="Z821" i="262"/>
  <c r="D823" i="262" l="1"/>
  <c r="Z822" i="262"/>
  <c r="D824" i="262" l="1"/>
  <c r="Z823" i="262"/>
  <c r="D825" i="262" l="1"/>
  <c r="Z824" i="262"/>
  <c r="D826" i="262" l="1"/>
  <c r="Z825" i="262"/>
  <c r="D827" i="262" l="1"/>
  <c r="Z826" i="262"/>
  <c r="D828" i="262" l="1"/>
  <c r="Z827" i="262"/>
  <c r="D829" i="262" l="1"/>
  <c r="Z828" i="262"/>
  <c r="D830" i="262" l="1"/>
  <c r="Z829" i="262"/>
  <c r="D831" i="262" l="1"/>
  <c r="Z830" i="262"/>
  <c r="D832" i="262" l="1"/>
  <c r="Z831" i="262"/>
  <c r="D833" i="262" l="1"/>
  <c r="Z832" i="262"/>
  <c r="D834" i="262" l="1"/>
  <c r="Z833" i="262"/>
  <c r="D835" i="262" l="1"/>
  <c r="Z834" i="262"/>
  <c r="D836" i="262" l="1"/>
  <c r="Z835" i="262"/>
  <c r="D837" i="262" l="1"/>
  <c r="Z836" i="262"/>
  <c r="D838" i="262" l="1"/>
  <c r="Z837" i="262"/>
  <c r="D839" i="262" l="1"/>
  <c r="Z838" i="262"/>
  <c r="D840" i="262" l="1"/>
  <c r="Z839" i="262"/>
  <c r="D841" i="262" l="1"/>
  <c r="Z840" i="262"/>
  <c r="D842" i="262" l="1"/>
  <c r="Z841" i="262"/>
  <c r="D843" i="262" l="1"/>
  <c r="Z842" i="262"/>
  <c r="D844" i="262" l="1"/>
  <c r="Z843" i="262"/>
  <c r="D845" i="262" l="1"/>
  <c r="Z844" i="262"/>
  <c r="D846" i="262" l="1"/>
  <c r="Z845" i="262"/>
  <c r="D847" i="262" l="1"/>
  <c r="Z846" i="262"/>
  <c r="D848" i="262" l="1"/>
  <c r="Z847" i="262"/>
  <c r="D849" i="262" l="1"/>
  <c r="Z848" i="262"/>
  <c r="D850" i="262" l="1"/>
  <c r="Z849" i="262"/>
  <c r="D851" i="262" l="1"/>
  <c r="Z850" i="262"/>
  <c r="D852" i="262" l="1"/>
  <c r="Z851" i="262"/>
  <c r="D853" i="262" l="1"/>
  <c r="Z852" i="262"/>
  <c r="D854" i="262" l="1"/>
  <c r="Z853" i="262"/>
  <c r="D855" i="262" l="1"/>
  <c r="Z854" i="262"/>
  <c r="D856" i="262" l="1"/>
  <c r="Z855" i="262"/>
  <c r="D857" i="262" l="1"/>
  <c r="Z856" i="262"/>
  <c r="D858" i="262" l="1"/>
  <c r="Z857" i="262"/>
  <c r="D859" i="262" l="1"/>
  <c r="Z858" i="262"/>
  <c r="D860" i="262" l="1"/>
  <c r="Z859" i="262"/>
  <c r="D861" i="262" l="1"/>
  <c r="Z860" i="262"/>
  <c r="D862" i="262" l="1"/>
  <c r="Z861" i="262"/>
  <c r="D863" i="262" l="1"/>
  <c r="Z862" i="262"/>
  <c r="D864" i="262" l="1"/>
  <c r="Z863" i="262"/>
  <c r="D865" i="262" l="1"/>
  <c r="Z864" i="262"/>
  <c r="D866" i="262" l="1"/>
  <c r="Z865" i="262"/>
  <c r="D867" i="262" l="1"/>
  <c r="Z866" i="262"/>
  <c r="D868" i="262" l="1"/>
  <c r="Z867" i="262"/>
  <c r="D869" i="262" l="1"/>
  <c r="Z868" i="262"/>
  <c r="D870" i="262" l="1"/>
  <c r="Z869" i="262"/>
  <c r="D871" i="262" l="1"/>
  <c r="Z870" i="262"/>
  <c r="D872" i="262" l="1"/>
  <c r="Z871" i="262"/>
  <c r="D873" i="262" l="1"/>
  <c r="Z872" i="262"/>
  <c r="D874" i="262" l="1"/>
  <c r="Z873" i="262"/>
  <c r="D875" i="262" l="1"/>
  <c r="Z874" i="262"/>
  <c r="D876" i="262" l="1"/>
  <c r="Z875" i="262"/>
  <c r="D877" i="262" l="1"/>
  <c r="Z876" i="262"/>
  <c r="D878" i="262" l="1"/>
  <c r="Z877" i="262"/>
  <c r="D879" i="262" l="1"/>
  <c r="Z878" i="262"/>
  <c r="D880" i="262" l="1"/>
  <c r="Z879" i="262"/>
  <c r="D881" i="262" l="1"/>
  <c r="Z880" i="262"/>
  <c r="D882" i="262" l="1"/>
  <c r="Z881" i="262"/>
  <c r="D883" i="262" l="1"/>
  <c r="Z882" i="262"/>
  <c r="D884" i="262" l="1"/>
  <c r="Z883" i="262"/>
  <c r="D885" i="262" l="1"/>
  <c r="Z884" i="262"/>
  <c r="D886" i="262" l="1"/>
  <c r="Z885" i="262"/>
  <c r="D887" i="262" l="1"/>
  <c r="Z886" i="262"/>
  <c r="D888" i="262" l="1"/>
  <c r="Z887" i="262"/>
  <c r="D889" i="262" l="1"/>
  <c r="Z888" i="262"/>
  <c r="D890" i="262" l="1"/>
  <c r="Z889" i="262"/>
  <c r="D891" i="262" l="1"/>
  <c r="Z890" i="262"/>
  <c r="D892" i="262" l="1"/>
  <c r="Z891" i="262"/>
  <c r="D893" i="262" l="1"/>
  <c r="Z892" i="262"/>
  <c r="D894" i="262" l="1"/>
  <c r="Z893" i="262"/>
  <c r="D895" i="262" l="1"/>
  <c r="Z894" i="262"/>
  <c r="D896" i="262" l="1"/>
  <c r="Z895" i="262"/>
  <c r="D897" i="262" l="1"/>
  <c r="Z896" i="262"/>
  <c r="D898" i="262" l="1"/>
  <c r="Z897" i="262"/>
  <c r="D899" i="262" l="1"/>
  <c r="Z898" i="262"/>
  <c r="D900" i="262" l="1"/>
  <c r="Z899" i="262"/>
  <c r="D901" i="262" l="1"/>
  <c r="Z900" i="262"/>
  <c r="D902" i="262" l="1"/>
  <c r="Z901" i="262"/>
  <c r="D903" i="262" l="1"/>
  <c r="Z902" i="262"/>
  <c r="D904" i="262" l="1"/>
  <c r="Z903" i="262"/>
  <c r="D905" i="262" l="1"/>
  <c r="Z904" i="262"/>
  <c r="D906" i="262" l="1"/>
  <c r="Z905" i="262"/>
  <c r="D907" i="262" l="1"/>
  <c r="Z906" i="262"/>
  <c r="D908" i="262" l="1"/>
  <c r="Z907" i="262"/>
  <c r="D909" i="262" l="1"/>
  <c r="Z908" i="262"/>
  <c r="D910" i="262" l="1"/>
  <c r="Z909" i="262"/>
  <c r="D911" i="262" l="1"/>
  <c r="Z910" i="262"/>
  <c r="D912" i="262" l="1"/>
  <c r="Z911" i="262"/>
  <c r="D913" i="262" l="1"/>
  <c r="Z912" i="262"/>
  <c r="D914" i="262" l="1"/>
  <c r="Z913" i="262"/>
  <c r="D915" i="262" l="1"/>
  <c r="Z914" i="262"/>
  <c r="D916" i="262" l="1"/>
  <c r="Z915" i="262"/>
  <c r="D917" i="262" l="1"/>
  <c r="Z916" i="262"/>
  <c r="D918" i="262" l="1"/>
  <c r="Z917" i="262"/>
  <c r="D919" i="262" l="1"/>
  <c r="Z918" i="262"/>
  <c r="D920" i="262" l="1"/>
  <c r="Z919" i="262"/>
  <c r="D921" i="262" l="1"/>
  <c r="Z920" i="262"/>
  <c r="D922" i="262" l="1"/>
  <c r="Z921" i="262"/>
  <c r="D923" i="262" l="1"/>
  <c r="Z922" i="262"/>
  <c r="D924" i="262" l="1"/>
  <c r="Z923" i="262"/>
  <c r="D925" i="262" l="1"/>
  <c r="Z925" i="262" s="1"/>
  <c r="Z924" i="262"/>
</calcChain>
</file>

<file path=xl/sharedStrings.xml><?xml version="1.0" encoding="utf-8"?>
<sst xmlns="http://schemas.openxmlformats.org/spreadsheetml/2006/main" count="4472" uniqueCount="752">
  <si>
    <t>Б.Үндсэн мэдээлэл</t>
  </si>
  <si>
    <t>/Тоо/</t>
  </si>
  <si>
    <t>Сургалтын байгууллага</t>
  </si>
  <si>
    <t>МД</t>
  </si>
  <si>
    <t>А</t>
  </si>
  <si>
    <t>Б</t>
  </si>
  <si>
    <t>Архангай аймаг дахь МСҮТ</t>
  </si>
  <si>
    <t>Баян-Өлгий аймаг дахь МСҮТ</t>
  </si>
  <si>
    <t>Булган аймаг дахь МСҮТ</t>
  </si>
  <si>
    <t>Булган аймаг дахь ХАА-н МСҮТ</t>
  </si>
  <si>
    <t>Говь-Алтай аймаг дахь МСҮТ</t>
  </si>
  <si>
    <t>Дорнод аймаг дахь МСҮТ</t>
  </si>
  <si>
    <t>Дундговь аймаг дахь МСҮТ</t>
  </si>
  <si>
    <t>Орхон аймаг дахь МСҮТ</t>
  </si>
  <si>
    <t>Орхон аймаг дахь ХАА-н МСҮТ</t>
  </si>
  <si>
    <t>Сэлэнгэ аймаг дахь МСҮТ</t>
  </si>
  <si>
    <t>Сэлэнгэ аймгийн Шаамар суман дахь МСҮТ</t>
  </si>
  <si>
    <t>Төв аймаг дахь МСҮТ</t>
  </si>
  <si>
    <t>Төв аймгийн Заамар суман дахь МСҮТ</t>
  </si>
  <si>
    <t>Төв аймгийн Эрдэнэ суман дахь МСҮТ</t>
  </si>
  <si>
    <t>Хөвсгөл аймаг дахь МСҮТ</t>
  </si>
  <si>
    <t>Архангай аймаг дахь "Булган" МСҮТ</t>
  </si>
  <si>
    <t>Архангай аймаг дахь "Гурван тамир" МСҮТ</t>
  </si>
  <si>
    <t>"Энэрэл" МСҮТ</t>
  </si>
  <si>
    <t>"Монголын Хараагүйчүүдийн Үндэсний Холбоо"-ны дэргэдэх МСҮТ</t>
  </si>
  <si>
    <t>"Сам Юүк" МСҮТ</t>
  </si>
  <si>
    <t>Монгол Улсын Консерватори</t>
  </si>
  <si>
    <t>Төмөр замын Политехник коллеж</t>
  </si>
  <si>
    <t>Үндэсний Батлан хамгаалахын их сургуулийн ахлагчийн сургууль</t>
  </si>
  <si>
    <t>ШШГЕГ-ын харьяа "Амгалан" МСҮТ</t>
  </si>
  <si>
    <t>Бүгд</t>
  </si>
  <si>
    <t>Эмэгтэй</t>
  </si>
  <si>
    <t>4-6 сар</t>
  </si>
  <si>
    <t>1-3 сар</t>
  </si>
  <si>
    <t>1 сар хүртэлх</t>
  </si>
  <si>
    <t>2.5 жил</t>
  </si>
  <si>
    <t>1 жил</t>
  </si>
  <si>
    <t>3 жил</t>
  </si>
  <si>
    <t>1.5 жил</t>
  </si>
  <si>
    <t>Бакалаврт</t>
  </si>
  <si>
    <t>Дипломын дээдэд</t>
  </si>
  <si>
    <t>Мэргэжлийн сургалт</t>
  </si>
  <si>
    <t>Мэргэжлийн боловсрол</t>
  </si>
  <si>
    <t>Техникийн боловсрол</t>
  </si>
  <si>
    <t>Ажлын байртай болсон төгсөгчид</t>
  </si>
  <si>
    <t>Нийт төгсөгчид</t>
  </si>
  <si>
    <t>Дараагийн шатны сургуульд дэвшин суралцсан төгсөгчид</t>
  </si>
  <si>
    <t xml:space="preserve">ТЕХНИКИЙН  БОЛОН  МЭРГЭЖЛИЙН БОЛОВСРОЛ, СУРГАЛТЫН БАЙГУУЛЛАГЫН </t>
  </si>
  <si>
    <r>
      <rPr>
        <b/>
        <sz val="12"/>
        <rFont val="Arial"/>
        <family val="2"/>
      </rPr>
      <t>(З-ТМБ-18)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</si>
  <si>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З-ТМБ-18</t>
  </si>
  <si>
    <t>Оёмол бүтээгдэхүүний оёдолчин</t>
  </si>
  <si>
    <t>Тогооч</t>
  </si>
  <si>
    <t>Автомашины засварчин</t>
  </si>
  <si>
    <t>Гагнуурчин</t>
  </si>
  <si>
    <t>IE7533-28</t>
  </si>
  <si>
    <t>CF7123-20</t>
  </si>
  <si>
    <t>Мэргэшсэн жолооч</t>
  </si>
  <si>
    <t>TC8211-20</t>
  </si>
  <si>
    <t>CF7112-19</t>
  </si>
  <si>
    <t>Бетон арматурчин</t>
  </si>
  <si>
    <t>Гоо засалч</t>
  </si>
  <si>
    <t>Сэргээн Засалт, Сургалт Үйлдвэрлэлийн Төвийн Мэргэжлийн Боловсрол, Ур Чадвар Олгох Сургууль</t>
  </si>
  <si>
    <t>Аялал жуулчлалын ур чадварын МСҮТ</t>
  </si>
  <si>
    <t>"Гэрэлт-Ирээдүй" МСҮТ</t>
  </si>
  <si>
    <t>Барилгын политехник коллеж</t>
  </si>
  <si>
    <t>Компьютерийн оператор</t>
  </si>
  <si>
    <t>Техник технологийн политехник коллеж</t>
  </si>
  <si>
    <t>Аймаг, нийслэл</t>
  </si>
  <si>
    <t>А.Үндсэн мэдээлэл</t>
  </si>
  <si>
    <r>
      <t xml:space="preserve"> (А-ТМБ-15)</t>
    </r>
    <r>
      <rPr>
        <i/>
        <sz val="10"/>
        <rFont val="Arial"/>
        <family val="2"/>
      </rPr>
      <t>-ын үргэлжлэл</t>
    </r>
  </si>
  <si>
    <t>А-ТМБ-15</t>
  </si>
  <si>
    <t>Архангай-3</t>
  </si>
  <si>
    <t>Баянхонгор-2</t>
  </si>
  <si>
    <t>Булган-2</t>
  </si>
  <si>
    <t>Өвөрхангай-1</t>
  </si>
  <si>
    <t>Хөвсгөл-1</t>
  </si>
  <si>
    <t>Говьсүмбэр-1</t>
  </si>
  <si>
    <t>Дорноговь-2</t>
  </si>
  <si>
    <t>Дундговь-1</t>
  </si>
  <si>
    <t>Өмнөговь-2</t>
  </si>
  <si>
    <t>Сэлэнгэ-3</t>
  </si>
  <si>
    <t>Төв-4</t>
  </si>
  <si>
    <t>Дорнод-2</t>
  </si>
  <si>
    <t>Сүхбаатар-1</t>
  </si>
  <si>
    <t>Хэнтий-2</t>
  </si>
  <si>
    <t xml:space="preserve">   Багануур-1</t>
  </si>
  <si>
    <t xml:space="preserve">   Багахангай-0</t>
  </si>
  <si>
    <t xml:space="preserve">   Налайх-1</t>
  </si>
  <si>
    <t xml:space="preserve">   Чингэлтэй-2</t>
  </si>
  <si>
    <t xml:space="preserve">   Хан-Уул-6</t>
  </si>
  <si>
    <t xml:space="preserve">   Баянгол-7</t>
  </si>
  <si>
    <t>Баруун бүс-7 МБСБ</t>
  </si>
  <si>
    <t xml:space="preserve">Баян-Өлгий-1 </t>
  </si>
  <si>
    <t xml:space="preserve">Говь-Алтай-1 </t>
  </si>
  <si>
    <t xml:space="preserve">Завхан-3 </t>
  </si>
  <si>
    <t xml:space="preserve">Увс-1 </t>
  </si>
  <si>
    <t xml:space="preserve">Ховд-1 </t>
  </si>
  <si>
    <t>Зүүн бүс-5 МБСБ</t>
  </si>
  <si>
    <t>Орхон-2</t>
  </si>
  <si>
    <t>Дархан-Уул-3</t>
  </si>
  <si>
    <t>Хангайн бүс-11 МБСБ</t>
  </si>
  <si>
    <t>Төвийн бүс-16 МБСБ</t>
  </si>
  <si>
    <t>Бүгд -75 МБСБ</t>
  </si>
  <si>
    <t xml:space="preserve">   Сонгинохайрхан-3</t>
  </si>
  <si>
    <t>Завхан аймгийн Тосонцэнгэл суман дахь МСҮТ</t>
  </si>
  <si>
    <t>Сүхбаатар аймаг дахь МСҮТ</t>
  </si>
  <si>
    <t>Хэнтий аймгийн Бор-Өндөр суман дахь МСҮТ</t>
  </si>
  <si>
    <t>Барилгын Бүтээцийн Үйлдвэрлэл МСҮТ</t>
  </si>
  <si>
    <t>Баянхонгор аймаг дахь Өлзийт МСҮТ</t>
  </si>
  <si>
    <t>Герман-Монгол МСҮТ</t>
  </si>
  <si>
    <t>"Донбоско" МСҮТ</t>
  </si>
  <si>
    <t>Дорноговь аймаг дахь Төмөр замын МСҮТ</t>
  </si>
  <si>
    <t>"Топ" МСҮТ</t>
  </si>
  <si>
    <t>"Их Засаг" МСҮТ</t>
  </si>
  <si>
    <t>"Урлаг урлан" МСҮТ</t>
  </si>
  <si>
    <t xml:space="preserve">"Майн Тех" МСҮТ </t>
  </si>
  <si>
    <t>"Ти Эс Ти"  МСҮТ</t>
  </si>
  <si>
    <t>"Хангай" МСҮТ</t>
  </si>
  <si>
    <t>"Эко Монгол Эрдэнэ" МСҮТ</t>
  </si>
  <si>
    <t>"Этүгэн" МСҮТ</t>
  </si>
  <si>
    <t>Өмнөговь аймаг дахь "Скиллстек" МСҮТ</t>
  </si>
  <si>
    <t>"Монголын цогц сургалт хөгжлийн академи" НҮТББ-ын дэргэдэх МСҮТ</t>
  </si>
  <si>
    <t>ТӨРИЙН БУС КОЛЛЕЖ ДҮН-7</t>
  </si>
  <si>
    <t>Худалдаа үйлдвэрлэлийн их сургуулийн дэргэдэх МСҮТ</t>
  </si>
  <si>
    <t>ШУТИС-ҮТС-ийн дэргэдэх МСҮТ</t>
  </si>
  <si>
    <t>ШУТИС-МТС-ийн дэргэдэх  МСҮТ</t>
  </si>
  <si>
    <t>Завхан аймаг дахь Хөгжим Бүжгийн Коллеж</t>
  </si>
  <si>
    <t>ТӨРИЙН МСҮТ ДҮН-19</t>
  </si>
  <si>
    <t>Баянхонгор аймаг дахь политехник коллеж</t>
  </si>
  <si>
    <t>Говьсүмбэр  аймаг дахь политехник коллеж</t>
  </si>
  <si>
    <t>Дархан-Уул аймаг дахь "Дархан Өргөө" политехник коллеж</t>
  </si>
  <si>
    <t>Дархан-Уул аймаг дахь политехник коллеж</t>
  </si>
  <si>
    <t>Дархан-Уул аймаг дахь Уул уурхай эрчим хүчний политехник коллеж</t>
  </si>
  <si>
    <t>Дорноговь аймаг дахь политехник коллеж</t>
  </si>
  <si>
    <t>Дорнод аймаг дахь политехник коллеж</t>
  </si>
  <si>
    <t>Завхан аймаг дахь политехник коллеж</t>
  </si>
  <si>
    <t>Монгол-Солонгосын политехник коллеж</t>
  </si>
  <si>
    <t>Налайх дүүрэг дэх политехник коллеж</t>
  </si>
  <si>
    <t>Өвөрхангай аймаг дахь политехник коллеж</t>
  </si>
  <si>
    <t>Өмнөговь аймаг дахь политехник коллеж</t>
  </si>
  <si>
    <t>Сэлэнгэ аймаг дахь "Зүүнхараа" политехник коллеж</t>
  </si>
  <si>
    <t>Төв аймгийн Баянчандмань суман дахь политехник коллеж</t>
  </si>
  <si>
    <t>Увс аймаг дахь Улаангом политехник коллеж</t>
  </si>
  <si>
    <t>Үйлдвэрлэл Урлалын политехник коллеж</t>
  </si>
  <si>
    <t>Хэнтий аймаг дахь политехник коллеж</t>
  </si>
  <si>
    <t>Ховд аймаг дахь "Хөгжил" политехник коллеж</t>
  </si>
  <si>
    <t>Анима политехник коллеж</t>
  </si>
  <si>
    <t>Барилга, Технологийн политехник коллеж</t>
  </si>
  <si>
    <t>"Дархан хаан" политехник коллеж</t>
  </si>
  <si>
    <t>Хүнс, Технологийн политехник коллеж</t>
  </si>
  <si>
    <t>Универсал политехник коллеж</t>
  </si>
  <si>
    <t>"Шинэ иргэншил" политехник коллеж</t>
  </si>
  <si>
    <t>ТӨРИЙН ИХ СУРГУУЛИЙН ХАРЪЯА ДҮН-8</t>
  </si>
  <si>
    <t>ТӨРИЙН КОЛЛЕЖ ДҮН-19</t>
  </si>
  <si>
    <t>Төрийн өмчийн-46</t>
  </si>
  <si>
    <t>ТӨРИЙН БУС МСҮТ ДҮН-22</t>
  </si>
  <si>
    <t>Төрийн бус өмчийн-29</t>
  </si>
  <si>
    <t>Хөдөө орон нутагт-39</t>
  </si>
  <si>
    <t>Улаанбаатар хотод-36</t>
  </si>
  <si>
    <t>БҮГД-75</t>
  </si>
  <si>
    <t>IF7512-34</t>
  </si>
  <si>
    <t>SO5142-11</t>
  </si>
  <si>
    <t>IO7421-16</t>
  </si>
  <si>
    <t>IM7212-14</t>
  </si>
  <si>
    <t>АН 6112-24</t>
  </si>
  <si>
    <t>Индекс</t>
  </si>
  <si>
    <t>AH3240-17</t>
  </si>
  <si>
    <t>AF6112-25</t>
  </si>
  <si>
    <t>AH6330-12</t>
  </si>
  <si>
    <t>BT4311-14</t>
  </si>
  <si>
    <t>IF7513-23</t>
  </si>
  <si>
    <t>Малын бага эмч</t>
  </si>
  <si>
    <t xml:space="preserve">Сүү боловсруулах үйлдвэрлэлийн ажилтан </t>
  </si>
  <si>
    <t>Барилгын сантехникч</t>
  </si>
  <si>
    <t>Нарийн бичгийн дарга-албан хэргийн ажилтан</t>
  </si>
  <si>
    <t>Барилгын засал-чимэглэлчин</t>
  </si>
  <si>
    <t>CF7126-36</t>
  </si>
  <si>
    <t>ID4120-11</t>
  </si>
  <si>
    <t>Хэвлэлийн график дизайнч</t>
  </si>
  <si>
    <t>Үсчин</t>
  </si>
  <si>
    <t>Төлбөр тооцоо, цалин хөлсний нярав</t>
  </si>
  <si>
    <t>BF4311-17</t>
  </si>
  <si>
    <t>SO5141-11</t>
  </si>
  <si>
    <t>CF7115-22</t>
  </si>
  <si>
    <t xml:space="preserve">Барилгын мужаан </t>
  </si>
  <si>
    <t>IF5120-11</t>
  </si>
  <si>
    <t>MT7233-45</t>
  </si>
  <si>
    <t xml:space="preserve">Хүнд машин механизмын засварчин </t>
  </si>
  <si>
    <t>CF7411-12</t>
  </si>
  <si>
    <t>Барилгын цахилгаанчин</t>
  </si>
  <si>
    <t>IM7233-18</t>
  </si>
  <si>
    <t>CF7114-20</t>
  </si>
  <si>
    <t>MT8111-35</t>
  </si>
  <si>
    <t>Хүнд машин механизмын оператор</t>
  </si>
  <si>
    <t>МТ8111-11</t>
  </si>
  <si>
    <t>Өрмийн машины оператор</t>
  </si>
  <si>
    <t>IM3113-17</t>
  </si>
  <si>
    <t>Цахилгааны техникч</t>
  </si>
  <si>
    <t>IM3119-11</t>
  </si>
  <si>
    <t>Аюулгүй ажиллагааны техникч</t>
  </si>
  <si>
    <t>AH3240-16</t>
  </si>
  <si>
    <t>Зоотехникч</t>
  </si>
  <si>
    <t>AF3142-13</t>
  </si>
  <si>
    <t>Агротехникч</t>
  </si>
  <si>
    <t>IF3434-14</t>
  </si>
  <si>
    <t>CF3112-11</t>
  </si>
  <si>
    <t>Иргэний барилгын техникч</t>
  </si>
  <si>
    <t>CF3115-67</t>
  </si>
  <si>
    <t>Барилгын өрөг угсрагч</t>
  </si>
  <si>
    <t>SO8212-19</t>
  </si>
  <si>
    <t>Гэр ахуйн цахилгаан тоног төхөөрөмжийн засварчин</t>
  </si>
  <si>
    <t>CF7115-24</t>
  </si>
  <si>
    <t>Модон эдлэлийн мужаан</t>
  </si>
  <si>
    <t>Нягтлан бодохын бүртгэл, тооцооны ажилтан</t>
  </si>
  <si>
    <t>ID4415-12</t>
  </si>
  <si>
    <t>Архивын ажилтан</t>
  </si>
  <si>
    <t>IF7514-21</t>
  </si>
  <si>
    <t>Жимс жимсгэнэ хүнсний ногоо самар боловсруулан даршлагч үйлдвэрлэлийн технологийн ажилтан</t>
  </si>
  <si>
    <t>Хүлэмжийн аж ахуйн фермер</t>
  </si>
  <si>
    <t>Барилгын мужаан</t>
  </si>
  <si>
    <t>IE8152-36</t>
  </si>
  <si>
    <t>AF6112-24</t>
  </si>
  <si>
    <t>Хүнсний ногооны фермер</t>
  </si>
  <si>
    <t>AH6121-24</t>
  </si>
  <si>
    <t>Малчин</t>
  </si>
  <si>
    <t>NF6210-21</t>
  </si>
  <si>
    <t>Ойжуулагч</t>
  </si>
  <si>
    <t>IF5131-16</t>
  </si>
  <si>
    <t>Зочид буудал, зоогийн газрын үйлчилгээний ажилтан</t>
  </si>
  <si>
    <t>AM2652-21</t>
  </si>
  <si>
    <t>Чавхдаст хөгжмийн хөгжимчин</t>
  </si>
  <si>
    <t>AM2652-18</t>
  </si>
  <si>
    <t>Төгөлдөр хуурч</t>
  </si>
  <si>
    <t>AM2652-24</t>
  </si>
  <si>
    <t>Үндэсний найрал хөгжмийн хөгжимчин</t>
  </si>
  <si>
    <t>AM2652-23</t>
  </si>
  <si>
    <t>AB2653-15</t>
  </si>
  <si>
    <t>Ардын бүжгийн бүжигчин</t>
  </si>
  <si>
    <t>AA2655-17</t>
  </si>
  <si>
    <t>Циркийн жүжигчин</t>
  </si>
  <si>
    <t>AM7318-24</t>
  </si>
  <si>
    <t>Арьсаар гар урлалын зүйл урлаач</t>
  </si>
  <si>
    <t>Фермерийн аж ахуй эрхлэгч /ГТ-МАА/</t>
  </si>
  <si>
    <t>AF6112-13</t>
  </si>
  <si>
    <t>AF6330-11</t>
  </si>
  <si>
    <t>AH6121-23</t>
  </si>
  <si>
    <t>Малын асаргаа</t>
  </si>
  <si>
    <t>BT5223-15</t>
  </si>
  <si>
    <t>Талх, нарийн боов үйлдвэрлэлийн технологийн ажилтан</t>
  </si>
  <si>
    <t>Цахим тоног төхөөрөмжийн үйлчилгээний ажилтан</t>
  </si>
  <si>
    <t>NT5111-19</t>
  </si>
  <si>
    <t>Зочид буудал, жуулчны баазын үйлчилгээний ажилтан</t>
  </si>
  <si>
    <t>UD6113-16</t>
  </si>
  <si>
    <t>Цэцэрлэгт хүрээлэнгийн цэцэрлэгч</t>
  </si>
  <si>
    <t>Хүнд машин механизмын засварчин</t>
  </si>
  <si>
    <t>AD7321-11</t>
  </si>
  <si>
    <t>AM2652-11</t>
  </si>
  <si>
    <t>CT3112-16</t>
  </si>
  <si>
    <t>Барилга угсралтын техникч</t>
  </si>
  <si>
    <t>IE3139-14</t>
  </si>
  <si>
    <t>Сантехник, халаалт, агааржуулалтын төхөөрөмжийн техникч</t>
  </si>
  <si>
    <t xml:space="preserve">Малчин </t>
  </si>
  <si>
    <t xml:space="preserve">Модон эдлэлийн мужаан </t>
  </si>
  <si>
    <t>IW3514-15</t>
  </si>
  <si>
    <t>TC3115-13</t>
  </si>
  <si>
    <t>Автомашины механик</t>
  </si>
  <si>
    <t>AD3432-29</t>
  </si>
  <si>
    <t xml:space="preserve">Чимэглэх урлаг </t>
  </si>
  <si>
    <t>IM3119-23</t>
  </si>
  <si>
    <t>Мехатроникч</t>
  </si>
  <si>
    <t>SO5141-14</t>
  </si>
  <si>
    <t>Үс заслын технологич</t>
  </si>
  <si>
    <t>SO5142-21</t>
  </si>
  <si>
    <t>Гоо заслын технологич</t>
  </si>
  <si>
    <t>AD3432-11</t>
  </si>
  <si>
    <t>Хувцасны загвар зохион бүтээгч</t>
  </si>
  <si>
    <t>IM7411-11</t>
  </si>
  <si>
    <t>Цахилгаанчин</t>
  </si>
  <si>
    <t>AD3432-27</t>
  </si>
  <si>
    <t>AM7313-15</t>
  </si>
  <si>
    <t xml:space="preserve">Үнэт эдлэлийн дархан </t>
  </si>
  <si>
    <t>AM7316-15</t>
  </si>
  <si>
    <t>AM7317-11</t>
  </si>
  <si>
    <t>Бэлэг дурсгалын зүйл урлаач</t>
  </si>
  <si>
    <t>IC3513-21</t>
  </si>
  <si>
    <t>Өгөгдлийн сангийн оператор</t>
  </si>
  <si>
    <t>IO7422-14</t>
  </si>
  <si>
    <t>Цахим хэрэгслийн засварчин</t>
  </si>
  <si>
    <t>TF5111-11</t>
  </si>
  <si>
    <t xml:space="preserve">Агаарын хөлгийн үйлчилгээний ажилтан </t>
  </si>
  <si>
    <t>IF5131-11</t>
  </si>
  <si>
    <t xml:space="preserve">IM7411-11 </t>
  </si>
  <si>
    <t>Сүү боловсруулах үйлдвэрлэлийн ажилтан</t>
  </si>
  <si>
    <t>AT7231-20</t>
  </si>
  <si>
    <t>ХАА-н машин механизмын ашиглалт, засварчин</t>
  </si>
  <si>
    <t>IF7511-11</t>
  </si>
  <si>
    <t>Мах боловсруулах үйлдвэрлэлийн ажилтан</t>
  </si>
  <si>
    <t>CF711622</t>
  </si>
  <si>
    <t>IE7233-43</t>
  </si>
  <si>
    <t>CF7123-14</t>
  </si>
  <si>
    <t>Хуурай хийц угсрагч</t>
  </si>
  <si>
    <t>TC8211-24</t>
  </si>
  <si>
    <t>Автомашины кузов засварчин</t>
  </si>
  <si>
    <t>IE8152-33</t>
  </si>
  <si>
    <t>IF5135-11</t>
  </si>
  <si>
    <t>IM7223-17</t>
  </si>
  <si>
    <t>Фермерийн аж ахуй эрхлэгч /МАА-ГТ/</t>
  </si>
  <si>
    <t>AT7231-18</t>
  </si>
  <si>
    <t>Тракторын механик</t>
  </si>
  <si>
    <t>Жимс, жимсгэний аж ахуйн фермер</t>
  </si>
  <si>
    <t>MT8111-13</t>
  </si>
  <si>
    <t xml:space="preserve">Хүдэрчулуу боловсруулах суурин тоног төхөөрмжийн оператор </t>
  </si>
  <si>
    <t>Үйлдвэрийн машин, тоног төхөөрөмжийн механик</t>
  </si>
  <si>
    <t>IM3119-14</t>
  </si>
  <si>
    <t>Үйлдвэрлэлийн техникч</t>
  </si>
  <si>
    <t>Аяллын хөтөч</t>
  </si>
  <si>
    <t>IM7411-13</t>
  </si>
  <si>
    <t>Үйлдвэрийн цахилгаанчин</t>
  </si>
  <si>
    <t>IC3513-17</t>
  </si>
  <si>
    <t>Компьютерийн сүлжээний техникч</t>
  </si>
  <si>
    <t>CF3115-41</t>
  </si>
  <si>
    <t>Сантехникийн техникч</t>
  </si>
  <si>
    <t>IE7531-20</t>
  </si>
  <si>
    <t>Ангийн үс, үслэг эдлэл, арьс, савхин бүтээгдэхүүний оёдолчин</t>
  </si>
  <si>
    <t>SO7536-21</t>
  </si>
  <si>
    <t>Захиалгын гуталчин</t>
  </si>
  <si>
    <t>NT5113-13</t>
  </si>
  <si>
    <t>AH6320-14</t>
  </si>
  <si>
    <t>Уламжлалт мал,  аж ахуйн фермер</t>
  </si>
  <si>
    <t>NF6210-27</t>
  </si>
  <si>
    <t xml:space="preserve">Мах боловсруулах үйлдвэрлэлийн ажилтан </t>
  </si>
  <si>
    <t>PS8182-27</t>
  </si>
  <si>
    <t>Зуухны машинч</t>
  </si>
  <si>
    <t>Уул уурхайн машин, тоног төхөөрөмжийн механик</t>
  </si>
  <si>
    <t>ТС5165-11</t>
  </si>
  <si>
    <t>Жолооны багш</t>
  </si>
  <si>
    <t>ТС7412-33</t>
  </si>
  <si>
    <t>Моторт тээврийн хэрэгсэлийн цахилгаанчин</t>
  </si>
  <si>
    <t>ТС8331-14</t>
  </si>
  <si>
    <t>IO4120-13</t>
  </si>
  <si>
    <t>Уурхайн механик</t>
  </si>
  <si>
    <t>AH6123-11</t>
  </si>
  <si>
    <t>Зөгийчин, зөгийн аж ахуй эрхлэгч</t>
  </si>
  <si>
    <t>CT8342-27</t>
  </si>
  <si>
    <t xml:space="preserve"> Барилгын мужаан</t>
  </si>
  <si>
    <t>Халаалт, агааржуулалт, хөргөлтийн тоног төхөөрөмжийн засварчин</t>
  </si>
  <si>
    <t>CF3113-21</t>
  </si>
  <si>
    <t>BT4321-17</t>
  </si>
  <si>
    <t>Хангамжийн нярав</t>
  </si>
  <si>
    <t>TR4323-29</t>
  </si>
  <si>
    <t>Төмөр замын замчин</t>
  </si>
  <si>
    <t>TR8311-11</t>
  </si>
  <si>
    <t>TR4323-15</t>
  </si>
  <si>
    <t>TR8311-13</t>
  </si>
  <si>
    <t>Илчит тэрэгний засварчин</t>
  </si>
  <si>
    <t>TR4323-27</t>
  </si>
  <si>
    <t>Барилгын цахилгааны техникч</t>
  </si>
  <si>
    <t xml:space="preserve">Цахилгаан станц, сүлжээний техникч </t>
  </si>
  <si>
    <t>CB7116-18</t>
  </si>
  <si>
    <t>PL3113-12</t>
  </si>
  <si>
    <t>Зам барилгын машин механизмын оператор</t>
  </si>
  <si>
    <t>Ойн аж ахуйн ажилтан</t>
  </si>
  <si>
    <t>Ойн нөхөрлөлийн ажилтан</t>
  </si>
  <si>
    <t>TR3115-60</t>
  </si>
  <si>
    <t>Зүтгүүрийн техникч</t>
  </si>
  <si>
    <t>TR3115-61</t>
  </si>
  <si>
    <t>Вагоны техникч</t>
  </si>
  <si>
    <t>TR3115-62</t>
  </si>
  <si>
    <t>Замын техникч</t>
  </si>
  <si>
    <t>TR3115-63</t>
  </si>
  <si>
    <t>Төмөр замын машин механизмын техникч</t>
  </si>
  <si>
    <t>TR3115-64</t>
  </si>
  <si>
    <t>Дохиолол төвлөрүүлэлт хориглолтын техникч</t>
  </si>
  <si>
    <t>TR3115-65</t>
  </si>
  <si>
    <t>Төмөр замын өртөөний жижүүр</t>
  </si>
  <si>
    <t>TR4323-25</t>
  </si>
  <si>
    <t>Зүтгүүрийн туслах машинч</t>
  </si>
  <si>
    <t>Вагон үзэгч, засварчин</t>
  </si>
  <si>
    <t>TR4323-26</t>
  </si>
  <si>
    <t>Зорчигчийн вагоны үйлчлэгч</t>
  </si>
  <si>
    <t>CF7115-11</t>
  </si>
  <si>
    <t>Барилга угсралтын мужаан</t>
  </si>
  <si>
    <t>IO4132-18</t>
  </si>
  <si>
    <t>Мэдээлэл технологийн оператор</t>
  </si>
  <si>
    <t>Оёдолын техник-технологич</t>
  </si>
  <si>
    <t>Хоол үйлдвэрлэл, үйлчилгээний техник- технологич</t>
  </si>
  <si>
    <t>CM3112-40</t>
  </si>
  <si>
    <t>Барилгын материалын үйлдвэрийн техник технологич</t>
  </si>
  <si>
    <t>NF6210-25</t>
  </si>
  <si>
    <t xml:space="preserve">Ойн аж ахуйн ажилтан </t>
  </si>
  <si>
    <t>АО3521-23</t>
  </si>
  <si>
    <t>Дуу хөгжим, чимэглэлийн найруулагч</t>
  </si>
  <si>
    <t>АО7215-14</t>
  </si>
  <si>
    <t xml:space="preserve">Тайзны ажилтан </t>
  </si>
  <si>
    <t>РВ3521-27</t>
  </si>
  <si>
    <t>АМ7316-15</t>
  </si>
  <si>
    <t>AC3431-14</t>
  </si>
  <si>
    <t>Фото зурагчин</t>
  </si>
  <si>
    <t>Хөдөө аж ахуйн машин тоног төхөөрөмжийн техникч</t>
  </si>
  <si>
    <t>Хөнгөн үйлдвэрийн тоног төхөөрөмжийн засварчин</t>
  </si>
  <si>
    <t>Сүлжих машины оператор</t>
  </si>
  <si>
    <t>Сүлжмэлийн үйлдвэрийн технологийн ажилтан /сүлжигч/</t>
  </si>
  <si>
    <t>Мод боловсруулагч, дизайнч</t>
  </si>
  <si>
    <t>Нар, салхины үүсгүүртэй тоног төхөөрөмжийн угсралт, засварчин</t>
  </si>
  <si>
    <t>Нэхмэлийн үйлдвэрлэлийн технологийн ажилтан /нэхмэлчин/</t>
  </si>
  <si>
    <t xml:space="preserve">Автомашины механик </t>
  </si>
  <si>
    <t>График дизайнч</t>
  </si>
  <si>
    <t>Мэдээллийн технологич</t>
  </si>
  <si>
    <t>Техникийн солонгос хэлний орчуулагч</t>
  </si>
  <si>
    <t>Инженерийн байгууламжийн технологийн техникч</t>
  </si>
  <si>
    <t>Интерьер дизайнч</t>
  </si>
  <si>
    <t>Кеттельчин</t>
  </si>
  <si>
    <t>CB3112-37</t>
  </si>
  <si>
    <t>Зам, гүүрийн техникч</t>
  </si>
  <si>
    <t>CF3112-43</t>
  </si>
  <si>
    <t>Барилга угсралтын мужааны техникч</t>
  </si>
  <si>
    <t>IT3512-13</t>
  </si>
  <si>
    <t>Програм кодлогч</t>
  </si>
  <si>
    <t>CB7114-21</t>
  </si>
  <si>
    <t>Зам барилгын материалын лаборант</t>
  </si>
  <si>
    <t>CT8343-14</t>
  </si>
  <si>
    <t>Өргөн тээвэрлэх тоног төхөөрөмжийн засварчин</t>
  </si>
  <si>
    <t>CF7126-26</t>
  </si>
  <si>
    <t>IО7421-16</t>
  </si>
  <si>
    <t xml:space="preserve"> IF7512-34</t>
  </si>
  <si>
    <t xml:space="preserve">MT7233-45 </t>
  </si>
  <si>
    <t>MT8111-11</t>
  </si>
  <si>
    <t xml:space="preserve">Өрмийн машины оператор </t>
  </si>
  <si>
    <t>Туслах сувилагч</t>
  </si>
  <si>
    <t>НО5321-12</t>
  </si>
  <si>
    <t>Нарийн мужаан</t>
  </si>
  <si>
    <t>Ачаа вагон хүлээлцэгч</t>
  </si>
  <si>
    <t>Сийлбэрчин</t>
  </si>
  <si>
    <t>HO5321-12</t>
  </si>
  <si>
    <t>HO5321-15</t>
  </si>
  <si>
    <t>Даралтат сав, турбин, уур ус дамжуулах шугамын угсрагч</t>
  </si>
  <si>
    <t>Хөвүүлэн баяжуулахын оператор</t>
  </si>
  <si>
    <t>Өрмийн мастер</t>
  </si>
  <si>
    <t>Эрчим хүчний борлуулалтын байцаагч - монтёр</t>
  </si>
  <si>
    <t xml:space="preserve">Геологийн техникч </t>
  </si>
  <si>
    <t>IM311923</t>
  </si>
  <si>
    <t>Баяжуулалтын техникч</t>
  </si>
  <si>
    <t>Дулааны шугам сүлжээний  техникч</t>
  </si>
  <si>
    <t>IM311911</t>
  </si>
  <si>
    <t>Уулын ажлын техникч</t>
  </si>
  <si>
    <t xml:space="preserve">Газрын тосны техникч </t>
  </si>
  <si>
    <t>Зураач</t>
  </si>
  <si>
    <t>Үйлдвэрлэлийн график дизайнч</t>
  </si>
  <si>
    <t>Цахилгаан тоног төхөөрмжийн засварчин</t>
  </si>
  <si>
    <t xml:space="preserve">Сантехникийн техникч </t>
  </si>
  <si>
    <t>SO3513-21</t>
  </si>
  <si>
    <t>АР2651-11</t>
  </si>
  <si>
    <t>АD3432-28</t>
  </si>
  <si>
    <t>ID4416-11</t>
  </si>
  <si>
    <t>Хүний нөөцийн туслах ажилтан</t>
  </si>
  <si>
    <t>PB3521-27</t>
  </si>
  <si>
    <t>AD7532-27</t>
  </si>
  <si>
    <t>Хувцасны дизайнч</t>
  </si>
  <si>
    <t xml:space="preserve">Хангамжийн нярав </t>
  </si>
  <si>
    <t>MG7542-11</t>
  </si>
  <si>
    <t xml:space="preserve">Тэсэлгээчин </t>
  </si>
  <si>
    <t>MG3257-22</t>
  </si>
  <si>
    <t>Уул уурхайн хөдөлмөрийн аюулгүй ажиллагааны техникч</t>
  </si>
  <si>
    <t>MT3115-55</t>
  </si>
  <si>
    <t>Хүнд машин механизмын ашиглалтын техникч</t>
  </si>
  <si>
    <t>MT3115-56</t>
  </si>
  <si>
    <t>Уул уурхайн машин механизмын электрон төхөөрөмжийн техникч</t>
  </si>
  <si>
    <t>MG3117-25</t>
  </si>
  <si>
    <t xml:space="preserve">Уулын ажлын техникч </t>
  </si>
  <si>
    <t>Эмчилгээний бариа засалч</t>
  </si>
  <si>
    <t>Массажчин</t>
  </si>
  <si>
    <t>Ардын гоцлол хөгжимчин</t>
  </si>
  <si>
    <t>Эстрадын хөгжимчин</t>
  </si>
  <si>
    <t>Кофе бэлтгэгч</t>
  </si>
  <si>
    <t>AP2651-11</t>
  </si>
  <si>
    <t>AD3432-28</t>
  </si>
  <si>
    <t xml:space="preserve">Төгөлдөр хуурч </t>
  </si>
  <si>
    <t>IF7512-37</t>
  </si>
  <si>
    <t>Исгэлтийн үйлдвэрлэлийн технологийн ажилтан</t>
  </si>
  <si>
    <t>Ургамлын гаралтай хүнсний бүтээгдэхүүн үйлдвэрлэлийн техникч технологич</t>
  </si>
  <si>
    <t>Уурхайн цахилгаанчин</t>
  </si>
  <si>
    <t xml:space="preserve">Уурхайн механик  
</t>
  </si>
  <si>
    <t xml:space="preserve">Тээрэм бутлуурын оператор  
</t>
  </si>
  <si>
    <t xml:space="preserve">Цахилгаанчин </t>
  </si>
  <si>
    <t>MC0210-16</t>
  </si>
  <si>
    <t>Буудагч</t>
  </si>
  <si>
    <t>MC0310-22</t>
  </si>
  <si>
    <t>ЯЦБМ-ны механик жолооч</t>
  </si>
  <si>
    <t>MC0310-12</t>
  </si>
  <si>
    <t>ЯЦБМ-ны наводчик оператор</t>
  </si>
  <si>
    <t>MC0310-15</t>
  </si>
  <si>
    <t>Танкийн механик жолооч</t>
  </si>
  <si>
    <t>MC0310-14</t>
  </si>
  <si>
    <t>Танкийн буудагч</t>
  </si>
  <si>
    <t>MC0310-23</t>
  </si>
  <si>
    <t>Хуягт тээвэрлэгчийн механик жолооч</t>
  </si>
  <si>
    <t>MC0310-54</t>
  </si>
  <si>
    <t>Артиллерийн бууны захирагч, наводчик</t>
  </si>
  <si>
    <t>MC0312-17</t>
  </si>
  <si>
    <t>Цахилгаан холбоо, компьютер сүлжээний техникч</t>
  </si>
  <si>
    <t>MC0312-12</t>
  </si>
  <si>
    <t>Радиотелеграфчин</t>
  </si>
  <si>
    <t>MC0210-21</t>
  </si>
  <si>
    <t>РЛС-ын оператор, планшетчин</t>
  </si>
  <si>
    <t>MC0314-11</t>
  </si>
  <si>
    <t>Зэвсгийн нярав, засварчин</t>
  </si>
  <si>
    <t>MC0210-36</t>
  </si>
  <si>
    <t>Химичин зааварлагч</t>
  </si>
  <si>
    <t>MC0310-25</t>
  </si>
  <si>
    <t>Инженерийн дугуйт машины механик жлоооч</t>
  </si>
  <si>
    <t>MC0315-22</t>
  </si>
  <si>
    <t xml:space="preserve">Онгоц нисдэг тэрэгний хөдөлгүүрийн механик </t>
  </si>
  <si>
    <t>MC0310-48</t>
  </si>
  <si>
    <t>ЗУ-23-ын бууны наводчик</t>
  </si>
  <si>
    <t>MC0315-11</t>
  </si>
  <si>
    <t>Артиллерийн тагнуулчин, гал засварлагч</t>
  </si>
  <si>
    <t>MC0210-42</t>
  </si>
  <si>
    <t>Автын хөдөлгүүрйн засварчин</t>
  </si>
  <si>
    <t>MC0310-27</t>
  </si>
  <si>
    <t>Автотехникийн цахилгаанчин</t>
  </si>
  <si>
    <t>MC0310-24</t>
  </si>
  <si>
    <t>Сапёрчин тэсэлгээчин</t>
  </si>
  <si>
    <t>1.Архангай аймаг дахь МСҮТ</t>
  </si>
  <si>
    <t>2.Баян-Өлгий аймаг дахь МСҮТ</t>
  </si>
  <si>
    <t>3.Булган аймаг дахь МСҮТ</t>
  </si>
  <si>
    <t>4.Булган аймаг дахь ХАА-н МСҮТ</t>
  </si>
  <si>
    <t>5.Говь-Алтай аймаг дахь МСҮТ</t>
  </si>
  <si>
    <t>6.Дорнод аймаг дахь МСҮТ</t>
  </si>
  <si>
    <t>7.Дундговь аймаг дахь МСҮТ</t>
  </si>
  <si>
    <t>8.Завхан аймгийн Тосонцэнгэл суман дахь МСҮТ</t>
  </si>
  <si>
    <t>9.Орхон аймаг дахь МСҮТ</t>
  </si>
  <si>
    <t>10.Орхон аймаг дахь ХАА-н МСҮТ</t>
  </si>
  <si>
    <t>11.Сүхбаатар аймаг дахь МСҮТ</t>
  </si>
  <si>
    <t>12.Сэлэнгэ аймаг дахь МСҮТ</t>
  </si>
  <si>
    <t>13.Сэлэнгэ аймгийн Шаамар суман дахь МСҮТ</t>
  </si>
  <si>
    <t>14.Сэргээн Засалт, Сургалт Үйлдвэрлэлийн Төвийн Мэргэжлийн Боловсрол, Ур Чадвар Олгох Сургууль</t>
  </si>
  <si>
    <t>15.Төв аймаг дахь МСҮТ</t>
  </si>
  <si>
    <t>16.Төв аймгийн Заамар суман дахь МСҮТ</t>
  </si>
  <si>
    <t>17.Төв аймгийн Эрдэнэ суман дахь МСҮТ</t>
  </si>
  <si>
    <t>18.Хөвсгөл аймаг дахь МСҮТ</t>
  </si>
  <si>
    <t>19.Хэнтий аймгийн Бор-Өндөр суман дахь МСҮТ</t>
  </si>
  <si>
    <t>20.Архангай аймаг дахь "Булган" МСҮТ</t>
  </si>
  <si>
    <t>21.Архангай аймаг дахь "Гурван тамир" МСҮТ</t>
  </si>
  <si>
    <t>22.Аялал жуулчлалын ур чадварын МСҮТ</t>
  </si>
  <si>
    <t>23.Барилгын Бүтээцийн Үйлдвэрлэл МСҮТ</t>
  </si>
  <si>
    <t>24.Баянхонгор аймаг дахь Өлзийт МСҮТ</t>
  </si>
  <si>
    <t>25.Герман-Монгол МСҮТ</t>
  </si>
  <si>
    <t>26."Гэрэлт-Ирээдүй" МСҮТ</t>
  </si>
  <si>
    <t>27."Донбоско" МСҮТ</t>
  </si>
  <si>
    <t>28.Дорноговь аймаг дахь Төмөр замын МСҮТ</t>
  </si>
  <si>
    <t>29."Топ" МСҮТ</t>
  </si>
  <si>
    <t>30."Их Засаг" МСҮТ</t>
  </si>
  <si>
    <t>31."Урлаг урлан" МСҮТ</t>
  </si>
  <si>
    <t xml:space="preserve">32."Майн Тех" МСҮТ </t>
  </si>
  <si>
    <t>33."Монголын Хараагүйчүүдийн Үндэсний Холбоо"-ны дэргэдэх МСҮТ</t>
  </si>
  <si>
    <t>34."Ти Эс Ти"  МСҮТ</t>
  </si>
  <si>
    <t>35."Сам Юүк" МСҮТ</t>
  </si>
  <si>
    <t>36."Хангай" МСҮТ</t>
  </si>
  <si>
    <t>37."Эко Монгол Эрдэнэ" МСҮТ</t>
  </si>
  <si>
    <t>38."Энэрэл" МСҮТ</t>
  </si>
  <si>
    <t>39."Этүгэн" МСҮТ</t>
  </si>
  <si>
    <t>40.Өмнөговь аймаг дахь "Скиллстек" МСҮТ</t>
  </si>
  <si>
    <t>41."Монголын цогц сургалт хөгжлийн академи" НҮТББ-ын дэргэдэх МСҮТ</t>
  </si>
  <si>
    <t>42.Барилгын политехник коллеж</t>
  </si>
  <si>
    <t>43.Баянхонгор аймаг дахь политехник коллеж</t>
  </si>
  <si>
    <t>44.Говьсүмбэр  аймаг дахь политехник коллеж</t>
  </si>
  <si>
    <t>45.Дархан-Уул аймаг дахь "Дархан Өргөө" политехник коллеж</t>
  </si>
  <si>
    <t>46.Дархан-Уул аймаг дахь политехник коллеж</t>
  </si>
  <si>
    <t>47.Дархан-Уул аймаг дахь Уул уурхай эрчим хүчний политехник коллеж</t>
  </si>
  <si>
    <t>48.Дорноговь аймаг дахь политехник коллеж</t>
  </si>
  <si>
    <t>49.Дорнод аймаг дахь политехник коллеж</t>
  </si>
  <si>
    <t>50.Завхан аймаг дахь политехник коллеж</t>
  </si>
  <si>
    <t>51.Монгол-Солонгосын политехник коллеж</t>
  </si>
  <si>
    <t>52.Налайх дүүрэг дэх политехник коллеж</t>
  </si>
  <si>
    <t>53.Өвөрхангай аймаг дахь политехник коллеж</t>
  </si>
  <si>
    <t>54.Өмнөговь аймаг дахь политехник коллеж</t>
  </si>
  <si>
    <t>55.Сэлэнгэ аймаг дахь "Зүүнхараа" политехник коллеж</t>
  </si>
  <si>
    <t>56.Төв аймгийн Баянчандмань суман дахь политехник коллеж</t>
  </si>
  <si>
    <t>57.Увс аймаг дахь Улаангом политехник коллеж</t>
  </si>
  <si>
    <t>58.Үйлдвэрлэл Урлалын политехник коллеж</t>
  </si>
  <si>
    <t>59.Хэнтий аймаг дахь политехник коллеж</t>
  </si>
  <si>
    <t>60.Ховд аймаг дахь "Хөгжил" политехник коллеж</t>
  </si>
  <si>
    <t>61.Анима политехник коллеж</t>
  </si>
  <si>
    <t>62.Барилга, Технологийн политехник коллеж</t>
  </si>
  <si>
    <t>63."Дархан хаан" политехник коллеж</t>
  </si>
  <si>
    <t>64.Техник технологийн политехник коллеж</t>
  </si>
  <si>
    <t>65.Хүнс, Технологийн политехник коллеж</t>
  </si>
  <si>
    <t>66.Универсал политехник коллеж</t>
  </si>
  <si>
    <t>67."Шинэ иргэншил" политехник коллеж</t>
  </si>
  <si>
    <t>68.Монгол Улсын Консерватори</t>
  </si>
  <si>
    <t>69.Худалдаа үйлдвэрлэлийн их сургуулийн дэргэдэх МСҮТ</t>
  </si>
  <si>
    <t>70.ШУТИС-ҮТС-ийн дэргэдэх МСҮТ</t>
  </si>
  <si>
    <t>71.ШУТИС-МТС-ийн дэргэдэх  МСҮТ</t>
  </si>
  <si>
    <t>72.Төмөр замын Политехник коллеж</t>
  </si>
  <si>
    <t>73.Завхан аймаг дахь Хөгжим Бүжгийн Коллеж</t>
  </si>
  <si>
    <t>74.Үндэсний Батлан хамгаалахын их сургуулийн ахлагчийн сургууль</t>
  </si>
  <si>
    <t>75.ШШГЕГ-ын харьяа "Амгалан" МСҮТ</t>
  </si>
  <si>
    <t xml:space="preserve">Авто зам, гүүр барилгын ажилтан /замчин/ </t>
  </si>
  <si>
    <t>Вэб мультмедиа зохиогч</t>
  </si>
  <si>
    <t>Дуу, дүрс бичлэгийн оператор</t>
  </si>
  <si>
    <t>Зөөгч, бармен</t>
  </si>
  <si>
    <t>Зураач-чимэглэгч</t>
  </si>
  <si>
    <t>Метал боловсруулах машины оператор /токарь-фрезер/</t>
  </si>
  <si>
    <t xml:space="preserve">Ноос, ноолуур боловсруулалтын технологийн ажилтан </t>
  </si>
  <si>
    <t xml:space="preserve">Ойн арчилгаа, ашиглалтын ажилтан </t>
  </si>
  <si>
    <t>Төмөр замын ашиглалтын техникч</t>
  </si>
  <si>
    <t>АТ7231-18</t>
  </si>
  <si>
    <t>MT7233-17</t>
  </si>
  <si>
    <t>Уул, уурхайн нөхөн сэргээгч</t>
  </si>
  <si>
    <t>MG6210-28</t>
  </si>
  <si>
    <t xml:space="preserve">МR8111-23 
</t>
  </si>
  <si>
    <t xml:space="preserve">Үлээвэр, цохивор найрал хөгжмийн хөгжимчин </t>
  </si>
  <si>
    <t xml:space="preserve">MR8111-15 
</t>
  </si>
  <si>
    <t>Худалдааны газрын үндсэн ажилтан /худалдагч/</t>
  </si>
  <si>
    <t>Эрчимжсэн МАА-н фермер</t>
  </si>
  <si>
    <t>АН6320-12</t>
  </si>
  <si>
    <t>AD3432-18</t>
  </si>
  <si>
    <t>AM7313-28</t>
  </si>
  <si>
    <t>AM2652-27</t>
  </si>
  <si>
    <t>AM7522-22</t>
  </si>
  <si>
    <t>AT3115-29</t>
  </si>
  <si>
    <t>CF3115-59</t>
  </si>
  <si>
    <t>FL7412-21</t>
  </si>
  <si>
    <t>IE8152-12</t>
  </si>
  <si>
    <t>IE8152-32</t>
  </si>
  <si>
    <t>IE3432-11</t>
  </si>
  <si>
    <t>ET2643-28</t>
  </si>
  <si>
    <t xml:space="preserve">MR8111-36 
</t>
  </si>
  <si>
    <t>MT8111-37</t>
  </si>
  <si>
    <t>IF5132-12</t>
  </si>
  <si>
    <t>IM8211-15</t>
  </si>
  <si>
    <t>MR8111-25</t>
  </si>
  <si>
    <t>MG3111-16</t>
  </si>
  <si>
    <t>MR3117-26</t>
  </si>
  <si>
    <t>MF3117-12</t>
  </si>
  <si>
    <t>IS7521-34</t>
  </si>
  <si>
    <t>IT3512-15</t>
  </si>
  <si>
    <t>IT3511-13</t>
  </si>
  <si>
    <t>IE8152-34</t>
  </si>
  <si>
    <t>IF3142-19</t>
  </si>
  <si>
    <t>SO5142-20</t>
  </si>
  <si>
    <t>NF6210-26</t>
  </si>
  <si>
    <t>PL7412-32</t>
  </si>
  <si>
    <t>PS3112-44</t>
  </si>
  <si>
    <t>PL7412-31</t>
  </si>
  <si>
    <t>Орчны дизайнч</t>
  </si>
  <si>
    <t xml:space="preserve">   Баянзүрх-8</t>
  </si>
  <si>
    <t xml:space="preserve">   Сүхбаатар-8</t>
  </si>
  <si>
    <t>Улаанбаатар-36 МБСБ</t>
  </si>
  <si>
    <t xml:space="preserve">ТЕХНИКИЙН БОЛОН МЭРГЭЖЛИЙН БОЛОВСРОЛ, СУРГАЛТЫН БАЙГУУЛЛАГЫН ТӨГСӨГЧДИЙН 2020/ 2021 ОНЫ ХИЧЭЭЛИЙН ЖИЛИЙН МЭДЭЭ, бүс, аймаг, нийслэлээр </t>
  </si>
  <si>
    <t>Нийт</t>
  </si>
  <si>
    <t>Д/д</t>
  </si>
  <si>
    <t>Салбар, мэргэжил</t>
  </si>
  <si>
    <t>ХУВЬ</t>
  </si>
  <si>
    <t>А-ТМБ-16</t>
  </si>
  <si>
    <t>Бүгд мөр1=мөр(2+3+...)</t>
  </si>
  <si>
    <t xml:space="preserve">Нарийн мужаан </t>
  </si>
  <si>
    <t>Авто техникийн цахилгаанчин</t>
  </si>
  <si>
    <t>Артиллерийн бууны захирагч наводчик</t>
  </si>
  <si>
    <t>Автын хөдөлгүүрийн засварчин</t>
  </si>
  <si>
    <t>ЗУ-23-2-ын бууны наводчик</t>
  </si>
  <si>
    <t>Инженерийн дугуйт машины механик жолооч</t>
  </si>
  <si>
    <t>Зэвсгийн нярав засварчин</t>
  </si>
  <si>
    <t>Цахилгаан холбоо /компьютер сүлжээ/-ны техникч</t>
  </si>
  <si>
    <t xml:space="preserve">Төлбөр тооцоо, цалин хөлсний нярав </t>
  </si>
  <si>
    <t xml:space="preserve">Цахим хэрэгслийн засварчин </t>
  </si>
  <si>
    <t xml:space="preserve">Ойжуулагч </t>
  </si>
  <si>
    <t xml:space="preserve">Барилга угсралтын мужаан </t>
  </si>
  <si>
    <t>Дохиолол төвлөрүүлэлт  хориглолын техникч</t>
  </si>
  <si>
    <t>Моторт тээврийн хэрэгсэлийн  цахилгаанчин</t>
  </si>
  <si>
    <t>Тээврийн хэрэгслийн жолооч</t>
  </si>
  <si>
    <t xml:space="preserve">Зуухны машинч </t>
  </si>
  <si>
    <t>Дулааны шугам сүлжээний техникч</t>
  </si>
  <si>
    <t xml:space="preserve">Цахилгаан станц, сүлжээний техникч  </t>
  </si>
  <si>
    <t>Цахилгаан тоног төхөөрөмжийн засварчин</t>
  </si>
  <si>
    <t>Нар, салхины үүсгүүртэй тоног төхөөрөмжийн угсрагч, засварчин</t>
  </si>
  <si>
    <t>Геологийн техникч</t>
  </si>
  <si>
    <t xml:space="preserve">Тээрэм, бутлуурын операторч  </t>
  </si>
  <si>
    <t xml:space="preserve">Зөгийчин, зөгийн аж ахуй эрхлэгч </t>
  </si>
  <si>
    <t>Уламжлалт мал, аж ахуйн фермер</t>
  </si>
  <si>
    <t>Жимс жимсгэнэ, хүнсний ногоо, самар боловсруулан даршлагч үйлдвэрлэлийн технологийн ажилтан</t>
  </si>
  <si>
    <t>Мах боловсруулах үйлдвэрлэлийн  ажилтан</t>
  </si>
  <si>
    <t xml:space="preserve">Ургамлын гаралтай хүнсний бүтээгдэхүүн үйлдвэрлэлийн техник-технологич </t>
  </si>
  <si>
    <t>З-ТМБ-19</t>
  </si>
  <si>
    <t>Мэргэжлийн индекс</t>
  </si>
  <si>
    <t>Мэргэжил</t>
  </si>
  <si>
    <t>В</t>
  </si>
  <si>
    <t xml:space="preserve">AB2653-15 </t>
  </si>
  <si>
    <t>АМ2652-11</t>
  </si>
  <si>
    <t xml:space="preserve">AM2652-18 </t>
  </si>
  <si>
    <t>АС3431-14</t>
  </si>
  <si>
    <t>MC0310-57</t>
  </si>
  <si>
    <t>МС0210-42</t>
  </si>
  <si>
    <t xml:space="preserve"> MC0310-23</t>
  </si>
  <si>
    <t xml:space="preserve">ID4416-11 </t>
  </si>
  <si>
    <t>CF3112-16</t>
  </si>
  <si>
    <t>CМ3112-40</t>
  </si>
  <si>
    <t xml:space="preserve">TC5165-11  </t>
  </si>
  <si>
    <t>TC8331-14</t>
  </si>
  <si>
    <t xml:space="preserve">TC7412-23 </t>
  </si>
  <si>
    <t xml:space="preserve">PL7412-21 </t>
  </si>
  <si>
    <t xml:space="preserve">PL7412-31 </t>
  </si>
  <si>
    <t>MG311-16</t>
  </si>
  <si>
    <t xml:space="preserve">MT8111-37  </t>
  </si>
  <si>
    <t xml:space="preserve">MT7233-17  </t>
  </si>
  <si>
    <t xml:space="preserve">MR8111-23 </t>
  </si>
  <si>
    <t xml:space="preserve">MR8111-36  </t>
  </si>
  <si>
    <t xml:space="preserve">MR8111-15 </t>
  </si>
  <si>
    <t>AD3142-13</t>
  </si>
  <si>
    <t>AH6320-12</t>
  </si>
  <si>
    <t xml:space="preserve">IM8211-15 </t>
  </si>
  <si>
    <t xml:space="preserve">IF5131-11                 </t>
  </si>
  <si>
    <t>НО5321-15</t>
  </si>
  <si>
    <t>ТӨГСӨГЧДИЙН 2020 / 2021  ОНЫ ХИЧЭЭЛИЙН ЖИЛИЙН МЭДЭЭ, мэргэжлийн чиглэлээр</t>
  </si>
  <si>
    <t>ТӨГСӨГЧДИЙН 2020/ 2021 ОНЫ ХИЧЭЭЛИЙН ЖИЛИЙН МЭДЭЭ</t>
  </si>
  <si>
    <t>ТЕХНИКИЙН БОЛОН МЭРГЭЖЛИЙН БОЛОВСРОЛ, СУРГАЛТЫН БАЙГУУЛЛАГЫН ТӨГСӨГЧДИЙН 2020/2021  ОНЫ ХИЧЭЭЛИЙН ЖИЛИЙН МЭДЭЭ, мэргэжлийн чиглэлээр</t>
  </si>
  <si>
    <t>Дуу, хөгжим чимэглэлийн найруулагч</t>
  </si>
  <si>
    <t xml:space="preserve">Ангийн үс, үслэг эдлэл, арьс, савхин бүтээгдэхүүний оёдолчин </t>
  </si>
  <si>
    <t>XVI.ЭРҮҮЛ МЭНДИЙН САЛБАР-2 мэргэжил</t>
  </si>
  <si>
    <t>XV.ҮЙЛЧИЛГЭЭНИЙ САЛБАР-7 мэргэжил</t>
  </si>
  <si>
    <t>XIV.ХОТ БАЙГУУЛАЛТ, ТОХИЖИЛТЫН САЛБАР-1 мэргэжил</t>
  </si>
  <si>
    <t>XIII.АЖ ҮЙЛДВЭРИЙН САЛБАР-31 мэргэжил</t>
  </si>
  <si>
    <t>XII.ХӨДӨӨ АЖ АХУЙН САЛБАР-16 мэргэжил</t>
  </si>
  <si>
    <t>XI.УУЛ УУРХАЙН САЛБАР-19 мэргэжил</t>
  </si>
  <si>
    <t>X.ЭРЧИМ ХҮЧНИЙ САЛБАР-6 мэргэжил</t>
  </si>
  <si>
    <t>IX.ТЭЭВРИЙН САЛБАР-21 мэргэжил</t>
  </si>
  <si>
    <t>VIII.БАРИЛГЫН САЛБАР-23 мэргэжил</t>
  </si>
  <si>
    <t>VII.БАЙГАЛЬ ОРЧИН, АЯЛАЛ ЖУУЛЧЛАЛЫН САЛБАР -6 мэргэжил</t>
  </si>
  <si>
    <t>VI.ШУУДАН, ХАРИЛЦАА ХОЛБООНЫ САЛБАР-1 мэргэжил</t>
  </si>
  <si>
    <t>V.МЭДЭЭЛЛИЙН ТЕХНОЛОГИЙН САЛБАР -13 мэргэжил</t>
  </si>
  <si>
    <t>IV.САНХҮҮ, БИЗНЕС, ХУДАЛДААНЫ САЛБАР -4 мэргэжил</t>
  </si>
  <si>
    <t>III.ЦАГДАА, БАТЛАН ХАМГААЛАХ, ОНЦГОЙ БАЙДЛЫН САЛБАР -19 мэргэжил</t>
  </si>
  <si>
    <t>II.СОЁЛ, УРЛАГИЙН САЛБАР-25 мэргэжил</t>
  </si>
  <si>
    <t>I.БОЛОВСРОЛЫН САЛБАР-1 мэргэжил</t>
  </si>
  <si>
    <t>Мэргэжлийн тоо</t>
  </si>
  <si>
    <t>Мэргэжлийн салбар</t>
  </si>
  <si>
    <t>БОЛОВСРОЛЫН САЛБАР</t>
  </si>
  <si>
    <t>СОЁЛ, УРЛАГИЙН САЛБАР</t>
  </si>
  <si>
    <t>ЦАГДАА, БАТЛАН ХАМГААЛАХ, ОНЦГОЙ БАЙДЛЫН САЛБАР</t>
  </si>
  <si>
    <t>САНХҮҮ, БИЗНЕС, ХУДАЛДААНЫ САЛБАР</t>
  </si>
  <si>
    <t>ШУУДАН, ХАРИЛЦАА ХОЛБООНЫ САЛБАР</t>
  </si>
  <si>
    <t>БАЙГАЛЬ ОРЧИН, АЯЛАЛ ЖУУЛЧЛАЛЫН САЛБАР</t>
  </si>
  <si>
    <t>БАРИЛГЫН САЛБАР</t>
  </si>
  <si>
    <t>ТЭЭВРИЙН САЛБАР</t>
  </si>
  <si>
    <t>ЭРЧИМ ХҮЧНИЙ САЛБАР</t>
  </si>
  <si>
    <t>УУЛ УУРХАЙН САЛБАР</t>
  </si>
  <si>
    <t>ХӨДӨӨ АЖ АХУЙН САЛБАР</t>
  </si>
  <si>
    <t>АЖ ҮЙЛДВЭРИЙН САЛБАР</t>
  </si>
  <si>
    <t>ХОТ БАЙГУУЛАЛТ, ТОХИЖИЛТЫН САЛБАР</t>
  </si>
  <si>
    <t>ҮЙЛЧИЛГЭЭНИЙ САЛБАР</t>
  </si>
  <si>
    <t>ЭРҮҮЛ МЭНДИЙН САЛБАР</t>
  </si>
  <si>
    <t>МЭДЭЭЛЛИЙН ТЕХНОЛОГИЙН САЛБАР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</si>
</sst>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33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Mon"/>
      <family val="2"/>
    </font>
    <font>
      <sz val="10"/>
      <name val="Arial Mo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Arial Mon"/>
      <family val="2"/>
    </font>
    <font>
      <sz val="10"/>
      <name val="Arial Mon"/>
      <family val="2"/>
      <charset val="204"/>
    </font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 Mon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1405">
    <xf numFmtId="0" fontId="0" fillId="0" borderId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6" fillId="0" borderId="0"/>
    <xf numFmtId="0" fontId="9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5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5" fillId="0" borderId="0"/>
    <xf numFmtId="0" fontId="7" fillId="0" borderId="0"/>
    <xf numFmtId="0" fontId="9" fillId="0" borderId="0"/>
    <xf numFmtId="0" fontId="7" fillId="0" borderId="0"/>
    <xf numFmtId="0" fontId="14" fillId="0" borderId="0"/>
    <xf numFmtId="0" fontId="1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9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95">
    <xf numFmtId="0" fontId="0" fillId="0" borderId="0" xfId="0"/>
    <xf numFmtId="0" fontId="9" fillId="2" borderId="0" xfId="451" applyFont="1" applyFill="1" applyBorder="1" applyAlignment="1">
      <alignment horizontal="left" vertical="center" wrapText="1"/>
    </xf>
    <xf numFmtId="0" fontId="9" fillId="2" borderId="0" xfId="1398" applyFont="1" applyFill="1" applyAlignment="1">
      <alignment horizontal="center"/>
    </xf>
    <xf numFmtId="0" fontId="9" fillId="0" borderId="0" xfId="1398" applyFont="1"/>
    <xf numFmtId="0" fontId="9" fillId="2" borderId="0" xfId="1398" applyFont="1" applyFill="1"/>
    <xf numFmtId="0" fontId="9" fillId="2" borderId="0" xfId="451" applyFont="1" applyFill="1" applyBorder="1" applyAlignment="1">
      <alignment horizontal="left" vertical="center"/>
    </xf>
    <xf numFmtId="0" fontId="19" fillId="0" borderId="0" xfId="1398" applyFont="1"/>
    <xf numFmtId="0" fontId="19" fillId="2" borderId="3" xfId="1398" applyFont="1" applyFill="1" applyBorder="1"/>
    <xf numFmtId="0" fontId="20" fillId="2" borderId="3" xfId="1398" applyFont="1" applyFill="1" applyBorder="1"/>
    <xf numFmtId="0" fontId="9" fillId="2" borderId="3" xfId="1398" quotePrefix="1" applyFont="1" applyFill="1" applyBorder="1" applyAlignment="1">
      <alignment horizontal="center" vertical="center"/>
    </xf>
    <xf numFmtId="0" fontId="9" fillId="2" borderId="3" xfId="1398" applyFont="1" applyFill="1" applyBorder="1" applyAlignment="1">
      <alignment horizontal="center" vertical="center"/>
    </xf>
    <xf numFmtId="0" fontId="9" fillId="2" borderId="3" xfId="1398" applyFont="1" applyFill="1" applyBorder="1" applyAlignment="1">
      <alignment horizontal="center" textRotation="90"/>
    </xf>
    <xf numFmtId="0" fontId="9" fillId="2" borderId="2" xfId="1398" applyFont="1" applyFill="1" applyBorder="1" applyAlignment="1">
      <alignment horizontal="center" textRotation="90"/>
    </xf>
    <xf numFmtId="0" fontId="9" fillId="2" borderId="13" xfId="1398" applyFont="1" applyFill="1" applyBorder="1" applyAlignment="1">
      <alignment horizontal="center" textRotation="90"/>
    </xf>
    <xf numFmtId="0" fontId="9" fillId="2" borderId="3" xfId="1398" applyFont="1" applyFill="1" applyBorder="1" applyAlignment="1">
      <alignment horizontal="center" textRotation="90" wrapText="1"/>
    </xf>
    <xf numFmtId="0" fontId="19" fillId="0" borderId="0" xfId="1398" applyFont="1" applyAlignment="1">
      <alignment vertical="center"/>
    </xf>
    <xf numFmtId="0" fontId="9" fillId="2" borderId="0" xfId="1398" applyFont="1" applyFill="1" applyBorder="1" applyAlignment="1">
      <alignment textRotation="90"/>
    </xf>
    <xf numFmtId="0" fontId="9" fillId="2" borderId="10" xfId="1398" applyFont="1" applyFill="1" applyBorder="1" applyAlignment="1">
      <alignment textRotation="90"/>
    </xf>
    <xf numFmtId="0" fontId="9" fillId="0" borderId="8" xfId="1400" applyFont="1" applyFill="1" applyBorder="1" applyAlignment="1">
      <alignment vertical="center" wrapText="1"/>
    </xf>
    <xf numFmtId="0" fontId="9" fillId="2" borderId="7" xfId="1400" applyFont="1" applyFill="1" applyBorder="1" applyAlignment="1">
      <alignment vertical="center" wrapText="1"/>
    </xf>
    <xf numFmtId="0" fontId="9" fillId="2" borderId="7" xfId="1398" applyFont="1" applyFill="1" applyBorder="1" applyAlignment="1">
      <alignment vertical="center" wrapText="1"/>
    </xf>
    <xf numFmtId="0" fontId="9" fillId="2" borderId="6" xfId="1398" applyFont="1" applyFill="1" applyBorder="1" applyAlignment="1">
      <alignment vertical="center" wrapText="1"/>
    </xf>
    <xf numFmtId="0" fontId="19" fillId="2" borderId="0" xfId="1398" applyFont="1" applyFill="1"/>
    <xf numFmtId="0" fontId="20" fillId="2" borderId="0" xfId="1398" applyFont="1" applyFill="1"/>
    <xf numFmtId="0" fontId="9" fillId="2" borderId="1" xfId="451" applyFont="1" applyFill="1" applyBorder="1" applyAlignment="1"/>
    <xf numFmtId="0" fontId="20" fillId="2" borderId="0" xfId="1398" applyFont="1" applyFill="1" applyBorder="1"/>
    <xf numFmtId="0" fontId="20" fillId="2" borderId="1" xfId="1398" applyFont="1" applyFill="1" applyBorder="1"/>
    <xf numFmtId="0" fontId="19" fillId="2" borderId="1" xfId="1398" applyFont="1" applyFill="1" applyBorder="1"/>
    <xf numFmtId="0" fontId="19" fillId="2" borderId="0" xfId="1398" applyFont="1" applyFill="1" applyAlignment="1">
      <alignment vertical="center"/>
    </xf>
    <xf numFmtId="0" fontId="20" fillId="2" borderId="0" xfId="1398" applyFont="1" applyFill="1" applyAlignment="1">
      <alignment vertical="center"/>
    </xf>
    <xf numFmtId="0" fontId="19" fillId="2" borderId="0" xfId="1398" applyFont="1" applyFill="1" applyBorder="1" applyAlignment="1">
      <alignment vertical="center"/>
    </xf>
    <xf numFmtId="0" fontId="9" fillId="2" borderId="0" xfId="451" applyFont="1" applyFill="1" applyBorder="1" applyAlignment="1">
      <alignment horizontal="center" wrapText="1"/>
    </xf>
    <xf numFmtId="0" fontId="9" fillId="2" borderId="0" xfId="451" applyFont="1" applyFill="1" applyBorder="1" applyAlignment="1">
      <alignment vertical="center" wrapText="1"/>
    </xf>
    <xf numFmtId="0" fontId="24" fillId="2" borderId="0" xfId="1400" applyFont="1" applyFill="1" applyBorder="1" applyAlignment="1">
      <alignment horizontal="left"/>
    </xf>
    <xf numFmtId="0" fontId="27" fillId="0" borderId="0" xfId="1398" applyFont="1"/>
    <xf numFmtId="0" fontId="23" fillId="2" borderId="0" xfId="1398" applyFont="1" applyFill="1" applyAlignment="1">
      <alignment vertical="center"/>
    </xf>
    <xf numFmtId="0" fontId="21" fillId="2" borderId="0" xfId="1398" applyFont="1" applyFill="1" applyAlignment="1">
      <alignment vertical="top" readingOrder="2"/>
    </xf>
    <xf numFmtId="0" fontId="20" fillId="2" borderId="0" xfId="1398" applyFont="1" applyFill="1" applyAlignment="1"/>
    <xf numFmtId="0" fontId="9" fillId="2" borderId="0" xfId="1398" applyFont="1" applyFill="1" applyAlignment="1">
      <alignment horizontal="justify"/>
    </xf>
    <xf numFmtId="0" fontId="9" fillId="4" borderId="3" xfId="1398" quotePrefix="1" applyFont="1" applyFill="1" applyBorder="1" applyAlignment="1">
      <alignment horizontal="center" vertical="center"/>
    </xf>
    <xf numFmtId="0" fontId="9" fillId="0" borderId="0" xfId="1398" applyFont="1" applyAlignment="1">
      <alignment vertical="center"/>
    </xf>
    <xf numFmtId="0" fontId="9" fillId="2" borderId="3" xfId="1398" applyFont="1" applyFill="1" applyBorder="1" applyAlignment="1">
      <alignment horizontal="center"/>
    </xf>
    <xf numFmtId="0" fontId="9" fillId="0" borderId="3" xfId="1398" applyFont="1" applyFill="1" applyBorder="1" applyAlignment="1">
      <alignment horizontal="center" vertical="center"/>
    </xf>
    <xf numFmtId="0" fontId="9" fillId="3" borderId="3" xfId="1398" quotePrefix="1" applyFont="1" applyFill="1" applyBorder="1" applyAlignment="1">
      <alignment horizontal="center" vertical="center"/>
    </xf>
    <xf numFmtId="0" fontId="9" fillId="3" borderId="3" xfId="1398" applyFont="1" applyFill="1" applyBorder="1" applyAlignment="1">
      <alignment horizontal="center" vertical="center"/>
    </xf>
    <xf numFmtId="0" fontId="24" fillId="3" borderId="3" xfId="1398" quotePrefix="1" applyFont="1" applyFill="1" applyBorder="1" applyAlignment="1">
      <alignment horizontal="center" vertical="center"/>
    </xf>
    <xf numFmtId="0" fontId="9" fillId="0" borderId="0" xfId="16" applyFont="1"/>
    <xf numFmtId="0" fontId="9" fillId="2" borderId="0" xfId="16" applyFont="1" applyFill="1"/>
    <xf numFmtId="0" fontId="20" fillId="0" borderId="0" xfId="16" applyFont="1"/>
    <xf numFmtId="0" fontId="22" fillId="0" borderId="0" xfId="16" applyFont="1"/>
    <xf numFmtId="0" fontId="19" fillId="0" borderId="0" xfId="16" applyFont="1"/>
    <xf numFmtId="0" fontId="9" fillId="2" borderId="3" xfId="16" quotePrefix="1" applyFont="1" applyFill="1" applyBorder="1" applyAlignment="1">
      <alignment horizontal="center"/>
    </xf>
    <xf numFmtId="0" fontId="9" fillId="2" borderId="3" xfId="16" quotePrefix="1" applyFont="1" applyFill="1" applyBorder="1" applyAlignment="1">
      <alignment horizontal="center" vertical="center"/>
    </xf>
    <xf numFmtId="0" fontId="9" fillId="2" borderId="3" xfId="16" applyFont="1" applyFill="1" applyBorder="1" applyAlignment="1">
      <alignment horizontal="center" vertical="center"/>
    </xf>
    <xf numFmtId="0" fontId="9" fillId="2" borderId="3" xfId="16" applyFont="1" applyFill="1" applyBorder="1" applyAlignment="1">
      <alignment horizontal="center" textRotation="90"/>
    </xf>
    <xf numFmtId="0" fontId="9" fillId="2" borderId="2" xfId="16" applyFont="1" applyFill="1" applyBorder="1" applyAlignment="1">
      <alignment horizontal="center" textRotation="90"/>
    </xf>
    <xf numFmtId="0" fontId="9" fillId="2" borderId="13" xfId="16" applyFont="1" applyFill="1" applyBorder="1" applyAlignment="1">
      <alignment horizontal="center" textRotation="90"/>
    </xf>
    <xf numFmtId="0" fontId="9" fillId="2" borderId="3" xfId="16" applyFont="1" applyFill="1" applyBorder="1" applyAlignment="1">
      <alignment horizontal="center" textRotation="90" wrapText="1"/>
    </xf>
    <xf numFmtId="0" fontId="19" fillId="0" borderId="0" xfId="16" applyFont="1" applyAlignment="1">
      <alignment vertical="center"/>
    </xf>
    <xf numFmtId="0" fontId="9" fillId="2" borderId="0" xfId="16" applyFont="1" applyFill="1" applyBorder="1" applyAlignment="1">
      <alignment textRotation="90"/>
    </xf>
    <xf numFmtId="0" fontId="9" fillId="2" borderId="10" xfId="16" applyFont="1" applyFill="1" applyBorder="1" applyAlignment="1">
      <alignment textRotation="90"/>
    </xf>
    <xf numFmtId="0" fontId="29" fillId="2" borderId="8" xfId="1401" applyFont="1" applyFill="1" applyBorder="1" applyAlignment="1">
      <alignment vertical="center"/>
    </xf>
    <xf numFmtId="0" fontId="25" fillId="2" borderId="8" xfId="1401" applyFont="1" applyFill="1" applyBorder="1" applyAlignment="1">
      <alignment vertical="center" wrapText="1"/>
    </xf>
    <xf numFmtId="0" fontId="9" fillId="2" borderId="8" xfId="1401" applyFont="1" applyFill="1" applyBorder="1" applyAlignment="1">
      <alignment vertical="center" wrapText="1"/>
    </xf>
    <xf numFmtId="0" fontId="9" fillId="2" borderId="7" xfId="1401" applyFont="1" applyFill="1" applyBorder="1" applyAlignment="1">
      <alignment vertical="center" wrapText="1"/>
    </xf>
    <xf numFmtId="0" fontId="9" fillId="2" borderId="7" xfId="16" applyFont="1" applyFill="1" applyBorder="1" applyAlignment="1">
      <alignment vertical="center" wrapText="1"/>
    </xf>
    <xf numFmtId="0" fontId="9" fillId="2" borderId="6" xfId="16" applyFont="1" applyFill="1" applyBorder="1" applyAlignment="1">
      <alignment vertical="center" wrapText="1"/>
    </xf>
    <xf numFmtId="0" fontId="19" fillId="2" borderId="0" xfId="16" applyFont="1" applyFill="1"/>
    <xf numFmtId="0" fontId="20" fillId="2" borderId="0" xfId="16" applyFont="1" applyFill="1"/>
    <xf numFmtId="0" fontId="20" fillId="2" borderId="1" xfId="16" applyFont="1" applyFill="1" applyBorder="1"/>
    <xf numFmtId="0" fontId="19" fillId="2" borderId="1" xfId="16" applyFont="1" applyFill="1" applyBorder="1"/>
    <xf numFmtId="0" fontId="19" fillId="2" borderId="0" xfId="16" applyFont="1" applyFill="1" applyAlignment="1">
      <alignment vertical="center"/>
    </xf>
    <xf numFmtId="0" fontId="20" fillId="2" borderId="0" xfId="16" applyFont="1" applyFill="1" applyAlignment="1">
      <alignment vertical="center"/>
    </xf>
    <xf numFmtId="0" fontId="19" fillId="2" borderId="0" xfId="16" applyFont="1" applyFill="1" applyBorder="1" applyAlignment="1">
      <alignment vertical="center"/>
    </xf>
    <xf numFmtId="0" fontId="9" fillId="2" borderId="0" xfId="451" applyFont="1" applyFill="1" applyBorder="1"/>
    <xf numFmtId="0" fontId="9" fillId="2" borderId="0" xfId="451" applyFont="1" applyFill="1" applyBorder="1" applyAlignment="1">
      <alignment wrapText="1"/>
    </xf>
    <xf numFmtId="0" fontId="27" fillId="0" borderId="0" xfId="16" applyFont="1"/>
    <xf numFmtId="0" fontId="23" fillId="2" borderId="0" xfId="16" applyFont="1" applyFill="1" applyAlignment="1">
      <alignment vertical="center"/>
    </xf>
    <xf numFmtId="0" fontId="21" fillId="2" borderId="0" xfId="16" applyFont="1" applyFill="1" applyAlignment="1">
      <alignment vertical="top" readingOrder="2"/>
    </xf>
    <xf numFmtId="0" fontId="20" fillId="2" borderId="0" xfId="16" applyFont="1" applyFill="1" applyAlignment="1"/>
    <xf numFmtId="0" fontId="21" fillId="2" borderId="0" xfId="16" applyFont="1" applyFill="1" applyAlignment="1">
      <alignment vertical="top"/>
    </xf>
    <xf numFmtId="0" fontId="9" fillId="2" borderId="0" xfId="16" applyFont="1" applyFill="1" applyAlignment="1">
      <alignment horizontal="justify"/>
    </xf>
    <xf numFmtId="0" fontId="9" fillId="3" borderId="3" xfId="16" quotePrefix="1" applyFont="1" applyFill="1" applyBorder="1" applyAlignment="1">
      <alignment horizontal="center" vertical="center"/>
    </xf>
    <xf numFmtId="0" fontId="9" fillId="3" borderId="3" xfId="16" quotePrefix="1" applyFont="1" applyFill="1" applyBorder="1" applyAlignment="1">
      <alignment horizontal="center"/>
    </xf>
    <xf numFmtId="0" fontId="9" fillId="2" borderId="3" xfId="1398" quotePrefix="1" applyFont="1" applyFill="1" applyBorder="1" applyAlignment="1">
      <alignment horizontal="center" vertical="center"/>
    </xf>
    <xf numFmtId="0" fontId="9" fillId="2" borderId="3" xfId="1398" applyFont="1" applyFill="1" applyBorder="1" applyAlignment="1">
      <alignment horizontal="center" textRotation="90" wrapText="1"/>
    </xf>
    <xf numFmtId="0" fontId="24" fillId="3" borderId="3" xfId="1398" applyFont="1" applyFill="1" applyBorder="1" applyAlignment="1">
      <alignment horizontal="center" vertical="center"/>
    </xf>
    <xf numFmtId="0" fontId="28" fillId="0" borderId="0" xfId="1398" applyFont="1"/>
    <xf numFmtId="0" fontId="19" fillId="0" borderId="0" xfId="1398" applyFont="1" applyFill="1" applyAlignment="1">
      <alignment vertical="center"/>
    </xf>
    <xf numFmtId="0" fontId="28" fillId="0" borderId="0" xfId="1398" applyFont="1" applyAlignment="1">
      <alignment vertical="center"/>
    </xf>
    <xf numFmtId="0" fontId="9" fillId="2" borderId="3" xfId="451" applyFont="1" applyFill="1" applyBorder="1" applyAlignment="1">
      <alignment horizontal="center" vertical="center"/>
    </xf>
    <xf numFmtId="0" fontId="9" fillId="0" borderId="3" xfId="451" applyFont="1" applyFill="1" applyBorder="1" applyAlignment="1">
      <alignment horizontal="center" vertical="center"/>
    </xf>
    <xf numFmtId="0" fontId="19" fillId="0" borderId="0" xfId="1398" applyFont="1" applyFill="1"/>
    <xf numFmtId="0" fontId="9" fillId="0" borderId="2" xfId="451" applyFont="1" applyFill="1" applyBorder="1" applyAlignment="1">
      <alignment vertical="center" wrapText="1"/>
    </xf>
    <xf numFmtId="0" fontId="9" fillId="0" borderId="3" xfId="1398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1398" quotePrefix="1" applyFont="1" applyFill="1" applyBorder="1" applyAlignment="1">
      <alignment horizontal="center" vertical="center" wrapText="1"/>
    </xf>
    <xf numFmtId="0" fontId="9" fillId="0" borderId="3" xfId="139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1398" applyFont="1" applyFill="1" applyAlignment="1">
      <alignment vertical="center"/>
    </xf>
    <xf numFmtId="0" fontId="19" fillId="0" borderId="0" xfId="1398" applyFont="1" applyAlignment="1">
      <alignment horizontal="center" vertical="center"/>
    </xf>
    <xf numFmtId="0" fontId="9" fillId="0" borderId="0" xfId="1398" applyFont="1" applyAlignment="1">
      <alignment horizontal="center" vertical="center"/>
    </xf>
    <xf numFmtId="0" fontId="19" fillId="0" borderId="3" xfId="1398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45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vertical="center"/>
    </xf>
    <xf numFmtId="0" fontId="9" fillId="2" borderId="9" xfId="451" applyFont="1" applyFill="1" applyBorder="1" applyAlignment="1">
      <alignment vertical="center"/>
    </xf>
    <xf numFmtId="0" fontId="9" fillId="2" borderId="9" xfId="1398" quotePrefix="1" applyFont="1" applyFill="1" applyBorder="1" applyAlignment="1">
      <alignment horizontal="center"/>
    </xf>
    <xf numFmtId="0" fontId="9" fillId="2" borderId="3" xfId="1398" applyFont="1" applyFill="1" applyBorder="1"/>
    <xf numFmtId="0" fontId="9" fillId="2" borderId="0" xfId="451" applyFont="1" applyFill="1" applyBorder="1" applyAlignment="1">
      <alignment horizontal="left" wrapText="1"/>
    </xf>
    <xf numFmtId="0" fontId="9" fillId="2" borderId="3" xfId="45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4" fillId="2" borderId="3" xfId="451" applyFont="1" applyFill="1" applyBorder="1" applyAlignment="1">
      <alignment vertical="center"/>
    </xf>
    <xf numFmtId="0" fontId="25" fillId="0" borderId="3" xfId="1398" quotePrefix="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horizontal="left" vertical="center"/>
    </xf>
    <xf numFmtId="0" fontId="9" fillId="0" borderId="3" xfId="451" applyFont="1" applyFill="1" applyBorder="1" applyAlignment="1">
      <alignment horizontal="left" vertical="center" wrapText="1"/>
    </xf>
    <xf numFmtId="0" fontId="9" fillId="2" borderId="3" xfId="1398" quotePrefix="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horizontal="center" vertical="center" wrapText="1"/>
    </xf>
    <xf numFmtId="0" fontId="9" fillId="0" borderId="3" xfId="451" applyFont="1" applyFill="1" applyBorder="1" applyAlignment="1">
      <alignment vertical="center" wrapText="1"/>
    </xf>
    <xf numFmtId="0" fontId="9" fillId="2" borderId="2" xfId="451" applyFont="1" applyFill="1" applyBorder="1" applyAlignment="1">
      <alignment horizontal="left" vertical="center" wrapText="1"/>
    </xf>
    <xf numFmtId="0" fontId="9" fillId="0" borderId="2" xfId="451" applyFont="1" applyFill="1" applyBorder="1" applyAlignment="1">
      <alignment horizontal="left" vertical="center" wrapText="1"/>
    </xf>
    <xf numFmtId="0" fontId="9" fillId="2" borderId="2" xfId="451" applyFont="1" applyFill="1" applyBorder="1" applyAlignment="1">
      <alignment vertical="center"/>
    </xf>
    <xf numFmtId="0" fontId="9" fillId="2" borderId="2" xfId="1398" quotePrefix="1" applyFont="1" applyFill="1" applyBorder="1" applyAlignment="1">
      <alignment horizontal="center" vertical="center"/>
    </xf>
    <xf numFmtId="0" fontId="9" fillId="2" borderId="5" xfId="1398" quotePrefix="1" applyFont="1" applyFill="1" applyBorder="1" applyAlignment="1">
      <alignment horizontal="center" vertical="center"/>
    </xf>
    <xf numFmtId="0" fontId="9" fillId="2" borderId="2" xfId="1398" quotePrefix="1" applyFont="1" applyFill="1" applyBorder="1" applyAlignment="1">
      <alignment horizontal="center"/>
    </xf>
    <xf numFmtId="0" fontId="9" fillId="2" borderId="5" xfId="1398" quotePrefix="1" applyFont="1" applyFill="1" applyBorder="1" applyAlignment="1">
      <alignment horizontal="center"/>
    </xf>
    <xf numFmtId="0" fontId="9" fillId="0" borderId="3" xfId="1398" quotePrefix="1" applyFont="1" applyFill="1" applyBorder="1" applyAlignment="1">
      <alignment horizontal="center" vertical="center"/>
    </xf>
    <xf numFmtId="0" fontId="9" fillId="2" borderId="3" xfId="451" applyFont="1" applyFill="1" applyBorder="1" applyAlignment="1">
      <alignment horizontal="left" vertical="center" wrapText="1"/>
    </xf>
    <xf numFmtId="0" fontId="24" fillId="4" borderId="3" xfId="1398" quotePrefix="1" applyFont="1" applyFill="1" applyBorder="1" applyAlignment="1">
      <alignment horizontal="center" vertical="center"/>
    </xf>
    <xf numFmtId="0" fontId="9" fillId="0" borderId="3" xfId="1398" applyFont="1" applyBorder="1" applyAlignment="1">
      <alignment horizontal="center" vertical="center"/>
    </xf>
    <xf numFmtId="0" fontId="24" fillId="5" borderId="3" xfId="1398" quotePrefix="1" applyFont="1" applyFill="1" applyBorder="1" applyAlignment="1">
      <alignment horizontal="center" vertical="center"/>
    </xf>
    <xf numFmtId="0" fontId="9" fillId="2" borderId="3" xfId="1398" quotePrefix="1" applyFont="1" applyFill="1" applyBorder="1" applyAlignment="1">
      <alignment horizontal="center"/>
    </xf>
    <xf numFmtId="0" fontId="9" fillId="0" borderId="3" xfId="1398" quotePrefix="1" applyFont="1" applyFill="1" applyBorder="1" applyAlignment="1">
      <alignment horizontal="center"/>
    </xf>
    <xf numFmtId="0" fontId="9" fillId="3" borderId="3" xfId="451" applyFont="1" applyFill="1" applyBorder="1" applyAlignment="1">
      <alignment horizontal="left" vertical="center"/>
    </xf>
    <xf numFmtId="0" fontId="9" fillId="2" borderId="2" xfId="451" applyFont="1" applyFill="1" applyBorder="1" applyAlignment="1">
      <alignment horizontal="left" vertical="center"/>
    </xf>
    <xf numFmtId="0" fontId="9" fillId="2" borderId="5" xfId="451" applyFont="1" applyFill="1" applyBorder="1" applyAlignment="1">
      <alignment horizontal="left" vertical="center"/>
    </xf>
    <xf numFmtId="0" fontId="9" fillId="0" borderId="3" xfId="451" applyFont="1" applyFill="1" applyBorder="1" applyAlignment="1">
      <alignment horizontal="left" vertical="center" wrapText="1"/>
    </xf>
    <xf numFmtId="0" fontId="9" fillId="0" borderId="2" xfId="451" applyFont="1" applyFill="1" applyBorder="1" applyAlignment="1">
      <alignment horizontal="left" vertical="center" wrapText="1"/>
    </xf>
    <xf numFmtId="0" fontId="9" fillId="0" borderId="3" xfId="1398" quotePrefix="1" applyFont="1" applyFill="1" applyBorder="1" applyAlignment="1">
      <alignment horizontal="center" vertical="center"/>
    </xf>
    <xf numFmtId="0" fontId="9" fillId="0" borderId="2" xfId="1398" applyFont="1" applyFill="1" applyBorder="1" applyAlignment="1">
      <alignment horizontal="left" vertical="center" wrapText="1"/>
    </xf>
    <xf numFmtId="0" fontId="9" fillId="2" borderId="2" xfId="451" applyFont="1" applyFill="1" applyBorder="1" applyAlignment="1">
      <alignment vertical="center"/>
    </xf>
    <xf numFmtId="0" fontId="9" fillId="2" borderId="5" xfId="451" applyFont="1" applyFill="1" applyBorder="1" applyAlignment="1">
      <alignment vertical="center"/>
    </xf>
    <xf numFmtId="0" fontId="9" fillId="0" borderId="3" xfId="1398" quotePrefix="1" applyFont="1" applyFill="1" applyBorder="1" applyAlignment="1">
      <alignment horizontal="center"/>
    </xf>
    <xf numFmtId="0" fontId="9" fillId="0" borderId="6" xfId="1398" applyFont="1" applyFill="1" applyBorder="1" applyAlignment="1">
      <alignment horizontal="left" vertical="center" wrapText="1"/>
    </xf>
    <xf numFmtId="0" fontId="19" fillId="2" borderId="1" xfId="1398" applyFont="1" applyFill="1" applyBorder="1" applyAlignment="1">
      <alignment vertical="center"/>
    </xf>
    <xf numFmtId="0" fontId="9" fillId="2" borderId="3" xfId="1398" applyFont="1" applyFill="1" applyBorder="1" applyAlignment="1">
      <alignment horizontal="center" vertical="center" textRotation="90"/>
    </xf>
    <xf numFmtId="0" fontId="9" fillId="2" borderId="3" xfId="1398" applyFont="1" applyFill="1" applyBorder="1" applyAlignment="1">
      <alignment horizontal="center" vertical="center" textRotation="90" wrapText="1"/>
    </xf>
    <xf numFmtId="0" fontId="9" fillId="2" borderId="0" xfId="1398" applyFont="1" applyFill="1" applyAlignment="1">
      <alignment horizontal="left" wrapText="1"/>
    </xf>
    <xf numFmtId="0" fontId="20" fillId="2" borderId="0" xfId="1398" applyFont="1" applyFill="1" applyAlignment="1">
      <alignment horizontal="left" wrapText="1"/>
    </xf>
    <xf numFmtId="0" fontId="9" fillId="0" borderId="0" xfId="1398" applyFont="1" applyAlignment="1">
      <alignment horizontal="left" wrapText="1"/>
    </xf>
    <xf numFmtId="0" fontId="25" fillId="7" borderId="18" xfId="0" applyFont="1" applyFill="1" applyBorder="1" applyAlignment="1">
      <alignment horizontal="center" vertical="center" wrapText="1"/>
    </xf>
    <xf numFmtId="0" fontId="9" fillId="0" borderId="3" xfId="451" applyFont="1" applyFill="1" applyBorder="1" applyAlignment="1">
      <alignment horizontal="left" vertical="center"/>
    </xf>
    <xf numFmtId="0" fontId="9" fillId="0" borderId="3" xfId="451" applyFont="1" applyFill="1" applyBorder="1" applyAlignment="1">
      <alignment vertical="center"/>
    </xf>
    <xf numFmtId="0" fontId="9" fillId="0" borderId="2" xfId="1398" applyFont="1" applyFill="1" applyBorder="1" applyAlignment="1">
      <alignment horizontal="center" vertical="center" wrapText="1"/>
    </xf>
    <xf numFmtId="0" fontId="9" fillId="2" borderId="9" xfId="1398" applyFont="1" applyFill="1" applyBorder="1"/>
    <xf numFmtId="0" fontId="25" fillId="6" borderId="2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horizontal="left" vertical="center"/>
    </xf>
    <xf numFmtId="0" fontId="9" fillId="2" borderId="2" xfId="451" applyFont="1" applyFill="1" applyBorder="1" applyAlignment="1">
      <alignment horizontal="left" vertical="center"/>
    </xf>
    <xf numFmtId="0" fontId="9" fillId="2" borderId="5" xfId="451" applyFont="1" applyFill="1" applyBorder="1" applyAlignment="1">
      <alignment horizontal="left" vertical="center"/>
    </xf>
    <xf numFmtId="0" fontId="9" fillId="0" borderId="3" xfId="451" applyFont="1" applyFill="1" applyBorder="1" applyAlignment="1">
      <alignment horizontal="left" vertical="center" wrapText="1"/>
    </xf>
    <xf numFmtId="0" fontId="9" fillId="0" borderId="2" xfId="451" applyFont="1" applyFill="1" applyBorder="1" applyAlignment="1">
      <alignment horizontal="left" vertical="center" wrapText="1"/>
    </xf>
    <xf numFmtId="0" fontId="9" fillId="0" borderId="3" xfId="451" applyFont="1" applyFill="1" applyBorder="1" applyAlignment="1">
      <alignment vertical="center" wrapText="1"/>
    </xf>
    <xf numFmtId="0" fontId="9" fillId="2" borderId="3" xfId="1398" quotePrefix="1" applyFont="1" applyFill="1" applyBorder="1" applyAlignment="1">
      <alignment horizontal="center" vertical="center"/>
    </xf>
    <xf numFmtId="0" fontId="9" fillId="0" borderId="3" xfId="1398" quotePrefix="1" applyFont="1" applyFill="1" applyBorder="1" applyAlignment="1">
      <alignment horizontal="center" vertical="center"/>
    </xf>
    <xf numFmtId="0" fontId="24" fillId="4" borderId="3" xfId="1398" quotePrefix="1" applyFont="1" applyFill="1" applyBorder="1" applyAlignment="1">
      <alignment horizontal="center" vertical="center"/>
    </xf>
    <xf numFmtId="0" fontId="24" fillId="5" borderId="3" xfId="1398" quotePrefix="1" applyFont="1" applyFill="1" applyBorder="1" applyAlignment="1">
      <alignment horizontal="center" vertical="center"/>
    </xf>
    <xf numFmtId="0" fontId="9" fillId="0" borderId="3" xfId="1398" quotePrefix="1" applyFont="1" applyFill="1" applyBorder="1" applyAlignment="1">
      <alignment horizontal="center"/>
    </xf>
    <xf numFmtId="0" fontId="24" fillId="0" borderId="8" xfId="1398" applyFont="1" applyFill="1" applyBorder="1" applyAlignment="1">
      <alignment horizontal="left" vertical="center" wrapText="1"/>
    </xf>
    <xf numFmtId="0" fontId="9" fillId="3" borderId="2" xfId="451" applyFont="1" applyFill="1" applyBorder="1" applyAlignment="1">
      <alignment horizontal="left" vertical="top" wrapText="1"/>
    </xf>
    <xf numFmtId="0" fontId="9" fillId="3" borderId="5" xfId="451" applyFont="1" applyFill="1" applyBorder="1" applyAlignment="1">
      <alignment horizontal="left" vertical="top"/>
    </xf>
    <xf numFmtId="0" fontId="9" fillId="0" borderId="3" xfId="1398" applyFont="1" applyFill="1" applyBorder="1" applyAlignment="1">
      <alignment horizontal="left" vertical="center" wrapText="1"/>
    </xf>
    <xf numFmtId="17" fontId="9" fillId="0" borderId="2" xfId="0" quotePrefix="1" applyNumberFormat="1" applyFont="1" applyFill="1" applyBorder="1" applyAlignment="1">
      <alignment horizontal="left" vertical="center"/>
    </xf>
    <xf numFmtId="0" fontId="19" fillId="2" borderId="3" xfId="1398" applyFont="1" applyFill="1" applyBorder="1" applyAlignment="1">
      <alignment horizontal="center"/>
    </xf>
    <xf numFmtId="0" fontId="9" fillId="2" borderId="3" xfId="451" applyFont="1" applyFill="1" applyBorder="1" applyAlignment="1">
      <alignment vertical="top" wrapText="1"/>
    </xf>
    <xf numFmtId="0" fontId="9" fillId="3" borderId="3" xfId="1398" quotePrefix="1" applyFont="1" applyFill="1" applyBorder="1" applyAlignment="1">
      <alignment horizontal="center" vertical="center" wrapText="1"/>
    </xf>
    <xf numFmtId="0" fontId="9" fillId="0" borderId="0" xfId="1398" applyFont="1" applyFill="1" applyAlignment="1">
      <alignment vertical="center" wrapText="1"/>
    </xf>
    <xf numFmtId="0" fontId="24" fillId="5" borderId="3" xfId="1398" quotePrefix="1" applyFont="1" applyFill="1" applyBorder="1" applyAlignment="1">
      <alignment horizontal="center"/>
    </xf>
    <xf numFmtId="0" fontId="24" fillId="0" borderId="0" xfId="1398" applyFont="1" applyAlignment="1">
      <alignment vertical="center"/>
    </xf>
    <xf numFmtId="0" fontId="24" fillId="3" borderId="3" xfId="1398" quotePrefix="1" applyFont="1" applyFill="1" applyBorder="1" applyAlignment="1">
      <alignment horizontal="center" vertical="center" wrapText="1"/>
    </xf>
    <xf numFmtId="0" fontId="9" fillId="2" borderId="3" xfId="1398" quotePrefix="1" applyFont="1" applyFill="1" applyBorder="1" applyAlignment="1">
      <alignment horizontal="center" vertical="center" wrapText="1"/>
    </xf>
    <xf numFmtId="0" fontId="24" fillId="3" borderId="2" xfId="1398" quotePrefix="1" applyFont="1" applyFill="1" applyBorder="1" applyAlignment="1">
      <alignment horizontal="center" vertical="center" wrapText="1"/>
    </xf>
    <xf numFmtId="0" fontId="24" fillId="2" borderId="0" xfId="1398" quotePrefix="1" applyFont="1" applyFill="1" applyBorder="1" applyAlignment="1">
      <alignment vertical="center" wrapText="1"/>
    </xf>
    <xf numFmtId="0" fontId="20" fillId="2" borderId="1" xfId="1398" applyFont="1" applyFill="1" applyBorder="1" applyAlignment="1">
      <alignment vertical="center"/>
    </xf>
    <xf numFmtId="0" fontId="9" fillId="2" borderId="0" xfId="1398" applyFont="1" applyFill="1" applyAlignment="1">
      <alignment horizontal="center" vertical="center"/>
    </xf>
    <xf numFmtId="0" fontId="9" fillId="2" borderId="0" xfId="1398" applyFont="1" applyFill="1" applyAlignment="1">
      <alignment vertical="center"/>
    </xf>
    <xf numFmtId="0" fontId="21" fillId="2" borderId="0" xfId="1398" applyFont="1" applyFill="1" applyAlignment="1">
      <alignment vertical="center"/>
    </xf>
    <xf numFmtId="0" fontId="9" fillId="2" borderId="1" xfId="451" applyFont="1" applyFill="1" applyBorder="1" applyAlignment="1">
      <alignment vertical="center"/>
    </xf>
    <xf numFmtId="0" fontId="9" fillId="2" borderId="10" xfId="1398" applyFont="1" applyFill="1" applyBorder="1" applyAlignment="1">
      <alignment vertical="center" textRotation="90"/>
    </xf>
    <xf numFmtId="0" fontId="9" fillId="2" borderId="0" xfId="1398" applyFont="1" applyFill="1" applyBorder="1" applyAlignment="1">
      <alignment vertical="center" textRotation="90"/>
    </xf>
    <xf numFmtId="0" fontId="9" fillId="2" borderId="13" xfId="1398" applyFont="1" applyFill="1" applyBorder="1" applyAlignment="1">
      <alignment horizontal="center" vertical="center" textRotation="90"/>
    </xf>
    <xf numFmtId="0" fontId="9" fillId="2" borderId="2" xfId="1398" applyFont="1" applyFill="1" applyBorder="1" applyAlignment="1">
      <alignment horizontal="center" vertical="center" textRotation="90"/>
    </xf>
    <xf numFmtId="0" fontId="9" fillId="2" borderId="2" xfId="451" applyFont="1" applyFill="1" applyBorder="1" applyAlignment="1">
      <alignment horizontal="left" vertical="center"/>
    </xf>
    <xf numFmtId="0" fontId="9" fillId="2" borderId="3" xfId="16" quotePrefix="1" applyFont="1" applyFill="1" applyBorder="1" applyAlignment="1">
      <alignment horizontal="center"/>
    </xf>
    <xf numFmtId="0" fontId="9" fillId="2" borderId="2" xfId="16" quotePrefix="1" applyFont="1" applyFill="1" applyBorder="1" applyAlignment="1">
      <alignment horizontal="center"/>
    </xf>
    <xf numFmtId="0" fontId="9" fillId="2" borderId="3" xfId="16" quotePrefix="1" applyFont="1" applyFill="1" applyBorder="1" applyAlignment="1">
      <alignment horizontal="center" vertical="center"/>
    </xf>
    <xf numFmtId="0" fontId="9" fillId="2" borderId="3" xfId="16" applyFont="1" applyFill="1" applyBorder="1" applyAlignment="1">
      <alignment horizontal="center" textRotation="90" wrapText="1"/>
    </xf>
    <xf numFmtId="0" fontId="9" fillId="2" borderId="2" xfId="16" applyFont="1" applyFill="1" applyBorder="1" applyAlignment="1">
      <alignment horizontal="center" textRotation="90" wrapText="1"/>
    </xf>
    <xf numFmtId="0" fontId="9" fillId="2" borderId="2" xfId="16" quotePrefix="1" applyFont="1" applyFill="1" applyBorder="1" applyAlignment="1">
      <alignment horizontal="center" vertical="center"/>
    </xf>
    <xf numFmtId="0" fontId="9" fillId="2" borderId="0" xfId="451" applyFont="1" applyFill="1" applyBorder="1" applyAlignment="1">
      <alignment horizontal="center" vertical="center" wrapText="1"/>
    </xf>
    <xf numFmtId="0" fontId="9" fillId="2" borderId="14" xfId="16" applyFont="1" applyFill="1" applyBorder="1" applyAlignment="1">
      <alignment horizontal="center" textRotation="90"/>
    </xf>
    <xf numFmtId="0" fontId="9" fillId="0" borderId="2" xfId="451" applyFont="1" applyFill="1" applyBorder="1" applyAlignment="1">
      <alignment horizontal="left" vertical="center" wrapText="1"/>
    </xf>
    <xf numFmtId="0" fontId="9" fillId="0" borderId="2" xfId="1398" quotePrefix="1" applyFont="1" applyFill="1" applyBorder="1" applyAlignment="1">
      <alignment horizontal="center" vertical="center"/>
    </xf>
    <xf numFmtId="0" fontId="24" fillId="3" borderId="2" xfId="1398" quotePrefix="1" applyFont="1" applyFill="1" applyBorder="1" applyAlignment="1">
      <alignment horizontal="center" vertical="center" wrapText="1"/>
    </xf>
    <xf numFmtId="0" fontId="9" fillId="2" borderId="3" xfId="1398" quotePrefix="1" applyFont="1" applyFill="1" applyBorder="1" applyAlignment="1">
      <alignment horizontal="center" vertical="center"/>
    </xf>
    <xf numFmtId="0" fontId="9" fillId="2" borderId="2" xfId="1398" quotePrefix="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horizontal="left" vertical="center" wrapText="1"/>
    </xf>
    <xf numFmtId="0" fontId="24" fillId="5" borderId="2" xfId="1398" quotePrefix="1" applyFont="1" applyFill="1" applyBorder="1" applyAlignment="1">
      <alignment horizontal="center" vertical="center"/>
    </xf>
    <xf numFmtId="0" fontId="9" fillId="2" borderId="3" xfId="451" applyFont="1" applyFill="1" applyBorder="1" applyAlignment="1">
      <alignment horizontal="left" vertical="center"/>
    </xf>
    <xf numFmtId="0" fontId="9" fillId="2" borderId="3" xfId="45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45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0" borderId="3" xfId="1398" quotePrefix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4" fillId="4" borderId="3" xfId="1398" quotePrefix="1" applyFont="1" applyFill="1" applyBorder="1" applyAlignment="1">
      <alignment horizontal="center" vertical="center"/>
    </xf>
    <xf numFmtId="0" fontId="9" fillId="2" borderId="0" xfId="1398" applyFont="1" applyFill="1" applyBorder="1" applyAlignment="1">
      <alignment horizontal="center" vertical="center" wrapText="1"/>
    </xf>
    <xf numFmtId="0" fontId="9" fillId="2" borderId="3" xfId="1398" applyFont="1" applyFill="1" applyBorder="1" applyAlignment="1">
      <alignment horizontal="center" vertical="center" wrapText="1"/>
    </xf>
    <xf numFmtId="0" fontId="9" fillId="2" borderId="2" xfId="1398" applyFont="1" applyFill="1" applyBorder="1" applyAlignment="1">
      <alignment horizontal="center" vertical="center"/>
    </xf>
    <xf numFmtId="0" fontId="9" fillId="3" borderId="2" xfId="1398" quotePrefix="1" applyFont="1" applyFill="1" applyBorder="1" applyAlignment="1">
      <alignment horizontal="center" vertical="center" wrapText="1"/>
    </xf>
    <xf numFmtId="0" fontId="23" fillId="2" borderId="0" xfId="1398" applyFont="1" applyFill="1" applyAlignment="1">
      <alignment horizontal="center" vertical="center"/>
    </xf>
    <xf numFmtId="0" fontId="24" fillId="4" borderId="2" xfId="1398" quotePrefix="1" applyFont="1" applyFill="1" applyBorder="1" applyAlignment="1">
      <alignment horizontal="center" vertical="center"/>
    </xf>
    <xf numFmtId="0" fontId="9" fillId="2" borderId="3" xfId="1398" applyFont="1" applyFill="1" applyBorder="1" applyAlignment="1">
      <alignment horizontal="center" vertical="center" textRotation="90" wrapText="1"/>
    </xf>
    <xf numFmtId="0" fontId="21" fillId="2" borderId="0" xfId="1398" applyFont="1" applyFill="1" applyAlignment="1">
      <alignment horizontal="right" vertical="center"/>
    </xf>
    <xf numFmtId="0" fontId="31" fillId="0" borderId="0" xfId="16" applyFont="1"/>
    <xf numFmtId="0" fontId="9" fillId="2" borderId="2" xfId="1398" applyFont="1" applyFill="1" applyBorder="1" applyAlignment="1">
      <alignment horizontal="center" vertical="center" textRotation="90" wrapText="1"/>
    </xf>
    <xf numFmtId="0" fontId="9" fillId="3" borderId="3" xfId="451" applyFont="1" applyFill="1" applyBorder="1" applyAlignment="1">
      <alignment horizontal="left" vertical="center"/>
    </xf>
    <xf numFmtId="0" fontId="9" fillId="2" borderId="3" xfId="451" applyFont="1" applyFill="1" applyBorder="1" applyAlignment="1">
      <alignment horizontal="center" vertical="center" wrapText="1"/>
    </xf>
    <xf numFmtId="0" fontId="9" fillId="0" borderId="3" xfId="451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1398" quotePrefix="1" applyFont="1" applyFill="1" applyBorder="1" applyAlignment="1">
      <alignment horizontal="center" vertical="center"/>
    </xf>
    <xf numFmtId="0" fontId="9" fillId="0" borderId="3" xfId="1398" applyFont="1" applyBorder="1" applyAlignment="1">
      <alignment horizontal="center" vertical="center"/>
    </xf>
    <xf numFmtId="0" fontId="9" fillId="2" borderId="3" xfId="451" applyFont="1" applyFill="1" applyBorder="1" applyAlignment="1">
      <alignment horizontal="left" vertical="center" wrapText="1"/>
    </xf>
    <xf numFmtId="0" fontId="9" fillId="2" borderId="3" xfId="45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451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vertical="center" wrapText="1"/>
    </xf>
    <xf numFmtId="0" fontId="9" fillId="0" borderId="3" xfId="451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9" fillId="0" borderId="2" xfId="1398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left" vertical="center"/>
    </xf>
    <xf numFmtId="0" fontId="25" fillId="6" borderId="18" xfId="0" applyFont="1" applyFill="1" applyBorder="1" applyAlignment="1">
      <alignment horizontal="left" vertical="center"/>
    </xf>
    <xf numFmtId="0" fontId="9" fillId="5" borderId="3" xfId="1398" quotePrefix="1" applyFont="1" applyFill="1" applyBorder="1" applyAlignment="1">
      <alignment horizontal="center" vertical="center"/>
    </xf>
    <xf numFmtId="0" fontId="24" fillId="2" borderId="0" xfId="1400" applyFont="1" applyFill="1" applyBorder="1" applyAlignment="1">
      <alignment horizontal="left" wrapText="1"/>
    </xf>
    <xf numFmtId="0" fontId="9" fillId="0" borderId="0" xfId="1398" applyFont="1" applyFill="1" applyAlignment="1">
      <alignment horizontal="center" vertical="center"/>
    </xf>
    <xf numFmtId="0" fontId="27" fillId="2" borderId="0" xfId="1398" applyFont="1" applyFill="1" applyAlignment="1">
      <alignment horizontal="center" vertical="center"/>
    </xf>
    <xf numFmtId="0" fontId="19" fillId="2" borderId="0" xfId="1398" applyFont="1" applyFill="1" applyAlignment="1">
      <alignment horizontal="center" vertical="center"/>
    </xf>
    <xf numFmtId="0" fontId="9" fillId="4" borderId="3" xfId="1398" quotePrefix="1" applyFont="1" applyFill="1" applyBorder="1" applyAlignment="1">
      <alignment horizontal="center" vertical="center" wrapText="1"/>
    </xf>
    <xf numFmtId="0" fontId="9" fillId="5" borderId="3" xfId="1398" quotePrefix="1" applyFont="1" applyFill="1" applyBorder="1" applyAlignment="1">
      <alignment horizontal="center" vertical="center" wrapText="1"/>
    </xf>
    <xf numFmtId="0" fontId="9" fillId="0" borderId="7" xfId="1400" applyFont="1" applyFill="1" applyBorder="1" applyAlignment="1">
      <alignment vertical="center"/>
    </xf>
    <xf numFmtId="0" fontId="9" fillId="0" borderId="2" xfId="1398" applyFont="1" applyFill="1" applyBorder="1" applyAlignment="1">
      <alignment horizontal="center" vertical="center"/>
    </xf>
    <xf numFmtId="0" fontId="9" fillId="2" borderId="3" xfId="1398" applyFont="1" applyFill="1" applyBorder="1" applyAlignment="1">
      <alignment vertical="center" wrapText="1"/>
    </xf>
    <xf numFmtId="0" fontId="9" fillId="2" borderId="2" xfId="1398" applyFont="1" applyFill="1" applyBorder="1" applyAlignment="1">
      <alignment horizontal="center"/>
    </xf>
    <xf numFmtId="0" fontId="9" fillId="2" borderId="2" xfId="1398" applyFont="1" applyFill="1" applyBorder="1"/>
    <xf numFmtId="0" fontId="19" fillId="2" borderId="2" xfId="1398" applyFont="1" applyFill="1" applyBorder="1" applyAlignment="1">
      <alignment horizontal="center"/>
    </xf>
    <xf numFmtId="0" fontId="24" fillId="5" borderId="2" xfId="1398" quotePrefix="1" applyFont="1" applyFill="1" applyBorder="1" applyAlignment="1">
      <alignment horizontal="center"/>
    </xf>
    <xf numFmtId="0" fontId="19" fillId="2" borderId="2" xfId="1398" applyFont="1" applyFill="1" applyBorder="1"/>
    <xf numFmtId="0" fontId="9" fillId="3" borderId="2" xfId="1398" applyFont="1" applyFill="1" applyBorder="1" applyAlignment="1">
      <alignment horizontal="center" vertical="center"/>
    </xf>
    <xf numFmtId="0" fontId="9" fillId="0" borderId="2" xfId="1398" applyFont="1" applyBorder="1"/>
    <xf numFmtId="0" fontId="24" fillId="0" borderId="3" xfId="451" applyFont="1" applyFill="1" applyBorder="1" applyAlignment="1">
      <alignment horizontal="center" vertical="center" wrapText="1"/>
    </xf>
    <xf numFmtId="0" fontId="24" fillId="0" borderId="3" xfId="451" applyFont="1" applyFill="1" applyBorder="1" applyAlignment="1">
      <alignment horizontal="center" vertical="center"/>
    </xf>
    <xf numFmtId="0" fontId="19" fillId="0" borderId="3" xfId="16" applyFont="1" applyBorder="1" applyAlignment="1">
      <alignment horizontal="center" vertical="center"/>
    </xf>
    <xf numFmtId="0" fontId="9" fillId="0" borderId="0" xfId="16" applyFont="1" applyAlignment="1">
      <alignment wrapText="1"/>
    </xf>
    <xf numFmtId="0" fontId="9" fillId="0" borderId="0" xfId="16" applyFont="1" applyAlignment="1">
      <alignment vertical="center"/>
    </xf>
    <xf numFmtId="0" fontId="9" fillId="2" borderId="0" xfId="16" applyFont="1" applyFill="1" applyAlignment="1">
      <alignment horizontal="justify" wrapText="1"/>
    </xf>
    <xf numFmtId="0" fontId="20" fillId="2" borderId="0" xfId="16" applyFont="1" applyFill="1" applyAlignment="1">
      <alignment wrapText="1"/>
    </xf>
    <xf numFmtId="0" fontId="9" fillId="2" borderId="0" xfId="16" applyFont="1" applyFill="1" applyAlignment="1">
      <alignment wrapText="1"/>
    </xf>
    <xf numFmtId="0" fontId="9" fillId="2" borderId="0" xfId="16" applyFont="1" applyFill="1" applyBorder="1" applyAlignment="1">
      <alignment horizontal="center" vertical="center" wrapText="1"/>
    </xf>
    <xf numFmtId="0" fontId="9" fillId="3" borderId="3" xfId="451" applyFont="1" applyFill="1" applyBorder="1" applyAlignment="1">
      <alignment horizontal="center" vertical="center"/>
    </xf>
    <xf numFmtId="0" fontId="24" fillId="4" borderId="3" xfId="451" applyFont="1" applyFill="1" applyBorder="1" applyAlignment="1">
      <alignment horizontal="center" vertical="center"/>
    </xf>
    <xf numFmtId="0" fontId="24" fillId="3" borderId="3" xfId="45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9" fillId="2" borderId="0" xfId="1398" applyFont="1" applyFill="1" applyAlignment="1">
      <alignment horizontal="justify" vertical="center"/>
    </xf>
    <xf numFmtId="0" fontId="9" fillId="2" borderId="0" xfId="1398" applyFont="1" applyFill="1" applyAlignment="1">
      <alignment horizontal="left" vertical="center"/>
    </xf>
    <xf numFmtId="0" fontId="20" fillId="2" borderId="0" xfId="1398" applyFont="1" applyFill="1" applyAlignment="1">
      <alignment horizontal="left" vertical="center"/>
    </xf>
    <xf numFmtId="0" fontId="20" fillId="2" borderId="0" xfId="1398" applyFont="1" applyFill="1" applyAlignment="1">
      <alignment horizontal="center" vertical="center"/>
    </xf>
    <xf numFmtId="0" fontId="9" fillId="2" borderId="0" xfId="451" applyFont="1" applyFill="1" applyAlignment="1">
      <alignment horizontal="center" vertical="center" wrapText="1"/>
    </xf>
    <xf numFmtId="0" fontId="19" fillId="2" borderId="0" xfId="1398" applyFont="1" applyFill="1" applyBorder="1" applyAlignment="1">
      <alignment horizontal="center" vertical="center"/>
    </xf>
    <xf numFmtId="0" fontId="9" fillId="2" borderId="0" xfId="451" applyFont="1" applyFill="1" applyBorder="1" applyAlignment="1">
      <alignment horizontal="center" vertical="center"/>
    </xf>
    <xf numFmtId="0" fontId="9" fillId="9" borderId="3" xfId="451" applyFont="1" applyFill="1" applyBorder="1" applyAlignment="1">
      <alignment horizontal="center" vertical="center"/>
    </xf>
    <xf numFmtId="0" fontId="24" fillId="9" borderId="3" xfId="451" applyFont="1" applyFill="1" applyBorder="1" applyAlignment="1">
      <alignment horizontal="center" vertical="center"/>
    </xf>
    <xf numFmtId="0" fontId="9" fillId="4" borderId="3" xfId="45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9" fillId="2" borderId="2" xfId="1398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wrapText="1"/>
    </xf>
    <xf numFmtId="0" fontId="25" fillId="6" borderId="2" xfId="0" applyFont="1" applyFill="1" applyBorder="1" applyAlignment="1">
      <alignment vertical="center" wrapText="1"/>
    </xf>
    <xf numFmtId="0" fontId="25" fillId="6" borderId="9" xfId="0" applyFont="1" applyFill="1" applyBorder="1" applyAlignment="1">
      <alignment vertical="center" wrapText="1"/>
    </xf>
    <xf numFmtId="0" fontId="25" fillId="2" borderId="3" xfId="1328" applyFont="1" applyFill="1" applyBorder="1" applyAlignment="1">
      <alignment horizontal="left" vertical="center" wrapText="1"/>
    </xf>
    <xf numFmtId="0" fontId="25" fillId="2" borderId="3" xfId="0" applyNumberFormat="1" applyFont="1" applyFill="1" applyBorder="1" applyAlignment="1">
      <alignment horizontal="left" vertical="center" wrapText="1"/>
    </xf>
    <xf numFmtId="1" fontId="9" fillId="2" borderId="2" xfId="1108" applyNumberFormat="1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9" fillId="0" borderId="0" xfId="1398" applyFont="1" applyFill="1" applyAlignment="1">
      <alignment horizontal="left" vertical="center"/>
    </xf>
    <xf numFmtId="0" fontId="9" fillId="0" borderId="0" xfId="1398" applyFont="1" applyAlignment="1">
      <alignment horizontal="left" vertical="center"/>
    </xf>
    <xf numFmtId="0" fontId="9" fillId="2" borderId="0" xfId="451" applyFont="1" applyFill="1" applyAlignment="1">
      <alignment horizontal="left" vertical="center" wrapText="1"/>
    </xf>
    <xf numFmtId="0" fontId="9" fillId="2" borderId="14" xfId="1398" applyFont="1" applyFill="1" applyBorder="1" applyAlignment="1">
      <alignment horizontal="center" vertical="center" textRotation="90"/>
    </xf>
    <xf numFmtId="0" fontId="9" fillId="2" borderId="3" xfId="1398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25" fillId="7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center"/>
    </xf>
    <xf numFmtId="0" fontId="9" fillId="0" borderId="3" xfId="1398" applyFont="1" applyFill="1" applyBorder="1" applyAlignment="1">
      <alignment vertical="center" wrapText="1"/>
    </xf>
    <xf numFmtId="0" fontId="25" fillId="6" borderId="3" xfId="0" applyFont="1" applyFill="1" applyBorder="1" applyAlignment="1">
      <alignment horizontal="left" vertical="center" wrapText="1"/>
    </xf>
    <xf numFmtId="17" fontId="9" fillId="0" borderId="3" xfId="0" quotePrefix="1" applyNumberFormat="1" applyFont="1" applyFill="1" applyBorder="1" applyAlignment="1">
      <alignment horizontal="left" vertical="center"/>
    </xf>
    <xf numFmtId="0" fontId="22" fillId="2" borderId="3" xfId="1404" applyFont="1" applyFill="1" applyBorder="1" applyAlignment="1">
      <alignment horizontal="center" vertical="center"/>
    </xf>
    <xf numFmtId="0" fontId="25" fillId="2" borderId="3" xfId="1404" applyFont="1" applyFill="1" applyBorder="1" applyAlignment="1">
      <alignment horizontal="center" vertical="center"/>
    </xf>
    <xf numFmtId="0" fontId="24" fillId="5" borderId="3" xfId="451" applyFont="1" applyFill="1" applyBorder="1" applyAlignment="1">
      <alignment horizontal="center" vertical="center"/>
    </xf>
    <xf numFmtId="0" fontId="9" fillId="2" borderId="3" xfId="1404" applyFont="1" applyFill="1" applyBorder="1" applyAlignment="1">
      <alignment horizontal="center" vertical="center"/>
    </xf>
    <xf numFmtId="0" fontId="32" fillId="5" borderId="3" xfId="1404" applyFont="1" applyFill="1" applyBorder="1" applyAlignment="1">
      <alignment horizontal="center" vertical="center"/>
    </xf>
    <xf numFmtId="0" fontId="24" fillId="5" borderId="3" xfId="1398" applyFont="1" applyFill="1" applyBorder="1" applyAlignment="1">
      <alignment horizontal="center" vertical="center"/>
    </xf>
    <xf numFmtId="0" fontId="24" fillId="3" borderId="3" xfId="451" applyFont="1" applyFill="1" applyBorder="1" applyAlignment="1">
      <alignment horizontal="center" vertical="center" wrapText="1"/>
    </xf>
    <xf numFmtId="0" fontId="19" fillId="0" borderId="0" xfId="1398" applyFont="1" applyFill="1" applyAlignment="1">
      <alignment wrapText="1"/>
    </xf>
    <xf numFmtId="0" fontId="19" fillId="0" borderId="3" xfId="16" applyFont="1" applyBorder="1" applyAlignment="1">
      <alignment horizontal="center" vertical="center"/>
    </xf>
    <xf numFmtId="0" fontId="9" fillId="2" borderId="0" xfId="451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horizontal="left" vertical="center" wrapText="1"/>
    </xf>
    <xf numFmtId="0" fontId="9" fillId="0" borderId="3" xfId="451" applyFont="1" applyFill="1" applyBorder="1" applyAlignment="1">
      <alignment horizontal="left" vertical="center" wrapText="1"/>
    </xf>
    <xf numFmtId="0" fontId="9" fillId="2" borderId="5" xfId="451" applyFont="1" applyFill="1" applyBorder="1" applyAlignment="1">
      <alignment horizontal="left" vertical="center" wrapText="1"/>
    </xf>
    <xf numFmtId="0" fontId="9" fillId="2" borderId="3" xfId="1398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horizontal="center" vertical="center" wrapText="1"/>
    </xf>
    <xf numFmtId="0" fontId="9" fillId="2" borderId="3" xfId="1398" applyFont="1" applyFill="1" applyBorder="1" applyAlignment="1">
      <alignment horizontal="center" vertical="center" textRotation="90" wrapText="1"/>
    </xf>
    <xf numFmtId="0" fontId="9" fillId="2" borderId="3" xfId="451" applyFont="1" applyFill="1" applyBorder="1" applyAlignment="1">
      <alignment horizontal="left" vertical="center"/>
    </xf>
    <xf numFmtId="0" fontId="9" fillId="0" borderId="3" xfId="1398" applyFont="1" applyFill="1" applyBorder="1" applyAlignment="1">
      <alignment horizontal="left" vertical="center" wrapText="1"/>
    </xf>
    <xf numFmtId="0" fontId="9" fillId="2" borderId="3" xfId="451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9" fillId="0" borderId="3" xfId="451" applyFont="1" applyFill="1" applyBorder="1" applyAlignment="1">
      <alignment vertical="center" wrapText="1"/>
    </xf>
    <xf numFmtId="0" fontId="9" fillId="2" borderId="3" xfId="451" applyFont="1" applyFill="1" applyBorder="1" applyAlignment="1">
      <alignment vertical="center"/>
    </xf>
    <xf numFmtId="0" fontId="9" fillId="3" borderId="3" xfId="16" quotePrefix="1" applyFont="1" applyFill="1" applyBorder="1" applyAlignment="1">
      <alignment horizontal="center" vertical="center"/>
    </xf>
    <xf numFmtId="0" fontId="9" fillId="0" borderId="2" xfId="1398" applyFont="1" applyFill="1" applyBorder="1" applyAlignment="1">
      <alignment horizontal="left" vertical="center" wrapText="1"/>
    </xf>
    <xf numFmtId="0" fontId="9" fillId="0" borderId="2" xfId="1398" quotePrefix="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vertical="center" wrapText="1"/>
    </xf>
    <xf numFmtId="0" fontId="9" fillId="2" borderId="5" xfId="451" applyFont="1" applyFill="1" applyBorder="1" applyAlignment="1">
      <alignment vertical="center" wrapText="1"/>
    </xf>
    <xf numFmtId="0" fontId="9" fillId="0" borderId="2" xfId="1398" quotePrefix="1" applyFont="1" applyFill="1" applyBorder="1" applyAlignment="1">
      <alignment horizontal="center" vertical="center" wrapText="1"/>
    </xf>
    <xf numFmtId="0" fontId="9" fillId="0" borderId="3" xfId="1398" quotePrefix="1" applyFont="1" applyFill="1" applyBorder="1" applyAlignment="1">
      <alignment horizontal="center" vertical="center"/>
    </xf>
    <xf numFmtId="0" fontId="9" fillId="0" borderId="3" xfId="451" applyFont="1" applyFill="1" applyBorder="1" applyAlignment="1">
      <alignment horizontal="center" vertical="center" wrapText="1"/>
    </xf>
    <xf numFmtId="0" fontId="9" fillId="0" borderId="3" xfId="1398" applyFont="1" applyBorder="1" applyAlignment="1">
      <alignment horizontal="center" vertical="center"/>
    </xf>
    <xf numFmtId="0" fontId="9" fillId="2" borderId="2" xfId="451" applyFont="1" applyFill="1" applyBorder="1" applyAlignment="1">
      <alignment vertical="center"/>
    </xf>
    <xf numFmtId="0" fontId="9" fillId="2" borderId="3" xfId="1398" quotePrefix="1" applyFont="1" applyFill="1" applyBorder="1" applyAlignment="1">
      <alignment horizontal="center" vertical="center"/>
    </xf>
    <xf numFmtId="0" fontId="9" fillId="0" borderId="2" xfId="45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1398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2" xfId="1398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5" fillId="6" borderId="16" xfId="0" applyFont="1" applyFill="1" applyBorder="1" applyAlignment="1">
      <alignment vertical="center" wrapText="1"/>
    </xf>
    <xf numFmtId="0" fontId="9" fillId="0" borderId="3" xfId="451" applyFont="1" applyBorder="1" applyAlignment="1">
      <alignment horizontal="left" vertical="center" wrapText="1"/>
    </xf>
    <xf numFmtId="0" fontId="9" fillId="0" borderId="3" xfId="1398" applyFont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1" fontId="25" fillId="2" borderId="2" xfId="0" applyNumberFormat="1" applyFont="1" applyFill="1" applyBorder="1" applyAlignment="1">
      <alignment vertical="center" wrapText="1"/>
    </xf>
    <xf numFmtId="17" fontId="9" fillId="0" borderId="3" xfId="0" quotePrefix="1" applyNumberFormat="1" applyFont="1" applyFill="1" applyBorder="1" applyAlignment="1">
      <alignment horizontal="left" vertical="center" wrapText="1"/>
    </xf>
    <xf numFmtId="0" fontId="9" fillId="0" borderId="0" xfId="1398" applyFont="1" applyFill="1" applyAlignment="1">
      <alignment horizontal="left" vertical="center" wrapText="1"/>
    </xf>
    <xf numFmtId="0" fontId="24" fillId="10" borderId="3" xfId="451" applyFont="1" applyFill="1" applyBorder="1" applyAlignment="1">
      <alignment horizontal="center" vertical="center"/>
    </xf>
    <xf numFmtId="0" fontId="24" fillId="10" borderId="3" xfId="451" applyFont="1" applyFill="1" applyBorder="1" applyAlignment="1">
      <alignment horizontal="center" vertical="center" wrapText="1"/>
    </xf>
    <xf numFmtId="164" fontId="24" fillId="10" borderId="3" xfId="451" applyNumberFormat="1" applyFont="1" applyFill="1" applyBorder="1" applyAlignment="1">
      <alignment horizontal="center" vertical="center" wrapText="1"/>
    </xf>
    <xf numFmtId="0" fontId="9" fillId="0" borderId="0" xfId="16" applyFont="1" applyAlignment="1">
      <alignment horizontal="center" wrapText="1"/>
    </xf>
    <xf numFmtId="0" fontId="27" fillId="2" borderId="0" xfId="1398" applyFont="1" applyFill="1"/>
    <xf numFmtId="0" fontId="9" fillId="0" borderId="2" xfId="16" quotePrefix="1" applyFont="1" applyFill="1" applyBorder="1" applyAlignment="1">
      <alignment horizontal="center" vertical="center"/>
    </xf>
    <xf numFmtId="0" fontId="9" fillId="0" borderId="0" xfId="16" applyFont="1" applyFill="1"/>
    <xf numFmtId="0" fontId="25" fillId="0" borderId="3" xfId="0" applyFont="1" applyFill="1" applyBorder="1" applyAlignment="1">
      <alignment horizontal="center" vertical="center"/>
    </xf>
    <xf numFmtId="0" fontId="9" fillId="2" borderId="0" xfId="451" applyFont="1" applyFill="1" applyBorder="1" applyAlignment="1">
      <alignment horizontal="center" vertical="center" wrapText="1"/>
    </xf>
    <xf numFmtId="0" fontId="9" fillId="2" borderId="3" xfId="451" applyFont="1" applyFill="1" applyBorder="1" applyAlignment="1">
      <alignment horizontal="left" vertical="center"/>
    </xf>
    <xf numFmtId="0" fontId="24" fillId="3" borderId="3" xfId="451" applyFont="1" applyFill="1" applyBorder="1" applyAlignment="1">
      <alignment horizontal="left" vertical="center"/>
    </xf>
    <xf numFmtId="0" fontId="7" fillId="0" borderId="3" xfId="451" applyFont="1" applyFill="1" applyBorder="1" applyAlignment="1">
      <alignment horizontal="left" vertical="center"/>
    </xf>
    <xf numFmtId="0" fontId="9" fillId="3" borderId="3" xfId="16" quotePrefix="1" applyFont="1" applyFill="1" applyBorder="1" applyAlignment="1">
      <alignment horizontal="center" vertical="center"/>
    </xf>
    <xf numFmtId="0" fontId="7" fillId="2" borderId="3" xfId="451" applyFont="1" applyFill="1" applyBorder="1" applyAlignment="1">
      <alignment horizontal="left" vertical="center"/>
    </xf>
    <xf numFmtId="0" fontId="9" fillId="2" borderId="3" xfId="451" applyFont="1" applyFill="1" applyBorder="1" applyAlignment="1">
      <alignment horizontal="left" vertical="center" indent="1"/>
    </xf>
    <xf numFmtId="0" fontId="9" fillId="2" borderId="3" xfId="16" applyFont="1" applyFill="1" applyBorder="1" applyAlignment="1">
      <alignment horizontal="center" textRotation="90" wrapText="1"/>
    </xf>
    <xf numFmtId="0" fontId="9" fillId="2" borderId="2" xfId="16" applyFont="1" applyFill="1" applyBorder="1" applyAlignment="1">
      <alignment horizontal="center" vertical="center" wrapText="1"/>
    </xf>
    <xf numFmtId="0" fontId="9" fillId="2" borderId="4" xfId="16" applyFont="1" applyFill="1" applyBorder="1" applyAlignment="1">
      <alignment horizontal="center" vertical="center" wrapText="1"/>
    </xf>
    <xf numFmtId="0" fontId="9" fillId="2" borderId="2" xfId="16" quotePrefix="1" applyFont="1" applyFill="1" applyBorder="1" applyAlignment="1">
      <alignment horizontal="center" vertical="center"/>
    </xf>
    <xf numFmtId="0" fontId="9" fillId="2" borderId="5" xfId="16" quotePrefix="1" applyFont="1" applyFill="1" applyBorder="1" applyAlignment="1">
      <alignment horizontal="center" vertical="center"/>
    </xf>
    <xf numFmtId="0" fontId="9" fillId="2" borderId="2" xfId="16" applyFont="1" applyFill="1" applyBorder="1" applyAlignment="1">
      <alignment horizontal="center" vertical="center"/>
    </xf>
    <xf numFmtId="0" fontId="9" fillId="2" borderId="3" xfId="1401" applyFont="1" applyFill="1" applyBorder="1" applyAlignment="1">
      <alignment horizontal="center" textRotation="90" wrapText="1"/>
    </xf>
    <xf numFmtId="0" fontId="25" fillId="2" borderId="6" xfId="1401" applyFont="1" applyFill="1" applyBorder="1" applyAlignment="1">
      <alignment horizontal="center" textRotation="90" wrapText="1"/>
    </xf>
    <xf numFmtId="0" fontId="25" fillId="2" borderId="10" xfId="1401" applyFont="1" applyFill="1" applyBorder="1" applyAlignment="1">
      <alignment horizontal="center" textRotation="90" wrapText="1"/>
    </xf>
    <xf numFmtId="0" fontId="25" fillId="2" borderId="13" xfId="1401" applyFont="1" applyFill="1" applyBorder="1" applyAlignment="1">
      <alignment horizontal="center" textRotation="90" wrapText="1"/>
    </xf>
    <xf numFmtId="0" fontId="9" fillId="2" borderId="5" xfId="16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0" fontId="9" fillId="2" borderId="12" xfId="16" applyFont="1" applyFill="1" applyBorder="1" applyAlignment="1">
      <alignment horizontal="center" textRotation="90" wrapText="1"/>
    </xf>
    <xf numFmtId="0" fontId="9" fillId="2" borderId="15" xfId="16" applyFont="1" applyFill="1" applyBorder="1" applyAlignment="1">
      <alignment horizontal="center" textRotation="90" wrapText="1"/>
    </xf>
    <xf numFmtId="0" fontId="25" fillId="2" borderId="3" xfId="16" applyFont="1" applyFill="1" applyBorder="1" applyAlignment="1">
      <alignment horizontal="center" textRotation="90" wrapText="1"/>
    </xf>
    <xf numFmtId="0" fontId="9" fillId="2" borderId="6" xfId="16" applyFont="1" applyFill="1" applyBorder="1" applyAlignment="1">
      <alignment horizontal="center" textRotation="90"/>
    </xf>
    <xf numFmtId="0" fontId="9" fillId="2" borderId="13" xfId="16" applyFont="1" applyFill="1" applyBorder="1" applyAlignment="1">
      <alignment horizontal="center" textRotation="90"/>
    </xf>
    <xf numFmtId="0" fontId="21" fillId="2" borderId="0" xfId="16" applyFont="1" applyFill="1" applyAlignment="1">
      <alignment horizontal="right" vertical="top"/>
    </xf>
    <xf numFmtId="0" fontId="21" fillId="2" borderId="0" xfId="16" applyFont="1" applyFill="1" applyAlignment="1">
      <alignment horizontal="right" vertical="top" wrapText="1"/>
    </xf>
    <xf numFmtId="0" fontId="23" fillId="2" borderId="0" xfId="16" applyFont="1" applyFill="1" applyAlignment="1">
      <alignment horizontal="center" vertical="center" wrapText="1"/>
    </xf>
    <xf numFmtId="0" fontId="24" fillId="2" borderId="0" xfId="1401" applyFont="1" applyFill="1" applyBorder="1" applyAlignment="1">
      <alignment horizontal="left"/>
    </xf>
    <xf numFmtId="0" fontId="9" fillId="2" borderId="0" xfId="451" applyFont="1" applyFill="1" applyBorder="1" applyAlignment="1">
      <alignment horizontal="center" vertical="center" wrapText="1"/>
    </xf>
    <xf numFmtId="0" fontId="24" fillId="2" borderId="0" xfId="451" applyFont="1" applyFill="1" applyBorder="1" applyAlignment="1">
      <alignment horizontal="left"/>
    </xf>
    <xf numFmtId="0" fontId="9" fillId="2" borderId="6" xfId="16" applyFont="1" applyFill="1" applyBorder="1" applyAlignment="1">
      <alignment horizontal="center" vertical="center" wrapText="1"/>
    </xf>
    <xf numFmtId="0" fontId="9" fillId="2" borderId="8" xfId="16" applyFont="1" applyFill="1" applyBorder="1" applyAlignment="1">
      <alignment horizontal="center" vertical="center" wrapText="1"/>
    </xf>
    <xf numFmtId="0" fontId="9" fillId="2" borderId="10" xfId="16" applyFont="1" applyFill="1" applyBorder="1" applyAlignment="1">
      <alignment horizontal="center" vertical="center" wrapText="1"/>
    </xf>
    <xf numFmtId="0" fontId="9" fillId="2" borderId="11" xfId="16" applyFont="1" applyFill="1" applyBorder="1" applyAlignment="1">
      <alignment horizontal="center" vertical="center" wrapText="1"/>
    </xf>
    <xf numFmtId="0" fontId="9" fillId="2" borderId="13" xfId="16" applyFont="1" applyFill="1" applyBorder="1" applyAlignment="1">
      <alignment horizontal="center" vertical="center" wrapText="1"/>
    </xf>
    <xf numFmtId="0" fontId="9" fillId="2" borderId="14" xfId="16" applyFont="1" applyFill="1" applyBorder="1" applyAlignment="1">
      <alignment horizontal="center" vertical="center" wrapText="1"/>
    </xf>
    <xf numFmtId="0" fontId="9" fillId="2" borderId="7" xfId="16" applyFont="1" applyFill="1" applyBorder="1" applyAlignment="1">
      <alignment horizontal="center" vertical="center" wrapText="1"/>
    </xf>
    <xf numFmtId="0" fontId="9" fillId="2" borderId="10" xfId="16" applyFont="1" applyFill="1" applyBorder="1" applyAlignment="1">
      <alignment horizontal="center" textRotation="90"/>
    </xf>
    <xf numFmtId="0" fontId="9" fillId="2" borderId="11" xfId="16" applyFont="1" applyFill="1" applyBorder="1" applyAlignment="1">
      <alignment horizontal="center" textRotation="90"/>
    </xf>
    <xf numFmtId="0" fontId="9" fillId="2" borderId="14" xfId="16" applyFont="1" applyFill="1" applyBorder="1" applyAlignment="1">
      <alignment horizontal="center" textRotation="90"/>
    </xf>
    <xf numFmtId="0" fontId="9" fillId="2" borderId="6" xfId="1401" applyFont="1" applyFill="1" applyBorder="1" applyAlignment="1">
      <alignment horizontal="center" textRotation="90" wrapText="1"/>
    </xf>
    <xf numFmtId="0" fontId="9" fillId="2" borderId="10" xfId="1401" applyFont="1" applyFill="1" applyBorder="1" applyAlignment="1">
      <alignment horizontal="center" textRotation="90" wrapText="1"/>
    </xf>
    <xf numFmtId="0" fontId="9" fillId="2" borderId="13" xfId="1401" applyFont="1" applyFill="1" applyBorder="1" applyAlignment="1">
      <alignment horizontal="center" textRotation="90" wrapText="1"/>
    </xf>
    <xf numFmtId="0" fontId="24" fillId="3" borderId="3" xfId="451" applyFont="1" applyFill="1" applyBorder="1" applyAlignment="1">
      <alignment horizontal="left" vertical="center" wrapText="1"/>
    </xf>
    <xf numFmtId="0" fontId="9" fillId="2" borderId="3" xfId="451" applyFont="1" applyFill="1" applyBorder="1" applyAlignment="1">
      <alignment horizontal="left" vertical="center" wrapText="1"/>
    </xf>
    <xf numFmtId="0" fontId="9" fillId="0" borderId="3" xfId="1398" applyFont="1" applyFill="1" applyBorder="1" applyAlignment="1">
      <alignment horizontal="left" vertical="center" wrapText="1"/>
    </xf>
    <xf numFmtId="0" fontId="9" fillId="2" borderId="3" xfId="1398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24" fillId="2" borderId="3" xfId="45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9" fillId="0" borderId="3" xfId="1398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9" fillId="0" borderId="3" xfId="45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9" fillId="2" borderId="6" xfId="16" applyFont="1" applyFill="1" applyBorder="1" applyAlignment="1">
      <alignment horizontal="center" textRotation="90" wrapText="1"/>
    </xf>
    <xf numFmtId="0" fontId="9" fillId="2" borderId="13" xfId="16" applyFont="1" applyFill="1" applyBorder="1" applyAlignment="1">
      <alignment horizontal="center" textRotation="90" wrapText="1"/>
    </xf>
    <xf numFmtId="0" fontId="24" fillId="2" borderId="0" xfId="1403" applyFont="1" applyFill="1" applyBorder="1" applyAlignment="1">
      <alignment horizontal="left" vertical="center" wrapText="1"/>
    </xf>
    <xf numFmtId="0" fontId="9" fillId="2" borderId="0" xfId="16" applyFont="1" applyFill="1" applyBorder="1" applyAlignment="1">
      <alignment horizontal="center" vertical="center" wrapText="1"/>
    </xf>
    <xf numFmtId="0" fontId="9" fillId="2" borderId="9" xfId="16" applyFont="1" applyFill="1" applyBorder="1" applyAlignment="1">
      <alignment horizontal="center" vertical="center" wrapText="1"/>
    </xf>
    <xf numFmtId="0" fontId="9" fillId="2" borderId="12" xfId="16" applyFont="1" applyFill="1" applyBorder="1" applyAlignment="1">
      <alignment horizontal="center" vertical="center" wrapText="1"/>
    </xf>
    <xf numFmtId="0" fontId="9" fillId="0" borderId="6" xfId="16" applyFont="1" applyFill="1" applyBorder="1" applyAlignment="1">
      <alignment horizontal="center" textRotation="90" wrapText="1"/>
    </xf>
    <xf numFmtId="0" fontId="9" fillId="0" borderId="10" xfId="16" applyFont="1" applyFill="1" applyBorder="1" applyAlignment="1">
      <alignment horizontal="center" textRotation="90" wrapText="1"/>
    </xf>
    <xf numFmtId="0" fontId="9" fillId="2" borderId="4" xfId="16" applyFont="1" applyFill="1" applyBorder="1" applyAlignment="1">
      <alignment horizontal="center" textRotation="90" wrapText="1"/>
    </xf>
    <xf numFmtId="0" fontId="9" fillId="2" borderId="5" xfId="16" applyFont="1" applyFill="1" applyBorder="1" applyAlignment="1">
      <alignment horizontal="center" textRotation="90" wrapText="1"/>
    </xf>
    <xf numFmtId="0" fontId="9" fillId="0" borderId="15" xfId="16" applyFont="1" applyFill="1" applyBorder="1" applyAlignment="1">
      <alignment horizontal="center" textRotation="90" wrapText="1"/>
    </xf>
    <xf numFmtId="0" fontId="9" fillId="0" borderId="3" xfId="16" applyFont="1" applyFill="1" applyBorder="1" applyAlignment="1">
      <alignment horizontal="center" textRotation="90" wrapText="1"/>
    </xf>
    <xf numFmtId="0" fontId="24" fillId="4" borderId="3" xfId="1398" quotePrefix="1" applyFont="1" applyFill="1" applyBorder="1" applyAlignment="1">
      <alignment horizontal="left" vertical="center"/>
    </xf>
    <xf numFmtId="0" fontId="9" fillId="3" borderId="3" xfId="451" applyFont="1" applyFill="1" applyBorder="1" applyAlignment="1">
      <alignment horizontal="left" vertical="center"/>
    </xf>
    <xf numFmtId="0" fontId="9" fillId="0" borderId="6" xfId="1400" applyFont="1" applyFill="1" applyBorder="1" applyAlignment="1">
      <alignment horizontal="center" vertical="center" textRotation="90" wrapText="1"/>
    </xf>
    <xf numFmtId="0" fontId="9" fillId="0" borderId="10" xfId="1400" applyFont="1" applyFill="1" applyBorder="1" applyAlignment="1">
      <alignment horizontal="center" vertical="center" textRotation="90" wrapText="1"/>
    </xf>
    <xf numFmtId="0" fontId="9" fillId="0" borderId="13" xfId="1400" applyFont="1" applyFill="1" applyBorder="1" applyAlignment="1">
      <alignment horizontal="center" vertical="center" textRotation="90" wrapText="1"/>
    </xf>
    <xf numFmtId="0" fontId="9" fillId="0" borderId="3" xfId="1400" applyFont="1" applyFill="1" applyBorder="1" applyAlignment="1">
      <alignment horizontal="center" vertical="center" textRotation="90" wrapText="1"/>
    </xf>
    <xf numFmtId="0" fontId="24" fillId="4" borderId="3" xfId="451" applyFont="1" applyFill="1" applyBorder="1" applyAlignment="1">
      <alignment horizontal="left" vertical="center" wrapText="1"/>
    </xf>
    <xf numFmtId="0" fontId="24" fillId="2" borderId="0" xfId="1398" quotePrefix="1" applyFont="1" applyFill="1" applyBorder="1" applyAlignment="1">
      <alignment horizontal="center" vertical="center" wrapText="1"/>
    </xf>
    <xf numFmtId="0" fontId="9" fillId="0" borderId="2" xfId="1398" applyFont="1" applyFill="1" applyBorder="1" applyAlignment="1">
      <alignment horizontal="left" vertical="center" wrapText="1"/>
    </xf>
    <xf numFmtId="0" fontId="9" fillId="0" borderId="5" xfId="1398" applyFont="1" applyFill="1" applyBorder="1" applyAlignment="1">
      <alignment horizontal="left" vertical="center" wrapText="1"/>
    </xf>
    <xf numFmtId="0" fontId="24" fillId="3" borderId="3" xfId="1398" quotePrefix="1" applyFont="1" applyFill="1" applyBorder="1" applyAlignment="1">
      <alignment horizontal="center" vertical="center"/>
    </xf>
    <xf numFmtId="0" fontId="24" fillId="4" borderId="2" xfId="451" applyFont="1" applyFill="1" applyBorder="1" applyAlignment="1">
      <alignment horizontal="left" vertical="center" wrapText="1"/>
    </xf>
    <xf numFmtId="0" fontId="24" fillId="4" borderId="5" xfId="451" applyFont="1" applyFill="1" applyBorder="1" applyAlignment="1">
      <alignment horizontal="left" vertical="center" wrapText="1"/>
    </xf>
    <xf numFmtId="0" fontId="24" fillId="4" borderId="3" xfId="1398" quotePrefix="1" applyFont="1" applyFill="1" applyBorder="1" applyAlignment="1">
      <alignment horizontal="center" vertical="center"/>
    </xf>
    <xf numFmtId="0" fontId="26" fillId="4" borderId="2" xfId="451" applyFont="1" applyFill="1" applyBorder="1" applyAlignment="1">
      <alignment horizontal="left" vertical="center" wrapText="1"/>
    </xf>
    <xf numFmtId="0" fontId="26" fillId="4" borderId="5" xfId="451" applyFont="1" applyFill="1" applyBorder="1" applyAlignment="1">
      <alignment horizontal="left" vertical="center" wrapText="1"/>
    </xf>
    <xf numFmtId="0" fontId="24" fillId="0" borderId="2" xfId="451" applyFont="1" applyFill="1" applyBorder="1" applyAlignment="1">
      <alignment horizontal="left" vertical="center" wrapText="1"/>
    </xf>
    <xf numFmtId="0" fontId="24" fillId="0" borderId="5" xfId="451" applyFont="1" applyFill="1" applyBorder="1" applyAlignment="1">
      <alignment horizontal="left" vertical="center" wrapText="1"/>
    </xf>
    <xf numFmtId="0" fontId="24" fillId="3" borderId="3" xfId="1398" quotePrefix="1" applyFont="1" applyFill="1" applyBorder="1" applyAlignment="1">
      <alignment horizontal="center" vertical="center" wrapText="1"/>
    </xf>
    <xf numFmtId="0" fontId="9" fillId="2" borderId="6" xfId="1398" applyFont="1" applyFill="1" applyBorder="1" applyAlignment="1">
      <alignment horizontal="center" vertical="center" textRotation="90"/>
    </xf>
    <xf numFmtId="0" fontId="9" fillId="2" borderId="13" xfId="1398" applyFont="1" applyFill="1" applyBorder="1" applyAlignment="1">
      <alignment horizontal="center" vertical="center" textRotation="90"/>
    </xf>
    <xf numFmtId="0" fontId="9" fillId="2" borderId="3" xfId="1398" applyFont="1" applyFill="1" applyBorder="1" applyAlignment="1">
      <alignment horizontal="center" vertical="center" textRotation="90" wrapText="1"/>
    </xf>
    <xf numFmtId="0" fontId="9" fillId="2" borderId="3" xfId="1398" applyFont="1" applyFill="1" applyBorder="1" applyAlignment="1">
      <alignment horizontal="center" vertical="center" wrapText="1"/>
    </xf>
    <xf numFmtId="0" fontId="9" fillId="2" borderId="9" xfId="1398" applyFont="1" applyFill="1" applyBorder="1" applyAlignment="1">
      <alignment horizontal="center" vertical="center" wrapText="1"/>
    </xf>
    <xf numFmtId="0" fontId="9" fillId="2" borderId="12" xfId="1398" applyFont="1" applyFill="1" applyBorder="1" applyAlignment="1">
      <alignment horizontal="center" vertical="center" wrapText="1"/>
    </xf>
    <xf numFmtId="0" fontId="9" fillId="2" borderId="15" xfId="1398" applyFont="1" applyFill="1" applyBorder="1" applyAlignment="1">
      <alignment horizontal="center" vertical="center" wrapText="1"/>
    </xf>
    <xf numFmtId="0" fontId="21" fillId="2" borderId="0" xfId="1398" applyFont="1" applyFill="1" applyAlignment="1">
      <alignment horizontal="right" vertical="center"/>
    </xf>
    <xf numFmtId="0" fontId="24" fillId="0" borderId="0" xfId="1398" applyFont="1" applyAlignment="1">
      <alignment horizontal="right" vertical="center" wrapText="1"/>
    </xf>
    <xf numFmtId="0" fontId="23" fillId="2" borderId="0" xfId="1398" applyFont="1" applyFill="1" applyAlignment="1">
      <alignment horizontal="center" vertical="center"/>
    </xf>
    <xf numFmtId="0" fontId="9" fillId="2" borderId="4" xfId="1398" applyFont="1" applyFill="1" applyBorder="1" applyAlignment="1">
      <alignment horizontal="center" vertical="center" wrapText="1"/>
    </xf>
    <xf numFmtId="0" fontId="9" fillId="2" borderId="5" xfId="1398" applyFont="1" applyFill="1" applyBorder="1" applyAlignment="1">
      <alignment horizontal="center" vertical="center" wrapText="1"/>
    </xf>
    <xf numFmtId="0" fontId="9" fillId="2" borderId="6" xfId="1398" applyFont="1" applyFill="1" applyBorder="1" applyAlignment="1">
      <alignment horizontal="center" vertical="center" wrapText="1"/>
    </xf>
    <xf numFmtId="0" fontId="9" fillId="2" borderId="7" xfId="1398" applyFont="1" applyFill="1" applyBorder="1" applyAlignment="1">
      <alignment horizontal="center" vertical="center" wrapText="1"/>
    </xf>
    <xf numFmtId="0" fontId="9" fillId="2" borderId="8" xfId="1398" applyFont="1" applyFill="1" applyBorder="1" applyAlignment="1">
      <alignment horizontal="center" vertical="center" wrapText="1"/>
    </xf>
    <xf numFmtId="0" fontId="9" fillId="2" borderId="6" xfId="1400" applyFont="1" applyFill="1" applyBorder="1" applyAlignment="1">
      <alignment horizontal="center" vertical="center" textRotation="90" wrapText="1"/>
    </xf>
    <xf numFmtId="0" fontId="9" fillId="2" borderId="10" xfId="1400" applyFont="1" applyFill="1" applyBorder="1" applyAlignment="1">
      <alignment horizontal="center" vertical="center" textRotation="90" wrapText="1"/>
    </xf>
    <xf numFmtId="0" fontId="9" fillId="2" borderId="13" xfId="1400" applyFont="1" applyFill="1" applyBorder="1" applyAlignment="1">
      <alignment horizontal="center" vertical="center" textRotation="90" wrapText="1"/>
    </xf>
    <xf numFmtId="0" fontId="9" fillId="2" borderId="10" xfId="1398" applyFont="1" applyFill="1" applyBorder="1" applyAlignment="1">
      <alignment horizontal="center" textRotation="90"/>
    </xf>
    <xf numFmtId="0" fontId="9" fillId="2" borderId="11" xfId="1398" applyFont="1" applyFill="1" applyBorder="1" applyAlignment="1">
      <alignment horizontal="center" textRotation="90"/>
    </xf>
    <xf numFmtId="0" fontId="9" fillId="2" borderId="13" xfId="1398" applyFont="1" applyFill="1" applyBorder="1" applyAlignment="1">
      <alignment horizontal="center" textRotation="90"/>
    </xf>
    <xf numFmtId="0" fontId="9" fillId="2" borderId="14" xfId="1398" applyFont="1" applyFill="1" applyBorder="1" applyAlignment="1">
      <alignment horizontal="center" textRotation="90"/>
    </xf>
    <xf numFmtId="0" fontId="9" fillId="2" borderId="3" xfId="1398" applyFont="1" applyFill="1" applyBorder="1" applyAlignment="1">
      <alignment horizontal="center" textRotation="90" wrapText="1"/>
    </xf>
    <xf numFmtId="0" fontId="9" fillId="2" borderId="2" xfId="1398" applyFont="1" applyFill="1" applyBorder="1" applyAlignment="1">
      <alignment horizontal="center" vertical="center" wrapText="1"/>
    </xf>
    <xf numFmtId="0" fontId="9" fillId="2" borderId="12" xfId="1398" applyFont="1" applyFill="1" applyBorder="1" applyAlignment="1">
      <alignment horizontal="center" vertical="center" textRotation="90" wrapText="1"/>
    </xf>
    <xf numFmtId="0" fontId="9" fillId="2" borderId="15" xfId="1398" applyFont="1" applyFill="1" applyBorder="1" applyAlignment="1">
      <alignment horizontal="center" vertical="center" textRotation="90" wrapText="1"/>
    </xf>
    <xf numFmtId="0" fontId="9" fillId="0" borderId="3" xfId="1398" applyFont="1" applyFill="1" applyBorder="1" applyAlignment="1">
      <alignment horizontal="center" vertical="center" textRotation="90" wrapText="1"/>
    </xf>
    <xf numFmtId="0" fontId="9" fillId="0" borderId="2" xfId="1398" applyFont="1" applyFill="1" applyBorder="1" applyAlignment="1">
      <alignment horizontal="center" vertical="center" textRotation="90" wrapText="1"/>
    </xf>
    <xf numFmtId="0" fontId="9" fillId="2" borderId="2" xfId="1398" quotePrefix="1" applyFont="1" applyFill="1" applyBorder="1" applyAlignment="1">
      <alignment horizontal="center" vertical="center"/>
    </xf>
    <xf numFmtId="0" fontId="9" fillId="2" borderId="5" xfId="1398" quotePrefix="1" applyFont="1" applyFill="1" applyBorder="1" applyAlignment="1">
      <alignment horizontal="center" vertical="center"/>
    </xf>
    <xf numFmtId="0" fontId="9" fillId="2" borderId="2" xfId="1398" applyFont="1" applyFill="1" applyBorder="1" applyAlignment="1">
      <alignment horizontal="center" vertical="center"/>
    </xf>
    <xf numFmtId="0" fontId="9" fillId="2" borderId="4" xfId="1398" applyFont="1" applyFill="1" applyBorder="1" applyAlignment="1">
      <alignment horizontal="center" vertical="center"/>
    </xf>
    <xf numFmtId="0" fontId="9" fillId="2" borderId="10" xfId="1398" applyFont="1" applyFill="1" applyBorder="1" applyAlignment="1">
      <alignment horizontal="center" vertical="center" wrapText="1"/>
    </xf>
    <xf numFmtId="0" fontId="9" fillId="2" borderId="0" xfId="1398" applyFont="1" applyFill="1" applyBorder="1" applyAlignment="1">
      <alignment horizontal="center" vertical="center" wrapText="1"/>
    </xf>
    <xf numFmtId="0" fontId="9" fillId="2" borderId="13" xfId="1398" applyFont="1" applyFill="1" applyBorder="1" applyAlignment="1">
      <alignment horizontal="center" vertical="center" wrapText="1"/>
    </xf>
    <xf numFmtId="0" fontId="9" fillId="2" borderId="1" xfId="1398" applyFont="1" applyFill="1" applyBorder="1" applyAlignment="1">
      <alignment horizontal="center" vertical="center" wrapText="1"/>
    </xf>
    <xf numFmtId="0" fontId="9" fillId="0" borderId="2" xfId="1398" quotePrefix="1" applyFont="1" applyFill="1" applyBorder="1" applyAlignment="1">
      <alignment horizontal="center" vertical="center"/>
    </xf>
    <xf numFmtId="0" fontId="9" fillId="0" borderId="5" xfId="1398" quotePrefix="1" applyFont="1" applyFill="1" applyBorder="1" applyAlignment="1">
      <alignment horizontal="center" vertical="center"/>
    </xf>
    <xf numFmtId="0" fontId="24" fillId="3" borderId="2" xfId="1398" quotePrefix="1" applyFont="1" applyFill="1" applyBorder="1" applyAlignment="1">
      <alignment horizontal="center" vertical="center"/>
    </xf>
    <xf numFmtId="0" fontId="24" fillId="3" borderId="5" xfId="1398" quotePrefix="1" applyFont="1" applyFill="1" applyBorder="1" applyAlignment="1">
      <alignment horizontal="center" vertical="center"/>
    </xf>
    <xf numFmtId="0" fontId="9" fillId="2" borderId="2" xfId="451" applyFont="1" applyFill="1" applyBorder="1" applyAlignment="1">
      <alignment vertical="center" wrapText="1"/>
    </xf>
    <xf numFmtId="0" fontId="9" fillId="2" borderId="5" xfId="451" applyFont="1" applyFill="1" applyBorder="1" applyAlignment="1">
      <alignment vertical="center" wrapText="1"/>
    </xf>
    <xf numFmtId="0" fontId="9" fillId="0" borderId="2" xfId="451" applyFont="1" applyFill="1" applyBorder="1" applyAlignment="1">
      <alignment horizontal="left" vertical="center" wrapText="1"/>
    </xf>
    <xf numFmtId="0" fontId="9" fillId="0" borderId="4" xfId="451" applyFont="1" applyFill="1" applyBorder="1" applyAlignment="1">
      <alignment horizontal="left" vertical="center" wrapText="1"/>
    </xf>
    <xf numFmtId="0" fontId="9" fillId="0" borderId="5" xfId="451" applyFont="1" applyFill="1" applyBorder="1" applyAlignment="1">
      <alignment horizontal="left" vertical="center" wrapText="1"/>
    </xf>
    <xf numFmtId="0" fontId="9" fillId="2" borderId="2" xfId="451" applyFont="1" applyFill="1" applyBorder="1" applyAlignment="1">
      <alignment horizontal="left" vertical="center"/>
    </xf>
    <xf numFmtId="0" fontId="9" fillId="2" borderId="5" xfId="451" applyFont="1" applyFill="1" applyBorder="1" applyAlignment="1">
      <alignment horizontal="left" vertical="center"/>
    </xf>
    <xf numFmtId="0" fontId="9" fillId="2" borderId="2" xfId="451" applyFont="1" applyFill="1" applyBorder="1" applyAlignment="1">
      <alignment horizontal="left" vertical="center" wrapText="1"/>
    </xf>
    <xf numFmtId="0" fontId="9" fillId="2" borderId="5" xfId="451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4" fillId="3" borderId="2" xfId="1398" quotePrefix="1" applyFont="1" applyFill="1" applyBorder="1" applyAlignment="1">
      <alignment horizontal="center" vertical="center" wrapText="1"/>
    </xf>
    <xf numFmtId="0" fontId="24" fillId="3" borderId="5" xfId="1398" quotePrefix="1" applyFont="1" applyFill="1" applyBorder="1" applyAlignment="1">
      <alignment horizontal="center" vertical="center" wrapText="1"/>
    </xf>
    <xf numFmtId="0" fontId="9" fillId="0" borderId="2" xfId="1398" quotePrefix="1" applyFont="1" applyFill="1" applyBorder="1" applyAlignment="1">
      <alignment horizontal="center" vertical="center" wrapText="1"/>
    </xf>
    <xf numFmtId="0" fontId="9" fillId="0" borderId="5" xfId="1398" quotePrefix="1" applyFont="1" applyFill="1" applyBorder="1" applyAlignment="1">
      <alignment horizontal="center" vertical="center" wrapText="1"/>
    </xf>
    <xf numFmtId="0" fontId="9" fillId="2" borderId="2" xfId="451" applyFont="1" applyFill="1" applyBorder="1" applyAlignment="1">
      <alignment vertical="top" wrapText="1"/>
    </xf>
    <xf numFmtId="0" fontId="9" fillId="2" borderId="5" xfId="451" applyFont="1" applyFill="1" applyBorder="1" applyAlignment="1">
      <alignment vertical="top" wrapText="1"/>
    </xf>
    <xf numFmtId="0" fontId="9" fillId="2" borderId="3" xfId="1398" quotePrefix="1" applyFont="1" applyFill="1" applyBorder="1" applyAlignment="1">
      <alignment horizontal="center" vertical="center"/>
    </xf>
    <xf numFmtId="0" fontId="9" fillId="2" borderId="2" xfId="1398" applyFont="1" applyFill="1" applyBorder="1" applyAlignment="1">
      <alignment horizontal="left" vertical="center"/>
    </xf>
    <xf numFmtId="0" fontId="9" fillId="2" borderId="5" xfId="1398" applyFont="1" applyFill="1" applyBorder="1" applyAlignment="1">
      <alignment horizontal="left" vertical="center"/>
    </xf>
    <xf numFmtId="0" fontId="9" fillId="0" borderId="3" xfId="451" applyFont="1" applyFill="1" applyBorder="1" applyAlignment="1">
      <alignment vertical="center" wrapText="1"/>
    </xf>
    <xf numFmtId="0" fontId="24" fillId="5" borderId="6" xfId="1398" applyFont="1" applyFill="1" applyBorder="1" applyAlignment="1">
      <alignment horizontal="left" vertical="center" wrapText="1"/>
    </xf>
    <xf numFmtId="0" fontId="24" fillId="5" borderId="7" xfId="1398" applyFont="1" applyFill="1" applyBorder="1" applyAlignment="1">
      <alignment horizontal="left" vertical="center" wrapText="1"/>
    </xf>
    <xf numFmtId="0" fontId="24" fillId="5" borderId="8" xfId="1398" applyFont="1" applyFill="1" applyBorder="1" applyAlignment="1">
      <alignment horizontal="left" vertical="center" wrapText="1"/>
    </xf>
    <xf numFmtId="0" fontId="24" fillId="5" borderId="2" xfId="1398" quotePrefix="1" applyFont="1" applyFill="1" applyBorder="1" applyAlignment="1">
      <alignment horizontal="center" vertical="center"/>
    </xf>
    <xf numFmtId="0" fontId="24" fillId="5" borderId="5" xfId="1398" quotePrefix="1" applyFont="1" applyFill="1" applyBorder="1" applyAlignment="1">
      <alignment horizontal="center" vertical="center"/>
    </xf>
    <xf numFmtId="0" fontId="9" fillId="0" borderId="2" xfId="451" applyFont="1" applyFill="1" applyBorder="1" applyAlignment="1">
      <alignment horizontal="left" vertical="center"/>
    </xf>
    <xf numFmtId="0" fontId="9" fillId="0" borderId="5" xfId="451" applyFont="1" applyFill="1" applyBorder="1" applyAlignment="1">
      <alignment horizontal="left" vertical="center"/>
    </xf>
    <xf numFmtId="0" fontId="24" fillId="4" borderId="4" xfId="451" applyFont="1" applyFill="1" applyBorder="1" applyAlignment="1">
      <alignment horizontal="left" vertical="center" wrapText="1"/>
    </xf>
    <xf numFmtId="0" fontId="24" fillId="5" borderId="2" xfId="451" applyFont="1" applyFill="1" applyBorder="1" applyAlignment="1">
      <alignment horizontal="left" vertical="center" wrapText="1"/>
    </xf>
    <xf numFmtId="0" fontId="24" fillId="5" borderId="4" xfId="451" applyFont="1" applyFill="1" applyBorder="1" applyAlignment="1">
      <alignment horizontal="left" vertical="center" wrapText="1"/>
    </xf>
    <xf numFmtId="0" fontId="24" fillId="5" borderId="5" xfId="451" applyFont="1" applyFill="1" applyBorder="1" applyAlignment="1">
      <alignment horizontal="left" vertical="center" wrapText="1"/>
    </xf>
    <xf numFmtId="0" fontId="25" fillId="0" borderId="16" xfId="0" applyFont="1" applyBorder="1" applyAlignment="1">
      <alignment vertical="center"/>
    </xf>
    <xf numFmtId="0" fontId="9" fillId="0" borderId="17" xfId="0" applyFont="1" applyBorder="1"/>
    <xf numFmtId="0" fontId="25" fillId="0" borderId="16" xfId="0" applyFont="1" applyBorder="1" applyAlignment="1">
      <alignment horizontal="left" vertical="center"/>
    </xf>
    <xf numFmtId="0" fontId="9" fillId="0" borderId="3" xfId="451" applyFont="1" applyFill="1" applyBorder="1" applyAlignment="1">
      <alignment horizontal="center" vertical="center" wrapText="1"/>
    </xf>
    <xf numFmtId="0" fontId="9" fillId="0" borderId="2" xfId="1398" quotePrefix="1" applyFont="1" applyFill="1" applyBorder="1" applyAlignment="1">
      <alignment horizontal="center"/>
    </xf>
    <xf numFmtId="0" fontId="9" fillId="0" borderId="5" xfId="1398" quotePrefix="1" applyFont="1" applyFill="1" applyBorder="1" applyAlignment="1">
      <alignment horizontal="center"/>
    </xf>
    <xf numFmtId="0" fontId="9" fillId="2" borderId="4" xfId="451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9" fillId="2" borderId="4" xfId="451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/>
    </xf>
    <xf numFmtId="0" fontId="25" fillId="6" borderId="5" xfId="0" applyFont="1" applyFill="1" applyBorder="1" applyAlignment="1">
      <alignment horizontal="left" vertical="center"/>
    </xf>
    <xf numFmtId="0" fontId="9" fillId="2" borderId="3" xfId="451" applyFont="1" applyFill="1" applyBorder="1" applyAlignment="1">
      <alignment vertical="center" wrapText="1"/>
    </xf>
    <xf numFmtId="0" fontId="25" fillId="0" borderId="2" xfId="1398" applyFont="1" applyFill="1" applyBorder="1" applyAlignment="1">
      <alignment horizontal="left" vertical="center" wrapText="1"/>
    </xf>
    <xf numFmtId="0" fontId="25" fillId="0" borderId="5" xfId="1398" applyFont="1" applyFill="1" applyBorder="1" applyAlignment="1">
      <alignment horizontal="left" vertical="center" wrapText="1"/>
    </xf>
    <xf numFmtId="0" fontId="25" fillId="0" borderId="2" xfId="1398" quotePrefix="1" applyFont="1" applyFill="1" applyBorder="1" applyAlignment="1">
      <alignment horizontal="center" vertical="center"/>
    </xf>
    <xf numFmtId="0" fontId="25" fillId="0" borderId="5" xfId="1398" quotePrefix="1" applyFont="1" applyFill="1" applyBorder="1" applyAlignment="1">
      <alignment horizontal="center" vertical="center"/>
    </xf>
    <xf numFmtId="0" fontId="9" fillId="0" borderId="3" xfId="1398" quotePrefix="1" applyFont="1" applyFill="1" applyBorder="1" applyAlignment="1">
      <alignment horizontal="center" vertical="center"/>
    </xf>
    <xf numFmtId="0" fontId="9" fillId="0" borderId="2" xfId="1398" applyFont="1" applyBorder="1" applyAlignment="1"/>
    <xf numFmtId="0" fontId="9" fillId="0" borderId="5" xfId="1398" applyFont="1" applyBorder="1" applyAlignment="1"/>
    <xf numFmtId="0" fontId="9" fillId="2" borderId="2" xfId="1398" quotePrefix="1" applyFont="1" applyFill="1" applyBorder="1" applyAlignment="1">
      <alignment horizontal="center"/>
    </xf>
    <xf numFmtId="0" fontId="9" fillId="2" borderId="5" xfId="1398" quotePrefix="1" applyFont="1" applyFill="1" applyBorder="1" applyAlignment="1">
      <alignment horizontal="center"/>
    </xf>
    <xf numFmtId="0" fontId="9" fillId="2" borderId="2" xfId="451" applyFont="1" applyFill="1" applyBorder="1" applyAlignment="1">
      <alignment vertical="center"/>
    </xf>
    <xf numFmtId="0" fontId="9" fillId="2" borderId="5" xfId="451" applyFont="1" applyFill="1" applyBorder="1" applyAlignment="1">
      <alignment vertical="center"/>
    </xf>
    <xf numFmtId="0" fontId="9" fillId="0" borderId="2" xfId="1398" applyFont="1" applyBorder="1" applyAlignment="1">
      <alignment horizontal="left"/>
    </xf>
    <xf numFmtId="0" fontId="9" fillId="0" borderId="4" xfId="1398" applyFont="1" applyBorder="1" applyAlignment="1">
      <alignment horizontal="left"/>
    </xf>
    <xf numFmtId="0" fontId="9" fillId="0" borderId="5" xfId="1398" applyFont="1" applyBorder="1" applyAlignment="1">
      <alignment horizontal="left"/>
    </xf>
    <xf numFmtId="0" fontId="24" fillId="5" borderId="3" xfId="1398" applyFont="1" applyFill="1" applyBorder="1" applyAlignment="1">
      <alignment horizontal="left" vertical="center" wrapText="1"/>
    </xf>
    <xf numFmtId="0" fontId="9" fillId="2" borderId="2" xfId="451" quotePrefix="1" applyFont="1" applyFill="1" applyBorder="1" applyAlignment="1">
      <alignment horizontal="left" vertical="center" wrapText="1"/>
    </xf>
    <xf numFmtId="0" fontId="24" fillId="5" borderId="3" xfId="1398" quotePrefix="1" applyFont="1" applyFill="1" applyBorder="1" applyAlignment="1">
      <alignment horizontal="center" vertical="center"/>
    </xf>
    <xf numFmtId="0" fontId="9" fillId="0" borderId="2" xfId="1398" applyFont="1" applyBorder="1" applyAlignment="1">
      <alignment horizontal="left" vertical="center"/>
    </xf>
    <xf numFmtId="0" fontId="9" fillId="0" borderId="5" xfId="1398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451" applyFont="1" applyFill="1" applyBorder="1" applyAlignment="1">
      <alignment vertical="center" wrapText="1"/>
    </xf>
    <xf numFmtId="0" fontId="9" fillId="0" borderId="5" xfId="451" applyFont="1" applyFill="1" applyBorder="1" applyAlignment="1">
      <alignment vertical="center" wrapText="1"/>
    </xf>
    <xf numFmtId="0" fontId="9" fillId="0" borderId="3" xfId="1398" applyFont="1" applyBorder="1" applyAlignment="1">
      <alignment horizontal="center" vertical="center"/>
    </xf>
    <xf numFmtId="0" fontId="24" fillId="4" borderId="2" xfId="451" applyFont="1" applyFill="1" applyBorder="1" applyAlignment="1">
      <alignment horizontal="center" vertical="center" wrapText="1"/>
    </xf>
    <xf numFmtId="0" fontId="24" fillId="4" borderId="4" xfId="451" applyFont="1" applyFill="1" applyBorder="1" applyAlignment="1">
      <alignment horizontal="center" vertical="center" wrapText="1"/>
    </xf>
    <xf numFmtId="0" fontId="24" fillId="4" borderId="5" xfId="451" applyFont="1" applyFill="1" applyBorder="1" applyAlignment="1">
      <alignment horizontal="center" vertical="center" wrapText="1"/>
    </xf>
    <xf numFmtId="0" fontId="24" fillId="3" borderId="2" xfId="451" applyFont="1" applyFill="1" applyBorder="1" applyAlignment="1">
      <alignment horizontal="center" vertical="center" wrapText="1"/>
    </xf>
    <xf numFmtId="0" fontId="24" fillId="3" borderId="4" xfId="451" applyFont="1" applyFill="1" applyBorder="1" applyAlignment="1">
      <alignment horizontal="center" vertical="center" wrapText="1"/>
    </xf>
    <xf numFmtId="0" fontId="24" fillId="3" borderId="5" xfId="451" applyFont="1" applyFill="1" applyBorder="1" applyAlignment="1">
      <alignment horizontal="center" vertical="center" wrapText="1"/>
    </xf>
    <xf numFmtId="0" fontId="24" fillId="3" borderId="6" xfId="451" applyFont="1" applyFill="1" applyBorder="1" applyAlignment="1">
      <alignment horizontal="left" vertical="center" wrapText="1"/>
    </xf>
    <xf numFmtId="0" fontId="24" fillId="3" borderId="7" xfId="451" applyFont="1" applyFill="1" applyBorder="1" applyAlignment="1">
      <alignment horizontal="left" vertical="center" wrapText="1"/>
    </xf>
    <xf numFmtId="0" fontId="24" fillId="3" borderId="8" xfId="451" applyFont="1" applyFill="1" applyBorder="1" applyAlignment="1">
      <alignment horizontal="left" vertical="center" wrapText="1"/>
    </xf>
    <xf numFmtId="0" fontId="24" fillId="5" borderId="2" xfId="1398" applyFont="1" applyFill="1" applyBorder="1" applyAlignment="1">
      <alignment horizontal="left" vertical="center" wrapText="1"/>
    </xf>
    <xf numFmtId="0" fontId="24" fillId="5" borderId="4" xfId="1398" applyFont="1" applyFill="1" applyBorder="1" applyAlignment="1">
      <alignment horizontal="left" vertical="center" wrapText="1"/>
    </xf>
    <xf numFmtId="0" fontId="24" fillId="5" borderId="5" xfId="1398" applyFont="1" applyFill="1" applyBorder="1" applyAlignment="1">
      <alignment horizontal="left" vertical="center" wrapText="1"/>
    </xf>
    <xf numFmtId="0" fontId="9" fillId="2" borderId="11" xfId="1398" applyFont="1" applyFill="1" applyBorder="1" applyAlignment="1">
      <alignment horizontal="center" vertical="center" wrapText="1"/>
    </xf>
    <xf numFmtId="0" fontId="9" fillId="2" borderId="14" xfId="1398" applyFont="1" applyFill="1" applyBorder="1" applyAlignment="1">
      <alignment horizontal="center" vertical="center" wrapText="1"/>
    </xf>
    <xf numFmtId="0" fontId="9" fillId="3" borderId="2" xfId="451" applyFont="1" applyFill="1" applyBorder="1" applyAlignment="1">
      <alignment horizontal="left" vertical="center" wrapText="1"/>
    </xf>
    <xf numFmtId="0" fontId="9" fillId="3" borderId="4" xfId="451" applyFont="1" applyFill="1" applyBorder="1" applyAlignment="1">
      <alignment horizontal="left" vertical="center" wrapText="1"/>
    </xf>
    <xf numFmtId="0" fontId="9" fillId="3" borderId="5" xfId="451" applyFont="1" applyFill="1" applyBorder="1" applyAlignment="1">
      <alignment horizontal="left" vertical="center" wrapText="1"/>
    </xf>
    <xf numFmtId="0" fontId="9" fillId="2" borderId="5" xfId="1398" applyFont="1" applyFill="1" applyBorder="1" applyAlignment="1">
      <alignment horizontal="center" vertical="center"/>
    </xf>
    <xf numFmtId="0" fontId="9" fillId="3" borderId="2" xfId="1398" quotePrefix="1" applyFont="1" applyFill="1" applyBorder="1" applyAlignment="1">
      <alignment horizontal="center" vertical="center" wrapText="1"/>
    </xf>
    <xf numFmtId="0" fontId="9" fillId="3" borderId="5" xfId="1398" quotePrefix="1" applyFont="1" applyFill="1" applyBorder="1" applyAlignment="1">
      <alignment horizontal="center" vertical="center" wrapText="1"/>
    </xf>
    <xf numFmtId="0" fontId="24" fillId="4" borderId="2" xfId="1398" quotePrefix="1" applyFont="1" applyFill="1" applyBorder="1" applyAlignment="1">
      <alignment horizontal="center" vertical="center"/>
    </xf>
    <xf numFmtId="0" fontId="24" fillId="4" borderId="5" xfId="1398" quotePrefix="1" applyFont="1" applyFill="1" applyBorder="1" applyAlignment="1">
      <alignment horizontal="center" vertical="center"/>
    </xf>
    <xf numFmtId="0" fontId="21" fillId="2" borderId="0" xfId="1398" applyFont="1" applyFill="1" applyAlignment="1">
      <alignment horizontal="right" vertical="top"/>
    </xf>
    <xf numFmtId="0" fontId="24" fillId="0" borderId="0" xfId="1398" applyFont="1" applyAlignment="1">
      <alignment horizontal="right" vertical="top" wrapText="1"/>
    </xf>
    <xf numFmtId="0" fontId="9" fillId="0" borderId="2" xfId="1398" applyFont="1" applyFill="1" applyBorder="1" applyAlignment="1">
      <alignment horizontal="center" textRotation="90" wrapText="1"/>
    </xf>
    <xf numFmtId="0" fontId="9" fillId="2" borderId="2" xfId="1398" applyFont="1" applyFill="1" applyBorder="1" applyAlignment="1">
      <alignment horizontal="center" textRotation="90" wrapText="1"/>
    </xf>
    <xf numFmtId="0" fontId="9" fillId="2" borderId="5" xfId="1398" applyFont="1" applyFill="1" applyBorder="1" applyAlignment="1">
      <alignment horizontal="center" textRotation="90" wrapText="1"/>
    </xf>
    <xf numFmtId="0" fontId="9" fillId="0" borderId="3" xfId="1400" applyFont="1" applyFill="1" applyBorder="1" applyAlignment="1">
      <alignment horizontal="center" textRotation="90" wrapText="1"/>
    </xf>
    <xf numFmtId="0" fontId="9" fillId="0" borderId="6" xfId="1400" applyFont="1" applyFill="1" applyBorder="1" applyAlignment="1">
      <alignment horizontal="center" textRotation="90" wrapText="1"/>
    </xf>
    <xf numFmtId="0" fontId="9" fillId="0" borderId="10" xfId="1400" applyFont="1" applyFill="1" applyBorder="1" applyAlignment="1">
      <alignment horizontal="center" textRotation="90" wrapText="1"/>
    </xf>
    <xf numFmtId="0" fontId="9" fillId="0" borderId="13" xfId="1400" applyFont="1" applyFill="1" applyBorder="1" applyAlignment="1">
      <alignment horizontal="center" textRotation="90" wrapText="1"/>
    </xf>
    <xf numFmtId="0" fontId="9" fillId="0" borderId="3" xfId="1398" applyFont="1" applyFill="1" applyBorder="1" applyAlignment="1">
      <alignment horizontal="center" textRotation="90" wrapText="1"/>
    </xf>
    <xf numFmtId="0" fontId="9" fillId="2" borderId="6" xfId="1400" applyFont="1" applyFill="1" applyBorder="1" applyAlignment="1">
      <alignment horizontal="center" textRotation="90" wrapText="1"/>
    </xf>
    <xf numFmtId="0" fontId="9" fillId="2" borderId="10" xfId="1400" applyFont="1" applyFill="1" applyBorder="1" applyAlignment="1">
      <alignment horizontal="center" textRotation="90" wrapText="1"/>
    </xf>
    <xf numFmtId="0" fontId="9" fillId="2" borderId="13" xfId="1400" applyFont="1" applyFill="1" applyBorder="1" applyAlignment="1">
      <alignment horizontal="center" textRotation="90" wrapText="1"/>
    </xf>
    <xf numFmtId="0" fontId="9" fillId="2" borderId="12" xfId="1398" applyFont="1" applyFill="1" applyBorder="1" applyAlignment="1">
      <alignment horizontal="center" textRotation="90" wrapText="1"/>
    </xf>
    <xf numFmtId="0" fontId="9" fillId="2" borderId="15" xfId="1398" applyFont="1" applyFill="1" applyBorder="1" applyAlignment="1">
      <alignment horizontal="center" textRotation="90" wrapText="1"/>
    </xf>
    <xf numFmtId="0" fontId="9" fillId="2" borderId="6" xfId="1398" applyFont="1" applyFill="1" applyBorder="1" applyAlignment="1">
      <alignment horizontal="center" textRotation="90"/>
    </xf>
    <xf numFmtId="0" fontId="9" fillId="2" borderId="6" xfId="451" applyFont="1" applyFill="1" applyBorder="1" applyAlignment="1">
      <alignment horizontal="left" vertical="center"/>
    </xf>
    <xf numFmtId="0" fontId="9" fillId="2" borderId="8" xfId="451" applyFont="1" applyFill="1" applyBorder="1" applyAlignment="1">
      <alignment horizontal="left" vertical="center"/>
    </xf>
    <xf numFmtId="0" fontId="9" fillId="2" borderId="6" xfId="451" applyFont="1" applyFill="1" applyBorder="1" applyAlignment="1">
      <alignment horizontal="left" vertical="center" wrapText="1"/>
    </xf>
    <xf numFmtId="0" fontId="9" fillId="2" borderId="7" xfId="451" applyFont="1" applyFill="1" applyBorder="1" applyAlignment="1">
      <alignment horizontal="left" vertical="center" wrapText="1"/>
    </xf>
    <xf numFmtId="0" fontId="9" fillId="2" borderId="8" xfId="451" applyFont="1" applyFill="1" applyBorder="1" applyAlignment="1">
      <alignment horizontal="left" vertical="center" wrapText="1"/>
    </xf>
    <xf numFmtId="0" fontId="9" fillId="2" borderId="6" xfId="1398" applyFont="1" applyFill="1" applyBorder="1" applyAlignment="1">
      <alignment horizontal="left" vertical="center" wrapText="1"/>
    </xf>
    <xf numFmtId="0" fontId="9" fillId="2" borderId="7" xfId="1398" applyFont="1" applyFill="1" applyBorder="1" applyAlignment="1">
      <alignment horizontal="left" vertical="center" wrapText="1"/>
    </xf>
    <xf numFmtId="0" fontId="9" fillId="2" borderId="8" xfId="1398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2" borderId="2" xfId="1398" applyFont="1" applyFill="1" applyBorder="1" applyAlignment="1">
      <alignment horizontal="left" vertical="center" wrapText="1"/>
    </xf>
    <xf numFmtId="0" fontId="9" fillId="2" borderId="4" xfId="1398" applyFont="1" applyFill="1" applyBorder="1" applyAlignment="1">
      <alignment horizontal="left" vertical="center" wrapText="1"/>
    </xf>
    <xf numFmtId="0" fontId="9" fillId="2" borderId="5" xfId="1398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25" fillId="6" borderId="7" xfId="0" applyFont="1" applyFill="1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9" fillId="0" borderId="6" xfId="1398" applyFont="1" applyBorder="1" applyAlignment="1">
      <alignment horizontal="left" vertical="center" wrapText="1"/>
    </xf>
    <xf numFmtId="0" fontId="9" fillId="0" borderId="7" xfId="1398" applyFont="1" applyBorder="1" applyAlignment="1">
      <alignment horizontal="left" vertical="center" wrapText="1"/>
    </xf>
    <xf numFmtId="0" fontId="9" fillId="0" borderId="8" xfId="1398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4" fillId="9" borderId="3" xfId="451" applyFont="1" applyFill="1" applyBorder="1" applyAlignment="1">
      <alignment horizontal="center" vertical="center" wrapText="1"/>
    </xf>
    <xf numFmtId="0" fontId="9" fillId="0" borderId="6" xfId="1398" applyFont="1" applyFill="1" applyBorder="1" applyAlignment="1">
      <alignment horizontal="left" vertical="center" wrapText="1"/>
    </xf>
    <xf numFmtId="0" fontId="9" fillId="0" borderId="7" xfId="1398" applyFont="1" applyFill="1" applyBorder="1" applyAlignment="1">
      <alignment horizontal="left" vertical="center" wrapText="1"/>
    </xf>
    <xf numFmtId="0" fontId="9" fillId="0" borderId="8" xfId="1398" applyFont="1" applyFill="1" applyBorder="1" applyAlignment="1">
      <alignment horizontal="left" vertical="center" wrapText="1"/>
    </xf>
    <xf numFmtId="0" fontId="21" fillId="2" borderId="0" xfId="1398" applyFont="1" applyFill="1" applyAlignment="1">
      <alignment horizontal="center" vertical="center"/>
    </xf>
    <xf numFmtId="0" fontId="9" fillId="2" borderId="6" xfId="1398" applyFont="1" applyFill="1" applyBorder="1" applyAlignment="1">
      <alignment horizontal="center" vertical="center" textRotation="90" wrapText="1"/>
    </xf>
    <xf numFmtId="0" fontId="9" fillId="2" borderId="13" xfId="1398" applyFont="1" applyFill="1" applyBorder="1" applyAlignment="1">
      <alignment horizontal="center" vertical="center" textRotation="90" wrapText="1"/>
    </xf>
    <xf numFmtId="0" fontId="24" fillId="4" borderId="3" xfId="451" applyFont="1" applyFill="1" applyBorder="1" applyAlignment="1">
      <alignment horizontal="center" vertical="center" wrapText="1"/>
    </xf>
    <xf numFmtId="0" fontId="9" fillId="2" borderId="9" xfId="1398" applyFont="1" applyFill="1" applyBorder="1" applyAlignment="1">
      <alignment horizontal="left" vertical="center" wrapText="1"/>
    </xf>
    <xf numFmtId="0" fontId="9" fillId="2" borderId="12" xfId="1398" applyFont="1" applyFill="1" applyBorder="1" applyAlignment="1">
      <alignment horizontal="left" vertical="center" wrapText="1"/>
    </xf>
    <xf numFmtId="0" fontId="24" fillId="9" borderId="2" xfId="451" applyFont="1" applyFill="1" applyBorder="1" applyAlignment="1">
      <alignment horizontal="center" vertical="center" wrapText="1"/>
    </xf>
    <xf numFmtId="0" fontId="24" fillId="9" borderId="4" xfId="451" applyFont="1" applyFill="1" applyBorder="1" applyAlignment="1">
      <alignment horizontal="center" vertical="center" wrapText="1"/>
    </xf>
    <xf numFmtId="0" fontId="24" fillId="9" borderId="5" xfId="451" applyFont="1" applyFill="1" applyBorder="1" applyAlignment="1">
      <alignment horizontal="center" vertical="center" wrapText="1"/>
    </xf>
    <xf numFmtId="0" fontId="9" fillId="2" borderId="10" xfId="1398" applyFont="1" applyFill="1" applyBorder="1" applyAlignment="1">
      <alignment horizontal="center" vertical="center" textRotation="90" wrapText="1"/>
    </xf>
    <xf numFmtId="0" fontId="9" fillId="2" borderId="4" xfId="1398" applyFont="1" applyFill="1" applyBorder="1" applyAlignment="1">
      <alignment horizontal="center" vertical="center" textRotation="90" wrapText="1"/>
    </xf>
    <xf numFmtId="0" fontId="9" fillId="2" borderId="5" xfId="1398" applyFont="1" applyFill="1" applyBorder="1" applyAlignment="1">
      <alignment horizontal="center" vertical="center" textRotation="90" wrapText="1"/>
    </xf>
    <xf numFmtId="0" fontId="25" fillId="0" borderId="3" xfId="0" applyFont="1" applyBorder="1" applyAlignment="1">
      <alignment vertical="center"/>
    </xf>
    <xf numFmtId="0" fontId="9" fillId="0" borderId="3" xfId="0" applyFont="1" applyBorder="1"/>
    <xf numFmtId="0" fontId="25" fillId="0" borderId="3" xfId="0" applyFont="1" applyBorder="1" applyAlignment="1">
      <alignment horizontal="left" vertical="center"/>
    </xf>
    <xf numFmtId="0" fontId="9" fillId="2" borderId="3" xfId="451" applyFont="1" applyFill="1" applyBorder="1" applyAlignment="1">
      <alignment vertical="top" wrapText="1"/>
    </xf>
    <xf numFmtId="0" fontId="9" fillId="0" borderId="3" xfId="451" applyFont="1" applyFill="1" applyBorder="1" applyAlignment="1">
      <alignment horizontal="left" vertical="center"/>
    </xf>
    <xf numFmtId="0" fontId="25" fillId="8" borderId="3" xfId="0" applyFont="1" applyFill="1" applyBorder="1" applyAlignment="1">
      <alignment horizontal="left" vertical="center" wrapText="1"/>
    </xf>
    <xf numFmtId="0" fontId="9" fillId="0" borderId="3" xfId="1398" applyFont="1" applyBorder="1" applyAlignment="1">
      <alignment horizontal="left" vertical="center"/>
    </xf>
    <xf numFmtId="0" fontId="9" fillId="2" borderId="3" xfId="451" quotePrefix="1" applyFont="1" applyFill="1" applyBorder="1" applyAlignment="1">
      <alignment horizontal="left" vertical="center" wrapText="1"/>
    </xf>
    <xf numFmtId="0" fontId="9" fillId="2" borderId="3" xfId="451" applyFont="1" applyFill="1" applyBorder="1" applyAlignment="1">
      <alignment vertical="center"/>
    </xf>
    <xf numFmtId="0" fontId="9" fillId="0" borderId="3" xfId="1398" applyFont="1" applyBorder="1" applyAlignment="1"/>
    <xf numFmtId="0" fontId="25" fillId="0" borderId="3" xfId="1398" applyFont="1" applyFill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center"/>
    </xf>
    <xf numFmtId="0" fontId="9" fillId="3" borderId="2" xfId="451" applyFont="1" applyFill="1" applyBorder="1" applyAlignment="1">
      <alignment horizontal="left" vertical="top" wrapText="1"/>
    </xf>
    <xf numFmtId="0" fontId="9" fillId="3" borderId="4" xfId="451" applyFont="1" applyFill="1" applyBorder="1" applyAlignment="1">
      <alignment horizontal="left" vertical="top" wrapText="1"/>
    </xf>
    <xf numFmtId="0" fontId="9" fillId="3" borderId="5" xfId="451" applyFont="1" applyFill="1" applyBorder="1" applyAlignment="1">
      <alignment horizontal="left" vertical="top" wrapText="1"/>
    </xf>
    <xf numFmtId="0" fontId="9" fillId="2" borderId="3" xfId="1398" applyFont="1" applyFill="1" applyBorder="1" applyAlignment="1">
      <alignment horizontal="left" vertical="center"/>
    </xf>
    <xf numFmtId="0" fontId="24" fillId="10" borderId="3" xfId="451" applyFont="1" applyFill="1" applyBorder="1" applyAlignment="1">
      <alignment horizontal="center" vertical="center" wrapText="1"/>
    </xf>
    <xf numFmtId="0" fontId="24" fillId="10" borderId="3" xfId="16" applyFont="1" applyFill="1" applyBorder="1" applyAlignment="1">
      <alignment horizontal="center" vertical="center" wrapText="1"/>
    </xf>
    <xf numFmtId="0" fontId="9" fillId="2" borderId="0" xfId="451" applyFont="1" applyFill="1" applyBorder="1" applyAlignment="1">
      <alignment horizontal="left" wrapText="1"/>
    </xf>
    <xf numFmtId="0" fontId="24" fillId="2" borderId="0" xfId="1404" applyFont="1" applyFill="1" applyBorder="1" applyAlignment="1">
      <alignment horizontal="left" vertical="center"/>
    </xf>
    <xf numFmtId="0" fontId="9" fillId="2" borderId="0" xfId="451" applyFont="1" applyFill="1" applyBorder="1" applyAlignment="1">
      <alignment horizontal="left" vertical="center" wrapText="1"/>
    </xf>
  </cellXfs>
  <cellStyles count="1405">
    <cellStyle name="Comma 12" xfId="1" xr:uid="{00000000-0005-0000-0000-000000000000}"/>
    <cellStyle name="Comma 6" xfId="2" xr:uid="{00000000-0005-0000-0000-000001000000}"/>
    <cellStyle name="Normal" xfId="0" builtinId="0"/>
    <cellStyle name="Normal 10" xfId="1399" xr:uid="{00000000-0005-0000-0000-000003000000}"/>
    <cellStyle name="Normal 10 2" xfId="3" xr:uid="{00000000-0005-0000-0000-000004000000}"/>
    <cellStyle name="Normal 10 2 2" xfId="4" xr:uid="{00000000-0005-0000-0000-000005000000}"/>
    <cellStyle name="Normal 10 3" xfId="5" xr:uid="{00000000-0005-0000-0000-000006000000}"/>
    <cellStyle name="Normal 10 4" xfId="6" xr:uid="{00000000-0005-0000-0000-000007000000}"/>
    <cellStyle name="Normal 100" xfId="7" xr:uid="{00000000-0005-0000-0000-000008000000}"/>
    <cellStyle name="Normal 100 2" xfId="8" xr:uid="{00000000-0005-0000-0000-000009000000}"/>
    <cellStyle name="Normal 101" xfId="9" xr:uid="{00000000-0005-0000-0000-00000A000000}"/>
    <cellStyle name="Normal 101 2" xfId="10" xr:uid="{00000000-0005-0000-0000-00000B000000}"/>
    <cellStyle name="Normal 101 3" xfId="11" xr:uid="{00000000-0005-0000-0000-00000C000000}"/>
    <cellStyle name="Normal 102" xfId="12" xr:uid="{00000000-0005-0000-0000-00000D000000}"/>
    <cellStyle name="Normal 103" xfId="13" xr:uid="{00000000-0005-0000-0000-00000E000000}"/>
    <cellStyle name="Normal 104" xfId="14" xr:uid="{00000000-0005-0000-0000-00000F000000}"/>
    <cellStyle name="Normal 105" xfId="15" xr:uid="{00000000-0005-0000-0000-000010000000}"/>
    <cellStyle name="Normal 106" xfId="16" xr:uid="{00000000-0005-0000-0000-000011000000}"/>
    <cellStyle name="Normal 106 2" xfId="1398" xr:uid="{00000000-0005-0000-0000-000012000000}"/>
    <cellStyle name="Normal 107" xfId="17" xr:uid="{00000000-0005-0000-0000-000013000000}"/>
    <cellStyle name="Normal 108" xfId="18" xr:uid="{00000000-0005-0000-0000-000014000000}"/>
    <cellStyle name="Normal 109" xfId="19" xr:uid="{00000000-0005-0000-0000-000015000000}"/>
    <cellStyle name="Normal 11" xfId="1400" xr:uid="{00000000-0005-0000-0000-000016000000}"/>
    <cellStyle name="Normal 11 10" xfId="20" xr:uid="{00000000-0005-0000-0000-000017000000}"/>
    <cellStyle name="Normal 11 11" xfId="21" xr:uid="{00000000-0005-0000-0000-000018000000}"/>
    <cellStyle name="Normal 11 12" xfId="22" xr:uid="{00000000-0005-0000-0000-000019000000}"/>
    <cellStyle name="Normal 11 13" xfId="23" xr:uid="{00000000-0005-0000-0000-00001A000000}"/>
    <cellStyle name="Normal 11 14" xfId="24" xr:uid="{00000000-0005-0000-0000-00001B000000}"/>
    <cellStyle name="Normal 11 15" xfId="25" xr:uid="{00000000-0005-0000-0000-00001C000000}"/>
    <cellStyle name="Normal 11 16" xfId="26" xr:uid="{00000000-0005-0000-0000-00001D000000}"/>
    <cellStyle name="Normal 11 17" xfId="27" xr:uid="{00000000-0005-0000-0000-00001E000000}"/>
    <cellStyle name="Normal 11 18" xfId="28" xr:uid="{00000000-0005-0000-0000-00001F000000}"/>
    <cellStyle name="Normal 11 19" xfId="29" xr:uid="{00000000-0005-0000-0000-000020000000}"/>
    <cellStyle name="Normal 11 2" xfId="30" xr:uid="{00000000-0005-0000-0000-000021000000}"/>
    <cellStyle name="Normal 11 2 2" xfId="31" xr:uid="{00000000-0005-0000-0000-000022000000}"/>
    <cellStyle name="Normal 11 20" xfId="32" xr:uid="{00000000-0005-0000-0000-000023000000}"/>
    <cellStyle name="Normal 11 21" xfId="33" xr:uid="{00000000-0005-0000-0000-000024000000}"/>
    <cellStyle name="Normal 11 22" xfId="34" xr:uid="{00000000-0005-0000-0000-000025000000}"/>
    <cellStyle name="Normal 11 23" xfId="35" xr:uid="{00000000-0005-0000-0000-000026000000}"/>
    <cellStyle name="Normal 11 24" xfId="36" xr:uid="{00000000-0005-0000-0000-000027000000}"/>
    <cellStyle name="Normal 11 25" xfId="37" xr:uid="{00000000-0005-0000-0000-000028000000}"/>
    <cellStyle name="Normal 11 26" xfId="38" xr:uid="{00000000-0005-0000-0000-000029000000}"/>
    <cellStyle name="Normal 11 27" xfId="39" xr:uid="{00000000-0005-0000-0000-00002A000000}"/>
    <cellStyle name="Normal 11 28" xfId="40" xr:uid="{00000000-0005-0000-0000-00002B000000}"/>
    <cellStyle name="Normal 11 29" xfId="41" xr:uid="{00000000-0005-0000-0000-00002C000000}"/>
    <cellStyle name="Normal 11 3" xfId="42" xr:uid="{00000000-0005-0000-0000-00002D000000}"/>
    <cellStyle name="Normal 11 30" xfId="43" xr:uid="{00000000-0005-0000-0000-00002E000000}"/>
    <cellStyle name="Normal 11 31" xfId="44" xr:uid="{00000000-0005-0000-0000-00002F000000}"/>
    <cellStyle name="Normal 11 32" xfId="45" xr:uid="{00000000-0005-0000-0000-000030000000}"/>
    <cellStyle name="Normal 11 33" xfId="46" xr:uid="{00000000-0005-0000-0000-000031000000}"/>
    <cellStyle name="Normal 11 34" xfId="47" xr:uid="{00000000-0005-0000-0000-000032000000}"/>
    <cellStyle name="Normal 11 35" xfId="48" xr:uid="{00000000-0005-0000-0000-000033000000}"/>
    <cellStyle name="Normal 11 36" xfId="49" xr:uid="{00000000-0005-0000-0000-000034000000}"/>
    <cellStyle name="Normal 11 37" xfId="50" xr:uid="{00000000-0005-0000-0000-000035000000}"/>
    <cellStyle name="Normal 11 38" xfId="51" xr:uid="{00000000-0005-0000-0000-000036000000}"/>
    <cellStyle name="Normal 11 39" xfId="52" xr:uid="{00000000-0005-0000-0000-000037000000}"/>
    <cellStyle name="Normal 11 4" xfId="53" xr:uid="{00000000-0005-0000-0000-000038000000}"/>
    <cellStyle name="Normal 11 40" xfId="54" xr:uid="{00000000-0005-0000-0000-000039000000}"/>
    <cellStyle name="Normal 11 41" xfId="55" xr:uid="{00000000-0005-0000-0000-00003A000000}"/>
    <cellStyle name="Normal 11 42" xfId="56" xr:uid="{00000000-0005-0000-0000-00003B000000}"/>
    <cellStyle name="Normal 11 43" xfId="57" xr:uid="{00000000-0005-0000-0000-00003C000000}"/>
    <cellStyle name="Normal 11 44" xfId="58" xr:uid="{00000000-0005-0000-0000-00003D000000}"/>
    <cellStyle name="Normal 11 44 2" xfId="59" xr:uid="{00000000-0005-0000-0000-00003E000000}"/>
    <cellStyle name="Normal 11 45" xfId="60" xr:uid="{00000000-0005-0000-0000-00003F000000}"/>
    <cellStyle name="Normal 11 46" xfId="61" xr:uid="{00000000-0005-0000-0000-000040000000}"/>
    <cellStyle name="Normal 11 5" xfId="62" xr:uid="{00000000-0005-0000-0000-000041000000}"/>
    <cellStyle name="Normal 11 6" xfId="63" xr:uid="{00000000-0005-0000-0000-000042000000}"/>
    <cellStyle name="Normal 11 7" xfId="64" xr:uid="{00000000-0005-0000-0000-000043000000}"/>
    <cellStyle name="Normal 11 8" xfId="65" xr:uid="{00000000-0005-0000-0000-000044000000}"/>
    <cellStyle name="Normal 11 9" xfId="66" xr:uid="{00000000-0005-0000-0000-000045000000}"/>
    <cellStyle name="Normal 110" xfId="67" xr:uid="{00000000-0005-0000-0000-000046000000}"/>
    <cellStyle name="Normal 12" xfId="1404" xr:uid="{00000000-0005-0000-0000-000047000000}"/>
    <cellStyle name="Normal 12 10" xfId="68" xr:uid="{00000000-0005-0000-0000-000048000000}"/>
    <cellStyle name="Normal 12 11" xfId="69" xr:uid="{00000000-0005-0000-0000-000049000000}"/>
    <cellStyle name="Normal 12 12" xfId="70" xr:uid="{00000000-0005-0000-0000-00004A000000}"/>
    <cellStyle name="Normal 12 13" xfId="71" xr:uid="{00000000-0005-0000-0000-00004B000000}"/>
    <cellStyle name="Normal 12 14" xfId="72" xr:uid="{00000000-0005-0000-0000-00004C000000}"/>
    <cellStyle name="Normal 12 15" xfId="73" xr:uid="{00000000-0005-0000-0000-00004D000000}"/>
    <cellStyle name="Normal 12 16" xfId="74" xr:uid="{00000000-0005-0000-0000-00004E000000}"/>
    <cellStyle name="Normal 12 17" xfId="75" xr:uid="{00000000-0005-0000-0000-00004F000000}"/>
    <cellStyle name="Normal 12 18" xfId="76" xr:uid="{00000000-0005-0000-0000-000050000000}"/>
    <cellStyle name="Normal 12 19" xfId="77" xr:uid="{00000000-0005-0000-0000-000051000000}"/>
    <cellStyle name="Normal 12 2" xfId="78" xr:uid="{00000000-0005-0000-0000-000052000000}"/>
    <cellStyle name="Normal 12 2 2" xfId="79" xr:uid="{00000000-0005-0000-0000-000053000000}"/>
    <cellStyle name="Normal 12 20" xfId="80" xr:uid="{00000000-0005-0000-0000-000054000000}"/>
    <cellStyle name="Normal 12 21" xfId="81" xr:uid="{00000000-0005-0000-0000-000055000000}"/>
    <cellStyle name="Normal 12 22" xfId="82" xr:uid="{00000000-0005-0000-0000-000056000000}"/>
    <cellStyle name="Normal 12 23" xfId="83" xr:uid="{00000000-0005-0000-0000-000057000000}"/>
    <cellStyle name="Normal 12 24" xfId="84" xr:uid="{00000000-0005-0000-0000-000058000000}"/>
    <cellStyle name="Normal 12 25" xfId="85" xr:uid="{00000000-0005-0000-0000-000059000000}"/>
    <cellStyle name="Normal 12 26" xfId="86" xr:uid="{00000000-0005-0000-0000-00005A000000}"/>
    <cellStyle name="Normal 12 27" xfId="87" xr:uid="{00000000-0005-0000-0000-00005B000000}"/>
    <cellStyle name="Normal 12 28" xfId="88" xr:uid="{00000000-0005-0000-0000-00005C000000}"/>
    <cellStyle name="Normal 12 29" xfId="89" xr:uid="{00000000-0005-0000-0000-00005D000000}"/>
    <cellStyle name="Normal 12 3" xfId="90" xr:uid="{00000000-0005-0000-0000-00005E000000}"/>
    <cellStyle name="Normal 12 30" xfId="91" xr:uid="{00000000-0005-0000-0000-00005F000000}"/>
    <cellStyle name="Normal 12 31" xfId="92" xr:uid="{00000000-0005-0000-0000-000060000000}"/>
    <cellStyle name="Normal 12 32" xfId="93" xr:uid="{00000000-0005-0000-0000-000061000000}"/>
    <cellStyle name="Normal 12 33" xfId="94" xr:uid="{00000000-0005-0000-0000-000062000000}"/>
    <cellStyle name="Normal 12 34" xfId="95" xr:uid="{00000000-0005-0000-0000-000063000000}"/>
    <cellStyle name="Normal 12 35" xfId="96" xr:uid="{00000000-0005-0000-0000-000064000000}"/>
    <cellStyle name="Normal 12 36" xfId="97" xr:uid="{00000000-0005-0000-0000-000065000000}"/>
    <cellStyle name="Normal 12 37" xfId="98" xr:uid="{00000000-0005-0000-0000-000066000000}"/>
    <cellStyle name="Normal 12 38" xfId="99" xr:uid="{00000000-0005-0000-0000-000067000000}"/>
    <cellStyle name="Normal 12 39" xfId="100" xr:uid="{00000000-0005-0000-0000-000068000000}"/>
    <cellStyle name="Normal 12 4" xfId="101" xr:uid="{00000000-0005-0000-0000-000069000000}"/>
    <cellStyle name="Normal 12 40" xfId="102" xr:uid="{00000000-0005-0000-0000-00006A000000}"/>
    <cellStyle name="Normal 12 41" xfId="103" xr:uid="{00000000-0005-0000-0000-00006B000000}"/>
    <cellStyle name="Normal 12 42" xfId="104" xr:uid="{00000000-0005-0000-0000-00006C000000}"/>
    <cellStyle name="Normal 12 43" xfId="105" xr:uid="{00000000-0005-0000-0000-00006D000000}"/>
    <cellStyle name="Normal 12 44" xfId="106" xr:uid="{00000000-0005-0000-0000-00006E000000}"/>
    <cellStyle name="Normal 12 45" xfId="107" xr:uid="{00000000-0005-0000-0000-00006F000000}"/>
    <cellStyle name="Normal 12 46" xfId="108" xr:uid="{00000000-0005-0000-0000-000070000000}"/>
    <cellStyle name="Normal 12 47" xfId="109" xr:uid="{00000000-0005-0000-0000-000071000000}"/>
    <cellStyle name="Normal 12 48" xfId="110" xr:uid="{00000000-0005-0000-0000-000072000000}"/>
    <cellStyle name="Normal 12 49" xfId="111" xr:uid="{00000000-0005-0000-0000-000073000000}"/>
    <cellStyle name="Normal 12 5" xfId="112" xr:uid="{00000000-0005-0000-0000-000074000000}"/>
    <cellStyle name="Normal 12 50" xfId="113" xr:uid="{00000000-0005-0000-0000-000075000000}"/>
    <cellStyle name="Normal 12 51" xfId="114" xr:uid="{00000000-0005-0000-0000-000076000000}"/>
    <cellStyle name="Normal 12 52" xfId="115" xr:uid="{00000000-0005-0000-0000-000077000000}"/>
    <cellStyle name="Normal 12 53" xfId="116" xr:uid="{00000000-0005-0000-0000-000078000000}"/>
    <cellStyle name="Normal 12 54" xfId="117" xr:uid="{00000000-0005-0000-0000-000079000000}"/>
    <cellStyle name="Normal 12 55" xfId="118" xr:uid="{00000000-0005-0000-0000-00007A000000}"/>
    <cellStyle name="Normal 12 56" xfId="119" xr:uid="{00000000-0005-0000-0000-00007B000000}"/>
    <cellStyle name="Normal 12 57" xfId="120" xr:uid="{00000000-0005-0000-0000-00007C000000}"/>
    <cellStyle name="Normal 12 58" xfId="121" xr:uid="{00000000-0005-0000-0000-00007D000000}"/>
    <cellStyle name="Normal 12 59" xfId="122" xr:uid="{00000000-0005-0000-0000-00007E000000}"/>
    <cellStyle name="Normal 12 6" xfId="123" xr:uid="{00000000-0005-0000-0000-00007F000000}"/>
    <cellStyle name="Normal 12 60" xfId="124" xr:uid="{00000000-0005-0000-0000-000080000000}"/>
    <cellStyle name="Normal 12 61" xfId="125" xr:uid="{00000000-0005-0000-0000-000081000000}"/>
    <cellStyle name="Normal 12 62" xfId="126" xr:uid="{00000000-0005-0000-0000-000082000000}"/>
    <cellStyle name="Normal 12 63" xfId="127" xr:uid="{00000000-0005-0000-0000-000083000000}"/>
    <cellStyle name="Normal 12 64" xfId="128" xr:uid="{00000000-0005-0000-0000-000084000000}"/>
    <cellStyle name="Normal 12 65" xfId="129" xr:uid="{00000000-0005-0000-0000-000085000000}"/>
    <cellStyle name="Normal 12 66" xfId="130" xr:uid="{00000000-0005-0000-0000-000086000000}"/>
    <cellStyle name="Normal 12 67" xfId="131" xr:uid="{00000000-0005-0000-0000-000087000000}"/>
    <cellStyle name="Normal 12 68" xfId="132" xr:uid="{00000000-0005-0000-0000-000088000000}"/>
    <cellStyle name="Normal 12 69" xfId="133" xr:uid="{00000000-0005-0000-0000-000089000000}"/>
    <cellStyle name="Normal 12 7" xfId="134" xr:uid="{00000000-0005-0000-0000-00008A000000}"/>
    <cellStyle name="Normal 12 70" xfId="135" xr:uid="{00000000-0005-0000-0000-00008B000000}"/>
    <cellStyle name="Normal 12 71" xfId="136" xr:uid="{00000000-0005-0000-0000-00008C000000}"/>
    <cellStyle name="Normal 12 72" xfId="137" xr:uid="{00000000-0005-0000-0000-00008D000000}"/>
    <cellStyle name="Normal 12 73" xfId="138" xr:uid="{00000000-0005-0000-0000-00008E000000}"/>
    <cellStyle name="Normal 12 74" xfId="139" xr:uid="{00000000-0005-0000-0000-00008F000000}"/>
    <cellStyle name="Normal 12 75" xfId="140" xr:uid="{00000000-0005-0000-0000-000090000000}"/>
    <cellStyle name="Normal 12 8" xfId="141" xr:uid="{00000000-0005-0000-0000-000091000000}"/>
    <cellStyle name="Normal 12 9" xfId="142" xr:uid="{00000000-0005-0000-0000-000092000000}"/>
    <cellStyle name="Normal 13" xfId="143" xr:uid="{00000000-0005-0000-0000-000093000000}"/>
    <cellStyle name="Normal 13 10" xfId="144" xr:uid="{00000000-0005-0000-0000-000094000000}"/>
    <cellStyle name="Normal 13 11" xfId="145" xr:uid="{00000000-0005-0000-0000-000095000000}"/>
    <cellStyle name="Normal 13 12" xfId="146" xr:uid="{00000000-0005-0000-0000-000096000000}"/>
    <cellStyle name="Normal 13 13" xfId="147" xr:uid="{00000000-0005-0000-0000-000097000000}"/>
    <cellStyle name="Normal 13 14" xfId="148" xr:uid="{00000000-0005-0000-0000-000098000000}"/>
    <cellStyle name="Normal 13 15" xfId="149" xr:uid="{00000000-0005-0000-0000-000099000000}"/>
    <cellStyle name="Normal 13 16" xfId="150" xr:uid="{00000000-0005-0000-0000-00009A000000}"/>
    <cellStyle name="Normal 13 17" xfId="151" xr:uid="{00000000-0005-0000-0000-00009B000000}"/>
    <cellStyle name="Normal 13 18" xfId="152" xr:uid="{00000000-0005-0000-0000-00009C000000}"/>
    <cellStyle name="Normal 13 19" xfId="153" xr:uid="{00000000-0005-0000-0000-00009D000000}"/>
    <cellStyle name="Normal 13 2" xfId="154" xr:uid="{00000000-0005-0000-0000-00009E000000}"/>
    <cellStyle name="Normal 13 20" xfId="155" xr:uid="{00000000-0005-0000-0000-00009F000000}"/>
    <cellStyle name="Normal 13 21" xfId="156" xr:uid="{00000000-0005-0000-0000-0000A0000000}"/>
    <cellStyle name="Normal 13 22" xfId="157" xr:uid="{00000000-0005-0000-0000-0000A1000000}"/>
    <cellStyle name="Normal 13 23" xfId="158" xr:uid="{00000000-0005-0000-0000-0000A2000000}"/>
    <cellStyle name="Normal 13 24" xfId="159" xr:uid="{00000000-0005-0000-0000-0000A3000000}"/>
    <cellStyle name="Normal 13 25" xfId="160" xr:uid="{00000000-0005-0000-0000-0000A4000000}"/>
    <cellStyle name="Normal 13 26" xfId="161" xr:uid="{00000000-0005-0000-0000-0000A5000000}"/>
    <cellStyle name="Normal 13 27" xfId="162" xr:uid="{00000000-0005-0000-0000-0000A6000000}"/>
    <cellStyle name="Normal 13 28" xfId="163" xr:uid="{00000000-0005-0000-0000-0000A7000000}"/>
    <cellStyle name="Normal 13 29" xfId="164" xr:uid="{00000000-0005-0000-0000-0000A8000000}"/>
    <cellStyle name="Normal 13 3" xfId="165" xr:uid="{00000000-0005-0000-0000-0000A9000000}"/>
    <cellStyle name="Normal 13 30" xfId="166" xr:uid="{00000000-0005-0000-0000-0000AA000000}"/>
    <cellStyle name="Normal 13 31" xfId="167" xr:uid="{00000000-0005-0000-0000-0000AB000000}"/>
    <cellStyle name="Normal 13 32" xfId="168" xr:uid="{00000000-0005-0000-0000-0000AC000000}"/>
    <cellStyle name="Normal 13 33" xfId="169" xr:uid="{00000000-0005-0000-0000-0000AD000000}"/>
    <cellStyle name="Normal 13 34" xfId="170" xr:uid="{00000000-0005-0000-0000-0000AE000000}"/>
    <cellStyle name="Normal 13 35" xfId="171" xr:uid="{00000000-0005-0000-0000-0000AF000000}"/>
    <cellStyle name="Normal 13 36" xfId="172" xr:uid="{00000000-0005-0000-0000-0000B0000000}"/>
    <cellStyle name="Normal 13 37" xfId="173" xr:uid="{00000000-0005-0000-0000-0000B1000000}"/>
    <cellStyle name="Normal 13 38" xfId="174" xr:uid="{00000000-0005-0000-0000-0000B2000000}"/>
    <cellStyle name="Normal 13 39" xfId="175" xr:uid="{00000000-0005-0000-0000-0000B3000000}"/>
    <cellStyle name="Normal 13 4" xfId="176" xr:uid="{00000000-0005-0000-0000-0000B4000000}"/>
    <cellStyle name="Normal 13 40" xfId="177" xr:uid="{00000000-0005-0000-0000-0000B5000000}"/>
    <cellStyle name="Normal 13 41" xfId="178" xr:uid="{00000000-0005-0000-0000-0000B6000000}"/>
    <cellStyle name="Normal 13 42" xfId="179" xr:uid="{00000000-0005-0000-0000-0000B7000000}"/>
    <cellStyle name="Normal 13 43" xfId="180" xr:uid="{00000000-0005-0000-0000-0000B8000000}"/>
    <cellStyle name="Normal 13 5" xfId="181" xr:uid="{00000000-0005-0000-0000-0000B9000000}"/>
    <cellStyle name="Normal 13 6" xfId="182" xr:uid="{00000000-0005-0000-0000-0000BA000000}"/>
    <cellStyle name="Normal 13 7" xfId="183" xr:uid="{00000000-0005-0000-0000-0000BB000000}"/>
    <cellStyle name="Normal 13 8" xfId="184" xr:uid="{00000000-0005-0000-0000-0000BC000000}"/>
    <cellStyle name="Normal 13 9" xfId="185" xr:uid="{00000000-0005-0000-0000-0000BD000000}"/>
    <cellStyle name="Normal 14" xfId="186" xr:uid="{00000000-0005-0000-0000-0000BE000000}"/>
    <cellStyle name="Normal 14 10" xfId="187" xr:uid="{00000000-0005-0000-0000-0000BF000000}"/>
    <cellStyle name="Normal 14 11" xfId="188" xr:uid="{00000000-0005-0000-0000-0000C0000000}"/>
    <cellStyle name="Normal 14 12" xfId="189" xr:uid="{00000000-0005-0000-0000-0000C1000000}"/>
    <cellStyle name="Normal 14 13" xfId="190" xr:uid="{00000000-0005-0000-0000-0000C2000000}"/>
    <cellStyle name="Normal 14 14" xfId="191" xr:uid="{00000000-0005-0000-0000-0000C3000000}"/>
    <cellStyle name="Normal 14 15" xfId="192" xr:uid="{00000000-0005-0000-0000-0000C4000000}"/>
    <cellStyle name="Normal 14 16" xfId="193" xr:uid="{00000000-0005-0000-0000-0000C5000000}"/>
    <cellStyle name="Normal 14 17" xfId="194" xr:uid="{00000000-0005-0000-0000-0000C6000000}"/>
    <cellStyle name="Normal 14 18" xfId="195" xr:uid="{00000000-0005-0000-0000-0000C7000000}"/>
    <cellStyle name="Normal 14 19" xfId="196" xr:uid="{00000000-0005-0000-0000-0000C8000000}"/>
    <cellStyle name="Normal 14 2" xfId="197" xr:uid="{00000000-0005-0000-0000-0000C9000000}"/>
    <cellStyle name="Normal 14 2 2" xfId="198" xr:uid="{00000000-0005-0000-0000-0000CA000000}"/>
    <cellStyle name="Normal 14 20" xfId="199" xr:uid="{00000000-0005-0000-0000-0000CB000000}"/>
    <cellStyle name="Normal 14 21" xfId="200" xr:uid="{00000000-0005-0000-0000-0000CC000000}"/>
    <cellStyle name="Normal 14 22" xfId="201" xr:uid="{00000000-0005-0000-0000-0000CD000000}"/>
    <cellStyle name="Normal 14 23" xfId="202" xr:uid="{00000000-0005-0000-0000-0000CE000000}"/>
    <cellStyle name="Normal 14 24" xfId="203" xr:uid="{00000000-0005-0000-0000-0000CF000000}"/>
    <cellStyle name="Normal 14 25" xfId="204" xr:uid="{00000000-0005-0000-0000-0000D0000000}"/>
    <cellStyle name="Normal 14 26" xfId="205" xr:uid="{00000000-0005-0000-0000-0000D1000000}"/>
    <cellStyle name="Normal 14 27" xfId="206" xr:uid="{00000000-0005-0000-0000-0000D2000000}"/>
    <cellStyle name="Normal 14 28" xfId="207" xr:uid="{00000000-0005-0000-0000-0000D3000000}"/>
    <cellStyle name="Normal 14 29" xfId="208" xr:uid="{00000000-0005-0000-0000-0000D4000000}"/>
    <cellStyle name="Normal 14 3" xfId="209" xr:uid="{00000000-0005-0000-0000-0000D5000000}"/>
    <cellStyle name="Normal 14 30" xfId="210" xr:uid="{00000000-0005-0000-0000-0000D6000000}"/>
    <cellStyle name="Normal 14 31" xfId="211" xr:uid="{00000000-0005-0000-0000-0000D7000000}"/>
    <cellStyle name="Normal 14 32" xfId="212" xr:uid="{00000000-0005-0000-0000-0000D8000000}"/>
    <cellStyle name="Normal 14 33" xfId="213" xr:uid="{00000000-0005-0000-0000-0000D9000000}"/>
    <cellStyle name="Normal 14 34" xfId="214" xr:uid="{00000000-0005-0000-0000-0000DA000000}"/>
    <cellStyle name="Normal 14 35" xfId="215" xr:uid="{00000000-0005-0000-0000-0000DB000000}"/>
    <cellStyle name="Normal 14 36" xfId="216" xr:uid="{00000000-0005-0000-0000-0000DC000000}"/>
    <cellStyle name="Normal 14 37" xfId="217" xr:uid="{00000000-0005-0000-0000-0000DD000000}"/>
    <cellStyle name="Normal 14 38" xfId="218" xr:uid="{00000000-0005-0000-0000-0000DE000000}"/>
    <cellStyle name="Normal 14 39" xfId="219" xr:uid="{00000000-0005-0000-0000-0000DF000000}"/>
    <cellStyle name="Normal 14 4" xfId="220" xr:uid="{00000000-0005-0000-0000-0000E0000000}"/>
    <cellStyle name="Normal 14 40" xfId="221" xr:uid="{00000000-0005-0000-0000-0000E1000000}"/>
    <cellStyle name="Normal 14 41" xfId="222" xr:uid="{00000000-0005-0000-0000-0000E2000000}"/>
    <cellStyle name="Normal 14 42" xfId="223" xr:uid="{00000000-0005-0000-0000-0000E3000000}"/>
    <cellStyle name="Normal 14 43" xfId="224" xr:uid="{00000000-0005-0000-0000-0000E4000000}"/>
    <cellStyle name="Normal 14 5" xfId="225" xr:uid="{00000000-0005-0000-0000-0000E5000000}"/>
    <cellStyle name="Normal 14 6" xfId="226" xr:uid="{00000000-0005-0000-0000-0000E6000000}"/>
    <cellStyle name="Normal 14 7" xfId="227" xr:uid="{00000000-0005-0000-0000-0000E7000000}"/>
    <cellStyle name="Normal 14 8" xfId="228" xr:uid="{00000000-0005-0000-0000-0000E8000000}"/>
    <cellStyle name="Normal 14 9" xfId="229" xr:uid="{00000000-0005-0000-0000-0000E9000000}"/>
    <cellStyle name="Normal 15" xfId="1401" xr:uid="{00000000-0005-0000-0000-0000EA000000}"/>
    <cellStyle name="Normal 15 10" xfId="230" xr:uid="{00000000-0005-0000-0000-0000EB000000}"/>
    <cellStyle name="Normal 15 11" xfId="231" xr:uid="{00000000-0005-0000-0000-0000EC000000}"/>
    <cellStyle name="Normal 15 12" xfId="232" xr:uid="{00000000-0005-0000-0000-0000ED000000}"/>
    <cellStyle name="Normal 15 13" xfId="233" xr:uid="{00000000-0005-0000-0000-0000EE000000}"/>
    <cellStyle name="Normal 15 14" xfId="234" xr:uid="{00000000-0005-0000-0000-0000EF000000}"/>
    <cellStyle name="Normal 15 15" xfId="235" xr:uid="{00000000-0005-0000-0000-0000F0000000}"/>
    <cellStyle name="Normal 15 16" xfId="236" xr:uid="{00000000-0005-0000-0000-0000F1000000}"/>
    <cellStyle name="Normal 15 17" xfId="237" xr:uid="{00000000-0005-0000-0000-0000F2000000}"/>
    <cellStyle name="Normal 15 18" xfId="238" xr:uid="{00000000-0005-0000-0000-0000F3000000}"/>
    <cellStyle name="Normal 15 19" xfId="239" xr:uid="{00000000-0005-0000-0000-0000F4000000}"/>
    <cellStyle name="Normal 15 2" xfId="240" xr:uid="{00000000-0005-0000-0000-0000F5000000}"/>
    <cellStyle name="Normal 15 2 2" xfId="241" xr:uid="{00000000-0005-0000-0000-0000F6000000}"/>
    <cellStyle name="Normal 15 20" xfId="242" xr:uid="{00000000-0005-0000-0000-0000F7000000}"/>
    <cellStyle name="Normal 15 21" xfId="243" xr:uid="{00000000-0005-0000-0000-0000F8000000}"/>
    <cellStyle name="Normal 15 22" xfId="244" xr:uid="{00000000-0005-0000-0000-0000F9000000}"/>
    <cellStyle name="Normal 15 23" xfId="245" xr:uid="{00000000-0005-0000-0000-0000FA000000}"/>
    <cellStyle name="Normal 15 24" xfId="246" xr:uid="{00000000-0005-0000-0000-0000FB000000}"/>
    <cellStyle name="Normal 15 25" xfId="247" xr:uid="{00000000-0005-0000-0000-0000FC000000}"/>
    <cellStyle name="Normal 15 26" xfId="248" xr:uid="{00000000-0005-0000-0000-0000FD000000}"/>
    <cellStyle name="Normal 15 27" xfId="249" xr:uid="{00000000-0005-0000-0000-0000FE000000}"/>
    <cellStyle name="Normal 15 28" xfId="250" xr:uid="{00000000-0005-0000-0000-0000FF000000}"/>
    <cellStyle name="Normal 15 29" xfId="251" xr:uid="{00000000-0005-0000-0000-000000010000}"/>
    <cellStyle name="Normal 15 3" xfId="252" xr:uid="{00000000-0005-0000-0000-000001010000}"/>
    <cellStyle name="Normal 15 30" xfId="253" xr:uid="{00000000-0005-0000-0000-000002010000}"/>
    <cellStyle name="Normal 15 31" xfId="254" xr:uid="{00000000-0005-0000-0000-000003010000}"/>
    <cellStyle name="Normal 15 32" xfId="255" xr:uid="{00000000-0005-0000-0000-000004010000}"/>
    <cellStyle name="Normal 15 33" xfId="256" xr:uid="{00000000-0005-0000-0000-000005010000}"/>
    <cellStyle name="Normal 15 34" xfId="257" xr:uid="{00000000-0005-0000-0000-000006010000}"/>
    <cellStyle name="Normal 15 35" xfId="258" xr:uid="{00000000-0005-0000-0000-000007010000}"/>
    <cellStyle name="Normal 15 36" xfId="259" xr:uid="{00000000-0005-0000-0000-000008010000}"/>
    <cellStyle name="Normal 15 37" xfId="260" xr:uid="{00000000-0005-0000-0000-000009010000}"/>
    <cellStyle name="Normal 15 38" xfId="261" xr:uid="{00000000-0005-0000-0000-00000A010000}"/>
    <cellStyle name="Normal 15 39" xfId="262" xr:uid="{00000000-0005-0000-0000-00000B010000}"/>
    <cellStyle name="Normal 15 4" xfId="263" xr:uid="{00000000-0005-0000-0000-00000C010000}"/>
    <cellStyle name="Normal 15 40" xfId="264" xr:uid="{00000000-0005-0000-0000-00000D010000}"/>
    <cellStyle name="Normal 15 41" xfId="265" xr:uid="{00000000-0005-0000-0000-00000E010000}"/>
    <cellStyle name="Normal 15 42" xfId="266" xr:uid="{00000000-0005-0000-0000-00000F010000}"/>
    <cellStyle name="Normal 15 43" xfId="267" xr:uid="{00000000-0005-0000-0000-000010010000}"/>
    <cellStyle name="Normal 15 44" xfId="268" xr:uid="{00000000-0005-0000-0000-000011010000}"/>
    <cellStyle name="Normal 15 45" xfId="1402" xr:uid="{00000000-0005-0000-0000-000012010000}"/>
    <cellStyle name="Normal 15 46" xfId="1403" xr:uid="{00000000-0005-0000-0000-000013010000}"/>
    <cellStyle name="Normal 15 5" xfId="269" xr:uid="{00000000-0005-0000-0000-000014010000}"/>
    <cellStyle name="Normal 15 6" xfId="270" xr:uid="{00000000-0005-0000-0000-000015010000}"/>
    <cellStyle name="Normal 15 7" xfId="271" xr:uid="{00000000-0005-0000-0000-000016010000}"/>
    <cellStyle name="Normal 15 8" xfId="272" xr:uid="{00000000-0005-0000-0000-000017010000}"/>
    <cellStyle name="Normal 15 9" xfId="273" xr:uid="{00000000-0005-0000-0000-000018010000}"/>
    <cellStyle name="Normal 16" xfId="274" xr:uid="{00000000-0005-0000-0000-000019010000}"/>
    <cellStyle name="Normal 16 10" xfId="275" xr:uid="{00000000-0005-0000-0000-00001A010000}"/>
    <cellStyle name="Normal 16 11" xfId="276" xr:uid="{00000000-0005-0000-0000-00001B010000}"/>
    <cellStyle name="Normal 16 12" xfId="277" xr:uid="{00000000-0005-0000-0000-00001C010000}"/>
    <cellStyle name="Normal 16 13" xfId="278" xr:uid="{00000000-0005-0000-0000-00001D010000}"/>
    <cellStyle name="Normal 16 14" xfId="279" xr:uid="{00000000-0005-0000-0000-00001E010000}"/>
    <cellStyle name="Normal 16 15" xfId="280" xr:uid="{00000000-0005-0000-0000-00001F010000}"/>
    <cellStyle name="Normal 16 16" xfId="281" xr:uid="{00000000-0005-0000-0000-000020010000}"/>
    <cellStyle name="Normal 16 17" xfId="282" xr:uid="{00000000-0005-0000-0000-000021010000}"/>
    <cellStyle name="Normal 16 18" xfId="283" xr:uid="{00000000-0005-0000-0000-000022010000}"/>
    <cellStyle name="Normal 16 19" xfId="284" xr:uid="{00000000-0005-0000-0000-000023010000}"/>
    <cellStyle name="Normal 16 2" xfId="285" xr:uid="{00000000-0005-0000-0000-000024010000}"/>
    <cellStyle name="Normal 16 2 2" xfId="286" xr:uid="{00000000-0005-0000-0000-000025010000}"/>
    <cellStyle name="Normal 16 20" xfId="287" xr:uid="{00000000-0005-0000-0000-000026010000}"/>
    <cellStyle name="Normal 16 21" xfId="288" xr:uid="{00000000-0005-0000-0000-000027010000}"/>
    <cellStyle name="Normal 16 22" xfId="289" xr:uid="{00000000-0005-0000-0000-000028010000}"/>
    <cellStyle name="Normal 16 23" xfId="290" xr:uid="{00000000-0005-0000-0000-000029010000}"/>
    <cellStyle name="Normal 16 24" xfId="291" xr:uid="{00000000-0005-0000-0000-00002A010000}"/>
    <cellStyle name="Normal 16 25" xfId="292" xr:uid="{00000000-0005-0000-0000-00002B010000}"/>
    <cellStyle name="Normal 16 26" xfId="293" xr:uid="{00000000-0005-0000-0000-00002C010000}"/>
    <cellStyle name="Normal 16 27" xfId="294" xr:uid="{00000000-0005-0000-0000-00002D010000}"/>
    <cellStyle name="Normal 16 28" xfId="295" xr:uid="{00000000-0005-0000-0000-00002E010000}"/>
    <cellStyle name="Normal 16 29" xfId="296" xr:uid="{00000000-0005-0000-0000-00002F010000}"/>
    <cellStyle name="Normal 16 3" xfId="297" xr:uid="{00000000-0005-0000-0000-000030010000}"/>
    <cellStyle name="Normal 16 30" xfId="298" xr:uid="{00000000-0005-0000-0000-000031010000}"/>
    <cellStyle name="Normal 16 31" xfId="299" xr:uid="{00000000-0005-0000-0000-000032010000}"/>
    <cellStyle name="Normal 16 32" xfId="300" xr:uid="{00000000-0005-0000-0000-000033010000}"/>
    <cellStyle name="Normal 16 33" xfId="301" xr:uid="{00000000-0005-0000-0000-000034010000}"/>
    <cellStyle name="Normal 16 34" xfId="302" xr:uid="{00000000-0005-0000-0000-000035010000}"/>
    <cellStyle name="Normal 16 35" xfId="303" xr:uid="{00000000-0005-0000-0000-000036010000}"/>
    <cellStyle name="Normal 16 36" xfId="304" xr:uid="{00000000-0005-0000-0000-000037010000}"/>
    <cellStyle name="Normal 16 37" xfId="305" xr:uid="{00000000-0005-0000-0000-000038010000}"/>
    <cellStyle name="Normal 16 38" xfId="306" xr:uid="{00000000-0005-0000-0000-000039010000}"/>
    <cellStyle name="Normal 16 39" xfId="307" xr:uid="{00000000-0005-0000-0000-00003A010000}"/>
    <cellStyle name="Normal 16 4" xfId="308" xr:uid="{00000000-0005-0000-0000-00003B010000}"/>
    <cellStyle name="Normal 16 40" xfId="309" xr:uid="{00000000-0005-0000-0000-00003C010000}"/>
    <cellStyle name="Normal 16 41" xfId="310" xr:uid="{00000000-0005-0000-0000-00003D010000}"/>
    <cellStyle name="Normal 16 42" xfId="311" xr:uid="{00000000-0005-0000-0000-00003E010000}"/>
    <cellStyle name="Normal 16 43" xfId="312" xr:uid="{00000000-0005-0000-0000-00003F010000}"/>
    <cellStyle name="Normal 16 5" xfId="313" xr:uid="{00000000-0005-0000-0000-000040010000}"/>
    <cellStyle name="Normal 16 6" xfId="314" xr:uid="{00000000-0005-0000-0000-000041010000}"/>
    <cellStyle name="Normal 16 7" xfId="315" xr:uid="{00000000-0005-0000-0000-000042010000}"/>
    <cellStyle name="Normal 16 8" xfId="316" xr:uid="{00000000-0005-0000-0000-000043010000}"/>
    <cellStyle name="Normal 16 9" xfId="317" xr:uid="{00000000-0005-0000-0000-000044010000}"/>
    <cellStyle name="Normal 17" xfId="318" xr:uid="{00000000-0005-0000-0000-000045010000}"/>
    <cellStyle name="Normal 17 10" xfId="319" xr:uid="{00000000-0005-0000-0000-000046010000}"/>
    <cellStyle name="Normal 17 11" xfId="320" xr:uid="{00000000-0005-0000-0000-000047010000}"/>
    <cellStyle name="Normal 17 12" xfId="321" xr:uid="{00000000-0005-0000-0000-000048010000}"/>
    <cellStyle name="Normal 17 13" xfId="322" xr:uid="{00000000-0005-0000-0000-000049010000}"/>
    <cellStyle name="Normal 17 14" xfId="323" xr:uid="{00000000-0005-0000-0000-00004A010000}"/>
    <cellStyle name="Normal 17 15" xfId="324" xr:uid="{00000000-0005-0000-0000-00004B010000}"/>
    <cellStyle name="Normal 17 16" xfId="325" xr:uid="{00000000-0005-0000-0000-00004C010000}"/>
    <cellStyle name="Normal 17 17" xfId="326" xr:uid="{00000000-0005-0000-0000-00004D010000}"/>
    <cellStyle name="Normal 17 18" xfId="327" xr:uid="{00000000-0005-0000-0000-00004E010000}"/>
    <cellStyle name="Normal 17 19" xfId="328" xr:uid="{00000000-0005-0000-0000-00004F010000}"/>
    <cellStyle name="Normal 17 2" xfId="329" xr:uid="{00000000-0005-0000-0000-000050010000}"/>
    <cellStyle name="Normal 17 2 2" xfId="330" xr:uid="{00000000-0005-0000-0000-000051010000}"/>
    <cellStyle name="Normal 17 20" xfId="331" xr:uid="{00000000-0005-0000-0000-000052010000}"/>
    <cellStyle name="Normal 17 21" xfId="332" xr:uid="{00000000-0005-0000-0000-000053010000}"/>
    <cellStyle name="Normal 17 22" xfId="333" xr:uid="{00000000-0005-0000-0000-000054010000}"/>
    <cellStyle name="Normal 17 23" xfId="334" xr:uid="{00000000-0005-0000-0000-000055010000}"/>
    <cellStyle name="Normal 17 24" xfId="335" xr:uid="{00000000-0005-0000-0000-000056010000}"/>
    <cellStyle name="Normal 17 25" xfId="336" xr:uid="{00000000-0005-0000-0000-000057010000}"/>
    <cellStyle name="Normal 17 26" xfId="337" xr:uid="{00000000-0005-0000-0000-000058010000}"/>
    <cellStyle name="Normal 17 27" xfId="338" xr:uid="{00000000-0005-0000-0000-000059010000}"/>
    <cellStyle name="Normal 17 28" xfId="339" xr:uid="{00000000-0005-0000-0000-00005A010000}"/>
    <cellStyle name="Normal 17 29" xfId="340" xr:uid="{00000000-0005-0000-0000-00005B010000}"/>
    <cellStyle name="Normal 17 3" xfId="341" xr:uid="{00000000-0005-0000-0000-00005C010000}"/>
    <cellStyle name="Normal 17 30" xfId="342" xr:uid="{00000000-0005-0000-0000-00005D010000}"/>
    <cellStyle name="Normal 17 31" xfId="343" xr:uid="{00000000-0005-0000-0000-00005E010000}"/>
    <cellStyle name="Normal 17 32" xfId="344" xr:uid="{00000000-0005-0000-0000-00005F010000}"/>
    <cellStyle name="Normal 17 33" xfId="345" xr:uid="{00000000-0005-0000-0000-000060010000}"/>
    <cellStyle name="Normal 17 34" xfId="346" xr:uid="{00000000-0005-0000-0000-000061010000}"/>
    <cellStyle name="Normal 17 35" xfId="347" xr:uid="{00000000-0005-0000-0000-000062010000}"/>
    <cellStyle name="Normal 17 36" xfId="348" xr:uid="{00000000-0005-0000-0000-000063010000}"/>
    <cellStyle name="Normal 17 37" xfId="349" xr:uid="{00000000-0005-0000-0000-000064010000}"/>
    <cellStyle name="Normal 17 38" xfId="350" xr:uid="{00000000-0005-0000-0000-000065010000}"/>
    <cellStyle name="Normal 17 39" xfId="351" xr:uid="{00000000-0005-0000-0000-000066010000}"/>
    <cellStyle name="Normal 17 4" xfId="352" xr:uid="{00000000-0005-0000-0000-000067010000}"/>
    <cellStyle name="Normal 17 40" xfId="353" xr:uid="{00000000-0005-0000-0000-000068010000}"/>
    <cellStyle name="Normal 17 41" xfId="354" xr:uid="{00000000-0005-0000-0000-000069010000}"/>
    <cellStyle name="Normal 17 42" xfId="355" xr:uid="{00000000-0005-0000-0000-00006A010000}"/>
    <cellStyle name="Normal 17 43" xfId="356" xr:uid="{00000000-0005-0000-0000-00006B010000}"/>
    <cellStyle name="Normal 17 5" xfId="357" xr:uid="{00000000-0005-0000-0000-00006C010000}"/>
    <cellStyle name="Normal 17 6" xfId="358" xr:uid="{00000000-0005-0000-0000-00006D010000}"/>
    <cellStyle name="Normal 17 7" xfId="359" xr:uid="{00000000-0005-0000-0000-00006E010000}"/>
    <cellStyle name="Normal 17 8" xfId="360" xr:uid="{00000000-0005-0000-0000-00006F010000}"/>
    <cellStyle name="Normal 17 9" xfId="361" xr:uid="{00000000-0005-0000-0000-000070010000}"/>
    <cellStyle name="Normal 18" xfId="362" xr:uid="{00000000-0005-0000-0000-000071010000}"/>
    <cellStyle name="Normal 18 10" xfId="363" xr:uid="{00000000-0005-0000-0000-000072010000}"/>
    <cellStyle name="Normal 18 11" xfId="364" xr:uid="{00000000-0005-0000-0000-000073010000}"/>
    <cellStyle name="Normal 18 12" xfId="365" xr:uid="{00000000-0005-0000-0000-000074010000}"/>
    <cellStyle name="Normal 18 13" xfId="366" xr:uid="{00000000-0005-0000-0000-000075010000}"/>
    <cellStyle name="Normal 18 14" xfId="367" xr:uid="{00000000-0005-0000-0000-000076010000}"/>
    <cellStyle name="Normal 18 15" xfId="368" xr:uid="{00000000-0005-0000-0000-000077010000}"/>
    <cellStyle name="Normal 18 16" xfId="369" xr:uid="{00000000-0005-0000-0000-000078010000}"/>
    <cellStyle name="Normal 18 17" xfId="370" xr:uid="{00000000-0005-0000-0000-000079010000}"/>
    <cellStyle name="Normal 18 18" xfId="371" xr:uid="{00000000-0005-0000-0000-00007A010000}"/>
    <cellStyle name="Normal 18 19" xfId="372" xr:uid="{00000000-0005-0000-0000-00007B010000}"/>
    <cellStyle name="Normal 18 2" xfId="373" xr:uid="{00000000-0005-0000-0000-00007C010000}"/>
    <cellStyle name="Normal 18 2 2" xfId="374" xr:uid="{00000000-0005-0000-0000-00007D010000}"/>
    <cellStyle name="Normal 18 20" xfId="375" xr:uid="{00000000-0005-0000-0000-00007E010000}"/>
    <cellStyle name="Normal 18 21" xfId="376" xr:uid="{00000000-0005-0000-0000-00007F010000}"/>
    <cellStyle name="Normal 18 22" xfId="377" xr:uid="{00000000-0005-0000-0000-000080010000}"/>
    <cellStyle name="Normal 18 23" xfId="378" xr:uid="{00000000-0005-0000-0000-000081010000}"/>
    <cellStyle name="Normal 18 24" xfId="379" xr:uid="{00000000-0005-0000-0000-000082010000}"/>
    <cellStyle name="Normal 18 25" xfId="380" xr:uid="{00000000-0005-0000-0000-000083010000}"/>
    <cellStyle name="Normal 18 26" xfId="381" xr:uid="{00000000-0005-0000-0000-000084010000}"/>
    <cellStyle name="Normal 18 27" xfId="382" xr:uid="{00000000-0005-0000-0000-000085010000}"/>
    <cellStyle name="Normal 18 28" xfId="383" xr:uid="{00000000-0005-0000-0000-000086010000}"/>
    <cellStyle name="Normal 18 29" xfId="384" xr:uid="{00000000-0005-0000-0000-000087010000}"/>
    <cellStyle name="Normal 18 3" xfId="385" xr:uid="{00000000-0005-0000-0000-000088010000}"/>
    <cellStyle name="Normal 18 30" xfId="386" xr:uid="{00000000-0005-0000-0000-000089010000}"/>
    <cellStyle name="Normal 18 31" xfId="387" xr:uid="{00000000-0005-0000-0000-00008A010000}"/>
    <cellStyle name="Normal 18 32" xfId="388" xr:uid="{00000000-0005-0000-0000-00008B010000}"/>
    <cellStyle name="Normal 18 33" xfId="389" xr:uid="{00000000-0005-0000-0000-00008C010000}"/>
    <cellStyle name="Normal 18 34" xfId="390" xr:uid="{00000000-0005-0000-0000-00008D010000}"/>
    <cellStyle name="Normal 18 35" xfId="391" xr:uid="{00000000-0005-0000-0000-00008E010000}"/>
    <cellStyle name="Normal 18 36" xfId="392" xr:uid="{00000000-0005-0000-0000-00008F010000}"/>
    <cellStyle name="Normal 18 37" xfId="393" xr:uid="{00000000-0005-0000-0000-000090010000}"/>
    <cellStyle name="Normal 18 38" xfId="394" xr:uid="{00000000-0005-0000-0000-000091010000}"/>
    <cellStyle name="Normal 18 39" xfId="395" xr:uid="{00000000-0005-0000-0000-000092010000}"/>
    <cellStyle name="Normal 18 4" xfId="396" xr:uid="{00000000-0005-0000-0000-000093010000}"/>
    <cellStyle name="Normal 18 40" xfId="397" xr:uid="{00000000-0005-0000-0000-000094010000}"/>
    <cellStyle name="Normal 18 41" xfId="398" xr:uid="{00000000-0005-0000-0000-000095010000}"/>
    <cellStyle name="Normal 18 42" xfId="399" xr:uid="{00000000-0005-0000-0000-000096010000}"/>
    <cellStyle name="Normal 18 43" xfId="400" xr:uid="{00000000-0005-0000-0000-000097010000}"/>
    <cellStyle name="Normal 18 5" xfId="401" xr:uid="{00000000-0005-0000-0000-000098010000}"/>
    <cellStyle name="Normal 18 6" xfId="402" xr:uid="{00000000-0005-0000-0000-000099010000}"/>
    <cellStyle name="Normal 18 7" xfId="403" xr:uid="{00000000-0005-0000-0000-00009A010000}"/>
    <cellStyle name="Normal 18 8" xfId="404" xr:uid="{00000000-0005-0000-0000-00009B010000}"/>
    <cellStyle name="Normal 18 9" xfId="405" xr:uid="{00000000-0005-0000-0000-00009C010000}"/>
    <cellStyle name="Normal 19" xfId="406" xr:uid="{00000000-0005-0000-0000-00009D010000}"/>
    <cellStyle name="Normal 19 10" xfId="407" xr:uid="{00000000-0005-0000-0000-00009E010000}"/>
    <cellStyle name="Normal 19 11" xfId="408" xr:uid="{00000000-0005-0000-0000-00009F010000}"/>
    <cellStyle name="Normal 19 12" xfId="409" xr:uid="{00000000-0005-0000-0000-0000A0010000}"/>
    <cellStyle name="Normal 19 13" xfId="410" xr:uid="{00000000-0005-0000-0000-0000A1010000}"/>
    <cellStyle name="Normal 19 14" xfId="411" xr:uid="{00000000-0005-0000-0000-0000A2010000}"/>
    <cellStyle name="Normal 19 15" xfId="412" xr:uid="{00000000-0005-0000-0000-0000A3010000}"/>
    <cellStyle name="Normal 19 16" xfId="413" xr:uid="{00000000-0005-0000-0000-0000A4010000}"/>
    <cellStyle name="Normal 19 17" xfId="414" xr:uid="{00000000-0005-0000-0000-0000A5010000}"/>
    <cellStyle name="Normal 19 18" xfId="415" xr:uid="{00000000-0005-0000-0000-0000A6010000}"/>
    <cellStyle name="Normal 19 19" xfId="416" xr:uid="{00000000-0005-0000-0000-0000A7010000}"/>
    <cellStyle name="Normal 19 2" xfId="417" xr:uid="{00000000-0005-0000-0000-0000A8010000}"/>
    <cellStyle name="Normal 19 20" xfId="418" xr:uid="{00000000-0005-0000-0000-0000A9010000}"/>
    <cellStyle name="Normal 19 21" xfId="419" xr:uid="{00000000-0005-0000-0000-0000AA010000}"/>
    <cellStyle name="Normal 19 22" xfId="420" xr:uid="{00000000-0005-0000-0000-0000AB010000}"/>
    <cellStyle name="Normal 19 23" xfId="421" xr:uid="{00000000-0005-0000-0000-0000AC010000}"/>
    <cellStyle name="Normal 19 24" xfId="422" xr:uid="{00000000-0005-0000-0000-0000AD010000}"/>
    <cellStyle name="Normal 19 25" xfId="423" xr:uid="{00000000-0005-0000-0000-0000AE010000}"/>
    <cellStyle name="Normal 19 26" xfId="424" xr:uid="{00000000-0005-0000-0000-0000AF010000}"/>
    <cellStyle name="Normal 19 27" xfId="425" xr:uid="{00000000-0005-0000-0000-0000B0010000}"/>
    <cellStyle name="Normal 19 28" xfId="426" xr:uid="{00000000-0005-0000-0000-0000B1010000}"/>
    <cellStyle name="Normal 19 29" xfId="427" xr:uid="{00000000-0005-0000-0000-0000B2010000}"/>
    <cellStyle name="Normal 19 3" xfId="428" xr:uid="{00000000-0005-0000-0000-0000B3010000}"/>
    <cellStyle name="Normal 19 30" xfId="429" xr:uid="{00000000-0005-0000-0000-0000B4010000}"/>
    <cellStyle name="Normal 19 31" xfId="430" xr:uid="{00000000-0005-0000-0000-0000B5010000}"/>
    <cellStyle name="Normal 19 32" xfId="431" xr:uid="{00000000-0005-0000-0000-0000B6010000}"/>
    <cellStyle name="Normal 19 33" xfId="432" xr:uid="{00000000-0005-0000-0000-0000B7010000}"/>
    <cellStyle name="Normal 19 34" xfId="433" xr:uid="{00000000-0005-0000-0000-0000B8010000}"/>
    <cellStyle name="Normal 19 35" xfId="434" xr:uid="{00000000-0005-0000-0000-0000B9010000}"/>
    <cellStyle name="Normal 19 36" xfId="435" xr:uid="{00000000-0005-0000-0000-0000BA010000}"/>
    <cellStyle name="Normal 19 37" xfId="436" xr:uid="{00000000-0005-0000-0000-0000BB010000}"/>
    <cellStyle name="Normal 19 38" xfId="437" xr:uid="{00000000-0005-0000-0000-0000BC010000}"/>
    <cellStyle name="Normal 19 39" xfId="438" xr:uid="{00000000-0005-0000-0000-0000BD010000}"/>
    <cellStyle name="Normal 19 4" xfId="439" xr:uid="{00000000-0005-0000-0000-0000BE010000}"/>
    <cellStyle name="Normal 19 40" xfId="440" xr:uid="{00000000-0005-0000-0000-0000BF010000}"/>
    <cellStyle name="Normal 19 41" xfId="441" xr:uid="{00000000-0005-0000-0000-0000C0010000}"/>
    <cellStyle name="Normal 19 42" xfId="442" xr:uid="{00000000-0005-0000-0000-0000C1010000}"/>
    <cellStyle name="Normal 19 5" xfId="443" xr:uid="{00000000-0005-0000-0000-0000C2010000}"/>
    <cellStyle name="Normal 19 6" xfId="444" xr:uid="{00000000-0005-0000-0000-0000C3010000}"/>
    <cellStyle name="Normal 19 7" xfId="445" xr:uid="{00000000-0005-0000-0000-0000C4010000}"/>
    <cellStyle name="Normal 19 8" xfId="446" xr:uid="{00000000-0005-0000-0000-0000C5010000}"/>
    <cellStyle name="Normal 19 9" xfId="447" xr:uid="{00000000-0005-0000-0000-0000C6010000}"/>
    <cellStyle name="Normal 2" xfId="448" xr:uid="{00000000-0005-0000-0000-0000C7010000}"/>
    <cellStyle name="Normal 2 10" xfId="449" xr:uid="{00000000-0005-0000-0000-0000C8010000}"/>
    <cellStyle name="Normal 2 2" xfId="450" xr:uid="{00000000-0005-0000-0000-0000C9010000}"/>
    <cellStyle name="Normal 2 2 2" xfId="451" xr:uid="{00000000-0005-0000-0000-0000CA010000}"/>
    <cellStyle name="Normal 2 3" xfId="452" xr:uid="{00000000-0005-0000-0000-0000CB010000}"/>
    <cellStyle name="Normal 2 3 2" xfId="453" xr:uid="{00000000-0005-0000-0000-0000CC010000}"/>
    <cellStyle name="Normal 2 4" xfId="454" xr:uid="{00000000-0005-0000-0000-0000CD010000}"/>
    <cellStyle name="Normal 2 4 2" xfId="455" xr:uid="{00000000-0005-0000-0000-0000CE010000}"/>
    <cellStyle name="Normal 2 5" xfId="456" xr:uid="{00000000-0005-0000-0000-0000CF010000}"/>
    <cellStyle name="Normal 2 5 2" xfId="457" xr:uid="{00000000-0005-0000-0000-0000D0010000}"/>
    <cellStyle name="Normal 2 6" xfId="458" xr:uid="{00000000-0005-0000-0000-0000D1010000}"/>
    <cellStyle name="Normal 2 6 2" xfId="459" xr:uid="{00000000-0005-0000-0000-0000D2010000}"/>
    <cellStyle name="Normal 2 7" xfId="460" xr:uid="{00000000-0005-0000-0000-0000D3010000}"/>
    <cellStyle name="Normal 2 7 2" xfId="461" xr:uid="{00000000-0005-0000-0000-0000D4010000}"/>
    <cellStyle name="Normal 2 8" xfId="462" xr:uid="{00000000-0005-0000-0000-0000D5010000}"/>
    <cellStyle name="Normal 2 8 2" xfId="463" xr:uid="{00000000-0005-0000-0000-0000D6010000}"/>
    <cellStyle name="Normal 20" xfId="464" xr:uid="{00000000-0005-0000-0000-0000D7010000}"/>
    <cellStyle name="Normal 20 10" xfId="465" xr:uid="{00000000-0005-0000-0000-0000D8010000}"/>
    <cellStyle name="Normal 20 11" xfId="466" xr:uid="{00000000-0005-0000-0000-0000D9010000}"/>
    <cellStyle name="Normal 20 12" xfId="467" xr:uid="{00000000-0005-0000-0000-0000DA010000}"/>
    <cellStyle name="Normal 20 13" xfId="468" xr:uid="{00000000-0005-0000-0000-0000DB010000}"/>
    <cellStyle name="Normal 20 14" xfId="469" xr:uid="{00000000-0005-0000-0000-0000DC010000}"/>
    <cellStyle name="Normal 20 15" xfId="470" xr:uid="{00000000-0005-0000-0000-0000DD010000}"/>
    <cellStyle name="Normal 20 16" xfId="471" xr:uid="{00000000-0005-0000-0000-0000DE010000}"/>
    <cellStyle name="Normal 20 17" xfId="472" xr:uid="{00000000-0005-0000-0000-0000DF010000}"/>
    <cellStyle name="Normal 20 18" xfId="473" xr:uid="{00000000-0005-0000-0000-0000E0010000}"/>
    <cellStyle name="Normal 20 19" xfId="474" xr:uid="{00000000-0005-0000-0000-0000E1010000}"/>
    <cellStyle name="Normal 20 2" xfId="475" xr:uid="{00000000-0005-0000-0000-0000E2010000}"/>
    <cellStyle name="Normal 20 20" xfId="476" xr:uid="{00000000-0005-0000-0000-0000E3010000}"/>
    <cellStyle name="Normal 20 21" xfId="477" xr:uid="{00000000-0005-0000-0000-0000E4010000}"/>
    <cellStyle name="Normal 20 22" xfId="478" xr:uid="{00000000-0005-0000-0000-0000E5010000}"/>
    <cellStyle name="Normal 20 23" xfId="479" xr:uid="{00000000-0005-0000-0000-0000E6010000}"/>
    <cellStyle name="Normal 20 24" xfId="480" xr:uid="{00000000-0005-0000-0000-0000E7010000}"/>
    <cellStyle name="Normal 20 25" xfId="481" xr:uid="{00000000-0005-0000-0000-0000E8010000}"/>
    <cellStyle name="Normal 20 26" xfId="482" xr:uid="{00000000-0005-0000-0000-0000E9010000}"/>
    <cellStyle name="Normal 20 27" xfId="483" xr:uid="{00000000-0005-0000-0000-0000EA010000}"/>
    <cellStyle name="Normal 20 28" xfId="484" xr:uid="{00000000-0005-0000-0000-0000EB010000}"/>
    <cellStyle name="Normal 20 29" xfId="485" xr:uid="{00000000-0005-0000-0000-0000EC010000}"/>
    <cellStyle name="Normal 20 3" xfId="486" xr:uid="{00000000-0005-0000-0000-0000ED010000}"/>
    <cellStyle name="Normal 20 30" xfId="487" xr:uid="{00000000-0005-0000-0000-0000EE010000}"/>
    <cellStyle name="Normal 20 31" xfId="488" xr:uid="{00000000-0005-0000-0000-0000EF010000}"/>
    <cellStyle name="Normal 20 32" xfId="489" xr:uid="{00000000-0005-0000-0000-0000F0010000}"/>
    <cellStyle name="Normal 20 33" xfId="490" xr:uid="{00000000-0005-0000-0000-0000F1010000}"/>
    <cellStyle name="Normal 20 34" xfId="491" xr:uid="{00000000-0005-0000-0000-0000F2010000}"/>
    <cellStyle name="Normal 20 35" xfId="492" xr:uid="{00000000-0005-0000-0000-0000F3010000}"/>
    <cellStyle name="Normal 20 36" xfId="493" xr:uid="{00000000-0005-0000-0000-0000F4010000}"/>
    <cellStyle name="Normal 20 37" xfId="494" xr:uid="{00000000-0005-0000-0000-0000F5010000}"/>
    <cellStyle name="Normal 20 38" xfId="495" xr:uid="{00000000-0005-0000-0000-0000F6010000}"/>
    <cellStyle name="Normal 20 39" xfId="496" xr:uid="{00000000-0005-0000-0000-0000F7010000}"/>
    <cellStyle name="Normal 20 4" xfId="497" xr:uid="{00000000-0005-0000-0000-0000F8010000}"/>
    <cellStyle name="Normal 20 40" xfId="498" xr:uid="{00000000-0005-0000-0000-0000F9010000}"/>
    <cellStyle name="Normal 20 41" xfId="499" xr:uid="{00000000-0005-0000-0000-0000FA010000}"/>
    <cellStyle name="Normal 20 42" xfId="500" xr:uid="{00000000-0005-0000-0000-0000FB010000}"/>
    <cellStyle name="Normal 20 5" xfId="501" xr:uid="{00000000-0005-0000-0000-0000FC010000}"/>
    <cellStyle name="Normal 20 6" xfId="502" xr:uid="{00000000-0005-0000-0000-0000FD010000}"/>
    <cellStyle name="Normal 20 7" xfId="503" xr:uid="{00000000-0005-0000-0000-0000FE010000}"/>
    <cellStyle name="Normal 20 8" xfId="504" xr:uid="{00000000-0005-0000-0000-0000FF010000}"/>
    <cellStyle name="Normal 20 9" xfId="505" xr:uid="{00000000-0005-0000-0000-000000020000}"/>
    <cellStyle name="Normal 21" xfId="506" xr:uid="{00000000-0005-0000-0000-000001020000}"/>
    <cellStyle name="Normal 21 2" xfId="507" xr:uid="{00000000-0005-0000-0000-000002020000}"/>
    <cellStyle name="Normal 22" xfId="508" xr:uid="{00000000-0005-0000-0000-000003020000}"/>
    <cellStyle name="Normal 22 2" xfId="509" xr:uid="{00000000-0005-0000-0000-000004020000}"/>
    <cellStyle name="Normal 23" xfId="510" xr:uid="{00000000-0005-0000-0000-000005020000}"/>
    <cellStyle name="Normal 23 10" xfId="511" xr:uid="{00000000-0005-0000-0000-000006020000}"/>
    <cellStyle name="Normal 23 11" xfId="512" xr:uid="{00000000-0005-0000-0000-000007020000}"/>
    <cellStyle name="Normal 23 12" xfId="513" xr:uid="{00000000-0005-0000-0000-000008020000}"/>
    <cellStyle name="Normal 23 13" xfId="514" xr:uid="{00000000-0005-0000-0000-000009020000}"/>
    <cellStyle name="Normal 23 14" xfId="515" xr:uid="{00000000-0005-0000-0000-00000A020000}"/>
    <cellStyle name="Normal 23 15" xfId="516" xr:uid="{00000000-0005-0000-0000-00000B020000}"/>
    <cellStyle name="Normal 23 16" xfId="517" xr:uid="{00000000-0005-0000-0000-00000C020000}"/>
    <cellStyle name="Normal 23 17" xfId="518" xr:uid="{00000000-0005-0000-0000-00000D020000}"/>
    <cellStyle name="Normal 23 18" xfId="519" xr:uid="{00000000-0005-0000-0000-00000E020000}"/>
    <cellStyle name="Normal 23 19" xfId="520" xr:uid="{00000000-0005-0000-0000-00000F020000}"/>
    <cellStyle name="Normal 23 2" xfId="521" xr:uid="{00000000-0005-0000-0000-000010020000}"/>
    <cellStyle name="Normal 23 20" xfId="522" xr:uid="{00000000-0005-0000-0000-000011020000}"/>
    <cellStyle name="Normal 23 21" xfId="523" xr:uid="{00000000-0005-0000-0000-000012020000}"/>
    <cellStyle name="Normal 23 22" xfId="524" xr:uid="{00000000-0005-0000-0000-000013020000}"/>
    <cellStyle name="Normal 23 23" xfId="525" xr:uid="{00000000-0005-0000-0000-000014020000}"/>
    <cellStyle name="Normal 23 24" xfId="526" xr:uid="{00000000-0005-0000-0000-000015020000}"/>
    <cellStyle name="Normal 23 25" xfId="527" xr:uid="{00000000-0005-0000-0000-000016020000}"/>
    <cellStyle name="Normal 23 26" xfId="528" xr:uid="{00000000-0005-0000-0000-000017020000}"/>
    <cellStyle name="Normal 23 27" xfId="529" xr:uid="{00000000-0005-0000-0000-000018020000}"/>
    <cellStyle name="Normal 23 28" xfId="530" xr:uid="{00000000-0005-0000-0000-000019020000}"/>
    <cellStyle name="Normal 23 29" xfId="531" xr:uid="{00000000-0005-0000-0000-00001A020000}"/>
    <cellStyle name="Normal 23 3" xfId="532" xr:uid="{00000000-0005-0000-0000-00001B020000}"/>
    <cellStyle name="Normal 23 30" xfId="533" xr:uid="{00000000-0005-0000-0000-00001C020000}"/>
    <cellStyle name="Normal 23 31" xfId="534" xr:uid="{00000000-0005-0000-0000-00001D020000}"/>
    <cellStyle name="Normal 23 32" xfId="535" xr:uid="{00000000-0005-0000-0000-00001E020000}"/>
    <cellStyle name="Normal 23 33" xfId="536" xr:uid="{00000000-0005-0000-0000-00001F020000}"/>
    <cellStyle name="Normal 23 34" xfId="537" xr:uid="{00000000-0005-0000-0000-000020020000}"/>
    <cellStyle name="Normal 23 35" xfId="538" xr:uid="{00000000-0005-0000-0000-000021020000}"/>
    <cellStyle name="Normal 23 36" xfId="539" xr:uid="{00000000-0005-0000-0000-000022020000}"/>
    <cellStyle name="Normal 23 37" xfId="540" xr:uid="{00000000-0005-0000-0000-000023020000}"/>
    <cellStyle name="Normal 23 38" xfId="541" xr:uid="{00000000-0005-0000-0000-000024020000}"/>
    <cellStyle name="Normal 23 39" xfId="542" xr:uid="{00000000-0005-0000-0000-000025020000}"/>
    <cellStyle name="Normal 23 4" xfId="543" xr:uid="{00000000-0005-0000-0000-000026020000}"/>
    <cellStyle name="Normal 23 40" xfId="544" xr:uid="{00000000-0005-0000-0000-000027020000}"/>
    <cellStyle name="Normal 23 41" xfId="545" xr:uid="{00000000-0005-0000-0000-000028020000}"/>
    <cellStyle name="Normal 23 42" xfId="546" xr:uid="{00000000-0005-0000-0000-000029020000}"/>
    <cellStyle name="Normal 23 43" xfId="547" xr:uid="{00000000-0005-0000-0000-00002A020000}"/>
    <cellStyle name="Normal 23 5" xfId="548" xr:uid="{00000000-0005-0000-0000-00002B020000}"/>
    <cellStyle name="Normal 23 6" xfId="549" xr:uid="{00000000-0005-0000-0000-00002C020000}"/>
    <cellStyle name="Normal 23 7" xfId="550" xr:uid="{00000000-0005-0000-0000-00002D020000}"/>
    <cellStyle name="Normal 23 8" xfId="551" xr:uid="{00000000-0005-0000-0000-00002E020000}"/>
    <cellStyle name="Normal 23 9" xfId="552" xr:uid="{00000000-0005-0000-0000-00002F020000}"/>
    <cellStyle name="Normal 24" xfId="553" xr:uid="{00000000-0005-0000-0000-000030020000}"/>
    <cellStyle name="Normal 24 10" xfId="554" xr:uid="{00000000-0005-0000-0000-000031020000}"/>
    <cellStyle name="Normal 24 11" xfId="555" xr:uid="{00000000-0005-0000-0000-000032020000}"/>
    <cellStyle name="Normal 24 12" xfId="556" xr:uid="{00000000-0005-0000-0000-000033020000}"/>
    <cellStyle name="Normal 24 13" xfId="557" xr:uid="{00000000-0005-0000-0000-000034020000}"/>
    <cellStyle name="Normal 24 14" xfId="558" xr:uid="{00000000-0005-0000-0000-000035020000}"/>
    <cellStyle name="Normal 24 15" xfId="559" xr:uid="{00000000-0005-0000-0000-000036020000}"/>
    <cellStyle name="Normal 24 16" xfId="560" xr:uid="{00000000-0005-0000-0000-000037020000}"/>
    <cellStyle name="Normal 24 17" xfId="561" xr:uid="{00000000-0005-0000-0000-000038020000}"/>
    <cellStyle name="Normal 24 18" xfId="562" xr:uid="{00000000-0005-0000-0000-000039020000}"/>
    <cellStyle name="Normal 24 19" xfId="563" xr:uid="{00000000-0005-0000-0000-00003A020000}"/>
    <cellStyle name="Normal 24 2" xfId="564" xr:uid="{00000000-0005-0000-0000-00003B020000}"/>
    <cellStyle name="Normal 24 20" xfId="565" xr:uid="{00000000-0005-0000-0000-00003C020000}"/>
    <cellStyle name="Normal 24 21" xfId="566" xr:uid="{00000000-0005-0000-0000-00003D020000}"/>
    <cellStyle name="Normal 24 22" xfId="567" xr:uid="{00000000-0005-0000-0000-00003E020000}"/>
    <cellStyle name="Normal 24 23" xfId="568" xr:uid="{00000000-0005-0000-0000-00003F020000}"/>
    <cellStyle name="Normal 24 24" xfId="569" xr:uid="{00000000-0005-0000-0000-000040020000}"/>
    <cellStyle name="Normal 24 25" xfId="570" xr:uid="{00000000-0005-0000-0000-000041020000}"/>
    <cellStyle name="Normal 24 26" xfId="571" xr:uid="{00000000-0005-0000-0000-000042020000}"/>
    <cellStyle name="Normal 24 27" xfId="572" xr:uid="{00000000-0005-0000-0000-000043020000}"/>
    <cellStyle name="Normal 24 28" xfId="573" xr:uid="{00000000-0005-0000-0000-000044020000}"/>
    <cellStyle name="Normal 24 29" xfId="574" xr:uid="{00000000-0005-0000-0000-000045020000}"/>
    <cellStyle name="Normal 24 3" xfId="575" xr:uid="{00000000-0005-0000-0000-000046020000}"/>
    <cellStyle name="Normal 24 30" xfId="576" xr:uid="{00000000-0005-0000-0000-000047020000}"/>
    <cellStyle name="Normal 24 31" xfId="577" xr:uid="{00000000-0005-0000-0000-000048020000}"/>
    <cellStyle name="Normal 24 32" xfId="578" xr:uid="{00000000-0005-0000-0000-000049020000}"/>
    <cellStyle name="Normal 24 33" xfId="579" xr:uid="{00000000-0005-0000-0000-00004A020000}"/>
    <cellStyle name="Normal 24 34" xfId="580" xr:uid="{00000000-0005-0000-0000-00004B020000}"/>
    <cellStyle name="Normal 24 35" xfId="581" xr:uid="{00000000-0005-0000-0000-00004C020000}"/>
    <cellStyle name="Normal 24 36" xfId="582" xr:uid="{00000000-0005-0000-0000-00004D020000}"/>
    <cellStyle name="Normal 24 37" xfId="583" xr:uid="{00000000-0005-0000-0000-00004E020000}"/>
    <cellStyle name="Normal 24 38" xfId="584" xr:uid="{00000000-0005-0000-0000-00004F020000}"/>
    <cellStyle name="Normal 24 39" xfId="585" xr:uid="{00000000-0005-0000-0000-000050020000}"/>
    <cellStyle name="Normal 24 4" xfId="586" xr:uid="{00000000-0005-0000-0000-000051020000}"/>
    <cellStyle name="Normal 24 40" xfId="587" xr:uid="{00000000-0005-0000-0000-000052020000}"/>
    <cellStyle name="Normal 24 41" xfId="588" xr:uid="{00000000-0005-0000-0000-000053020000}"/>
    <cellStyle name="Normal 24 42" xfId="589" xr:uid="{00000000-0005-0000-0000-000054020000}"/>
    <cellStyle name="Normal 24 5" xfId="590" xr:uid="{00000000-0005-0000-0000-000055020000}"/>
    <cellStyle name="Normal 24 6" xfId="591" xr:uid="{00000000-0005-0000-0000-000056020000}"/>
    <cellStyle name="Normal 24 7" xfId="592" xr:uid="{00000000-0005-0000-0000-000057020000}"/>
    <cellStyle name="Normal 24 8" xfId="593" xr:uid="{00000000-0005-0000-0000-000058020000}"/>
    <cellStyle name="Normal 24 9" xfId="594" xr:uid="{00000000-0005-0000-0000-000059020000}"/>
    <cellStyle name="Normal 25" xfId="595" xr:uid="{00000000-0005-0000-0000-00005A020000}"/>
    <cellStyle name="Normal 25 10" xfId="596" xr:uid="{00000000-0005-0000-0000-00005B020000}"/>
    <cellStyle name="Normal 25 11" xfId="597" xr:uid="{00000000-0005-0000-0000-00005C020000}"/>
    <cellStyle name="Normal 25 12" xfId="598" xr:uid="{00000000-0005-0000-0000-00005D020000}"/>
    <cellStyle name="Normal 25 13" xfId="599" xr:uid="{00000000-0005-0000-0000-00005E020000}"/>
    <cellStyle name="Normal 25 14" xfId="600" xr:uid="{00000000-0005-0000-0000-00005F020000}"/>
    <cellStyle name="Normal 25 15" xfId="601" xr:uid="{00000000-0005-0000-0000-000060020000}"/>
    <cellStyle name="Normal 25 16" xfId="602" xr:uid="{00000000-0005-0000-0000-000061020000}"/>
    <cellStyle name="Normal 25 17" xfId="603" xr:uid="{00000000-0005-0000-0000-000062020000}"/>
    <cellStyle name="Normal 25 18" xfId="604" xr:uid="{00000000-0005-0000-0000-000063020000}"/>
    <cellStyle name="Normal 25 19" xfId="605" xr:uid="{00000000-0005-0000-0000-000064020000}"/>
    <cellStyle name="Normal 25 2" xfId="606" xr:uid="{00000000-0005-0000-0000-000065020000}"/>
    <cellStyle name="Normal 25 20" xfId="607" xr:uid="{00000000-0005-0000-0000-000066020000}"/>
    <cellStyle name="Normal 25 21" xfId="608" xr:uid="{00000000-0005-0000-0000-000067020000}"/>
    <cellStyle name="Normal 25 22" xfId="609" xr:uid="{00000000-0005-0000-0000-000068020000}"/>
    <cellStyle name="Normal 25 23" xfId="610" xr:uid="{00000000-0005-0000-0000-000069020000}"/>
    <cellStyle name="Normal 25 24" xfId="611" xr:uid="{00000000-0005-0000-0000-00006A020000}"/>
    <cellStyle name="Normal 25 25" xfId="612" xr:uid="{00000000-0005-0000-0000-00006B020000}"/>
    <cellStyle name="Normal 25 26" xfId="613" xr:uid="{00000000-0005-0000-0000-00006C020000}"/>
    <cellStyle name="Normal 25 27" xfId="614" xr:uid="{00000000-0005-0000-0000-00006D020000}"/>
    <cellStyle name="Normal 25 28" xfId="615" xr:uid="{00000000-0005-0000-0000-00006E020000}"/>
    <cellStyle name="Normal 25 29" xfId="616" xr:uid="{00000000-0005-0000-0000-00006F020000}"/>
    <cellStyle name="Normal 25 3" xfId="617" xr:uid="{00000000-0005-0000-0000-000070020000}"/>
    <cellStyle name="Normal 25 30" xfId="618" xr:uid="{00000000-0005-0000-0000-000071020000}"/>
    <cellStyle name="Normal 25 31" xfId="619" xr:uid="{00000000-0005-0000-0000-000072020000}"/>
    <cellStyle name="Normal 25 32" xfId="620" xr:uid="{00000000-0005-0000-0000-000073020000}"/>
    <cellStyle name="Normal 25 33" xfId="621" xr:uid="{00000000-0005-0000-0000-000074020000}"/>
    <cellStyle name="Normal 25 34" xfId="622" xr:uid="{00000000-0005-0000-0000-000075020000}"/>
    <cellStyle name="Normal 25 35" xfId="623" xr:uid="{00000000-0005-0000-0000-000076020000}"/>
    <cellStyle name="Normal 25 36" xfId="624" xr:uid="{00000000-0005-0000-0000-000077020000}"/>
    <cellStyle name="Normal 25 37" xfId="625" xr:uid="{00000000-0005-0000-0000-000078020000}"/>
    <cellStyle name="Normal 25 38" xfId="626" xr:uid="{00000000-0005-0000-0000-000079020000}"/>
    <cellStyle name="Normal 25 39" xfId="627" xr:uid="{00000000-0005-0000-0000-00007A020000}"/>
    <cellStyle name="Normal 25 4" xfId="628" xr:uid="{00000000-0005-0000-0000-00007B020000}"/>
    <cellStyle name="Normal 25 40" xfId="629" xr:uid="{00000000-0005-0000-0000-00007C020000}"/>
    <cellStyle name="Normal 25 41" xfId="630" xr:uid="{00000000-0005-0000-0000-00007D020000}"/>
    <cellStyle name="Normal 25 42" xfId="631" xr:uid="{00000000-0005-0000-0000-00007E020000}"/>
    <cellStyle name="Normal 25 5" xfId="632" xr:uid="{00000000-0005-0000-0000-00007F020000}"/>
    <cellStyle name="Normal 25 6" xfId="633" xr:uid="{00000000-0005-0000-0000-000080020000}"/>
    <cellStyle name="Normal 25 7" xfId="634" xr:uid="{00000000-0005-0000-0000-000081020000}"/>
    <cellStyle name="Normal 25 8" xfId="635" xr:uid="{00000000-0005-0000-0000-000082020000}"/>
    <cellStyle name="Normal 25 9" xfId="636" xr:uid="{00000000-0005-0000-0000-000083020000}"/>
    <cellStyle name="Normal 26" xfId="637" xr:uid="{00000000-0005-0000-0000-000084020000}"/>
    <cellStyle name="Normal 27" xfId="638" xr:uid="{00000000-0005-0000-0000-000085020000}"/>
    <cellStyle name="Normal 28" xfId="639" xr:uid="{00000000-0005-0000-0000-000086020000}"/>
    <cellStyle name="Normal 28 10" xfId="640" xr:uid="{00000000-0005-0000-0000-000087020000}"/>
    <cellStyle name="Normal 28 11" xfId="641" xr:uid="{00000000-0005-0000-0000-000088020000}"/>
    <cellStyle name="Normal 28 12" xfId="642" xr:uid="{00000000-0005-0000-0000-000089020000}"/>
    <cellStyle name="Normal 28 13" xfId="643" xr:uid="{00000000-0005-0000-0000-00008A020000}"/>
    <cellStyle name="Normal 28 14" xfId="644" xr:uid="{00000000-0005-0000-0000-00008B020000}"/>
    <cellStyle name="Normal 28 15" xfId="645" xr:uid="{00000000-0005-0000-0000-00008C020000}"/>
    <cellStyle name="Normal 28 16" xfId="646" xr:uid="{00000000-0005-0000-0000-00008D020000}"/>
    <cellStyle name="Normal 28 17" xfId="647" xr:uid="{00000000-0005-0000-0000-00008E020000}"/>
    <cellStyle name="Normal 28 18" xfId="648" xr:uid="{00000000-0005-0000-0000-00008F020000}"/>
    <cellStyle name="Normal 28 19" xfId="649" xr:uid="{00000000-0005-0000-0000-000090020000}"/>
    <cellStyle name="Normal 28 2" xfId="650" xr:uid="{00000000-0005-0000-0000-000091020000}"/>
    <cellStyle name="Normal 28 20" xfId="651" xr:uid="{00000000-0005-0000-0000-000092020000}"/>
    <cellStyle name="Normal 28 21" xfId="652" xr:uid="{00000000-0005-0000-0000-000093020000}"/>
    <cellStyle name="Normal 28 22" xfId="653" xr:uid="{00000000-0005-0000-0000-000094020000}"/>
    <cellStyle name="Normal 28 23" xfId="654" xr:uid="{00000000-0005-0000-0000-000095020000}"/>
    <cellStyle name="Normal 28 24" xfId="655" xr:uid="{00000000-0005-0000-0000-000096020000}"/>
    <cellStyle name="Normal 28 25" xfId="656" xr:uid="{00000000-0005-0000-0000-000097020000}"/>
    <cellStyle name="Normal 28 26" xfId="657" xr:uid="{00000000-0005-0000-0000-000098020000}"/>
    <cellStyle name="Normal 28 27" xfId="658" xr:uid="{00000000-0005-0000-0000-000099020000}"/>
    <cellStyle name="Normal 28 28" xfId="659" xr:uid="{00000000-0005-0000-0000-00009A020000}"/>
    <cellStyle name="Normal 28 29" xfId="660" xr:uid="{00000000-0005-0000-0000-00009B020000}"/>
    <cellStyle name="Normal 28 3" xfId="661" xr:uid="{00000000-0005-0000-0000-00009C020000}"/>
    <cellStyle name="Normal 28 30" xfId="662" xr:uid="{00000000-0005-0000-0000-00009D020000}"/>
    <cellStyle name="Normal 28 31" xfId="663" xr:uid="{00000000-0005-0000-0000-00009E020000}"/>
    <cellStyle name="Normal 28 32" xfId="664" xr:uid="{00000000-0005-0000-0000-00009F020000}"/>
    <cellStyle name="Normal 28 33" xfId="665" xr:uid="{00000000-0005-0000-0000-0000A0020000}"/>
    <cellStyle name="Normal 28 34" xfId="666" xr:uid="{00000000-0005-0000-0000-0000A1020000}"/>
    <cellStyle name="Normal 28 35" xfId="667" xr:uid="{00000000-0005-0000-0000-0000A2020000}"/>
    <cellStyle name="Normal 28 36" xfId="668" xr:uid="{00000000-0005-0000-0000-0000A3020000}"/>
    <cellStyle name="Normal 28 37" xfId="669" xr:uid="{00000000-0005-0000-0000-0000A4020000}"/>
    <cellStyle name="Normal 28 38" xfId="670" xr:uid="{00000000-0005-0000-0000-0000A5020000}"/>
    <cellStyle name="Normal 28 39" xfId="671" xr:uid="{00000000-0005-0000-0000-0000A6020000}"/>
    <cellStyle name="Normal 28 4" xfId="672" xr:uid="{00000000-0005-0000-0000-0000A7020000}"/>
    <cellStyle name="Normal 28 40" xfId="673" xr:uid="{00000000-0005-0000-0000-0000A8020000}"/>
    <cellStyle name="Normal 28 41" xfId="674" xr:uid="{00000000-0005-0000-0000-0000A9020000}"/>
    <cellStyle name="Normal 28 42" xfId="675" xr:uid="{00000000-0005-0000-0000-0000AA020000}"/>
    <cellStyle name="Normal 28 5" xfId="676" xr:uid="{00000000-0005-0000-0000-0000AB020000}"/>
    <cellStyle name="Normal 28 6" xfId="677" xr:uid="{00000000-0005-0000-0000-0000AC020000}"/>
    <cellStyle name="Normal 28 7" xfId="678" xr:uid="{00000000-0005-0000-0000-0000AD020000}"/>
    <cellStyle name="Normal 28 8" xfId="679" xr:uid="{00000000-0005-0000-0000-0000AE020000}"/>
    <cellStyle name="Normal 28 9" xfId="680" xr:uid="{00000000-0005-0000-0000-0000AF020000}"/>
    <cellStyle name="Normal 29" xfId="681" xr:uid="{00000000-0005-0000-0000-0000B0020000}"/>
    <cellStyle name="Normal 29 10" xfId="682" xr:uid="{00000000-0005-0000-0000-0000B1020000}"/>
    <cellStyle name="Normal 29 11" xfId="683" xr:uid="{00000000-0005-0000-0000-0000B2020000}"/>
    <cellStyle name="Normal 29 12" xfId="684" xr:uid="{00000000-0005-0000-0000-0000B3020000}"/>
    <cellStyle name="Normal 29 13" xfId="685" xr:uid="{00000000-0005-0000-0000-0000B4020000}"/>
    <cellStyle name="Normal 29 14" xfId="686" xr:uid="{00000000-0005-0000-0000-0000B5020000}"/>
    <cellStyle name="Normal 29 15" xfId="687" xr:uid="{00000000-0005-0000-0000-0000B6020000}"/>
    <cellStyle name="Normal 29 16" xfId="688" xr:uid="{00000000-0005-0000-0000-0000B7020000}"/>
    <cellStyle name="Normal 29 17" xfId="689" xr:uid="{00000000-0005-0000-0000-0000B8020000}"/>
    <cellStyle name="Normal 29 18" xfId="690" xr:uid="{00000000-0005-0000-0000-0000B9020000}"/>
    <cellStyle name="Normal 29 19" xfId="691" xr:uid="{00000000-0005-0000-0000-0000BA020000}"/>
    <cellStyle name="Normal 29 2" xfId="692" xr:uid="{00000000-0005-0000-0000-0000BB020000}"/>
    <cellStyle name="Normal 29 20" xfId="693" xr:uid="{00000000-0005-0000-0000-0000BC020000}"/>
    <cellStyle name="Normal 29 21" xfId="694" xr:uid="{00000000-0005-0000-0000-0000BD020000}"/>
    <cellStyle name="Normal 29 22" xfId="695" xr:uid="{00000000-0005-0000-0000-0000BE020000}"/>
    <cellStyle name="Normal 29 23" xfId="696" xr:uid="{00000000-0005-0000-0000-0000BF020000}"/>
    <cellStyle name="Normal 29 24" xfId="697" xr:uid="{00000000-0005-0000-0000-0000C0020000}"/>
    <cellStyle name="Normal 29 25" xfId="698" xr:uid="{00000000-0005-0000-0000-0000C1020000}"/>
    <cellStyle name="Normal 29 26" xfId="699" xr:uid="{00000000-0005-0000-0000-0000C2020000}"/>
    <cellStyle name="Normal 29 27" xfId="700" xr:uid="{00000000-0005-0000-0000-0000C3020000}"/>
    <cellStyle name="Normal 29 28" xfId="701" xr:uid="{00000000-0005-0000-0000-0000C4020000}"/>
    <cellStyle name="Normal 29 29" xfId="702" xr:uid="{00000000-0005-0000-0000-0000C5020000}"/>
    <cellStyle name="Normal 29 3" xfId="703" xr:uid="{00000000-0005-0000-0000-0000C6020000}"/>
    <cellStyle name="Normal 29 30" xfId="704" xr:uid="{00000000-0005-0000-0000-0000C7020000}"/>
    <cellStyle name="Normal 29 31" xfId="705" xr:uid="{00000000-0005-0000-0000-0000C8020000}"/>
    <cellStyle name="Normal 29 32" xfId="706" xr:uid="{00000000-0005-0000-0000-0000C9020000}"/>
    <cellStyle name="Normal 29 33" xfId="707" xr:uid="{00000000-0005-0000-0000-0000CA020000}"/>
    <cellStyle name="Normal 29 34" xfId="708" xr:uid="{00000000-0005-0000-0000-0000CB020000}"/>
    <cellStyle name="Normal 29 35" xfId="709" xr:uid="{00000000-0005-0000-0000-0000CC020000}"/>
    <cellStyle name="Normal 29 36" xfId="710" xr:uid="{00000000-0005-0000-0000-0000CD020000}"/>
    <cellStyle name="Normal 29 37" xfId="711" xr:uid="{00000000-0005-0000-0000-0000CE020000}"/>
    <cellStyle name="Normal 29 38" xfId="712" xr:uid="{00000000-0005-0000-0000-0000CF020000}"/>
    <cellStyle name="Normal 29 39" xfId="713" xr:uid="{00000000-0005-0000-0000-0000D0020000}"/>
    <cellStyle name="Normal 29 4" xfId="714" xr:uid="{00000000-0005-0000-0000-0000D1020000}"/>
    <cellStyle name="Normal 29 40" xfId="715" xr:uid="{00000000-0005-0000-0000-0000D2020000}"/>
    <cellStyle name="Normal 29 41" xfId="716" xr:uid="{00000000-0005-0000-0000-0000D3020000}"/>
    <cellStyle name="Normal 29 42" xfId="717" xr:uid="{00000000-0005-0000-0000-0000D4020000}"/>
    <cellStyle name="Normal 29 5" xfId="718" xr:uid="{00000000-0005-0000-0000-0000D5020000}"/>
    <cellStyle name="Normal 29 6" xfId="719" xr:uid="{00000000-0005-0000-0000-0000D6020000}"/>
    <cellStyle name="Normal 29 7" xfId="720" xr:uid="{00000000-0005-0000-0000-0000D7020000}"/>
    <cellStyle name="Normal 29 8" xfId="721" xr:uid="{00000000-0005-0000-0000-0000D8020000}"/>
    <cellStyle name="Normal 29 9" xfId="722" xr:uid="{00000000-0005-0000-0000-0000D9020000}"/>
    <cellStyle name="Normal 3" xfId="723" xr:uid="{00000000-0005-0000-0000-0000DA020000}"/>
    <cellStyle name="Normal 3 10" xfId="724" xr:uid="{00000000-0005-0000-0000-0000DB020000}"/>
    <cellStyle name="Normal 3 11" xfId="725" xr:uid="{00000000-0005-0000-0000-0000DC020000}"/>
    <cellStyle name="Normal 3 12" xfId="726" xr:uid="{00000000-0005-0000-0000-0000DD020000}"/>
    <cellStyle name="Normal 3 13" xfId="727" xr:uid="{00000000-0005-0000-0000-0000DE020000}"/>
    <cellStyle name="Normal 3 14" xfId="728" xr:uid="{00000000-0005-0000-0000-0000DF020000}"/>
    <cellStyle name="Normal 3 15" xfId="729" xr:uid="{00000000-0005-0000-0000-0000E0020000}"/>
    <cellStyle name="Normal 3 16" xfId="730" xr:uid="{00000000-0005-0000-0000-0000E1020000}"/>
    <cellStyle name="Normal 3 17" xfId="731" xr:uid="{00000000-0005-0000-0000-0000E2020000}"/>
    <cellStyle name="Normal 3 18" xfId="732" xr:uid="{00000000-0005-0000-0000-0000E3020000}"/>
    <cellStyle name="Normal 3 19" xfId="733" xr:uid="{00000000-0005-0000-0000-0000E4020000}"/>
    <cellStyle name="Normal 3 2" xfId="734" xr:uid="{00000000-0005-0000-0000-0000E5020000}"/>
    <cellStyle name="Normal 3 2 10" xfId="735" xr:uid="{00000000-0005-0000-0000-0000E6020000}"/>
    <cellStyle name="Normal 3 2 11" xfId="736" xr:uid="{00000000-0005-0000-0000-0000E7020000}"/>
    <cellStyle name="Normal 3 2 12" xfId="737" xr:uid="{00000000-0005-0000-0000-0000E8020000}"/>
    <cellStyle name="Normal 3 2 13" xfId="738" xr:uid="{00000000-0005-0000-0000-0000E9020000}"/>
    <cellStyle name="Normal 3 2 14" xfId="739" xr:uid="{00000000-0005-0000-0000-0000EA020000}"/>
    <cellStyle name="Normal 3 2 15" xfId="740" xr:uid="{00000000-0005-0000-0000-0000EB020000}"/>
    <cellStyle name="Normal 3 2 16" xfId="741" xr:uid="{00000000-0005-0000-0000-0000EC020000}"/>
    <cellStyle name="Normal 3 2 17" xfId="742" xr:uid="{00000000-0005-0000-0000-0000ED020000}"/>
    <cellStyle name="Normal 3 2 18" xfId="743" xr:uid="{00000000-0005-0000-0000-0000EE020000}"/>
    <cellStyle name="Normal 3 2 19" xfId="744" xr:uid="{00000000-0005-0000-0000-0000EF020000}"/>
    <cellStyle name="Normal 3 2 2" xfId="745" xr:uid="{00000000-0005-0000-0000-0000F0020000}"/>
    <cellStyle name="Normal 3 2 2 2" xfId="746" xr:uid="{00000000-0005-0000-0000-0000F1020000}"/>
    <cellStyle name="Normal 3 2 20" xfId="747" xr:uid="{00000000-0005-0000-0000-0000F2020000}"/>
    <cellStyle name="Normal 3 2 21" xfId="748" xr:uid="{00000000-0005-0000-0000-0000F3020000}"/>
    <cellStyle name="Normal 3 2 22" xfId="749" xr:uid="{00000000-0005-0000-0000-0000F4020000}"/>
    <cellStyle name="Normal 3 2 23" xfId="750" xr:uid="{00000000-0005-0000-0000-0000F5020000}"/>
    <cellStyle name="Normal 3 2 24" xfId="751" xr:uid="{00000000-0005-0000-0000-0000F6020000}"/>
    <cellStyle name="Normal 3 2 25" xfId="752" xr:uid="{00000000-0005-0000-0000-0000F7020000}"/>
    <cellStyle name="Normal 3 2 26" xfId="753" xr:uid="{00000000-0005-0000-0000-0000F8020000}"/>
    <cellStyle name="Normal 3 2 27" xfId="754" xr:uid="{00000000-0005-0000-0000-0000F9020000}"/>
    <cellStyle name="Normal 3 2 28" xfId="755" xr:uid="{00000000-0005-0000-0000-0000FA020000}"/>
    <cellStyle name="Normal 3 2 29" xfId="756" xr:uid="{00000000-0005-0000-0000-0000FB020000}"/>
    <cellStyle name="Normal 3 2 3" xfId="757" xr:uid="{00000000-0005-0000-0000-0000FC020000}"/>
    <cellStyle name="Normal 3 2 30" xfId="758" xr:uid="{00000000-0005-0000-0000-0000FD020000}"/>
    <cellStyle name="Normal 3 2 31" xfId="759" xr:uid="{00000000-0005-0000-0000-0000FE020000}"/>
    <cellStyle name="Normal 3 2 32" xfId="760" xr:uid="{00000000-0005-0000-0000-0000FF020000}"/>
    <cellStyle name="Normal 3 2 33" xfId="761" xr:uid="{00000000-0005-0000-0000-000000030000}"/>
    <cellStyle name="Normal 3 2 34" xfId="762" xr:uid="{00000000-0005-0000-0000-000001030000}"/>
    <cellStyle name="Normal 3 2 35" xfId="763" xr:uid="{00000000-0005-0000-0000-000002030000}"/>
    <cellStyle name="Normal 3 2 36" xfId="764" xr:uid="{00000000-0005-0000-0000-000003030000}"/>
    <cellStyle name="Normal 3 2 37" xfId="765" xr:uid="{00000000-0005-0000-0000-000004030000}"/>
    <cellStyle name="Normal 3 2 38" xfId="766" xr:uid="{00000000-0005-0000-0000-000005030000}"/>
    <cellStyle name="Normal 3 2 39" xfId="767" xr:uid="{00000000-0005-0000-0000-000006030000}"/>
    <cellStyle name="Normal 3 2 4" xfId="768" xr:uid="{00000000-0005-0000-0000-000007030000}"/>
    <cellStyle name="Normal 3 2 40" xfId="769" xr:uid="{00000000-0005-0000-0000-000008030000}"/>
    <cellStyle name="Normal 3 2 41" xfId="770" xr:uid="{00000000-0005-0000-0000-000009030000}"/>
    <cellStyle name="Normal 3 2 42" xfId="771" xr:uid="{00000000-0005-0000-0000-00000A030000}"/>
    <cellStyle name="Normal 3 2 43" xfId="772" xr:uid="{00000000-0005-0000-0000-00000B030000}"/>
    <cellStyle name="Normal 3 2 5" xfId="773" xr:uid="{00000000-0005-0000-0000-00000C030000}"/>
    <cellStyle name="Normal 3 2 6" xfId="774" xr:uid="{00000000-0005-0000-0000-00000D030000}"/>
    <cellStyle name="Normal 3 2 7" xfId="775" xr:uid="{00000000-0005-0000-0000-00000E030000}"/>
    <cellStyle name="Normal 3 2 8" xfId="776" xr:uid="{00000000-0005-0000-0000-00000F030000}"/>
    <cellStyle name="Normal 3 2 9" xfId="777" xr:uid="{00000000-0005-0000-0000-000010030000}"/>
    <cellStyle name="Normal 3 20" xfId="778" xr:uid="{00000000-0005-0000-0000-000011030000}"/>
    <cellStyle name="Normal 3 21" xfId="779" xr:uid="{00000000-0005-0000-0000-000012030000}"/>
    <cellStyle name="Normal 3 22" xfId="780" xr:uid="{00000000-0005-0000-0000-000013030000}"/>
    <cellStyle name="Normal 3 23" xfId="781" xr:uid="{00000000-0005-0000-0000-000014030000}"/>
    <cellStyle name="Normal 3 24" xfId="782" xr:uid="{00000000-0005-0000-0000-000015030000}"/>
    <cellStyle name="Normal 3 25" xfId="783" xr:uid="{00000000-0005-0000-0000-000016030000}"/>
    <cellStyle name="Normal 3 26" xfId="784" xr:uid="{00000000-0005-0000-0000-000017030000}"/>
    <cellStyle name="Normal 3 27" xfId="785" xr:uid="{00000000-0005-0000-0000-000018030000}"/>
    <cellStyle name="Normal 3 28" xfId="786" xr:uid="{00000000-0005-0000-0000-000019030000}"/>
    <cellStyle name="Normal 3 29" xfId="787" xr:uid="{00000000-0005-0000-0000-00001A030000}"/>
    <cellStyle name="Normal 3 3" xfId="788" xr:uid="{00000000-0005-0000-0000-00001B030000}"/>
    <cellStyle name="Normal 3 3 2" xfId="789" xr:uid="{00000000-0005-0000-0000-00001C030000}"/>
    <cellStyle name="Normal 3 3 2 2" xfId="790" xr:uid="{00000000-0005-0000-0000-00001D030000}"/>
    <cellStyle name="Normal 3 30" xfId="791" xr:uid="{00000000-0005-0000-0000-00001E030000}"/>
    <cellStyle name="Normal 3 31" xfId="792" xr:uid="{00000000-0005-0000-0000-00001F030000}"/>
    <cellStyle name="Normal 3 32" xfId="793" xr:uid="{00000000-0005-0000-0000-000020030000}"/>
    <cellStyle name="Normal 3 33" xfId="794" xr:uid="{00000000-0005-0000-0000-000021030000}"/>
    <cellStyle name="Normal 3 34" xfId="795" xr:uid="{00000000-0005-0000-0000-000022030000}"/>
    <cellStyle name="Normal 3 35" xfId="796" xr:uid="{00000000-0005-0000-0000-000023030000}"/>
    <cellStyle name="Normal 3 36" xfId="797" xr:uid="{00000000-0005-0000-0000-000024030000}"/>
    <cellStyle name="Normal 3 37" xfId="798" xr:uid="{00000000-0005-0000-0000-000025030000}"/>
    <cellStyle name="Normal 3 38" xfId="799" xr:uid="{00000000-0005-0000-0000-000026030000}"/>
    <cellStyle name="Normal 3 39" xfId="800" xr:uid="{00000000-0005-0000-0000-000027030000}"/>
    <cellStyle name="Normal 3 4" xfId="801" xr:uid="{00000000-0005-0000-0000-000028030000}"/>
    <cellStyle name="Normal 3 4 2" xfId="802" xr:uid="{00000000-0005-0000-0000-000029030000}"/>
    <cellStyle name="Normal 3 4 2 2" xfId="803" xr:uid="{00000000-0005-0000-0000-00002A030000}"/>
    <cellStyle name="Normal 3 40" xfId="804" xr:uid="{00000000-0005-0000-0000-00002B030000}"/>
    <cellStyle name="Normal 3 41" xfId="805" xr:uid="{00000000-0005-0000-0000-00002C030000}"/>
    <cellStyle name="Normal 3 42" xfId="806" xr:uid="{00000000-0005-0000-0000-00002D030000}"/>
    <cellStyle name="Normal 3 43" xfId="807" xr:uid="{00000000-0005-0000-0000-00002E030000}"/>
    <cellStyle name="Normal 3 44" xfId="808" xr:uid="{00000000-0005-0000-0000-00002F030000}"/>
    <cellStyle name="Normal 3 45" xfId="809" xr:uid="{00000000-0005-0000-0000-000030030000}"/>
    <cellStyle name="Normal 3 46" xfId="810" xr:uid="{00000000-0005-0000-0000-000031030000}"/>
    <cellStyle name="Normal 3 47" xfId="811" xr:uid="{00000000-0005-0000-0000-000032030000}"/>
    <cellStyle name="Normal 3 48" xfId="812" xr:uid="{00000000-0005-0000-0000-000033030000}"/>
    <cellStyle name="Normal 3 49" xfId="813" xr:uid="{00000000-0005-0000-0000-000034030000}"/>
    <cellStyle name="Normal 3 5" xfId="814" xr:uid="{00000000-0005-0000-0000-000035030000}"/>
    <cellStyle name="Normal 3 5 2" xfId="815" xr:uid="{00000000-0005-0000-0000-000036030000}"/>
    <cellStyle name="Normal 3 5 2 2" xfId="816" xr:uid="{00000000-0005-0000-0000-000037030000}"/>
    <cellStyle name="Normal 3 50" xfId="817" xr:uid="{00000000-0005-0000-0000-000038030000}"/>
    <cellStyle name="Normal 3 51" xfId="818" xr:uid="{00000000-0005-0000-0000-000039030000}"/>
    <cellStyle name="Normal 3 52" xfId="819" xr:uid="{00000000-0005-0000-0000-00003A030000}"/>
    <cellStyle name="Normal 3 53" xfId="820" xr:uid="{00000000-0005-0000-0000-00003B030000}"/>
    <cellStyle name="Normal 3 54" xfId="821" xr:uid="{00000000-0005-0000-0000-00003C030000}"/>
    <cellStyle name="Normal 3 55" xfId="822" xr:uid="{00000000-0005-0000-0000-00003D030000}"/>
    <cellStyle name="Normal 3 56" xfId="823" xr:uid="{00000000-0005-0000-0000-00003E030000}"/>
    <cellStyle name="Normal 3 57" xfId="824" xr:uid="{00000000-0005-0000-0000-00003F030000}"/>
    <cellStyle name="Normal 3 58" xfId="825" xr:uid="{00000000-0005-0000-0000-000040030000}"/>
    <cellStyle name="Normal 3 59" xfId="826" xr:uid="{00000000-0005-0000-0000-000041030000}"/>
    <cellStyle name="Normal 3 6" xfId="827" xr:uid="{00000000-0005-0000-0000-000042030000}"/>
    <cellStyle name="Normal 3 6 2" xfId="828" xr:uid="{00000000-0005-0000-0000-000043030000}"/>
    <cellStyle name="Normal 3 60" xfId="829" xr:uid="{00000000-0005-0000-0000-000044030000}"/>
    <cellStyle name="Normal 3 61" xfId="830" xr:uid="{00000000-0005-0000-0000-000045030000}"/>
    <cellStyle name="Normal 3 62" xfId="831" xr:uid="{00000000-0005-0000-0000-000046030000}"/>
    <cellStyle name="Normal 3 63" xfId="832" xr:uid="{00000000-0005-0000-0000-000047030000}"/>
    <cellStyle name="Normal 3 64" xfId="833" xr:uid="{00000000-0005-0000-0000-000048030000}"/>
    <cellStyle name="Normal 3 65" xfId="834" xr:uid="{00000000-0005-0000-0000-000049030000}"/>
    <cellStyle name="Normal 3 66" xfId="835" xr:uid="{00000000-0005-0000-0000-00004A030000}"/>
    <cellStyle name="Normal 3 67" xfId="836" xr:uid="{00000000-0005-0000-0000-00004B030000}"/>
    <cellStyle name="Normal 3 68" xfId="837" xr:uid="{00000000-0005-0000-0000-00004C030000}"/>
    <cellStyle name="Normal 3 69" xfId="838" xr:uid="{00000000-0005-0000-0000-00004D030000}"/>
    <cellStyle name="Normal 3 7" xfId="839" xr:uid="{00000000-0005-0000-0000-00004E030000}"/>
    <cellStyle name="Normal 3 70" xfId="840" xr:uid="{00000000-0005-0000-0000-00004F030000}"/>
    <cellStyle name="Normal 3 71" xfId="841" xr:uid="{00000000-0005-0000-0000-000050030000}"/>
    <cellStyle name="Normal 3 72" xfId="842" xr:uid="{00000000-0005-0000-0000-000051030000}"/>
    <cellStyle name="Normal 3 73" xfId="843" xr:uid="{00000000-0005-0000-0000-000052030000}"/>
    <cellStyle name="Normal 3 74" xfId="844" xr:uid="{00000000-0005-0000-0000-000053030000}"/>
    <cellStyle name="Normal 3 75" xfId="845" xr:uid="{00000000-0005-0000-0000-000054030000}"/>
    <cellStyle name="Normal 3 76" xfId="846" xr:uid="{00000000-0005-0000-0000-000055030000}"/>
    <cellStyle name="Normal 3 77" xfId="847" xr:uid="{00000000-0005-0000-0000-000056030000}"/>
    <cellStyle name="Normal 3 78" xfId="848" xr:uid="{00000000-0005-0000-0000-000057030000}"/>
    <cellStyle name="Normal 3 79" xfId="849" xr:uid="{00000000-0005-0000-0000-000058030000}"/>
    <cellStyle name="Normal 3 8" xfId="850" xr:uid="{00000000-0005-0000-0000-000059030000}"/>
    <cellStyle name="Normal 3 80" xfId="851" xr:uid="{00000000-0005-0000-0000-00005A030000}"/>
    <cellStyle name="Normal 3 81" xfId="852" xr:uid="{00000000-0005-0000-0000-00005B030000}"/>
    <cellStyle name="Normal 3 82" xfId="853" xr:uid="{00000000-0005-0000-0000-00005C030000}"/>
    <cellStyle name="Normal 3 83" xfId="854" xr:uid="{00000000-0005-0000-0000-00005D030000}"/>
    <cellStyle name="Normal 3 9" xfId="855" xr:uid="{00000000-0005-0000-0000-00005E030000}"/>
    <cellStyle name="Normal 30" xfId="856" xr:uid="{00000000-0005-0000-0000-00005F030000}"/>
    <cellStyle name="Normal 30 10" xfId="857" xr:uid="{00000000-0005-0000-0000-000060030000}"/>
    <cellStyle name="Normal 30 11" xfId="858" xr:uid="{00000000-0005-0000-0000-000061030000}"/>
    <cellStyle name="Normal 30 12" xfId="859" xr:uid="{00000000-0005-0000-0000-000062030000}"/>
    <cellStyle name="Normal 30 13" xfId="860" xr:uid="{00000000-0005-0000-0000-000063030000}"/>
    <cellStyle name="Normal 30 14" xfId="861" xr:uid="{00000000-0005-0000-0000-000064030000}"/>
    <cellStyle name="Normal 30 15" xfId="862" xr:uid="{00000000-0005-0000-0000-000065030000}"/>
    <cellStyle name="Normal 30 16" xfId="863" xr:uid="{00000000-0005-0000-0000-000066030000}"/>
    <cellStyle name="Normal 30 17" xfId="864" xr:uid="{00000000-0005-0000-0000-000067030000}"/>
    <cellStyle name="Normal 30 18" xfId="865" xr:uid="{00000000-0005-0000-0000-000068030000}"/>
    <cellStyle name="Normal 30 19" xfId="866" xr:uid="{00000000-0005-0000-0000-000069030000}"/>
    <cellStyle name="Normal 30 2" xfId="867" xr:uid="{00000000-0005-0000-0000-00006A030000}"/>
    <cellStyle name="Normal 30 20" xfId="868" xr:uid="{00000000-0005-0000-0000-00006B030000}"/>
    <cellStyle name="Normal 30 21" xfId="869" xr:uid="{00000000-0005-0000-0000-00006C030000}"/>
    <cellStyle name="Normal 30 22" xfId="870" xr:uid="{00000000-0005-0000-0000-00006D030000}"/>
    <cellStyle name="Normal 30 23" xfId="871" xr:uid="{00000000-0005-0000-0000-00006E030000}"/>
    <cellStyle name="Normal 30 24" xfId="872" xr:uid="{00000000-0005-0000-0000-00006F030000}"/>
    <cellStyle name="Normal 30 25" xfId="873" xr:uid="{00000000-0005-0000-0000-000070030000}"/>
    <cellStyle name="Normal 30 26" xfId="874" xr:uid="{00000000-0005-0000-0000-000071030000}"/>
    <cellStyle name="Normal 30 27" xfId="875" xr:uid="{00000000-0005-0000-0000-000072030000}"/>
    <cellStyle name="Normal 30 28" xfId="876" xr:uid="{00000000-0005-0000-0000-000073030000}"/>
    <cellStyle name="Normal 30 29" xfId="877" xr:uid="{00000000-0005-0000-0000-000074030000}"/>
    <cellStyle name="Normal 30 3" xfId="878" xr:uid="{00000000-0005-0000-0000-000075030000}"/>
    <cellStyle name="Normal 30 30" xfId="879" xr:uid="{00000000-0005-0000-0000-000076030000}"/>
    <cellStyle name="Normal 30 31" xfId="880" xr:uid="{00000000-0005-0000-0000-000077030000}"/>
    <cellStyle name="Normal 30 32" xfId="881" xr:uid="{00000000-0005-0000-0000-000078030000}"/>
    <cellStyle name="Normal 30 33" xfId="882" xr:uid="{00000000-0005-0000-0000-000079030000}"/>
    <cellStyle name="Normal 30 34" xfId="883" xr:uid="{00000000-0005-0000-0000-00007A030000}"/>
    <cellStyle name="Normal 30 35" xfId="884" xr:uid="{00000000-0005-0000-0000-00007B030000}"/>
    <cellStyle name="Normal 30 36" xfId="885" xr:uid="{00000000-0005-0000-0000-00007C030000}"/>
    <cellStyle name="Normal 30 37" xfId="886" xr:uid="{00000000-0005-0000-0000-00007D030000}"/>
    <cellStyle name="Normal 30 38" xfId="887" xr:uid="{00000000-0005-0000-0000-00007E030000}"/>
    <cellStyle name="Normal 30 39" xfId="888" xr:uid="{00000000-0005-0000-0000-00007F030000}"/>
    <cellStyle name="Normal 30 4" xfId="889" xr:uid="{00000000-0005-0000-0000-000080030000}"/>
    <cellStyle name="Normal 30 40" xfId="890" xr:uid="{00000000-0005-0000-0000-000081030000}"/>
    <cellStyle name="Normal 30 41" xfId="891" xr:uid="{00000000-0005-0000-0000-000082030000}"/>
    <cellStyle name="Normal 30 42" xfId="892" xr:uid="{00000000-0005-0000-0000-000083030000}"/>
    <cellStyle name="Normal 30 5" xfId="893" xr:uid="{00000000-0005-0000-0000-000084030000}"/>
    <cellStyle name="Normal 30 6" xfId="894" xr:uid="{00000000-0005-0000-0000-000085030000}"/>
    <cellStyle name="Normal 30 7" xfId="895" xr:uid="{00000000-0005-0000-0000-000086030000}"/>
    <cellStyle name="Normal 30 8" xfId="896" xr:uid="{00000000-0005-0000-0000-000087030000}"/>
    <cellStyle name="Normal 30 9" xfId="897" xr:uid="{00000000-0005-0000-0000-000088030000}"/>
    <cellStyle name="Normal 31" xfId="898" xr:uid="{00000000-0005-0000-0000-000089030000}"/>
    <cellStyle name="Normal 31 10" xfId="899" xr:uid="{00000000-0005-0000-0000-00008A030000}"/>
    <cellStyle name="Normal 31 11" xfId="900" xr:uid="{00000000-0005-0000-0000-00008B030000}"/>
    <cellStyle name="Normal 31 12" xfId="901" xr:uid="{00000000-0005-0000-0000-00008C030000}"/>
    <cellStyle name="Normal 31 13" xfId="902" xr:uid="{00000000-0005-0000-0000-00008D030000}"/>
    <cellStyle name="Normal 31 14" xfId="903" xr:uid="{00000000-0005-0000-0000-00008E030000}"/>
    <cellStyle name="Normal 31 15" xfId="904" xr:uid="{00000000-0005-0000-0000-00008F030000}"/>
    <cellStyle name="Normal 31 16" xfId="905" xr:uid="{00000000-0005-0000-0000-000090030000}"/>
    <cellStyle name="Normal 31 17" xfId="906" xr:uid="{00000000-0005-0000-0000-000091030000}"/>
    <cellStyle name="Normal 31 18" xfId="907" xr:uid="{00000000-0005-0000-0000-000092030000}"/>
    <cellStyle name="Normal 31 19" xfId="908" xr:uid="{00000000-0005-0000-0000-000093030000}"/>
    <cellStyle name="Normal 31 2" xfId="909" xr:uid="{00000000-0005-0000-0000-000094030000}"/>
    <cellStyle name="Normal 31 20" xfId="910" xr:uid="{00000000-0005-0000-0000-000095030000}"/>
    <cellStyle name="Normal 31 21" xfId="911" xr:uid="{00000000-0005-0000-0000-000096030000}"/>
    <cellStyle name="Normal 31 22" xfId="912" xr:uid="{00000000-0005-0000-0000-000097030000}"/>
    <cellStyle name="Normal 31 23" xfId="913" xr:uid="{00000000-0005-0000-0000-000098030000}"/>
    <cellStyle name="Normal 31 24" xfId="914" xr:uid="{00000000-0005-0000-0000-000099030000}"/>
    <cellStyle name="Normal 31 25" xfId="915" xr:uid="{00000000-0005-0000-0000-00009A030000}"/>
    <cellStyle name="Normal 31 26" xfId="916" xr:uid="{00000000-0005-0000-0000-00009B030000}"/>
    <cellStyle name="Normal 31 27" xfId="917" xr:uid="{00000000-0005-0000-0000-00009C030000}"/>
    <cellStyle name="Normal 31 28" xfId="918" xr:uid="{00000000-0005-0000-0000-00009D030000}"/>
    <cellStyle name="Normal 31 29" xfId="919" xr:uid="{00000000-0005-0000-0000-00009E030000}"/>
    <cellStyle name="Normal 31 3" xfId="920" xr:uid="{00000000-0005-0000-0000-00009F030000}"/>
    <cellStyle name="Normal 31 30" xfId="921" xr:uid="{00000000-0005-0000-0000-0000A0030000}"/>
    <cellStyle name="Normal 31 31" xfId="922" xr:uid="{00000000-0005-0000-0000-0000A1030000}"/>
    <cellStyle name="Normal 31 32" xfId="923" xr:uid="{00000000-0005-0000-0000-0000A2030000}"/>
    <cellStyle name="Normal 31 33" xfId="924" xr:uid="{00000000-0005-0000-0000-0000A3030000}"/>
    <cellStyle name="Normal 31 34" xfId="925" xr:uid="{00000000-0005-0000-0000-0000A4030000}"/>
    <cellStyle name="Normal 31 35" xfId="926" xr:uid="{00000000-0005-0000-0000-0000A5030000}"/>
    <cellStyle name="Normal 31 36" xfId="927" xr:uid="{00000000-0005-0000-0000-0000A6030000}"/>
    <cellStyle name="Normal 31 37" xfId="928" xr:uid="{00000000-0005-0000-0000-0000A7030000}"/>
    <cellStyle name="Normal 31 38" xfId="929" xr:uid="{00000000-0005-0000-0000-0000A8030000}"/>
    <cellStyle name="Normal 31 39" xfId="930" xr:uid="{00000000-0005-0000-0000-0000A9030000}"/>
    <cellStyle name="Normal 31 4" xfId="931" xr:uid="{00000000-0005-0000-0000-0000AA030000}"/>
    <cellStyle name="Normal 31 40" xfId="932" xr:uid="{00000000-0005-0000-0000-0000AB030000}"/>
    <cellStyle name="Normal 31 41" xfId="933" xr:uid="{00000000-0005-0000-0000-0000AC030000}"/>
    <cellStyle name="Normal 31 42" xfId="934" xr:uid="{00000000-0005-0000-0000-0000AD030000}"/>
    <cellStyle name="Normal 31 5" xfId="935" xr:uid="{00000000-0005-0000-0000-0000AE030000}"/>
    <cellStyle name="Normal 31 6" xfId="936" xr:uid="{00000000-0005-0000-0000-0000AF030000}"/>
    <cellStyle name="Normal 31 7" xfId="937" xr:uid="{00000000-0005-0000-0000-0000B0030000}"/>
    <cellStyle name="Normal 31 8" xfId="938" xr:uid="{00000000-0005-0000-0000-0000B1030000}"/>
    <cellStyle name="Normal 31 9" xfId="939" xr:uid="{00000000-0005-0000-0000-0000B2030000}"/>
    <cellStyle name="Normal 32" xfId="940" xr:uid="{00000000-0005-0000-0000-0000B3030000}"/>
    <cellStyle name="Normal 32 10" xfId="941" xr:uid="{00000000-0005-0000-0000-0000B4030000}"/>
    <cellStyle name="Normal 32 11" xfId="942" xr:uid="{00000000-0005-0000-0000-0000B5030000}"/>
    <cellStyle name="Normal 32 12" xfId="943" xr:uid="{00000000-0005-0000-0000-0000B6030000}"/>
    <cellStyle name="Normal 32 13" xfId="944" xr:uid="{00000000-0005-0000-0000-0000B7030000}"/>
    <cellStyle name="Normal 32 14" xfId="945" xr:uid="{00000000-0005-0000-0000-0000B8030000}"/>
    <cellStyle name="Normal 32 15" xfId="946" xr:uid="{00000000-0005-0000-0000-0000B9030000}"/>
    <cellStyle name="Normal 32 16" xfId="947" xr:uid="{00000000-0005-0000-0000-0000BA030000}"/>
    <cellStyle name="Normal 32 17" xfId="948" xr:uid="{00000000-0005-0000-0000-0000BB030000}"/>
    <cellStyle name="Normal 32 18" xfId="949" xr:uid="{00000000-0005-0000-0000-0000BC030000}"/>
    <cellStyle name="Normal 32 19" xfId="950" xr:uid="{00000000-0005-0000-0000-0000BD030000}"/>
    <cellStyle name="Normal 32 2" xfId="951" xr:uid="{00000000-0005-0000-0000-0000BE030000}"/>
    <cellStyle name="Normal 32 20" xfId="952" xr:uid="{00000000-0005-0000-0000-0000BF030000}"/>
    <cellStyle name="Normal 32 21" xfId="953" xr:uid="{00000000-0005-0000-0000-0000C0030000}"/>
    <cellStyle name="Normal 32 22" xfId="954" xr:uid="{00000000-0005-0000-0000-0000C1030000}"/>
    <cellStyle name="Normal 32 23" xfId="955" xr:uid="{00000000-0005-0000-0000-0000C2030000}"/>
    <cellStyle name="Normal 32 24" xfId="956" xr:uid="{00000000-0005-0000-0000-0000C3030000}"/>
    <cellStyle name="Normal 32 25" xfId="957" xr:uid="{00000000-0005-0000-0000-0000C4030000}"/>
    <cellStyle name="Normal 32 26" xfId="958" xr:uid="{00000000-0005-0000-0000-0000C5030000}"/>
    <cellStyle name="Normal 32 27" xfId="959" xr:uid="{00000000-0005-0000-0000-0000C6030000}"/>
    <cellStyle name="Normal 32 28" xfId="960" xr:uid="{00000000-0005-0000-0000-0000C7030000}"/>
    <cellStyle name="Normal 32 29" xfId="961" xr:uid="{00000000-0005-0000-0000-0000C8030000}"/>
    <cellStyle name="Normal 32 3" xfId="962" xr:uid="{00000000-0005-0000-0000-0000C9030000}"/>
    <cellStyle name="Normal 32 30" xfId="963" xr:uid="{00000000-0005-0000-0000-0000CA030000}"/>
    <cellStyle name="Normal 32 31" xfId="964" xr:uid="{00000000-0005-0000-0000-0000CB030000}"/>
    <cellStyle name="Normal 32 32" xfId="965" xr:uid="{00000000-0005-0000-0000-0000CC030000}"/>
    <cellStyle name="Normal 32 33" xfId="966" xr:uid="{00000000-0005-0000-0000-0000CD030000}"/>
    <cellStyle name="Normal 32 34" xfId="967" xr:uid="{00000000-0005-0000-0000-0000CE030000}"/>
    <cellStyle name="Normal 32 35" xfId="968" xr:uid="{00000000-0005-0000-0000-0000CF030000}"/>
    <cellStyle name="Normal 32 36" xfId="969" xr:uid="{00000000-0005-0000-0000-0000D0030000}"/>
    <cellStyle name="Normal 32 37" xfId="970" xr:uid="{00000000-0005-0000-0000-0000D1030000}"/>
    <cellStyle name="Normal 32 38" xfId="971" xr:uid="{00000000-0005-0000-0000-0000D2030000}"/>
    <cellStyle name="Normal 32 39" xfId="972" xr:uid="{00000000-0005-0000-0000-0000D3030000}"/>
    <cellStyle name="Normal 32 4" xfId="973" xr:uid="{00000000-0005-0000-0000-0000D4030000}"/>
    <cellStyle name="Normal 32 40" xfId="974" xr:uid="{00000000-0005-0000-0000-0000D5030000}"/>
    <cellStyle name="Normal 32 41" xfId="975" xr:uid="{00000000-0005-0000-0000-0000D6030000}"/>
    <cellStyle name="Normal 32 42" xfId="976" xr:uid="{00000000-0005-0000-0000-0000D7030000}"/>
    <cellStyle name="Normal 32 5" xfId="977" xr:uid="{00000000-0005-0000-0000-0000D8030000}"/>
    <cellStyle name="Normal 32 6" xfId="978" xr:uid="{00000000-0005-0000-0000-0000D9030000}"/>
    <cellStyle name="Normal 32 7" xfId="979" xr:uid="{00000000-0005-0000-0000-0000DA030000}"/>
    <cellStyle name="Normal 32 8" xfId="980" xr:uid="{00000000-0005-0000-0000-0000DB030000}"/>
    <cellStyle name="Normal 32 9" xfId="981" xr:uid="{00000000-0005-0000-0000-0000DC030000}"/>
    <cellStyle name="Normal 33" xfId="982" xr:uid="{00000000-0005-0000-0000-0000DD030000}"/>
    <cellStyle name="Normal 33 10" xfId="983" xr:uid="{00000000-0005-0000-0000-0000DE030000}"/>
    <cellStyle name="Normal 33 11" xfId="984" xr:uid="{00000000-0005-0000-0000-0000DF030000}"/>
    <cellStyle name="Normal 33 12" xfId="985" xr:uid="{00000000-0005-0000-0000-0000E0030000}"/>
    <cellStyle name="Normal 33 13" xfId="986" xr:uid="{00000000-0005-0000-0000-0000E1030000}"/>
    <cellStyle name="Normal 33 14" xfId="987" xr:uid="{00000000-0005-0000-0000-0000E2030000}"/>
    <cellStyle name="Normal 33 15" xfId="988" xr:uid="{00000000-0005-0000-0000-0000E3030000}"/>
    <cellStyle name="Normal 33 16" xfId="989" xr:uid="{00000000-0005-0000-0000-0000E4030000}"/>
    <cellStyle name="Normal 33 17" xfId="990" xr:uid="{00000000-0005-0000-0000-0000E5030000}"/>
    <cellStyle name="Normal 33 18" xfId="991" xr:uid="{00000000-0005-0000-0000-0000E6030000}"/>
    <cellStyle name="Normal 33 19" xfId="992" xr:uid="{00000000-0005-0000-0000-0000E7030000}"/>
    <cellStyle name="Normal 33 2" xfId="993" xr:uid="{00000000-0005-0000-0000-0000E8030000}"/>
    <cellStyle name="Normal 33 20" xfId="994" xr:uid="{00000000-0005-0000-0000-0000E9030000}"/>
    <cellStyle name="Normal 33 21" xfId="995" xr:uid="{00000000-0005-0000-0000-0000EA030000}"/>
    <cellStyle name="Normal 33 22" xfId="996" xr:uid="{00000000-0005-0000-0000-0000EB030000}"/>
    <cellStyle name="Normal 33 23" xfId="997" xr:uid="{00000000-0005-0000-0000-0000EC030000}"/>
    <cellStyle name="Normal 33 24" xfId="998" xr:uid="{00000000-0005-0000-0000-0000ED030000}"/>
    <cellStyle name="Normal 33 25" xfId="999" xr:uid="{00000000-0005-0000-0000-0000EE030000}"/>
    <cellStyle name="Normal 33 26" xfId="1000" xr:uid="{00000000-0005-0000-0000-0000EF030000}"/>
    <cellStyle name="Normal 33 27" xfId="1001" xr:uid="{00000000-0005-0000-0000-0000F0030000}"/>
    <cellStyle name="Normal 33 28" xfId="1002" xr:uid="{00000000-0005-0000-0000-0000F1030000}"/>
    <cellStyle name="Normal 33 29" xfId="1003" xr:uid="{00000000-0005-0000-0000-0000F2030000}"/>
    <cellStyle name="Normal 33 3" xfId="1004" xr:uid="{00000000-0005-0000-0000-0000F3030000}"/>
    <cellStyle name="Normal 33 30" xfId="1005" xr:uid="{00000000-0005-0000-0000-0000F4030000}"/>
    <cellStyle name="Normal 33 31" xfId="1006" xr:uid="{00000000-0005-0000-0000-0000F5030000}"/>
    <cellStyle name="Normal 33 32" xfId="1007" xr:uid="{00000000-0005-0000-0000-0000F6030000}"/>
    <cellStyle name="Normal 33 33" xfId="1008" xr:uid="{00000000-0005-0000-0000-0000F7030000}"/>
    <cellStyle name="Normal 33 34" xfId="1009" xr:uid="{00000000-0005-0000-0000-0000F8030000}"/>
    <cellStyle name="Normal 33 35" xfId="1010" xr:uid="{00000000-0005-0000-0000-0000F9030000}"/>
    <cellStyle name="Normal 33 36" xfId="1011" xr:uid="{00000000-0005-0000-0000-0000FA030000}"/>
    <cellStyle name="Normal 33 37" xfId="1012" xr:uid="{00000000-0005-0000-0000-0000FB030000}"/>
    <cellStyle name="Normal 33 38" xfId="1013" xr:uid="{00000000-0005-0000-0000-0000FC030000}"/>
    <cellStyle name="Normal 33 39" xfId="1014" xr:uid="{00000000-0005-0000-0000-0000FD030000}"/>
    <cellStyle name="Normal 33 4" xfId="1015" xr:uid="{00000000-0005-0000-0000-0000FE030000}"/>
    <cellStyle name="Normal 33 40" xfId="1016" xr:uid="{00000000-0005-0000-0000-0000FF030000}"/>
    <cellStyle name="Normal 33 41" xfId="1017" xr:uid="{00000000-0005-0000-0000-000000040000}"/>
    <cellStyle name="Normal 33 42" xfId="1018" xr:uid="{00000000-0005-0000-0000-000001040000}"/>
    <cellStyle name="Normal 33 5" xfId="1019" xr:uid="{00000000-0005-0000-0000-000002040000}"/>
    <cellStyle name="Normal 33 6" xfId="1020" xr:uid="{00000000-0005-0000-0000-000003040000}"/>
    <cellStyle name="Normal 33 7" xfId="1021" xr:uid="{00000000-0005-0000-0000-000004040000}"/>
    <cellStyle name="Normal 33 8" xfId="1022" xr:uid="{00000000-0005-0000-0000-000005040000}"/>
    <cellStyle name="Normal 33 9" xfId="1023" xr:uid="{00000000-0005-0000-0000-000006040000}"/>
    <cellStyle name="Normal 34" xfId="1024" xr:uid="{00000000-0005-0000-0000-000007040000}"/>
    <cellStyle name="Normal 35" xfId="1025" xr:uid="{00000000-0005-0000-0000-000008040000}"/>
    <cellStyle name="Normal 36" xfId="1026" xr:uid="{00000000-0005-0000-0000-000009040000}"/>
    <cellStyle name="Normal 36 10" xfId="1027" xr:uid="{00000000-0005-0000-0000-00000A040000}"/>
    <cellStyle name="Normal 36 11" xfId="1028" xr:uid="{00000000-0005-0000-0000-00000B040000}"/>
    <cellStyle name="Normal 36 12" xfId="1029" xr:uid="{00000000-0005-0000-0000-00000C040000}"/>
    <cellStyle name="Normal 36 13" xfId="1030" xr:uid="{00000000-0005-0000-0000-00000D040000}"/>
    <cellStyle name="Normal 36 14" xfId="1031" xr:uid="{00000000-0005-0000-0000-00000E040000}"/>
    <cellStyle name="Normal 36 15" xfId="1032" xr:uid="{00000000-0005-0000-0000-00000F040000}"/>
    <cellStyle name="Normal 36 16" xfId="1033" xr:uid="{00000000-0005-0000-0000-000010040000}"/>
    <cellStyle name="Normal 36 17" xfId="1034" xr:uid="{00000000-0005-0000-0000-000011040000}"/>
    <cellStyle name="Normal 36 18" xfId="1035" xr:uid="{00000000-0005-0000-0000-000012040000}"/>
    <cellStyle name="Normal 36 19" xfId="1036" xr:uid="{00000000-0005-0000-0000-000013040000}"/>
    <cellStyle name="Normal 36 2" xfId="1037" xr:uid="{00000000-0005-0000-0000-000014040000}"/>
    <cellStyle name="Normal 36 20" xfId="1038" xr:uid="{00000000-0005-0000-0000-000015040000}"/>
    <cellStyle name="Normal 36 21" xfId="1039" xr:uid="{00000000-0005-0000-0000-000016040000}"/>
    <cellStyle name="Normal 36 22" xfId="1040" xr:uid="{00000000-0005-0000-0000-000017040000}"/>
    <cellStyle name="Normal 36 23" xfId="1041" xr:uid="{00000000-0005-0000-0000-000018040000}"/>
    <cellStyle name="Normal 36 24" xfId="1042" xr:uid="{00000000-0005-0000-0000-000019040000}"/>
    <cellStyle name="Normal 36 25" xfId="1043" xr:uid="{00000000-0005-0000-0000-00001A040000}"/>
    <cellStyle name="Normal 36 26" xfId="1044" xr:uid="{00000000-0005-0000-0000-00001B040000}"/>
    <cellStyle name="Normal 36 27" xfId="1045" xr:uid="{00000000-0005-0000-0000-00001C040000}"/>
    <cellStyle name="Normal 36 28" xfId="1046" xr:uid="{00000000-0005-0000-0000-00001D040000}"/>
    <cellStyle name="Normal 36 29" xfId="1047" xr:uid="{00000000-0005-0000-0000-00001E040000}"/>
    <cellStyle name="Normal 36 3" xfId="1048" xr:uid="{00000000-0005-0000-0000-00001F040000}"/>
    <cellStyle name="Normal 36 30" xfId="1049" xr:uid="{00000000-0005-0000-0000-000020040000}"/>
    <cellStyle name="Normal 36 31" xfId="1050" xr:uid="{00000000-0005-0000-0000-000021040000}"/>
    <cellStyle name="Normal 36 32" xfId="1051" xr:uid="{00000000-0005-0000-0000-000022040000}"/>
    <cellStyle name="Normal 36 33" xfId="1052" xr:uid="{00000000-0005-0000-0000-000023040000}"/>
    <cellStyle name="Normal 36 34" xfId="1053" xr:uid="{00000000-0005-0000-0000-000024040000}"/>
    <cellStyle name="Normal 36 35" xfId="1054" xr:uid="{00000000-0005-0000-0000-000025040000}"/>
    <cellStyle name="Normal 36 36" xfId="1055" xr:uid="{00000000-0005-0000-0000-000026040000}"/>
    <cellStyle name="Normal 36 37" xfId="1056" xr:uid="{00000000-0005-0000-0000-000027040000}"/>
    <cellStyle name="Normal 36 38" xfId="1057" xr:uid="{00000000-0005-0000-0000-000028040000}"/>
    <cellStyle name="Normal 36 39" xfId="1058" xr:uid="{00000000-0005-0000-0000-000029040000}"/>
    <cellStyle name="Normal 36 4" xfId="1059" xr:uid="{00000000-0005-0000-0000-00002A040000}"/>
    <cellStyle name="Normal 36 40" xfId="1060" xr:uid="{00000000-0005-0000-0000-00002B040000}"/>
    <cellStyle name="Normal 36 41" xfId="1061" xr:uid="{00000000-0005-0000-0000-00002C040000}"/>
    <cellStyle name="Normal 36 42" xfId="1062" xr:uid="{00000000-0005-0000-0000-00002D040000}"/>
    <cellStyle name="Normal 36 5" xfId="1063" xr:uid="{00000000-0005-0000-0000-00002E040000}"/>
    <cellStyle name="Normal 36 6" xfId="1064" xr:uid="{00000000-0005-0000-0000-00002F040000}"/>
    <cellStyle name="Normal 36 7" xfId="1065" xr:uid="{00000000-0005-0000-0000-000030040000}"/>
    <cellStyle name="Normal 36 8" xfId="1066" xr:uid="{00000000-0005-0000-0000-000031040000}"/>
    <cellStyle name="Normal 36 9" xfId="1067" xr:uid="{00000000-0005-0000-0000-000032040000}"/>
    <cellStyle name="Normal 37" xfId="1068" xr:uid="{00000000-0005-0000-0000-000033040000}"/>
    <cellStyle name="Normal 37 10" xfId="1069" xr:uid="{00000000-0005-0000-0000-000034040000}"/>
    <cellStyle name="Normal 37 11" xfId="1070" xr:uid="{00000000-0005-0000-0000-000035040000}"/>
    <cellStyle name="Normal 37 12" xfId="1071" xr:uid="{00000000-0005-0000-0000-000036040000}"/>
    <cellStyle name="Normal 37 13" xfId="1072" xr:uid="{00000000-0005-0000-0000-000037040000}"/>
    <cellStyle name="Normal 37 2" xfId="1073" xr:uid="{00000000-0005-0000-0000-000038040000}"/>
    <cellStyle name="Normal 37 3" xfId="1074" xr:uid="{00000000-0005-0000-0000-000039040000}"/>
    <cellStyle name="Normal 37 4" xfId="1075" xr:uid="{00000000-0005-0000-0000-00003A040000}"/>
    <cellStyle name="Normal 37 5" xfId="1076" xr:uid="{00000000-0005-0000-0000-00003B040000}"/>
    <cellStyle name="Normal 37 6" xfId="1077" xr:uid="{00000000-0005-0000-0000-00003C040000}"/>
    <cellStyle name="Normal 37 7" xfId="1078" xr:uid="{00000000-0005-0000-0000-00003D040000}"/>
    <cellStyle name="Normal 37 8" xfId="1079" xr:uid="{00000000-0005-0000-0000-00003E040000}"/>
    <cellStyle name="Normal 37 9" xfId="1080" xr:uid="{00000000-0005-0000-0000-00003F040000}"/>
    <cellStyle name="Normal 38" xfId="1081" xr:uid="{00000000-0005-0000-0000-000040040000}"/>
    <cellStyle name="Normal 38 10" xfId="1082" xr:uid="{00000000-0005-0000-0000-000041040000}"/>
    <cellStyle name="Normal 38 11" xfId="1083" xr:uid="{00000000-0005-0000-0000-000042040000}"/>
    <cellStyle name="Normal 38 12" xfId="1084" xr:uid="{00000000-0005-0000-0000-000043040000}"/>
    <cellStyle name="Normal 38 13" xfId="1085" xr:uid="{00000000-0005-0000-0000-000044040000}"/>
    <cellStyle name="Normal 38 2" xfId="1086" xr:uid="{00000000-0005-0000-0000-000045040000}"/>
    <cellStyle name="Normal 38 3" xfId="1087" xr:uid="{00000000-0005-0000-0000-000046040000}"/>
    <cellStyle name="Normal 38 4" xfId="1088" xr:uid="{00000000-0005-0000-0000-000047040000}"/>
    <cellStyle name="Normal 38 5" xfId="1089" xr:uid="{00000000-0005-0000-0000-000048040000}"/>
    <cellStyle name="Normal 38 6" xfId="1090" xr:uid="{00000000-0005-0000-0000-000049040000}"/>
    <cellStyle name="Normal 38 7" xfId="1091" xr:uid="{00000000-0005-0000-0000-00004A040000}"/>
    <cellStyle name="Normal 38 8" xfId="1092" xr:uid="{00000000-0005-0000-0000-00004B040000}"/>
    <cellStyle name="Normal 38 9" xfId="1093" xr:uid="{00000000-0005-0000-0000-00004C040000}"/>
    <cellStyle name="Normal 39" xfId="1094" xr:uid="{00000000-0005-0000-0000-00004D040000}"/>
    <cellStyle name="Normal 39 10" xfId="1095" xr:uid="{00000000-0005-0000-0000-00004E040000}"/>
    <cellStyle name="Normal 39 11" xfId="1096" xr:uid="{00000000-0005-0000-0000-00004F040000}"/>
    <cellStyle name="Normal 39 12" xfId="1097" xr:uid="{00000000-0005-0000-0000-000050040000}"/>
    <cellStyle name="Normal 39 13" xfId="1098" xr:uid="{00000000-0005-0000-0000-000051040000}"/>
    <cellStyle name="Normal 39 2" xfId="1099" xr:uid="{00000000-0005-0000-0000-000052040000}"/>
    <cellStyle name="Normal 39 3" xfId="1100" xr:uid="{00000000-0005-0000-0000-000053040000}"/>
    <cellStyle name="Normal 39 4" xfId="1101" xr:uid="{00000000-0005-0000-0000-000054040000}"/>
    <cellStyle name="Normal 39 5" xfId="1102" xr:uid="{00000000-0005-0000-0000-000055040000}"/>
    <cellStyle name="Normal 39 6" xfId="1103" xr:uid="{00000000-0005-0000-0000-000056040000}"/>
    <cellStyle name="Normal 39 7" xfId="1104" xr:uid="{00000000-0005-0000-0000-000057040000}"/>
    <cellStyle name="Normal 39 8" xfId="1105" xr:uid="{00000000-0005-0000-0000-000058040000}"/>
    <cellStyle name="Normal 39 9" xfId="1106" xr:uid="{00000000-0005-0000-0000-000059040000}"/>
    <cellStyle name="Normal 4" xfId="1107" xr:uid="{00000000-0005-0000-0000-00005A040000}"/>
    <cellStyle name="Normal 4 2" xfId="1108" xr:uid="{00000000-0005-0000-0000-00005B040000}"/>
    <cellStyle name="Normal 4 2 2" xfId="1109" xr:uid="{00000000-0005-0000-0000-00005C040000}"/>
    <cellStyle name="Normal 4 3" xfId="1110" xr:uid="{00000000-0005-0000-0000-00005D040000}"/>
    <cellStyle name="Normal 4 3 2" xfId="1111" xr:uid="{00000000-0005-0000-0000-00005E040000}"/>
    <cellStyle name="Normal 4 4" xfId="1112" xr:uid="{00000000-0005-0000-0000-00005F040000}"/>
    <cellStyle name="Normal 4 5" xfId="1113" xr:uid="{00000000-0005-0000-0000-000060040000}"/>
    <cellStyle name="Normal 4 6" xfId="1114" xr:uid="{00000000-0005-0000-0000-000061040000}"/>
    <cellStyle name="Normal 4 7" xfId="1115" xr:uid="{00000000-0005-0000-0000-000062040000}"/>
    <cellStyle name="Normal 4 8" xfId="1116" xr:uid="{00000000-0005-0000-0000-000063040000}"/>
    <cellStyle name="Normal 40" xfId="1117" xr:uid="{00000000-0005-0000-0000-000064040000}"/>
    <cellStyle name="Normal 40 10" xfId="1118" xr:uid="{00000000-0005-0000-0000-000065040000}"/>
    <cellStyle name="Normal 40 11" xfId="1119" xr:uid="{00000000-0005-0000-0000-000066040000}"/>
    <cellStyle name="Normal 40 12" xfId="1120" xr:uid="{00000000-0005-0000-0000-000067040000}"/>
    <cellStyle name="Normal 40 13" xfId="1121" xr:uid="{00000000-0005-0000-0000-000068040000}"/>
    <cellStyle name="Normal 40 2" xfId="1122" xr:uid="{00000000-0005-0000-0000-000069040000}"/>
    <cellStyle name="Normal 40 3" xfId="1123" xr:uid="{00000000-0005-0000-0000-00006A040000}"/>
    <cellStyle name="Normal 40 4" xfId="1124" xr:uid="{00000000-0005-0000-0000-00006B040000}"/>
    <cellStyle name="Normal 40 5" xfId="1125" xr:uid="{00000000-0005-0000-0000-00006C040000}"/>
    <cellStyle name="Normal 40 6" xfId="1126" xr:uid="{00000000-0005-0000-0000-00006D040000}"/>
    <cellStyle name="Normal 40 7" xfId="1127" xr:uid="{00000000-0005-0000-0000-00006E040000}"/>
    <cellStyle name="Normal 40 8" xfId="1128" xr:uid="{00000000-0005-0000-0000-00006F040000}"/>
    <cellStyle name="Normal 40 9" xfId="1129" xr:uid="{00000000-0005-0000-0000-000070040000}"/>
    <cellStyle name="Normal 41" xfId="1130" xr:uid="{00000000-0005-0000-0000-000071040000}"/>
    <cellStyle name="Normal 41 10" xfId="1131" xr:uid="{00000000-0005-0000-0000-000072040000}"/>
    <cellStyle name="Normal 41 11" xfId="1132" xr:uid="{00000000-0005-0000-0000-000073040000}"/>
    <cellStyle name="Normal 41 12" xfId="1133" xr:uid="{00000000-0005-0000-0000-000074040000}"/>
    <cellStyle name="Normal 41 13" xfId="1134" xr:uid="{00000000-0005-0000-0000-000075040000}"/>
    <cellStyle name="Normal 41 2" xfId="1135" xr:uid="{00000000-0005-0000-0000-000076040000}"/>
    <cellStyle name="Normal 41 3" xfId="1136" xr:uid="{00000000-0005-0000-0000-000077040000}"/>
    <cellStyle name="Normal 41 4" xfId="1137" xr:uid="{00000000-0005-0000-0000-000078040000}"/>
    <cellStyle name="Normal 41 5" xfId="1138" xr:uid="{00000000-0005-0000-0000-000079040000}"/>
    <cellStyle name="Normal 41 6" xfId="1139" xr:uid="{00000000-0005-0000-0000-00007A040000}"/>
    <cellStyle name="Normal 41 7" xfId="1140" xr:uid="{00000000-0005-0000-0000-00007B040000}"/>
    <cellStyle name="Normal 41 8" xfId="1141" xr:uid="{00000000-0005-0000-0000-00007C040000}"/>
    <cellStyle name="Normal 41 9" xfId="1142" xr:uid="{00000000-0005-0000-0000-00007D040000}"/>
    <cellStyle name="Normal 42" xfId="1143" xr:uid="{00000000-0005-0000-0000-00007E040000}"/>
    <cellStyle name="Normal 42 10" xfId="1144" xr:uid="{00000000-0005-0000-0000-00007F040000}"/>
    <cellStyle name="Normal 42 11" xfId="1145" xr:uid="{00000000-0005-0000-0000-000080040000}"/>
    <cellStyle name="Normal 42 12" xfId="1146" xr:uid="{00000000-0005-0000-0000-000081040000}"/>
    <cellStyle name="Normal 42 13" xfId="1147" xr:uid="{00000000-0005-0000-0000-000082040000}"/>
    <cellStyle name="Normal 42 2" xfId="1148" xr:uid="{00000000-0005-0000-0000-000083040000}"/>
    <cellStyle name="Normal 42 3" xfId="1149" xr:uid="{00000000-0005-0000-0000-000084040000}"/>
    <cellStyle name="Normal 42 4" xfId="1150" xr:uid="{00000000-0005-0000-0000-000085040000}"/>
    <cellStyle name="Normal 42 5" xfId="1151" xr:uid="{00000000-0005-0000-0000-000086040000}"/>
    <cellStyle name="Normal 42 6" xfId="1152" xr:uid="{00000000-0005-0000-0000-000087040000}"/>
    <cellStyle name="Normal 42 7" xfId="1153" xr:uid="{00000000-0005-0000-0000-000088040000}"/>
    <cellStyle name="Normal 42 8" xfId="1154" xr:uid="{00000000-0005-0000-0000-000089040000}"/>
    <cellStyle name="Normal 42 9" xfId="1155" xr:uid="{00000000-0005-0000-0000-00008A040000}"/>
    <cellStyle name="Normal 43" xfId="1156" xr:uid="{00000000-0005-0000-0000-00008B040000}"/>
    <cellStyle name="Normal 43 10" xfId="1157" xr:uid="{00000000-0005-0000-0000-00008C040000}"/>
    <cellStyle name="Normal 43 11" xfId="1158" xr:uid="{00000000-0005-0000-0000-00008D040000}"/>
    <cellStyle name="Normal 43 12" xfId="1159" xr:uid="{00000000-0005-0000-0000-00008E040000}"/>
    <cellStyle name="Normal 43 13" xfId="1160" xr:uid="{00000000-0005-0000-0000-00008F040000}"/>
    <cellStyle name="Normal 43 2" xfId="1161" xr:uid="{00000000-0005-0000-0000-000090040000}"/>
    <cellStyle name="Normal 43 3" xfId="1162" xr:uid="{00000000-0005-0000-0000-000091040000}"/>
    <cellStyle name="Normal 43 4" xfId="1163" xr:uid="{00000000-0005-0000-0000-000092040000}"/>
    <cellStyle name="Normal 43 5" xfId="1164" xr:uid="{00000000-0005-0000-0000-000093040000}"/>
    <cellStyle name="Normal 43 6" xfId="1165" xr:uid="{00000000-0005-0000-0000-000094040000}"/>
    <cellStyle name="Normal 43 7" xfId="1166" xr:uid="{00000000-0005-0000-0000-000095040000}"/>
    <cellStyle name="Normal 43 8" xfId="1167" xr:uid="{00000000-0005-0000-0000-000096040000}"/>
    <cellStyle name="Normal 43 9" xfId="1168" xr:uid="{00000000-0005-0000-0000-000097040000}"/>
    <cellStyle name="Normal 44" xfId="1169" xr:uid="{00000000-0005-0000-0000-000098040000}"/>
    <cellStyle name="Normal 45" xfId="1170" xr:uid="{00000000-0005-0000-0000-000099040000}"/>
    <cellStyle name="Normal 45 10" xfId="1171" xr:uid="{00000000-0005-0000-0000-00009A040000}"/>
    <cellStyle name="Normal 45 11" xfId="1172" xr:uid="{00000000-0005-0000-0000-00009B040000}"/>
    <cellStyle name="Normal 45 12" xfId="1173" xr:uid="{00000000-0005-0000-0000-00009C040000}"/>
    <cellStyle name="Normal 45 13" xfId="1174" xr:uid="{00000000-0005-0000-0000-00009D040000}"/>
    <cellStyle name="Normal 45 2" xfId="1175" xr:uid="{00000000-0005-0000-0000-00009E040000}"/>
    <cellStyle name="Normal 45 3" xfId="1176" xr:uid="{00000000-0005-0000-0000-00009F040000}"/>
    <cellStyle name="Normal 45 4" xfId="1177" xr:uid="{00000000-0005-0000-0000-0000A0040000}"/>
    <cellStyle name="Normal 45 5" xfId="1178" xr:uid="{00000000-0005-0000-0000-0000A1040000}"/>
    <cellStyle name="Normal 45 6" xfId="1179" xr:uid="{00000000-0005-0000-0000-0000A2040000}"/>
    <cellStyle name="Normal 45 7" xfId="1180" xr:uid="{00000000-0005-0000-0000-0000A3040000}"/>
    <cellStyle name="Normal 45 8" xfId="1181" xr:uid="{00000000-0005-0000-0000-0000A4040000}"/>
    <cellStyle name="Normal 45 9" xfId="1182" xr:uid="{00000000-0005-0000-0000-0000A5040000}"/>
    <cellStyle name="Normal 46" xfId="1183" xr:uid="{00000000-0005-0000-0000-0000A6040000}"/>
    <cellStyle name="Normal 46 10" xfId="1184" xr:uid="{00000000-0005-0000-0000-0000A7040000}"/>
    <cellStyle name="Normal 46 11" xfId="1185" xr:uid="{00000000-0005-0000-0000-0000A8040000}"/>
    <cellStyle name="Normal 46 12" xfId="1186" xr:uid="{00000000-0005-0000-0000-0000A9040000}"/>
    <cellStyle name="Normal 46 13" xfId="1187" xr:uid="{00000000-0005-0000-0000-0000AA040000}"/>
    <cellStyle name="Normal 46 2" xfId="1188" xr:uid="{00000000-0005-0000-0000-0000AB040000}"/>
    <cellStyle name="Normal 46 3" xfId="1189" xr:uid="{00000000-0005-0000-0000-0000AC040000}"/>
    <cellStyle name="Normal 46 4" xfId="1190" xr:uid="{00000000-0005-0000-0000-0000AD040000}"/>
    <cellStyle name="Normal 46 5" xfId="1191" xr:uid="{00000000-0005-0000-0000-0000AE040000}"/>
    <cellStyle name="Normal 46 6" xfId="1192" xr:uid="{00000000-0005-0000-0000-0000AF040000}"/>
    <cellStyle name="Normal 46 7" xfId="1193" xr:uid="{00000000-0005-0000-0000-0000B0040000}"/>
    <cellStyle name="Normal 46 8" xfId="1194" xr:uid="{00000000-0005-0000-0000-0000B1040000}"/>
    <cellStyle name="Normal 46 9" xfId="1195" xr:uid="{00000000-0005-0000-0000-0000B2040000}"/>
    <cellStyle name="Normal 47" xfId="1196" xr:uid="{00000000-0005-0000-0000-0000B3040000}"/>
    <cellStyle name="Normal 47 10" xfId="1197" xr:uid="{00000000-0005-0000-0000-0000B4040000}"/>
    <cellStyle name="Normal 47 11" xfId="1198" xr:uid="{00000000-0005-0000-0000-0000B5040000}"/>
    <cellStyle name="Normal 47 12" xfId="1199" xr:uid="{00000000-0005-0000-0000-0000B6040000}"/>
    <cellStyle name="Normal 47 13" xfId="1200" xr:uid="{00000000-0005-0000-0000-0000B7040000}"/>
    <cellStyle name="Normal 47 2" xfId="1201" xr:uid="{00000000-0005-0000-0000-0000B8040000}"/>
    <cellStyle name="Normal 47 3" xfId="1202" xr:uid="{00000000-0005-0000-0000-0000B9040000}"/>
    <cellStyle name="Normal 47 4" xfId="1203" xr:uid="{00000000-0005-0000-0000-0000BA040000}"/>
    <cellStyle name="Normal 47 5" xfId="1204" xr:uid="{00000000-0005-0000-0000-0000BB040000}"/>
    <cellStyle name="Normal 47 6" xfId="1205" xr:uid="{00000000-0005-0000-0000-0000BC040000}"/>
    <cellStyle name="Normal 47 7" xfId="1206" xr:uid="{00000000-0005-0000-0000-0000BD040000}"/>
    <cellStyle name="Normal 47 8" xfId="1207" xr:uid="{00000000-0005-0000-0000-0000BE040000}"/>
    <cellStyle name="Normal 47 9" xfId="1208" xr:uid="{00000000-0005-0000-0000-0000BF040000}"/>
    <cellStyle name="Normal 48" xfId="1209" xr:uid="{00000000-0005-0000-0000-0000C0040000}"/>
    <cellStyle name="Normal 48 10" xfId="1210" xr:uid="{00000000-0005-0000-0000-0000C1040000}"/>
    <cellStyle name="Normal 48 11" xfId="1211" xr:uid="{00000000-0005-0000-0000-0000C2040000}"/>
    <cellStyle name="Normal 48 12" xfId="1212" xr:uid="{00000000-0005-0000-0000-0000C3040000}"/>
    <cellStyle name="Normal 48 13" xfId="1213" xr:uid="{00000000-0005-0000-0000-0000C4040000}"/>
    <cellStyle name="Normal 48 2" xfId="1214" xr:uid="{00000000-0005-0000-0000-0000C5040000}"/>
    <cellStyle name="Normal 48 3" xfId="1215" xr:uid="{00000000-0005-0000-0000-0000C6040000}"/>
    <cellStyle name="Normal 48 4" xfId="1216" xr:uid="{00000000-0005-0000-0000-0000C7040000}"/>
    <cellStyle name="Normal 48 5" xfId="1217" xr:uid="{00000000-0005-0000-0000-0000C8040000}"/>
    <cellStyle name="Normal 48 6" xfId="1218" xr:uid="{00000000-0005-0000-0000-0000C9040000}"/>
    <cellStyle name="Normal 48 7" xfId="1219" xr:uid="{00000000-0005-0000-0000-0000CA040000}"/>
    <cellStyle name="Normal 48 8" xfId="1220" xr:uid="{00000000-0005-0000-0000-0000CB040000}"/>
    <cellStyle name="Normal 48 9" xfId="1221" xr:uid="{00000000-0005-0000-0000-0000CC040000}"/>
    <cellStyle name="Normal 49" xfId="1222" xr:uid="{00000000-0005-0000-0000-0000CD040000}"/>
    <cellStyle name="Normal 49 10" xfId="1223" xr:uid="{00000000-0005-0000-0000-0000CE040000}"/>
    <cellStyle name="Normal 49 11" xfId="1224" xr:uid="{00000000-0005-0000-0000-0000CF040000}"/>
    <cellStyle name="Normal 49 12" xfId="1225" xr:uid="{00000000-0005-0000-0000-0000D0040000}"/>
    <cellStyle name="Normal 49 13" xfId="1226" xr:uid="{00000000-0005-0000-0000-0000D1040000}"/>
    <cellStyle name="Normal 49 2" xfId="1227" xr:uid="{00000000-0005-0000-0000-0000D2040000}"/>
    <cellStyle name="Normal 49 3" xfId="1228" xr:uid="{00000000-0005-0000-0000-0000D3040000}"/>
    <cellStyle name="Normal 49 4" xfId="1229" xr:uid="{00000000-0005-0000-0000-0000D4040000}"/>
    <cellStyle name="Normal 49 5" xfId="1230" xr:uid="{00000000-0005-0000-0000-0000D5040000}"/>
    <cellStyle name="Normal 49 6" xfId="1231" xr:uid="{00000000-0005-0000-0000-0000D6040000}"/>
    <cellStyle name="Normal 49 7" xfId="1232" xr:uid="{00000000-0005-0000-0000-0000D7040000}"/>
    <cellStyle name="Normal 49 8" xfId="1233" xr:uid="{00000000-0005-0000-0000-0000D8040000}"/>
    <cellStyle name="Normal 49 9" xfId="1234" xr:uid="{00000000-0005-0000-0000-0000D9040000}"/>
    <cellStyle name="Normal 5" xfId="1235" xr:uid="{00000000-0005-0000-0000-0000DA040000}"/>
    <cellStyle name="Normal 5 2" xfId="1236" xr:uid="{00000000-0005-0000-0000-0000DB040000}"/>
    <cellStyle name="Normal 5 3" xfId="1237" xr:uid="{00000000-0005-0000-0000-0000DC040000}"/>
    <cellStyle name="Normal 5 3 2" xfId="1238" xr:uid="{00000000-0005-0000-0000-0000DD040000}"/>
    <cellStyle name="Normal 5 4" xfId="1239" xr:uid="{00000000-0005-0000-0000-0000DE040000}"/>
    <cellStyle name="Normal 5 5" xfId="1240" xr:uid="{00000000-0005-0000-0000-0000DF040000}"/>
    <cellStyle name="Normal 5 6" xfId="1241" xr:uid="{00000000-0005-0000-0000-0000E0040000}"/>
    <cellStyle name="Normal 5 7" xfId="1242" xr:uid="{00000000-0005-0000-0000-0000E1040000}"/>
    <cellStyle name="Normal 5 8" xfId="1243" xr:uid="{00000000-0005-0000-0000-0000E2040000}"/>
    <cellStyle name="Normal 5 9" xfId="1244" xr:uid="{00000000-0005-0000-0000-0000E3040000}"/>
    <cellStyle name="Normal 50" xfId="1245" xr:uid="{00000000-0005-0000-0000-0000E4040000}"/>
    <cellStyle name="Normal 50 10" xfId="1246" xr:uid="{00000000-0005-0000-0000-0000E5040000}"/>
    <cellStyle name="Normal 50 11" xfId="1247" xr:uid="{00000000-0005-0000-0000-0000E6040000}"/>
    <cellStyle name="Normal 50 12" xfId="1248" xr:uid="{00000000-0005-0000-0000-0000E7040000}"/>
    <cellStyle name="Normal 50 13" xfId="1249" xr:uid="{00000000-0005-0000-0000-0000E8040000}"/>
    <cellStyle name="Normal 50 2" xfId="1250" xr:uid="{00000000-0005-0000-0000-0000E9040000}"/>
    <cellStyle name="Normal 50 3" xfId="1251" xr:uid="{00000000-0005-0000-0000-0000EA040000}"/>
    <cellStyle name="Normal 50 4" xfId="1252" xr:uid="{00000000-0005-0000-0000-0000EB040000}"/>
    <cellStyle name="Normal 50 5" xfId="1253" xr:uid="{00000000-0005-0000-0000-0000EC040000}"/>
    <cellStyle name="Normal 50 6" xfId="1254" xr:uid="{00000000-0005-0000-0000-0000ED040000}"/>
    <cellStyle name="Normal 50 7" xfId="1255" xr:uid="{00000000-0005-0000-0000-0000EE040000}"/>
    <cellStyle name="Normal 50 8" xfId="1256" xr:uid="{00000000-0005-0000-0000-0000EF040000}"/>
    <cellStyle name="Normal 50 9" xfId="1257" xr:uid="{00000000-0005-0000-0000-0000F0040000}"/>
    <cellStyle name="Normal 51" xfId="1258" xr:uid="{00000000-0005-0000-0000-0000F1040000}"/>
    <cellStyle name="Normal 51 10" xfId="1259" xr:uid="{00000000-0005-0000-0000-0000F2040000}"/>
    <cellStyle name="Normal 51 11" xfId="1260" xr:uid="{00000000-0005-0000-0000-0000F3040000}"/>
    <cellStyle name="Normal 51 12" xfId="1261" xr:uid="{00000000-0005-0000-0000-0000F4040000}"/>
    <cellStyle name="Normal 51 13" xfId="1262" xr:uid="{00000000-0005-0000-0000-0000F5040000}"/>
    <cellStyle name="Normal 51 2" xfId="1263" xr:uid="{00000000-0005-0000-0000-0000F6040000}"/>
    <cellStyle name="Normal 51 3" xfId="1264" xr:uid="{00000000-0005-0000-0000-0000F7040000}"/>
    <cellStyle name="Normal 51 4" xfId="1265" xr:uid="{00000000-0005-0000-0000-0000F8040000}"/>
    <cellStyle name="Normal 51 5" xfId="1266" xr:uid="{00000000-0005-0000-0000-0000F9040000}"/>
    <cellStyle name="Normal 51 6" xfId="1267" xr:uid="{00000000-0005-0000-0000-0000FA040000}"/>
    <cellStyle name="Normal 51 7" xfId="1268" xr:uid="{00000000-0005-0000-0000-0000FB040000}"/>
    <cellStyle name="Normal 51 8" xfId="1269" xr:uid="{00000000-0005-0000-0000-0000FC040000}"/>
    <cellStyle name="Normal 51 9" xfId="1270" xr:uid="{00000000-0005-0000-0000-0000FD040000}"/>
    <cellStyle name="Normal 52" xfId="1271" xr:uid="{00000000-0005-0000-0000-0000FE040000}"/>
    <cellStyle name="Normal 52 10" xfId="1272" xr:uid="{00000000-0005-0000-0000-0000FF040000}"/>
    <cellStyle name="Normal 52 11" xfId="1273" xr:uid="{00000000-0005-0000-0000-000000050000}"/>
    <cellStyle name="Normal 52 12" xfId="1274" xr:uid="{00000000-0005-0000-0000-000001050000}"/>
    <cellStyle name="Normal 52 13" xfId="1275" xr:uid="{00000000-0005-0000-0000-000002050000}"/>
    <cellStyle name="Normal 52 2" xfId="1276" xr:uid="{00000000-0005-0000-0000-000003050000}"/>
    <cellStyle name="Normal 52 3" xfId="1277" xr:uid="{00000000-0005-0000-0000-000004050000}"/>
    <cellStyle name="Normal 52 4" xfId="1278" xr:uid="{00000000-0005-0000-0000-000005050000}"/>
    <cellStyle name="Normal 52 5" xfId="1279" xr:uid="{00000000-0005-0000-0000-000006050000}"/>
    <cellStyle name="Normal 52 6" xfId="1280" xr:uid="{00000000-0005-0000-0000-000007050000}"/>
    <cellStyle name="Normal 52 7" xfId="1281" xr:uid="{00000000-0005-0000-0000-000008050000}"/>
    <cellStyle name="Normal 52 8" xfId="1282" xr:uid="{00000000-0005-0000-0000-000009050000}"/>
    <cellStyle name="Normal 52 9" xfId="1283" xr:uid="{00000000-0005-0000-0000-00000A050000}"/>
    <cellStyle name="Normal 53" xfId="1284" xr:uid="{00000000-0005-0000-0000-00000B050000}"/>
    <cellStyle name="Normal 53 10" xfId="1285" xr:uid="{00000000-0005-0000-0000-00000C050000}"/>
    <cellStyle name="Normal 53 11" xfId="1286" xr:uid="{00000000-0005-0000-0000-00000D050000}"/>
    <cellStyle name="Normal 53 12" xfId="1287" xr:uid="{00000000-0005-0000-0000-00000E050000}"/>
    <cellStyle name="Normal 53 13" xfId="1288" xr:uid="{00000000-0005-0000-0000-00000F050000}"/>
    <cellStyle name="Normal 53 2" xfId="1289" xr:uid="{00000000-0005-0000-0000-000010050000}"/>
    <cellStyle name="Normal 53 3" xfId="1290" xr:uid="{00000000-0005-0000-0000-000011050000}"/>
    <cellStyle name="Normal 53 4" xfId="1291" xr:uid="{00000000-0005-0000-0000-000012050000}"/>
    <cellStyle name="Normal 53 5" xfId="1292" xr:uid="{00000000-0005-0000-0000-000013050000}"/>
    <cellStyle name="Normal 53 6" xfId="1293" xr:uid="{00000000-0005-0000-0000-000014050000}"/>
    <cellStyle name="Normal 53 7" xfId="1294" xr:uid="{00000000-0005-0000-0000-000015050000}"/>
    <cellStyle name="Normal 53 8" xfId="1295" xr:uid="{00000000-0005-0000-0000-000016050000}"/>
    <cellStyle name="Normal 53 9" xfId="1296" xr:uid="{00000000-0005-0000-0000-000017050000}"/>
    <cellStyle name="Normal 54" xfId="1297" xr:uid="{00000000-0005-0000-0000-000018050000}"/>
    <cellStyle name="Normal 54 10" xfId="1298" xr:uid="{00000000-0005-0000-0000-000019050000}"/>
    <cellStyle name="Normal 54 11" xfId="1299" xr:uid="{00000000-0005-0000-0000-00001A050000}"/>
    <cellStyle name="Normal 54 12" xfId="1300" xr:uid="{00000000-0005-0000-0000-00001B050000}"/>
    <cellStyle name="Normal 54 13" xfId="1301" xr:uid="{00000000-0005-0000-0000-00001C050000}"/>
    <cellStyle name="Normal 54 2" xfId="1302" xr:uid="{00000000-0005-0000-0000-00001D050000}"/>
    <cellStyle name="Normal 54 3" xfId="1303" xr:uid="{00000000-0005-0000-0000-00001E050000}"/>
    <cellStyle name="Normal 54 4" xfId="1304" xr:uid="{00000000-0005-0000-0000-00001F050000}"/>
    <cellStyle name="Normal 54 5" xfId="1305" xr:uid="{00000000-0005-0000-0000-000020050000}"/>
    <cellStyle name="Normal 54 6" xfId="1306" xr:uid="{00000000-0005-0000-0000-000021050000}"/>
    <cellStyle name="Normal 54 7" xfId="1307" xr:uid="{00000000-0005-0000-0000-000022050000}"/>
    <cellStyle name="Normal 54 8" xfId="1308" xr:uid="{00000000-0005-0000-0000-000023050000}"/>
    <cellStyle name="Normal 54 9" xfId="1309" xr:uid="{00000000-0005-0000-0000-000024050000}"/>
    <cellStyle name="Normal 55" xfId="1310" xr:uid="{00000000-0005-0000-0000-000025050000}"/>
    <cellStyle name="Normal 55 10" xfId="1311" xr:uid="{00000000-0005-0000-0000-000026050000}"/>
    <cellStyle name="Normal 55 11" xfId="1312" xr:uid="{00000000-0005-0000-0000-000027050000}"/>
    <cellStyle name="Normal 55 12" xfId="1313" xr:uid="{00000000-0005-0000-0000-000028050000}"/>
    <cellStyle name="Normal 55 13" xfId="1314" xr:uid="{00000000-0005-0000-0000-000029050000}"/>
    <cellStyle name="Normal 55 2" xfId="1315" xr:uid="{00000000-0005-0000-0000-00002A050000}"/>
    <cellStyle name="Normal 55 3" xfId="1316" xr:uid="{00000000-0005-0000-0000-00002B050000}"/>
    <cellStyle name="Normal 55 4" xfId="1317" xr:uid="{00000000-0005-0000-0000-00002C050000}"/>
    <cellStyle name="Normal 55 5" xfId="1318" xr:uid="{00000000-0005-0000-0000-00002D050000}"/>
    <cellStyle name="Normal 55 6" xfId="1319" xr:uid="{00000000-0005-0000-0000-00002E050000}"/>
    <cellStyle name="Normal 55 7" xfId="1320" xr:uid="{00000000-0005-0000-0000-00002F050000}"/>
    <cellStyle name="Normal 55 8" xfId="1321" xr:uid="{00000000-0005-0000-0000-000030050000}"/>
    <cellStyle name="Normal 55 9" xfId="1322" xr:uid="{00000000-0005-0000-0000-000031050000}"/>
    <cellStyle name="Normal 56" xfId="1323" xr:uid="{00000000-0005-0000-0000-000032050000}"/>
    <cellStyle name="Normal 57" xfId="1324" xr:uid="{00000000-0005-0000-0000-000033050000}"/>
    <cellStyle name="Normal 58" xfId="1325" xr:uid="{00000000-0005-0000-0000-000034050000}"/>
    <cellStyle name="Normal 59" xfId="1326" xr:uid="{00000000-0005-0000-0000-000035050000}"/>
    <cellStyle name="Normal 6" xfId="1397" xr:uid="{00000000-0005-0000-0000-000036050000}"/>
    <cellStyle name="Normal 6 2" xfId="1327" xr:uid="{00000000-0005-0000-0000-000037050000}"/>
    <cellStyle name="Normal 6 2 2" xfId="1328" xr:uid="{00000000-0005-0000-0000-000038050000}"/>
    <cellStyle name="Normal 6 3" xfId="1329" xr:uid="{00000000-0005-0000-0000-000039050000}"/>
    <cellStyle name="Normal 6 4" xfId="1330" xr:uid="{00000000-0005-0000-0000-00003A050000}"/>
    <cellStyle name="Normal 60" xfId="1331" xr:uid="{00000000-0005-0000-0000-00003B050000}"/>
    <cellStyle name="Normal 61" xfId="1332" xr:uid="{00000000-0005-0000-0000-00003C050000}"/>
    <cellStyle name="Normal 62" xfId="1333" xr:uid="{00000000-0005-0000-0000-00003D050000}"/>
    <cellStyle name="Normal 63" xfId="1334" xr:uid="{00000000-0005-0000-0000-00003E050000}"/>
    <cellStyle name="Normal 64" xfId="1335" xr:uid="{00000000-0005-0000-0000-00003F050000}"/>
    <cellStyle name="Normal 65" xfId="1336" xr:uid="{00000000-0005-0000-0000-000040050000}"/>
    <cellStyle name="Normal 66" xfId="1337" xr:uid="{00000000-0005-0000-0000-000041050000}"/>
    <cellStyle name="Normal 67" xfId="1338" xr:uid="{00000000-0005-0000-0000-000042050000}"/>
    <cellStyle name="Normal 68" xfId="1339" xr:uid="{00000000-0005-0000-0000-000043050000}"/>
    <cellStyle name="Normal 69" xfId="1340" xr:uid="{00000000-0005-0000-0000-000044050000}"/>
    <cellStyle name="Normal 7" xfId="1341" xr:uid="{00000000-0005-0000-0000-000045050000}"/>
    <cellStyle name="Normal 7 2" xfId="1342" xr:uid="{00000000-0005-0000-0000-000046050000}"/>
    <cellStyle name="Normal 7 2 2" xfId="1343" xr:uid="{00000000-0005-0000-0000-000047050000}"/>
    <cellStyle name="Normal 70" xfId="1344" xr:uid="{00000000-0005-0000-0000-000048050000}"/>
    <cellStyle name="Normal 71" xfId="1345" xr:uid="{00000000-0005-0000-0000-000049050000}"/>
    <cellStyle name="Normal 72" xfId="1346" xr:uid="{00000000-0005-0000-0000-00004A050000}"/>
    <cellStyle name="Normal 73" xfId="1347" xr:uid="{00000000-0005-0000-0000-00004B050000}"/>
    <cellStyle name="Normal 74" xfId="1348" xr:uid="{00000000-0005-0000-0000-00004C050000}"/>
    <cellStyle name="Normal 75" xfId="1349" xr:uid="{00000000-0005-0000-0000-00004D050000}"/>
    <cellStyle name="Normal 76" xfId="1350" xr:uid="{00000000-0005-0000-0000-00004E050000}"/>
    <cellStyle name="Normal 77" xfId="1351" xr:uid="{00000000-0005-0000-0000-00004F050000}"/>
    <cellStyle name="Normal 78" xfId="1352" xr:uid="{00000000-0005-0000-0000-000050050000}"/>
    <cellStyle name="Normal 79" xfId="1353" xr:uid="{00000000-0005-0000-0000-000051050000}"/>
    <cellStyle name="Normal 8" xfId="1354" xr:uid="{00000000-0005-0000-0000-000052050000}"/>
    <cellStyle name="Normal 8 2" xfId="1355" xr:uid="{00000000-0005-0000-0000-000053050000}"/>
    <cellStyle name="Normal 8 2 2" xfId="1356" xr:uid="{00000000-0005-0000-0000-000054050000}"/>
    <cellStyle name="Normal 8 3" xfId="1357" xr:uid="{00000000-0005-0000-0000-000055050000}"/>
    <cellStyle name="Normal 8 3 2" xfId="1358" xr:uid="{00000000-0005-0000-0000-000056050000}"/>
    <cellStyle name="Normal 8 3 2 2" xfId="1359" xr:uid="{00000000-0005-0000-0000-000057050000}"/>
    <cellStyle name="Normal 8 3 3" xfId="1360" xr:uid="{00000000-0005-0000-0000-000058050000}"/>
    <cellStyle name="Normal 8 4" xfId="1361" xr:uid="{00000000-0005-0000-0000-000059050000}"/>
    <cellStyle name="Normal 8 4 2" xfId="1362" xr:uid="{00000000-0005-0000-0000-00005A050000}"/>
    <cellStyle name="Normal 8 4 2 2" xfId="1363" xr:uid="{00000000-0005-0000-0000-00005B050000}"/>
    <cellStyle name="Normal 8 4 3" xfId="1364" xr:uid="{00000000-0005-0000-0000-00005C050000}"/>
    <cellStyle name="Normal 8 5" xfId="1365" xr:uid="{00000000-0005-0000-0000-00005D050000}"/>
    <cellStyle name="Normal 8 5 2" xfId="1366" xr:uid="{00000000-0005-0000-0000-00005E050000}"/>
    <cellStyle name="Normal 8 6" xfId="1367" xr:uid="{00000000-0005-0000-0000-00005F050000}"/>
    <cellStyle name="Normal 80" xfId="1368" xr:uid="{00000000-0005-0000-0000-000060050000}"/>
    <cellStyle name="Normal 81" xfId="1369" xr:uid="{00000000-0005-0000-0000-000061050000}"/>
    <cellStyle name="Normal 82" xfId="1370" xr:uid="{00000000-0005-0000-0000-000062050000}"/>
    <cellStyle name="Normal 83" xfId="1371" xr:uid="{00000000-0005-0000-0000-000063050000}"/>
    <cellStyle name="Normal 84" xfId="1372" xr:uid="{00000000-0005-0000-0000-000064050000}"/>
    <cellStyle name="Normal 85" xfId="1373" xr:uid="{00000000-0005-0000-0000-000065050000}"/>
    <cellStyle name="Normal 86" xfId="1374" xr:uid="{00000000-0005-0000-0000-000066050000}"/>
    <cellStyle name="Normal 87" xfId="1375" xr:uid="{00000000-0005-0000-0000-000067050000}"/>
    <cellStyle name="Normal 88" xfId="1376" xr:uid="{00000000-0005-0000-0000-000068050000}"/>
    <cellStyle name="Normal 89" xfId="1377" xr:uid="{00000000-0005-0000-0000-000069050000}"/>
    <cellStyle name="Normal 9" xfId="1378" xr:uid="{00000000-0005-0000-0000-00006A050000}"/>
    <cellStyle name="Normal 9 2" xfId="1379" xr:uid="{00000000-0005-0000-0000-00006B050000}"/>
    <cellStyle name="Normal 9 2 2" xfId="1380" xr:uid="{00000000-0005-0000-0000-00006C050000}"/>
    <cellStyle name="Normal 9 3" xfId="1381" xr:uid="{00000000-0005-0000-0000-00006D050000}"/>
    <cellStyle name="Normal 9 4" xfId="1382" xr:uid="{00000000-0005-0000-0000-00006E050000}"/>
    <cellStyle name="Normal 9 5" xfId="1383" xr:uid="{00000000-0005-0000-0000-00006F050000}"/>
    <cellStyle name="Normal 9 6" xfId="1384" xr:uid="{00000000-0005-0000-0000-000070050000}"/>
    <cellStyle name="Normal 9 7" xfId="1385" xr:uid="{00000000-0005-0000-0000-000071050000}"/>
    <cellStyle name="Normal 9 8" xfId="1386" xr:uid="{00000000-0005-0000-0000-000072050000}"/>
    <cellStyle name="Normal 90" xfId="1387" xr:uid="{00000000-0005-0000-0000-000073050000}"/>
    <cellStyle name="Normal 91" xfId="1388" xr:uid="{00000000-0005-0000-0000-000074050000}"/>
    <cellStyle name="Normal 92" xfId="1389" xr:uid="{00000000-0005-0000-0000-000075050000}"/>
    <cellStyle name="Normal 93" xfId="1390" xr:uid="{00000000-0005-0000-0000-000076050000}"/>
    <cellStyle name="Normal 94" xfId="1391" xr:uid="{00000000-0005-0000-0000-000077050000}"/>
    <cellStyle name="Normal 95" xfId="1392" xr:uid="{00000000-0005-0000-0000-000078050000}"/>
    <cellStyle name="Normal 96" xfId="1393" xr:uid="{00000000-0005-0000-0000-000079050000}"/>
    <cellStyle name="Normal 97" xfId="1394" xr:uid="{00000000-0005-0000-0000-00007A050000}"/>
    <cellStyle name="Normal 98" xfId="1395" xr:uid="{00000000-0005-0000-0000-00007B050000}"/>
    <cellStyle name="Normal 99" xfId="1396" xr:uid="{00000000-0005-0000-0000-00007C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19049</xdr:rowOff>
    </xdr:from>
    <xdr:to>
      <xdr:col>20</xdr:col>
      <xdr:colOff>304800</xdr:colOff>
      <xdr:row>9</xdr:row>
      <xdr:rowOff>66674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8275" y="1428749"/>
          <a:ext cx="2924175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</a:t>
          </a:r>
          <a:r>
            <a:rPr lang="mn-MN" sz="1000" baseline="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асуудал эрхэлсэн төрийн захиргааны төв байгууллага нь жил бүрийн 8 сарын 1-ний дотор Үндэсний статистикийн хороонд цахим</a:t>
          </a:r>
          <a:r>
            <a:rPr lang="mn-MN" sz="1000" baseline="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шуудан</a:t>
          </a:r>
          <a:r>
            <a:rPr lang="mn-MN" sz="10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 </a:t>
          </a:r>
          <a:endParaRPr lang="en-US" sz="1000">
            <a:solidFill>
              <a:schemeClr val="tx1"/>
            </a:solidFill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71718</xdr:colOff>
      <xdr:row>0</xdr:row>
      <xdr:rowOff>63312</xdr:rowOff>
    </xdr:from>
    <xdr:to>
      <xdr:col>6</xdr:col>
      <xdr:colOff>123265</xdr:colOff>
      <xdr:row>1</xdr:row>
      <xdr:rowOff>25212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1718" y="63312"/>
          <a:ext cx="2472018" cy="5782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19 </a:t>
          </a:r>
          <a:r>
            <a:rPr lang="mn-MN" sz="1000">
              <a:effectLst/>
              <a:latin typeface="Arial"/>
              <a:ea typeface="Times New Roman"/>
            </a:rPr>
            <a:t>оны </a:t>
          </a:r>
          <a:r>
            <a:rPr lang="en-US" sz="1000">
              <a:effectLst/>
              <a:latin typeface="Arial"/>
              <a:ea typeface="Times New Roman"/>
            </a:rPr>
            <a:t>12 </a:t>
          </a:r>
          <a:r>
            <a:rPr lang="mn-MN" sz="1000">
              <a:effectLst/>
              <a:latin typeface="Arial"/>
              <a:ea typeface="Times New Roman"/>
            </a:rPr>
            <a:t>сарын </a:t>
          </a:r>
          <a:r>
            <a:rPr lang="en-US" sz="1000">
              <a:effectLst/>
              <a:latin typeface="Arial"/>
              <a:ea typeface="Times New Roman"/>
            </a:rPr>
            <a:t>24</a:t>
          </a:r>
          <a:r>
            <a:rPr lang="mn-MN" sz="1000">
              <a:effectLst/>
              <a:latin typeface="Arial"/>
              <a:ea typeface="Times New Roman"/>
            </a:rPr>
            <a:t>-ний өдрийн А/187 тоот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</xdr:colOff>
      <xdr:row>4</xdr:row>
      <xdr:rowOff>142875</xdr:rowOff>
    </xdr:from>
    <xdr:to>
      <xdr:col>15</xdr:col>
      <xdr:colOff>549088</xdr:colOff>
      <xdr:row>9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40941" y="1633257"/>
          <a:ext cx="2767853" cy="8751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</a:t>
          </a:r>
          <a:r>
            <a:rPr lang="mn-MN" sz="1000" baseline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асуудал эрхэлсэн төрийн захиргааны төв байгууллага нь жил бүрийн 8 сарын 1-ний дотор Үндэсний статистикийн хороонд цахим</a:t>
          </a:r>
          <a:r>
            <a:rPr lang="mn-MN" sz="1000" baseline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шуудан</a:t>
          </a:r>
          <a:r>
            <a:rPr lang="mn-MN" sz="10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 </a:t>
          </a:r>
          <a:endParaRPr lang="en-US" sz="1000">
            <a:solidFill>
              <a:sysClr val="windowText" lastClr="000000"/>
            </a:solidFill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47626</xdr:colOff>
      <xdr:row>0</xdr:row>
      <xdr:rowOff>38100</xdr:rowOff>
    </xdr:from>
    <xdr:to>
      <xdr:col>6</xdr:col>
      <xdr:colOff>67236</xdr:colOff>
      <xdr:row>1</xdr:row>
      <xdr:rowOff>198664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7626" y="38100"/>
          <a:ext cx="2473698" cy="4967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19 </a:t>
          </a:r>
          <a:r>
            <a:rPr lang="mn-MN" sz="1000">
              <a:effectLst/>
              <a:latin typeface="Arial"/>
              <a:ea typeface="Times New Roman"/>
            </a:rPr>
            <a:t>оны </a:t>
          </a:r>
          <a:r>
            <a:rPr lang="en-US" sz="1000">
              <a:effectLst/>
              <a:latin typeface="Arial"/>
              <a:ea typeface="Times New Roman"/>
            </a:rPr>
            <a:t>12 </a:t>
          </a:r>
          <a:r>
            <a:rPr lang="mn-MN" sz="1000">
              <a:effectLst/>
              <a:latin typeface="Arial"/>
              <a:ea typeface="Times New Roman"/>
            </a:rPr>
            <a:t>сарын </a:t>
          </a:r>
          <a:r>
            <a:rPr lang="en-US" sz="1000">
              <a:effectLst/>
              <a:latin typeface="Arial"/>
              <a:ea typeface="Times New Roman"/>
            </a:rPr>
            <a:t>24</a:t>
          </a:r>
          <a:r>
            <a:rPr lang="mn-MN" sz="1000">
              <a:effectLst/>
              <a:latin typeface="Arial"/>
              <a:ea typeface="Times New Roman"/>
            </a:rPr>
            <a:t>-ний өдрийн А/187 тоот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1201</xdr:colOff>
      <xdr:row>6</xdr:row>
      <xdr:rowOff>11767</xdr:rowOff>
    </xdr:from>
    <xdr:to>
      <xdr:col>20</xdr:col>
      <xdr:colOff>326571</xdr:colOff>
      <xdr:row>9</xdr:row>
      <xdr:rowOff>280149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280772" y="2134481"/>
          <a:ext cx="3699942" cy="1057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 өмчийн бүх хэлбэрийн байгууллага нь жил бүрийн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6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сарын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25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-ны дотор Мэргэжлийн боловсрол, сургалтын асуудал эрхэлсэн төрийн захиргааны төв байгууллагад цахим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91008</xdr:colOff>
      <xdr:row>1</xdr:row>
      <xdr:rowOff>284309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0"/>
          <a:ext cx="4453458" cy="789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сарын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 А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/186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тоот тушаалаар зөвшөөрснөөр,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Хөдөлмөр, н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ийгмийн хамгаалл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ын сайдын 2019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12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сарын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А/378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тоот тушаалаар батлав.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1681</xdr:colOff>
      <xdr:row>6</xdr:row>
      <xdr:rowOff>11767</xdr:rowOff>
    </xdr:from>
    <xdr:to>
      <xdr:col>20</xdr:col>
      <xdr:colOff>392205</xdr:colOff>
      <xdr:row>10</xdr:row>
      <xdr:rowOff>6725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489887" y="1961591"/>
          <a:ext cx="3147171" cy="936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 өмчийн бүх хэлбэрийн байгууллага нь жил бүрийн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6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сарын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25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-ны дотор Мэргэжлийн боловсрол, сургалтын асуудал эрхэлсэн төрийн захиргааны төв байгууллагад цахим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113420</xdr:colOff>
      <xdr:row>1</xdr:row>
      <xdr:rowOff>198584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0" y="0"/>
          <a:ext cx="4472508" cy="400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сарын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 А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/186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тоот тушаалаар зөвшөөрснөөр,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Хөдөлмөр, н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ийгмийн хамгаалл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ын сайдын 2019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12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сарын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А/378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тоот тушаалаар батлав.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409574</xdr:colOff>
      <xdr:row>5</xdr:row>
      <xdr:rowOff>38100</xdr:rowOff>
    </xdr:from>
    <xdr:to>
      <xdr:col>18</xdr:col>
      <xdr:colOff>571499</xdr:colOff>
      <xdr:row>9</xdr:row>
      <xdr:rowOff>166187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095874" y="2019300"/>
          <a:ext cx="3495675" cy="1128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 өмчийн бүх хэлбэрийн байгууллага нь жил бүрийн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6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сарын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25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-ны дотор Мэргэжлийн боловсрол, сургалтын асуудал эрхэлсэн төрийн захиргааны төв байгууллагад цахим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78441</xdr:rowOff>
    </xdr:from>
    <xdr:to>
      <xdr:col>12</xdr:col>
      <xdr:colOff>525636</xdr:colOff>
      <xdr:row>1</xdr:row>
      <xdr:rowOff>429185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78441"/>
          <a:ext cx="4559754" cy="787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сарын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 А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/186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тоот тушаалаар зөвшөөрснөөр,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Хөдөлмөр, н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ийгмийн хамгаалл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ын сайдын 2019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12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сарын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А/378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тоот тушаалаар батлав.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409574</xdr:colOff>
      <xdr:row>5</xdr:row>
      <xdr:rowOff>38100</xdr:rowOff>
    </xdr:from>
    <xdr:to>
      <xdr:col>18</xdr:col>
      <xdr:colOff>571499</xdr:colOff>
      <xdr:row>9</xdr:row>
      <xdr:rowOff>166187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991099" y="2019300"/>
          <a:ext cx="3495675" cy="1128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 өмчийн бүх хэлбэрийн байгууллага нь жил бүрийн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6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сарын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25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-ны дотор Мэргэжлийн боловсрол, сургалтын асуудал эрхэлсэн төрийн захиргааны төв байгууллагад цахим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22411</xdr:colOff>
      <xdr:row>0</xdr:row>
      <xdr:rowOff>44824</xdr:rowOff>
    </xdr:from>
    <xdr:to>
      <xdr:col>12</xdr:col>
      <xdr:colOff>548047</xdr:colOff>
      <xdr:row>1</xdr:row>
      <xdr:rowOff>395568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2411" y="44824"/>
          <a:ext cx="4458901" cy="787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сарын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 А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/186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тоот тушаалаар зөвшөөрснөөр,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Хөдөлмөр, н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ийгмийн хамгаалл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ын сайдын 2019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12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сарын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А/378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тоот тушаалаар батлав.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51"/>
  <sheetViews>
    <sheetView view="pageBreakPreview" zoomScale="85" zoomScaleNormal="85" zoomScaleSheetLayoutView="85" workbookViewId="0">
      <selection activeCell="A11" sqref="A11:B14"/>
    </sheetView>
  </sheetViews>
  <sheetFormatPr defaultColWidth="8.85546875" defaultRowHeight="12.75"/>
  <cols>
    <col min="1" max="1" width="17.5703125" style="46" customWidth="1"/>
    <col min="2" max="2" width="4.5703125" style="46" customWidth="1"/>
    <col min="3" max="7" width="3.5703125" style="46" customWidth="1"/>
    <col min="8" max="8" width="5.85546875" style="46" customWidth="1"/>
    <col min="9" max="9" width="6.5703125" style="46" customWidth="1"/>
    <col min="10" max="11" width="5.5703125" style="46" customWidth="1"/>
    <col min="12" max="12" width="5.85546875" style="46" customWidth="1"/>
    <col min="13" max="15" width="5.5703125" style="46" customWidth="1"/>
    <col min="16" max="21" width="6.140625" style="46" customWidth="1"/>
    <col min="22" max="22" width="15.28515625" style="46" customWidth="1"/>
    <col min="23" max="23" width="6.28515625" style="46" customWidth="1"/>
    <col min="24" max="24" width="4" style="46" customWidth="1"/>
    <col min="25" max="26" width="7.42578125" style="46" customWidth="1"/>
    <col min="27" max="32" width="6.5703125" style="46" customWidth="1"/>
    <col min="33" max="33" width="8.85546875" style="46" customWidth="1"/>
    <col min="34" max="38" width="7.42578125" style="46" customWidth="1"/>
    <col min="39" max="239" width="8.85546875" style="46"/>
    <col min="240" max="240" width="5.42578125" style="46" customWidth="1"/>
    <col min="241" max="242" width="12.85546875" style="46" customWidth="1"/>
    <col min="243" max="249" width="5.42578125" style="46" customWidth="1"/>
    <col min="250" max="251" width="8.42578125" style="46" customWidth="1"/>
    <col min="252" max="261" width="8" style="46" customWidth="1"/>
    <col min="262" max="262" width="8.85546875" style="46" customWidth="1"/>
    <col min="263" max="263" width="10.140625" style="46" customWidth="1"/>
    <col min="264" max="269" width="7.85546875" style="46" customWidth="1"/>
    <col min="270" max="495" width="8.85546875" style="46"/>
    <col min="496" max="496" width="5.42578125" style="46" customWidth="1"/>
    <col min="497" max="498" width="12.85546875" style="46" customWidth="1"/>
    <col min="499" max="505" width="5.42578125" style="46" customWidth="1"/>
    <col min="506" max="507" width="8.42578125" style="46" customWidth="1"/>
    <col min="508" max="517" width="8" style="46" customWidth="1"/>
    <col min="518" max="518" width="8.85546875" style="46" customWidth="1"/>
    <col min="519" max="519" width="10.140625" style="46" customWidth="1"/>
    <col min="520" max="525" width="7.85546875" style="46" customWidth="1"/>
    <col min="526" max="751" width="8.85546875" style="46"/>
    <col min="752" max="752" width="5.42578125" style="46" customWidth="1"/>
    <col min="753" max="754" width="12.85546875" style="46" customWidth="1"/>
    <col min="755" max="761" width="5.42578125" style="46" customWidth="1"/>
    <col min="762" max="763" width="8.42578125" style="46" customWidth="1"/>
    <col min="764" max="773" width="8" style="46" customWidth="1"/>
    <col min="774" max="774" width="8.85546875" style="46" customWidth="1"/>
    <col min="775" max="775" width="10.140625" style="46" customWidth="1"/>
    <col min="776" max="781" width="7.85546875" style="46" customWidth="1"/>
    <col min="782" max="1007" width="8.85546875" style="46"/>
    <col min="1008" max="1008" width="5.42578125" style="46" customWidth="1"/>
    <col min="1009" max="1010" width="12.85546875" style="46" customWidth="1"/>
    <col min="1011" max="1017" width="5.42578125" style="46" customWidth="1"/>
    <col min="1018" max="1019" width="8.42578125" style="46" customWidth="1"/>
    <col min="1020" max="1029" width="8" style="46" customWidth="1"/>
    <col min="1030" max="1030" width="8.85546875" style="46" customWidth="1"/>
    <col min="1031" max="1031" width="10.140625" style="46" customWidth="1"/>
    <col min="1032" max="1037" width="7.85546875" style="46" customWidth="1"/>
    <col min="1038" max="1263" width="8.85546875" style="46"/>
    <col min="1264" max="1264" width="5.42578125" style="46" customWidth="1"/>
    <col min="1265" max="1266" width="12.85546875" style="46" customWidth="1"/>
    <col min="1267" max="1273" width="5.42578125" style="46" customWidth="1"/>
    <col min="1274" max="1275" width="8.42578125" style="46" customWidth="1"/>
    <col min="1276" max="1285" width="8" style="46" customWidth="1"/>
    <col min="1286" max="1286" width="8.85546875" style="46" customWidth="1"/>
    <col min="1287" max="1287" width="10.140625" style="46" customWidth="1"/>
    <col min="1288" max="1293" width="7.85546875" style="46" customWidth="1"/>
    <col min="1294" max="1519" width="8.85546875" style="46"/>
    <col min="1520" max="1520" width="5.42578125" style="46" customWidth="1"/>
    <col min="1521" max="1522" width="12.85546875" style="46" customWidth="1"/>
    <col min="1523" max="1529" width="5.42578125" style="46" customWidth="1"/>
    <col min="1530" max="1531" width="8.42578125" style="46" customWidth="1"/>
    <col min="1532" max="1541" width="8" style="46" customWidth="1"/>
    <col min="1542" max="1542" width="8.85546875" style="46" customWidth="1"/>
    <col min="1543" max="1543" width="10.140625" style="46" customWidth="1"/>
    <col min="1544" max="1549" width="7.85546875" style="46" customWidth="1"/>
    <col min="1550" max="1775" width="8.85546875" style="46"/>
    <col min="1776" max="1776" width="5.42578125" style="46" customWidth="1"/>
    <col min="1777" max="1778" width="12.85546875" style="46" customWidth="1"/>
    <col min="1779" max="1785" width="5.42578125" style="46" customWidth="1"/>
    <col min="1786" max="1787" width="8.42578125" style="46" customWidth="1"/>
    <col min="1788" max="1797" width="8" style="46" customWidth="1"/>
    <col min="1798" max="1798" width="8.85546875" style="46" customWidth="1"/>
    <col min="1799" max="1799" width="10.140625" style="46" customWidth="1"/>
    <col min="1800" max="1805" width="7.85546875" style="46" customWidth="1"/>
    <col min="1806" max="2031" width="8.85546875" style="46"/>
    <col min="2032" max="2032" width="5.42578125" style="46" customWidth="1"/>
    <col min="2033" max="2034" width="12.85546875" style="46" customWidth="1"/>
    <col min="2035" max="2041" width="5.42578125" style="46" customWidth="1"/>
    <col min="2042" max="2043" width="8.42578125" style="46" customWidth="1"/>
    <col min="2044" max="2053" width="8" style="46" customWidth="1"/>
    <col min="2054" max="2054" width="8.85546875" style="46" customWidth="1"/>
    <col min="2055" max="2055" width="10.140625" style="46" customWidth="1"/>
    <col min="2056" max="2061" width="7.85546875" style="46" customWidth="1"/>
    <col min="2062" max="2287" width="8.85546875" style="46"/>
    <col min="2288" max="2288" width="5.42578125" style="46" customWidth="1"/>
    <col min="2289" max="2290" width="12.85546875" style="46" customWidth="1"/>
    <col min="2291" max="2297" width="5.42578125" style="46" customWidth="1"/>
    <col min="2298" max="2299" width="8.42578125" style="46" customWidth="1"/>
    <col min="2300" max="2309" width="8" style="46" customWidth="1"/>
    <col min="2310" max="2310" width="8.85546875" style="46" customWidth="1"/>
    <col min="2311" max="2311" width="10.140625" style="46" customWidth="1"/>
    <col min="2312" max="2317" width="7.85546875" style="46" customWidth="1"/>
    <col min="2318" max="2543" width="8.85546875" style="46"/>
    <col min="2544" max="2544" width="5.42578125" style="46" customWidth="1"/>
    <col min="2545" max="2546" width="12.85546875" style="46" customWidth="1"/>
    <col min="2547" max="2553" width="5.42578125" style="46" customWidth="1"/>
    <col min="2554" max="2555" width="8.42578125" style="46" customWidth="1"/>
    <col min="2556" max="2565" width="8" style="46" customWidth="1"/>
    <col min="2566" max="2566" width="8.85546875" style="46" customWidth="1"/>
    <col min="2567" max="2567" width="10.140625" style="46" customWidth="1"/>
    <col min="2568" max="2573" width="7.85546875" style="46" customWidth="1"/>
    <col min="2574" max="2799" width="8.85546875" style="46"/>
    <col min="2800" max="2800" width="5.42578125" style="46" customWidth="1"/>
    <col min="2801" max="2802" width="12.85546875" style="46" customWidth="1"/>
    <col min="2803" max="2809" width="5.42578125" style="46" customWidth="1"/>
    <col min="2810" max="2811" width="8.42578125" style="46" customWidth="1"/>
    <col min="2812" max="2821" width="8" style="46" customWidth="1"/>
    <col min="2822" max="2822" width="8.85546875" style="46" customWidth="1"/>
    <col min="2823" max="2823" width="10.140625" style="46" customWidth="1"/>
    <col min="2824" max="2829" width="7.85546875" style="46" customWidth="1"/>
    <col min="2830" max="3055" width="8.85546875" style="46"/>
    <col min="3056" max="3056" width="5.42578125" style="46" customWidth="1"/>
    <col min="3057" max="3058" width="12.85546875" style="46" customWidth="1"/>
    <col min="3059" max="3065" width="5.42578125" style="46" customWidth="1"/>
    <col min="3066" max="3067" width="8.42578125" style="46" customWidth="1"/>
    <col min="3068" max="3077" width="8" style="46" customWidth="1"/>
    <col min="3078" max="3078" width="8.85546875" style="46" customWidth="1"/>
    <col min="3079" max="3079" width="10.140625" style="46" customWidth="1"/>
    <col min="3080" max="3085" width="7.85546875" style="46" customWidth="1"/>
    <col min="3086" max="3311" width="8.85546875" style="46"/>
    <col min="3312" max="3312" width="5.42578125" style="46" customWidth="1"/>
    <col min="3313" max="3314" width="12.85546875" style="46" customWidth="1"/>
    <col min="3315" max="3321" width="5.42578125" style="46" customWidth="1"/>
    <col min="3322" max="3323" width="8.42578125" style="46" customWidth="1"/>
    <col min="3324" max="3333" width="8" style="46" customWidth="1"/>
    <col min="3334" max="3334" width="8.85546875" style="46" customWidth="1"/>
    <col min="3335" max="3335" width="10.140625" style="46" customWidth="1"/>
    <col min="3336" max="3341" width="7.85546875" style="46" customWidth="1"/>
    <col min="3342" max="3567" width="8.85546875" style="46"/>
    <col min="3568" max="3568" width="5.42578125" style="46" customWidth="1"/>
    <col min="3569" max="3570" width="12.85546875" style="46" customWidth="1"/>
    <col min="3571" max="3577" width="5.42578125" style="46" customWidth="1"/>
    <col min="3578" max="3579" width="8.42578125" style="46" customWidth="1"/>
    <col min="3580" max="3589" width="8" style="46" customWidth="1"/>
    <col min="3590" max="3590" width="8.85546875" style="46" customWidth="1"/>
    <col min="3591" max="3591" width="10.140625" style="46" customWidth="1"/>
    <col min="3592" max="3597" width="7.85546875" style="46" customWidth="1"/>
    <col min="3598" max="3823" width="8.85546875" style="46"/>
    <col min="3824" max="3824" width="5.42578125" style="46" customWidth="1"/>
    <col min="3825" max="3826" width="12.85546875" style="46" customWidth="1"/>
    <col min="3827" max="3833" width="5.42578125" style="46" customWidth="1"/>
    <col min="3834" max="3835" width="8.42578125" style="46" customWidth="1"/>
    <col min="3836" max="3845" width="8" style="46" customWidth="1"/>
    <col min="3846" max="3846" width="8.85546875" style="46" customWidth="1"/>
    <col min="3847" max="3847" width="10.140625" style="46" customWidth="1"/>
    <col min="3848" max="3853" width="7.85546875" style="46" customWidth="1"/>
    <col min="3854" max="4079" width="8.85546875" style="46"/>
    <col min="4080" max="4080" width="5.42578125" style="46" customWidth="1"/>
    <col min="4081" max="4082" width="12.85546875" style="46" customWidth="1"/>
    <col min="4083" max="4089" width="5.42578125" style="46" customWidth="1"/>
    <col min="4090" max="4091" width="8.42578125" style="46" customWidth="1"/>
    <col min="4092" max="4101" width="8" style="46" customWidth="1"/>
    <col min="4102" max="4102" width="8.85546875" style="46" customWidth="1"/>
    <col min="4103" max="4103" width="10.140625" style="46" customWidth="1"/>
    <col min="4104" max="4109" width="7.85546875" style="46" customWidth="1"/>
    <col min="4110" max="4335" width="8.85546875" style="46"/>
    <col min="4336" max="4336" width="5.42578125" style="46" customWidth="1"/>
    <col min="4337" max="4338" width="12.85546875" style="46" customWidth="1"/>
    <col min="4339" max="4345" width="5.42578125" style="46" customWidth="1"/>
    <col min="4346" max="4347" width="8.42578125" style="46" customWidth="1"/>
    <col min="4348" max="4357" width="8" style="46" customWidth="1"/>
    <col min="4358" max="4358" width="8.85546875" style="46" customWidth="1"/>
    <col min="4359" max="4359" width="10.140625" style="46" customWidth="1"/>
    <col min="4360" max="4365" width="7.85546875" style="46" customWidth="1"/>
    <col min="4366" max="4591" width="8.85546875" style="46"/>
    <col min="4592" max="4592" width="5.42578125" style="46" customWidth="1"/>
    <col min="4593" max="4594" width="12.85546875" style="46" customWidth="1"/>
    <col min="4595" max="4601" width="5.42578125" style="46" customWidth="1"/>
    <col min="4602" max="4603" width="8.42578125" style="46" customWidth="1"/>
    <col min="4604" max="4613" width="8" style="46" customWidth="1"/>
    <col min="4614" max="4614" width="8.85546875" style="46" customWidth="1"/>
    <col min="4615" max="4615" width="10.140625" style="46" customWidth="1"/>
    <col min="4616" max="4621" width="7.85546875" style="46" customWidth="1"/>
    <col min="4622" max="4847" width="8.85546875" style="46"/>
    <col min="4848" max="4848" width="5.42578125" style="46" customWidth="1"/>
    <col min="4849" max="4850" width="12.85546875" style="46" customWidth="1"/>
    <col min="4851" max="4857" width="5.42578125" style="46" customWidth="1"/>
    <col min="4858" max="4859" width="8.42578125" style="46" customWidth="1"/>
    <col min="4860" max="4869" width="8" style="46" customWidth="1"/>
    <col min="4870" max="4870" width="8.85546875" style="46" customWidth="1"/>
    <col min="4871" max="4871" width="10.140625" style="46" customWidth="1"/>
    <col min="4872" max="4877" width="7.85546875" style="46" customWidth="1"/>
    <col min="4878" max="5103" width="8.85546875" style="46"/>
    <col min="5104" max="5104" width="5.42578125" style="46" customWidth="1"/>
    <col min="5105" max="5106" width="12.85546875" style="46" customWidth="1"/>
    <col min="5107" max="5113" width="5.42578125" style="46" customWidth="1"/>
    <col min="5114" max="5115" width="8.42578125" style="46" customWidth="1"/>
    <col min="5116" max="5125" width="8" style="46" customWidth="1"/>
    <col min="5126" max="5126" width="8.85546875" style="46" customWidth="1"/>
    <col min="5127" max="5127" width="10.140625" style="46" customWidth="1"/>
    <col min="5128" max="5133" width="7.85546875" style="46" customWidth="1"/>
    <col min="5134" max="5359" width="8.85546875" style="46"/>
    <col min="5360" max="5360" width="5.42578125" style="46" customWidth="1"/>
    <col min="5361" max="5362" width="12.85546875" style="46" customWidth="1"/>
    <col min="5363" max="5369" width="5.42578125" style="46" customWidth="1"/>
    <col min="5370" max="5371" width="8.42578125" style="46" customWidth="1"/>
    <col min="5372" max="5381" width="8" style="46" customWidth="1"/>
    <col min="5382" max="5382" width="8.85546875" style="46" customWidth="1"/>
    <col min="5383" max="5383" width="10.140625" style="46" customWidth="1"/>
    <col min="5384" max="5389" width="7.85546875" style="46" customWidth="1"/>
    <col min="5390" max="5615" width="8.85546875" style="46"/>
    <col min="5616" max="5616" width="5.42578125" style="46" customWidth="1"/>
    <col min="5617" max="5618" width="12.85546875" style="46" customWidth="1"/>
    <col min="5619" max="5625" width="5.42578125" style="46" customWidth="1"/>
    <col min="5626" max="5627" width="8.42578125" style="46" customWidth="1"/>
    <col min="5628" max="5637" width="8" style="46" customWidth="1"/>
    <col min="5638" max="5638" width="8.85546875" style="46" customWidth="1"/>
    <col min="5639" max="5639" width="10.140625" style="46" customWidth="1"/>
    <col min="5640" max="5645" width="7.85546875" style="46" customWidth="1"/>
    <col min="5646" max="5871" width="8.85546875" style="46"/>
    <col min="5872" max="5872" width="5.42578125" style="46" customWidth="1"/>
    <col min="5873" max="5874" width="12.85546875" style="46" customWidth="1"/>
    <col min="5875" max="5881" width="5.42578125" style="46" customWidth="1"/>
    <col min="5882" max="5883" width="8.42578125" style="46" customWidth="1"/>
    <col min="5884" max="5893" width="8" style="46" customWidth="1"/>
    <col min="5894" max="5894" width="8.85546875" style="46" customWidth="1"/>
    <col min="5895" max="5895" width="10.140625" style="46" customWidth="1"/>
    <col min="5896" max="5901" width="7.85546875" style="46" customWidth="1"/>
    <col min="5902" max="6127" width="8.85546875" style="46"/>
    <col min="6128" max="6128" width="5.42578125" style="46" customWidth="1"/>
    <col min="6129" max="6130" width="12.85546875" style="46" customWidth="1"/>
    <col min="6131" max="6137" width="5.42578125" style="46" customWidth="1"/>
    <col min="6138" max="6139" width="8.42578125" style="46" customWidth="1"/>
    <col min="6140" max="6149" width="8" style="46" customWidth="1"/>
    <col min="6150" max="6150" width="8.85546875" style="46" customWidth="1"/>
    <col min="6151" max="6151" width="10.140625" style="46" customWidth="1"/>
    <col min="6152" max="6157" width="7.85546875" style="46" customWidth="1"/>
    <col min="6158" max="6383" width="8.85546875" style="46"/>
    <col min="6384" max="6384" width="5.42578125" style="46" customWidth="1"/>
    <col min="6385" max="6386" width="12.85546875" style="46" customWidth="1"/>
    <col min="6387" max="6393" width="5.42578125" style="46" customWidth="1"/>
    <col min="6394" max="6395" width="8.42578125" style="46" customWidth="1"/>
    <col min="6396" max="6405" width="8" style="46" customWidth="1"/>
    <col min="6406" max="6406" width="8.85546875" style="46" customWidth="1"/>
    <col min="6407" max="6407" width="10.140625" style="46" customWidth="1"/>
    <col min="6408" max="6413" width="7.85546875" style="46" customWidth="1"/>
    <col min="6414" max="6639" width="8.85546875" style="46"/>
    <col min="6640" max="6640" width="5.42578125" style="46" customWidth="1"/>
    <col min="6641" max="6642" width="12.85546875" style="46" customWidth="1"/>
    <col min="6643" max="6649" width="5.42578125" style="46" customWidth="1"/>
    <col min="6650" max="6651" width="8.42578125" style="46" customWidth="1"/>
    <col min="6652" max="6661" width="8" style="46" customWidth="1"/>
    <col min="6662" max="6662" width="8.85546875" style="46" customWidth="1"/>
    <col min="6663" max="6663" width="10.140625" style="46" customWidth="1"/>
    <col min="6664" max="6669" width="7.85546875" style="46" customWidth="1"/>
    <col min="6670" max="6895" width="8.85546875" style="46"/>
    <col min="6896" max="6896" width="5.42578125" style="46" customWidth="1"/>
    <col min="6897" max="6898" width="12.85546875" style="46" customWidth="1"/>
    <col min="6899" max="6905" width="5.42578125" style="46" customWidth="1"/>
    <col min="6906" max="6907" width="8.42578125" style="46" customWidth="1"/>
    <col min="6908" max="6917" width="8" style="46" customWidth="1"/>
    <col min="6918" max="6918" width="8.85546875" style="46" customWidth="1"/>
    <col min="6919" max="6919" width="10.140625" style="46" customWidth="1"/>
    <col min="6920" max="6925" width="7.85546875" style="46" customWidth="1"/>
    <col min="6926" max="7151" width="8.85546875" style="46"/>
    <col min="7152" max="7152" width="5.42578125" style="46" customWidth="1"/>
    <col min="7153" max="7154" width="12.85546875" style="46" customWidth="1"/>
    <col min="7155" max="7161" width="5.42578125" style="46" customWidth="1"/>
    <col min="7162" max="7163" width="8.42578125" style="46" customWidth="1"/>
    <col min="7164" max="7173" width="8" style="46" customWidth="1"/>
    <col min="7174" max="7174" width="8.85546875" style="46" customWidth="1"/>
    <col min="7175" max="7175" width="10.140625" style="46" customWidth="1"/>
    <col min="7176" max="7181" width="7.85546875" style="46" customWidth="1"/>
    <col min="7182" max="7407" width="8.85546875" style="46"/>
    <col min="7408" max="7408" width="5.42578125" style="46" customWidth="1"/>
    <col min="7409" max="7410" width="12.85546875" style="46" customWidth="1"/>
    <col min="7411" max="7417" width="5.42578125" style="46" customWidth="1"/>
    <col min="7418" max="7419" width="8.42578125" style="46" customWidth="1"/>
    <col min="7420" max="7429" width="8" style="46" customWidth="1"/>
    <col min="7430" max="7430" width="8.85546875" style="46" customWidth="1"/>
    <col min="7431" max="7431" width="10.140625" style="46" customWidth="1"/>
    <col min="7432" max="7437" width="7.85546875" style="46" customWidth="1"/>
    <col min="7438" max="7663" width="8.85546875" style="46"/>
    <col min="7664" max="7664" width="5.42578125" style="46" customWidth="1"/>
    <col min="7665" max="7666" width="12.85546875" style="46" customWidth="1"/>
    <col min="7667" max="7673" width="5.42578125" style="46" customWidth="1"/>
    <col min="7674" max="7675" width="8.42578125" style="46" customWidth="1"/>
    <col min="7676" max="7685" width="8" style="46" customWidth="1"/>
    <col min="7686" max="7686" width="8.85546875" style="46" customWidth="1"/>
    <col min="7687" max="7687" width="10.140625" style="46" customWidth="1"/>
    <col min="7688" max="7693" width="7.85546875" style="46" customWidth="1"/>
    <col min="7694" max="7919" width="8.85546875" style="46"/>
    <col min="7920" max="7920" width="5.42578125" style="46" customWidth="1"/>
    <col min="7921" max="7922" width="12.85546875" style="46" customWidth="1"/>
    <col min="7923" max="7929" width="5.42578125" style="46" customWidth="1"/>
    <col min="7930" max="7931" width="8.42578125" style="46" customWidth="1"/>
    <col min="7932" max="7941" width="8" style="46" customWidth="1"/>
    <col min="7942" max="7942" width="8.85546875" style="46" customWidth="1"/>
    <col min="7943" max="7943" width="10.140625" style="46" customWidth="1"/>
    <col min="7944" max="7949" width="7.85546875" style="46" customWidth="1"/>
    <col min="7950" max="8175" width="8.85546875" style="46"/>
    <col min="8176" max="8176" width="5.42578125" style="46" customWidth="1"/>
    <col min="8177" max="8178" width="12.85546875" style="46" customWidth="1"/>
    <col min="8179" max="8185" width="5.42578125" style="46" customWidth="1"/>
    <col min="8186" max="8187" width="8.42578125" style="46" customWidth="1"/>
    <col min="8188" max="8197" width="8" style="46" customWidth="1"/>
    <col min="8198" max="8198" width="8.85546875" style="46" customWidth="1"/>
    <col min="8199" max="8199" width="10.140625" style="46" customWidth="1"/>
    <col min="8200" max="8205" width="7.85546875" style="46" customWidth="1"/>
    <col min="8206" max="8431" width="8.85546875" style="46"/>
    <col min="8432" max="8432" width="5.42578125" style="46" customWidth="1"/>
    <col min="8433" max="8434" width="12.85546875" style="46" customWidth="1"/>
    <col min="8435" max="8441" width="5.42578125" style="46" customWidth="1"/>
    <col min="8442" max="8443" width="8.42578125" style="46" customWidth="1"/>
    <col min="8444" max="8453" width="8" style="46" customWidth="1"/>
    <col min="8454" max="8454" width="8.85546875" style="46" customWidth="1"/>
    <col min="8455" max="8455" width="10.140625" style="46" customWidth="1"/>
    <col min="8456" max="8461" width="7.85546875" style="46" customWidth="1"/>
    <col min="8462" max="8687" width="8.85546875" style="46"/>
    <col min="8688" max="8688" width="5.42578125" style="46" customWidth="1"/>
    <col min="8689" max="8690" width="12.85546875" style="46" customWidth="1"/>
    <col min="8691" max="8697" width="5.42578125" style="46" customWidth="1"/>
    <col min="8698" max="8699" width="8.42578125" style="46" customWidth="1"/>
    <col min="8700" max="8709" width="8" style="46" customWidth="1"/>
    <col min="8710" max="8710" width="8.85546875" style="46" customWidth="1"/>
    <col min="8711" max="8711" width="10.140625" style="46" customWidth="1"/>
    <col min="8712" max="8717" width="7.85546875" style="46" customWidth="1"/>
    <col min="8718" max="8943" width="8.85546875" style="46"/>
    <col min="8944" max="8944" width="5.42578125" style="46" customWidth="1"/>
    <col min="8945" max="8946" width="12.85546875" style="46" customWidth="1"/>
    <col min="8947" max="8953" width="5.42578125" style="46" customWidth="1"/>
    <col min="8954" max="8955" width="8.42578125" style="46" customWidth="1"/>
    <col min="8956" max="8965" width="8" style="46" customWidth="1"/>
    <col min="8966" max="8966" width="8.85546875" style="46" customWidth="1"/>
    <col min="8967" max="8967" width="10.140625" style="46" customWidth="1"/>
    <col min="8968" max="8973" width="7.85546875" style="46" customWidth="1"/>
    <col min="8974" max="9199" width="8.85546875" style="46"/>
    <col min="9200" max="9200" width="5.42578125" style="46" customWidth="1"/>
    <col min="9201" max="9202" width="12.85546875" style="46" customWidth="1"/>
    <col min="9203" max="9209" width="5.42578125" style="46" customWidth="1"/>
    <col min="9210" max="9211" width="8.42578125" style="46" customWidth="1"/>
    <col min="9212" max="9221" width="8" style="46" customWidth="1"/>
    <col min="9222" max="9222" width="8.85546875" style="46" customWidth="1"/>
    <col min="9223" max="9223" width="10.140625" style="46" customWidth="1"/>
    <col min="9224" max="9229" width="7.85546875" style="46" customWidth="1"/>
    <col min="9230" max="9455" width="8.85546875" style="46"/>
    <col min="9456" max="9456" width="5.42578125" style="46" customWidth="1"/>
    <col min="9457" max="9458" width="12.85546875" style="46" customWidth="1"/>
    <col min="9459" max="9465" width="5.42578125" style="46" customWidth="1"/>
    <col min="9466" max="9467" width="8.42578125" style="46" customWidth="1"/>
    <col min="9468" max="9477" width="8" style="46" customWidth="1"/>
    <col min="9478" max="9478" width="8.85546875" style="46" customWidth="1"/>
    <col min="9479" max="9479" width="10.140625" style="46" customWidth="1"/>
    <col min="9480" max="9485" width="7.85546875" style="46" customWidth="1"/>
    <col min="9486" max="9711" width="8.85546875" style="46"/>
    <col min="9712" max="9712" width="5.42578125" style="46" customWidth="1"/>
    <col min="9713" max="9714" width="12.85546875" style="46" customWidth="1"/>
    <col min="9715" max="9721" width="5.42578125" style="46" customWidth="1"/>
    <col min="9722" max="9723" width="8.42578125" style="46" customWidth="1"/>
    <col min="9724" max="9733" width="8" style="46" customWidth="1"/>
    <col min="9734" max="9734" width="8.85546875" style="46" customWidth="1"/>
    <col min="9735" max="9735" width="10.140625" style="46" customWidth="1"/>
    <col min="9736" max="9741" width="7.85546875" style="46" customWidth="1"/>
    <col min="9742" max="9967" width="8.85546875" style="46"/>
    <col min="9968" max="9968" width="5.42578125" style="46" customWidth="1"/>
    <col min="9969" max="9970" width="12.85546875" style="46" customWidth="1"/>
    <col min="9971" max="9977" width="5.42578125" style="46" customWidth="1"/>
    <col min="9978" max="9979" width="8.42578125" style="46" customWidth="1"/>
    <col min="9980" max="9989" width="8" style="46" customWidth="1"/>
    <col min="9990" max="9990" width="8.85546875" style="46" customWidth="1"/>
    <col min="9991" max="9991" width="10.140625" style="46" customWidth="1"/>
    <col min="9992" max="9997" width="7.85546875" style="46" customWidth="1"/>
    <col min="9998" max="10223" width="8.85546875" style="46"/>
    <col min="10224" max="10224" width="5.42578125" style="46" customWidth="1"/>
    <col min="10225" max="10226" width="12.85546875" style="46" customWidth="1"/>
    <col min="10227" max="10233" width="5.42578125" style="46" customWidth="1"/>
    <col min="10234" max="10235" width="8.42578125" style="46" customWidth="1"/>
    <col min="10236" max="10245" width="8" style="46" customWidth="1"/>
    <col min="10246" max="10246" width="8.85546875" style="46" customWidth="1"/>
    <col min="10247" max="10247" width="10.140625" style="46" customWidth="1"/>
    <col min="10248" max="10253" width="7.85546875" style="46" customWidth="1"/>
    <col min="10254" max="10479" width="8.85546875" style="46"/>
    <col min="10480" max="10480" width="5.42578125" style="46" customWidth="1"/>
    <col min="10481" max="10482" width="12.85546875" style="46" customWidth="1"/>
    <col min="10483" max="10489" width="5.42578125" style="46" customWidth="1"/>
    <col min="10490" max="10491" width="8.42578125" style="46" customWidth="1"/>
    <col min="10492" max="10501" width="8" style="46" customWidth="1"/>
    <col min="10502" max="10502" width="8.85546875" style="46" customWidth="1"/>
    <col min="10503" max="10503" width="10.140625" style="46" customWidth="1"/>
    <col min="10504" max="10509" width="7.85546875" style="46" customWidth="1"/>
    <col min="10510" max="10735" width="8.85546875" style="46"/>
    <col min="10736" max="10736" width="5.42578125" style="46" customWidth="1"/>
    <col min="10737" max="10738" width="12.85546875" style="46" customWidth="1"/>
    <col min="10739" max="10745" width="5.42578125" style="46" customWidth="1"/>
    <col min="10746" max="10747" width="8.42578125" style="46" customWidth="1"/>
    <col min="10748" max="10757" width="8" style="46" customWidth="1"/>
    <col min="10758" max="10758" width="8.85546875" style="46" customWidth="1"/>
    <col min="10759" max="10759" width="10.140625" style="46" customWidth="1"/>
    <col min="10760" max="10765" width="7.85546875" style="46" customWidth="1"/>
    <col min="10766" max="10991" width="8.85546875" style="46"/>
    <col min="10992" max="10992" width="5.42578125" style="46" customWidth="1"/>
    <col min="10993" max="10994" width="12.85546875" style="46" customWidth="1"/>
    <col min="10995" max="11001" width="5.42578125" style="46" customWidth="1"/>
    <col min="11002" max="11003" width="8.42578125" style="46" customWidth="1"/>
    <col min="11004" max="11013" width="8" style="46" customWidth="1"/>
    <col min="11014" max="11014" width="8.85546875" style="46" customWidth="1"/>
    <col min="11015" max="11015" width="10.140625" style="46" customWidth="1"/>
    <col min="11016" max="11021" width="7.85546875" style="46" customWidth="1"/>
    <col min="11022" max="11247" width="8.85546875" style="46"/>
    <col min="11248" max="11248" width="5.42578125" style="46" customWidth="1"/>
    <col min="11249" max="11250" width="12.85546875" style="46" customWidth="1"/>
    <col min="11251" max="11257" width="5.42578125" style="46" customWidth="1"/>
    <col min="11258" max="11259" width="8.42578125" style="46" customWidth="1"/>
    <col min="11260" max="11269" width="8" style="46" customWidth="1"/>
    <col min="11270" max="11270" width="8.85546875" style="46" customWidth="1"/>
    <col min="11271" max="11271" width="10.140625" style="46" customWidth="1"/>
    <col min="11272" max="11277" width="7.85546875" style="46" customWidth="1"/>
    <col min="11278" max="11503" width="8.85546875" style="46"/>
    <col min="11504" max="11504" width="5.42578125" style="46" customWidth="1"/>
    <col min="11505" max="11506" width="12.85546875" style="46" customWidth="1"/>
    <col min="11507" max="11513" width="5.42578125" style="46" customWidth="1"/>
    <col min="11514" max="11515" width="8.42578125" style="46" customWidth="1"/>
    <col min="11516" max="11525" width="8" style="46" customWidth="1"/>
    <col min="11526" max="11526" width="8.85546875" style="46" customWidth="1"/>
    <col min="11527" max="11527" width="10.140625" style="46" customWidth="1"/>
    <col min="11528" max="11533" width="7.85546875" style="46" customWidth="1"/>
    <col min="11534" max="11759" width="8.85546875" style="46"/>
    <col min="11760" max="11760" width="5.42578125" style="46" customWidth="1"/>
    <col min="11761" max="11762" width="12.85546875" style="46" customWidth="1"/>
    <col min="11763" max="11769" width="5.42578125" style="46" customWidth="1"/>
    <col min="11770" max="11771" width="8.42578125" style="46" customWidth="1"/>
    <col min="11772" max="11781" width="8" style="46" customWidth="1"/>
    <col min="11782" max="11782" width="8.85546875" style="46" customWidth="1"/>
    <col min="11783" max="11783" width="10.140625" style="46" customWidth="1"/>
    <col min="11784" max="11789" width="7.85546875" style="46" customWidth="1"/>
    <col min="11790" max="12015" width="8.85546875" style="46"/>
    <col min="12016" max="12016" width="5.42578125" style="46" customWidth="1"/>
    <col min="12017" max="12018" width="12.85546875" style="46" customWidth="1"/>
    <col min="12019" max="12025" width="5.42578125" style="46" customWidth="1"/>
    <col min="12026" max="12027" width="8.42578125" style="46" customWidth="1"/>
    <col min="12028" max="12037" width="8" style="46" customWidth="1"/>
    <col min="12038" max="12038" width="8.85546875" style="46" customWidth="1"/>
    <col min="12039" max="12039" width="10.140625" style="46" customWidth="1"/>
    <col min="12040" max="12045" width="7.85546875" style="46" customWidth="1"/>
    <col min="12046" max="12271" width="8.85546875" style="46"/>
    <col min="12272" max="12272" width="5.42578125" style="46" customWidth="1"/>
    <col min="12273" max="12274" width="12.85546875" style="46" customWidth="1"/>
    <col min="12275" max="12281" width="5.42578125" style="46" customWidth="1"/>
    <col min="12282" max="12283" width="8.42578125" style="46" customWidth="1"/>
    <col min="12284" max="12293" width="8" style="46" customWidth="1"/>
    <col min="12294" max="12294" width="8.85546875" style="46" customWidth="1"/>
    <col min="12295" max="12295" width="10.140625" style="46" customWidth="1"/>
    <col min="12296" max="12301" width="7.85546875" style="46" customWidth="1"/>
    <col min="12302" max="12527" width="8.85546875" style="46"/>
    <col min="12528" max="12528" width="5.42578125" style="46" customWidth="1"/>
    <col min="12529" max="12530" width="12.85546875" style="46" customWidth="1"/>
    <col min="12531" max="12537" width="5.42578125" style="46" customWidth="1"/>
    <col min="12538" max="12539" width="8.42578125" style="46" customWidth="1"/>
    <col min="12540" max="12549" width="8" style="46" customWidth="1"/>
    <col min="12550" max="12550" width="8.85546875" style="46" customWidth="1"/>
    <col min="12551" max="12551" width="10.140625" style="46" customWidth="1"/>
    <col min="12552" max="12557" width="7.85546875" style="46" customWidth="1"/>
    <col min="12558" max="12783" width="8.85546875" style="46"/>
    <col min="12784" max="12784" width="5.42578125" style="46" customWidth="1"/>
    <col min="12785" max="12786" width="12.85546875" style="46" customWidth="1"/>
    <col min="12787" max="12793" width="5.42578125" style="46" customWidth="1"/>
    <col min="12794" max="12795" width="8.42578125" style="46" customWidth="1"/>
    <col min="12796" max="12805" width="8" style="46" customWidth="1"/>
    <col min="12806" max="12806" width="8.85546875" style="46" customWidth="1"/>
    <col min="12807" max="12807" width="10.140625" style="46" customWidth="1"/>
    <col min="12808" max="12813" width="7.85546875" style="46" customWidth="1"/>
    <col min="12814" max="13039" width="8.85546875" style="46"/>
    <col min="13040" max="13040" width="5.42578125" style="46" customWidth="1"/>
    <col min="13041" max="13042" width="12.85546875" style="46" customWidth="1"/>
    <col min="13043" max="13049" width="5.42578125" style="46" customWidth="1"/>
    <col min="13050" max="13051" width="8.42578125" style="46" customWidth="1"/>
    <col min="13052" max="13061" width="8" style="46" customWidth="1"/>
    <col min="13062" max="13062" width="8.85546875" style="46" customWidth="1"/>
    <col min="13063" max="13063" width="10.140625" style="46" customWidth="1"/>
    <col min="13064" max="13069" width="7.85546875" style="46" customWidth="1"/>
    <col min="13070" max="13295" width="8.85546875" style="46"/>
    <col min="13296" max="13296" width="5.42578125" style="46" customWidth="1"/>
    <col min="13297" max="13298" width="12.85546875" style="46" customWidth="1"/>
    <col min="13299" max="13305" width="5.42578125" style="46" customWidth="1"/>
    <col min="13306" max="13307" width="8.42578125" style="46" customWidth="1"/>
    <col min="13308" max="13317" width="8" style="46" customWidth="1"/>
    <col min="13318" max="13318" width="8.85546875" style="46" customWidth="1"/>
    <col min="13319" max="13319" width="10.140625" style="46" customWidth="1"/>
    <col min="13320" max="13325" width="7.85546875" style="46" customWidth="1"/>
    <col min="13326" max="13551" width="8.85546875" style="46"/>
    <col min="13552" max="13552" width="5.42578125" style="46" customWidth="1"/>
    <col min="13553" max="13554" width="12.85546875" style="46" customWidth="1"/>
    <col min="13555" max="13561" width="5.42578125" style="46" customWidth="1"/>
    <col min="13562" max="13563" width="8.42578125" style="46" customWidth="1"/>
    <col min="13564" max="13573" width="8" style="46" customWidth="1"/>
    <col min="13574" max="13574" width="8.85546875" style="46" customWidth="1"/>
    <col min="13575" max="13575" width="10.140625" style="46" customWidth="1"/>
    <col min="13576" max="13581" width="7.85546875" style="46" customWidth="1"/>
    <col min="13582" max="13807" width="8.85546875" style="46"/>
    <col min="13808" max="13808" width="5.42578125" style="46" customWidth="1"/>
    <col min="13809" max="13810" width="12.85546875" style="46" customWidth="1"/>
    <col min="13811" max="13817" width="5.42578125" style="46" customWidth="1"/>
    <col min="13818" max="13819" width="8.42578125" style="46" customWidth="1"/>
    <col min="13820" max="13829" width="8" style="46" customWidth="1"/>
    <col min="13830" max="13830" width="8.85546875" style="46" customWidth="1"/>
    <col min="13831" max="13831" width="10.140625" style="46" customWidth="1"/>
    <col min="13832" max="13837" width="7.85546875" style="46" customWidth="1"/>
    <col min="13838" max="14063" width="8.85546875" style="46"/>
    <col min="14064" max="14064" width="5.42578125" style="46" customWidth="1"/>
    <col min="14065" max="14066" width="12.85546875" style="46" customWidth="1"/>
    <col min="14067" max="14073" width="5.42578125" style="46" customWidth="1"/>
    <col min="14074" max="14075" width="8.42578125" style="46" customWidth="1"/>
    <col min="14076" max="14085" width="8" style="46" customWidth="1"/>
    <col min="14086" max="14086" width="8.85546875" style="46" customWidth="1"/>
    <col min="14087" max="14087" width="10.140625" style="46" customWidth="1"/>
    <col min="14088" max="14093" width="7.85546875" style="46" customWidth="1"/>
    <col min="14094" max="14319" width="8.85546875" style="46"/>
    <col min="14320" max="14320" width="5.42578125" style="46" customWidth="1"/>
    <col min="14321" max="14322" width="12.85546875" style="46" customWidth="1"/>
    <col min="14323" max="14329" width="5.42578125" style="46" customWidth="1"/>
    <col min="14330" max="14331" width="8.42578125" style="46" customWidth="1"/>
    <col min="14332" max="14341" width="8" style="46" customWidth="1"/>
    <col min="14342" max="14342" width="8.85546875" style="46" customWidth="1"/>
    <col min="14343" max="14343" width="10.140625" style="46" customWidth="1"/>
    <col min="14344" max="14349" width="7.85546875" style="46" customWidth="1"/>
    <col min="14350" max="14575" width="8.85546875" style="46"/>
    <col min="14576" max="14576" width="5.42578125" style="46" customWidth="1"/>
    <col min="14577" max="14578" width="12.85546875" style="46" customWidth="1"/>
    <col min="14579" max="14585" width="5.42578125" style="46" customWidth="1"/>
    <col min="14586" max="14587" width="8.42578125" style="46" customWidth="1"/>
    <col min="14588" max="14597" width="8" style="46" customWidth="1"/>
    <col min="14598" max="14598" width="8.85546875" style="46" customWidth="1"/>
    <col min="14599" max="14599" width="10.140625" style="46" customWidth="1"/>
    <col min="14600" max="14605" width="7.85546875" style="46" customWidth="1"/>
    <col min="14606" max="14831" width="8.85546875" style="46"/>
    <col min="14832" max="14832" width="5.42578125" style="46" customWidth="1"/>
    <col min="14833" max="14834" width="12.85546875" style="46" customWidth="1"/>
    <col min="14835" max="14841" width="5.42578125" style="46" customWidth="1"/>
    <col min="14842" max="14843" width="8.42578125" style="46" customWidth="1"/>
    <col min="14844" max="14853" width="8" style="46" customWidth="1"/>
    <col min="14854" max="14854" width="8.85546875" style="46" customWidth="1"/>
    <col min="14855" max="14855" width="10.140625" style="46" customWidth="1"/>
    <col min="14856" max="14861" width="7.85546875" style="46" customWidth="1"/>
    <col min="14862" max="15087" width="8.85546875" style="46"/>
    <col min="15088" max="15088" width="5.42578125" style="46" customWidth="1"/>
    <col min="15089" max="15090" width="12.85546875" style="46" customWidth="1"/>
    <col min="15091" max="15097" width="5.42578125" style="46" customWidth="1"/>
    <col min="15098" max="15099" width="8.42578125" style="46" customWidth="1"/>
    <col min="15100" max="15109" width="8" style="46" customWidth="1"/>
    <col min="15110" max="15110" width="8.85546875" style="46" customWidth="1"/>
    <col min="15111" max="15111" width="10.140625" style="46" customWidth="1"/>
    <col min="15112" max="15117" width="7.85546875" style="46" customWidth="1"/>
    <col min="15118" max="15343" width="8.85546875" style="46"/>
    <col min="15344" max="15344" width="5.42578125" style="46" customWidth="1"/>
    <col min="15345" max="15346" width="12.85546875" style="46" customWidth="1"/>
    <col min="15347" max="15353" width="5.42578125" style="46" customWidth="1"/>
    <col min="15354" max="15355" width="8.42578125" style="46" customWidth="1"/>
    <col min="15356" max="15365" width="8" style="46" customWidth="1"/>
    <col min="15366" max="15366" width="8.85546875" style="46" customWidth="1"/>
    <col min="15367" max="15367" width="10.140625" style="46" customWidth="1"/>
    <col min="15368" max="15373" width="7.85546875" style="46" customWidth="1"/>
    <col min="15374" max="15599" width="8.85546875" style="46"/>
    <col min="15600" max="15600" width="5.42578125" style="46" customWidth="1"/>
    <col min="15601" max="15602" width="12.85546875" style="46" customWidth="1"/>
    <col min="15603" max="15609" width="5.42578125" style="46" customWidth="1"/>
    <col min="15610" max="15611" width="8.42578125" style="46" customWidth="1"/>
    <col min="15612" max="15621" width="8" style="46" customWidth="1"/>
    <col min="15622" max="15622" width="8.85546875" style="46" customWidth="1"/>
    <col min="15623" max="15623" width="10.140625" style="46" customWidth="1"/>
    <col min="15624" max="15629" width="7.85546875" style="46" customWidth="1"/>
    <col min="15630" max="15855" width="8.85546875" style="46"/>
    <col min="15856" max="15856" width="5.42578125" style="46" customWidth="1"/>
    <col min="15857" max="15858" width="12.85546875" style="46" customWidth="1"/>
    <col min="15859" max="15865" width="5.42578125" style="46" customWidth="1"/>
    <col min="15866" max="15867" width="8.42578125" style="46" customWidth="1"/>
    <col min="15868" max="15877" width="8" style="46" customWidth="1"/>
    <col min="15878" max="15878" width="8.85546875" style="46" customWidth="1"/>
    <col min="15879" max="15879" width="10.140625" style="46" customWidth="1"/>
    <col min="15880" max="15885" width="7.85546875" style="46" customWidth="1"/>
    <col min="15886" max="16111" width="8.85546875" style="46"/>
    <col min="16112" max="16112" width="5.42578125" style="46" customWidth="1"/>
    <col min="16113" max="16114" width="12.85546875" style="46" customWidth="1"/>
    <col min="16115" max="16121" width="5.42578125" style="46" customWidth="1"/>
    <col min="16122" max="16123" width="8.42578125" style="46" customWidth="1"/>
    <col min="16124" max="16133" width="8" style="46" customWidth="1"/>
    <col min="16134" max="16134" width="8.85546875" style="46" customWidth="1"/>
    <col min="16135" max="16135" width="10.140625" style="46" customWidth="1"/>
    <col min="16136" max="16141" width="7.85546875" style="46" customWidth="1"/>
    <col min="16142" max="16384" width="8.85546875" style="46"/>
  </cols>
  <sheetData>
    <row r="1" spans="1:38" ht="48.75" customHeight="1">
      <c r="A1" s="81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80"/>
      <c r="T1" s="401" t="s">
        <v>70</v>
      </c>
      <c r="U1" s="401"/>
      <c r="V1" s="47"/>
      <c r="W1" s="47"/>
      <c r="X1" s="47"/>
      <c r="Y1" s="68"/>
      <c r="Z1" s="68"/>
      <c r="AA1" s="68"/>
      <c r="AB1" s="68"/>
      <c r="AC1" s="47"/>
      <c r="AD1" s="47"/>
      <c r="AE1" s="47"/>
      <c r="AF1" s="47"/>
      <c r="AG1" s="47"/>
      <c r="AH1" s="47"/>
      <c r="AI1" s="47"/>
      <c r="AJ1" s="402" t="s">
        <v>69</v>
      </c>
      <c r="AK1" s="402"/>
      <c r="AL1" s="402"/>
    </row>
    <row r="2" spans="1:38" ht="15.75" customHeight="1">
      <c r="A2" s="4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47"/>
      <c r="V2" s="47"/>
      <c r="W2" s="47"/>
      <c r="X2" s="47"/>
      <c r="Y2" s="68"/>
      <c r="Z2" s="68"/>
      <c r="AA2" s="68"/>
      <c r="AB2" s="68"/>
      <c r="AC2" s="68"/>
      <c r="AD2" s="79"/>
      <c r="AE2" s="78"/>
      <c r="AF2" s="78"/>
      <c r="AG2" s="47"/>
      <c r="AH2" s="47"/>
      <c r="AI2" s="47"/>
      <c r="AJ2" s="47"/>
      <c r="AK2" s="47"/>
      <c r="AL2" s="47"/>
    </row>
    <row r="3" spans="1:38" s="76" customFormat="1" ht="18" customHeight="1">
      <c r="A3" s="403" t="s">
        <v>649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38" s="76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s="50" customFormat="1" ht="1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7"/>
      <c r="AL5" s="67"/>
    </row>
    <row r="6" spans="1:38" s="58" customFormat="1" ht="15" customHeight="1">
      <c r="A6" s="404"/>
      <c r="B6" s="404"/>
      <c r="C6" s="75"/>
      <c r="D6" s="73"/>
      <c r="E6" s="73"/>
      <c r="F6" s="73"/>
      <c r="G6" s="73"/>
      <c r="H6" s="73"/>
      <c r="I6" s="71"/>
      <c r="J6" s="71"/>
      <c r="K6" s="71"/>
      <c r="L6" s="71"/>
      <c r="M6" s="71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1"/>
      <c r="AL6" s="71"/>
    </row>
    <row r="7" spans="1:38" s="58" customFormat="1" ht="15" customHeight="1">
      <c r="A7" s="32"/>
      <c r="B7" s="32"/>
      <c r="C7" s="74"/>
      <c r="D7" s="73"/>
      <c r="E7" s="73"/>
      <c r="F7" s="73"/>
      <c r="G7" s="73"/>
      <c r="H7" s="73"/>
      <c r="I7" s="73"/>
      <c r="J7" s="73"/>
      <c r="K7" s="73"/>
      <c r="L7" s="71"/>
      <c r="M7" s="71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1"/>
      <c r="AL7" s="71"/>
    </row>
    <row r="8" spans="1:38" s="58" customFormat="1" ht="15" customHeight="1">
      <c r="A8" s="32"/>
      <c r="B8" s="405"/>
      <c r="C8" s="405"/>
      <c r="D8" s="405"/>
      <c r="E8" s="405"/>
      <c r="F8" s="405"/>
      <c r="G8" s="405"/>
      <c r="H8" s="405"/>
      <c r="I8" s="32"/>
      <c r="J8" s="32"/>
      <c r="K8" s="32"/>
      <c r="L8" s="71"/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1"/>
      <c r="AL8" s="71"/>
    </row>
    <row r="9" spans="1:38" s="58" customFormat="1" ht="15" customHeight="1">
      <c r="A9" s="1"/>
      <c r="B9" s="1"/>
      <c r="C9" s="31"/>
      <c r="D9" s="73"/>
      <c r="E9" s="73"/>
      <c r="F9" s="71"/>
      <c r="G9" s="71"/>
      <c r="H9" s="71"/>
      <c r="I9" s="71"/>
      <c r="J9" s="71"/>
      <c r="K9" s="71"/>
      <c r="L9" s="71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1"/>
      <c r="AL9" s="71"/>
    </row>
    <row r="10" spans="1:38" s="50" customFormat="1" ht="15" customHeight="1">
      <c r="A10" s="406" t="s">
        <v>68</v>
      </c>
      <c r="B10" s="406"/>
      <c r="C10" s="406"/>
      <c r="D10" s="67"/>
      <c r="E10" s="67"/>
      <c r="F10" s="67"/>
      <c r="G10" s="67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69"/>
      <c r="S10" s="69"/>
      <c r="T10" s="69"/>
      <c r="U10" s="4" t="s">
        <v>1</v>
      </c>
      <c r="V10" s="68"/>
      <c r="W10" s="68"/>
      <c r="X10" s="68"/>
      <c r="Y10" s="68"/>
      <c r="Z10" s="68"/>
      <c r="AA10" s="24"/>
      <c r="AB10" s="24"/>
      <c r="AC10" s="24"/>
      <c r="AD10" s="24"/>
      <c r="AE10" s="24"/>
      <c r="AF10" s="24"/>
      <c r="AG10" s="68"/>
      <c r="AH10" s="68"/>
      <c r="AI10" s="68"/>
      <c r="AJ10" s="68"/>
      <c r="AK10" s="67"/>
      <c r="AL10" s="4" t="s">
        <v>1</v>
      </c>
    </row>
    <row r="11" spans="1:38" s="50" customFormat="1" ht="19.5" customHeight="1">
      <c r="A11" s="407" t="s">
        <v>67</v>
      </c>
      <c r="B11" s="408"/>
      <c r="C11" s="395" t="s">
        <v>3</v>
      </c>
      <c r="D11" s="66"/>
      <c r="E11" s="65"/>
      <c r="F11" s="65"/>
      <c r="G11" s="65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94"/>
      <c r="V11" s="395" t="s">
        <v>67</v>
      </c>
      <c r="W11" s="395"/>
      <c r="X11" s="395" t="s">
        <v>3</v>
      </c>
      <c r="Y11" s="407"/>
      <c r="Z11" s="413"/>
      <c r="AA11" s="413"/>
      <c r="AB11" s="413"/>
      <c r="AC11" s="413"/>
      <c r="AD11" s="413"/>
      <c r="AE11" s="413"/>
      <c r="AF11" s="408"/>
      <c r="AG11" s="417" t="s">
        <v>46</v>
      </c>
      <c r="AH11" s="64"/>
      <c r="AI11" s="64"/>
      <c r="AJ11" s="64"/>
      <c r="AK11" s="64"/>
      <c r="AL11" s="63"/>
    </row>
    <row r="12" spans="1:38" s="50" customFormat="1" ht="25.5" customHeight="1">
      <c r="A12" s="409"/>
      <c r="B12" s="410"/>
      <c r="C12" s="395"/>
      <c r="D12" s="414" t="s">
        <v>45</v>
      </c>
      <c r="E12" s="415"/>
      <c r="F12" s="384" t="s">
        <v>31</v>
      </c>
      <c r="G12" s="384"/>
      <c r="H12" s="385" t="s">
        <v>43</v>
      </c>
      <c r="I12" s="386"/>
      <c r="J12" s="386"/>
      <c r="K12" s="394"/>
      <c r="L12" s="395" t="s">
        <v>42</v>
      </c>
      <c r="M12" s="395"/>
      <c r="N12" s="395"/>
      <c r="O12" s="395"/>
      <c r="P12" s="395" t="s">
        <v>41</v>
      </c>
      <c r="Q12" s="395"/>
      <c r="R12" s="395"/>
      <c r="S12" s="395"/>
      <c r="T12" s="395"/>
      <c r="U12" s="395"/>
      <c r="V12" s="395"/>
      <c r="W12" s="395"/>
      <c r="X12" s="395"/>
      <c r="Y12" s="396" t="s">
        <v>44</v>
      </c>
      <c r="Z12" s="384" t="s">
        <v>31</v>
      </c>
      <c r="AA12" s="395" t="s">
        <v>43</v>
      </c>
      <c r="AB12" s="395"/>
      <c r="AC12" s="395" t="s">
        <v>42</v>
      </c>
      <c r="AD12" s="395"/>
      <c r="AE12" s="395" t="s">
        <v>41</v>
      </c>
      <c r="AF12" s="395"/>
      <c r="AG12" s="418"/>
      <c r="AH12" s="390" t="s">
        <v>31</v>
      </c>
      <c r="AI12" s="391" t="s">
        <v>40</v>
      </c>
      <c r="AJ12" s="62"/>
      <c r="AK12" s="391" t="s">
        <v>39</v>
      </c>
      <c r="AL12" s="61"/>
    </row>
    <row r="13" spans="1:38" s="58" customFormat="1" ht="21.75" customHeight="1">
      <c r="A13" s="409"/>
      <c r="B13" s="410"/>
      <c r="C13" s="395"/>
      <c r="D13" s="414"/>
      <c r="E13" s="415"/>
      <c r="F13" s="384"/>
      <c r="G13" s="384"/>
      <c r="H13" s="395" t="s">
        <v>38</v>
      </c>
      <c r="I13" s="395"/>
      <c r="J13" s="395" t="s">
        <v>37</v>
      </c>
      <c r="K13" s="395"/>
      <c r="L13" s="395" t="s">
        <v>36</v>
      </c>
      <c r="M13" s="395"/>
      <c r="N13" s="395" t="s">
        <v>35</v>
      </c>
      <c r="O13" s="395"/>
      <c r="P13" s="395" t="s">
        <v>34</v>
      </c>
      <c r="Q13" s="395"/>
      <c r="R13" s="395" t="s">
        <v>33</v>
      </c>
      <c r="S13" s="395"/>
      <c r="T13" s="395" t="s">
        <v>32</v>
      </c>
      <c r="U13" s="395"/>
      <c r="V13" s="395"/>
      <c r="W13" s="395"/>
      <c r="X13" s="395"/>
      <c r="Y13" s="396"/>
      <c r="Z13" s="384"/>
      <c r="AA13" s="60"/>
      <c r="AB13" s="59"/>
      <c r="AC13" s="399" t="s">
        <v>30</v>
      </c>
      <c r="AD13" s="59"/>
      <c r="AE13" s="399" t="s">
        <v>30</v>
      </c>
      <c r="AF13" s="59"/>
      <c r="AG13" s="418"/>
      <c r="AH13" s="390"/>
      <c r="AI13" s="392"/>
      <c r="AJ13" s="398" t="s">
        <v>31</v>
      </c>
      <c r="AK13" s="392"/>
      <c r="AL13" s="384" t="s">
        <v>31</v>
      </c>
    </row>
    <row r="14" spans="1:38" s="50" customFormat="1" ht="46.5" customHeight="1">
      <c r="A14" s="411"/>
      <c r="B14" s="412"/>
      <c r="C14" s="395"/>
      <c r="D14" s="400"/>
      <c r="E14" s="416"/>
      <c r="F14" s="384"/>
      <c r="G14" s="384"/>
      <c r="H14" s="201" t="s">
        <v>30</v>
      </c>
      <c r="I14" s="57" t="s">
        <v>31</v>
      </c>
      <c r="J14" s="54" t="s">
        <v>30</v>
      </c>
      <c r="K14" s="57" t="s">
        <v>31</v>
      </c>
      <c r="L14" s="54" t="s">
        <v>30</v>
      </c>
      <c r="M14" s="57" t="s">
        <v>31</v>
      </c>
      <c r="N14" s="54" t="s">
        <v>30</v>
      </c>
      <c r="O14" s="57" t="s">
        <v>31</v>
      </c>
      <c r="P14" s="54" t="s">
        <v>30</v>
      </c>
      <c r="Q14" s="57" t="s">
        <v>31</v>
      </c>
      <c r="R14" s="54" t="s">
        <v>30</v>
      </c>
      <c r="S14" s="57" t="s">
        <v>31</v>
      </c>
      <c r="T14" s="54" t="s">
        <v>30</v>
      </c>
      <c r="U14" s="57" t="s">
        <v>31</v>
      </c>
      <c r="V14" s="395"/>
      <c r="W14" s="395"/>
      <c r="X14" s="395"/>
      <c r="Y14" s="397"/>
      <c r="Z14" s="384"/>
      <c r="AA14" s="56" t="s">
        <v>30</v>
      </c>
      <c r="AB14" s="55" t="s">
        <v>31</v>
      </c>
      <c r="AC14" s="400"/>
      <c r="AD14" s="55" t="s">
        <v>31</v>
      </c>
      <c r="AE14" s="400"/>
      <c r="AF14" s="54" t="s">
        <v>31</v>
      </c>
      <c r="AG14" s="419"/>
      <c r="AH14" s="390"/>
      <c r="AI14" s="393"/>
      <c r="AJ14" s="398"/>
      <c r="AK14" s="393"/>
      <c r="AL14" s="384"/>
    </row>
    <row r="15" spans="1:38" s="50" customFormat="1" ht="15" customHeight="1">
      <c r="A15" s="385" t="s">
        <v>4</v>
      </c>
      <c r="B15" s="386"/>
      <c r="C15" s="53" t="s">
        <v>5</v>
      </c>
      <c r="D15" s="387">
        <v>1</v>
      </c>
      <c r="E15" s="388"/>
      <c r="F15" s="387">
        <v>2</v>
      </c>
      <c r="G15" s="388"/>
      <c r="H15" s="20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2">
        <v>9</v>
      </c>
      <c r="O15" s="52">
        <v>10</v>
      </c>
      <c r="P15" s="52">
        <v>11</v>
      </c>
      <c r="Q15" s="52">
        <v>12</v>
      </c>
      <c r="R15" s="52">
        <v>13</v>
      </c>
      <c r="S15" s="52">
        <v>14</v>
      </c>
      <c r="T15" s="52">
        <v>15</v>
      </c>
      <c r="U15" s="52">
        <v>16</v>
      </c>
      <c r="V15" s="389" t="s">
        <v>4</v>
      </c>
      <c r="W15" s="388"/>
      <c r="X15" s="53" t="s">
        <v>5</v>
      </c>
      <c r="Y15" s="52">
        <v>17</v>
      </c>
      <c r="Z15" s="52">
        <v>18</v>
      </c>
      <c r="AA15" s="52">
        <v>19</v>
      </c>
      <c r="AB15" s="52">
        <v>20</v>
      </c>
      <c r="AC15" s="52">
        <v>21</v>
      </c>
      <c r="AD15" s="52">
        <v>22</v>
      </c>
      <c r="AE15" s="52">
        <v>23</v>
      </c>
      <c r="AF15" s="52">
        <v>24</v>
      </c>
      <c r="AG15" s="52">
        <v>25</v>
      </c>
      <c r="AH15" s="52">
        <v>26</v>
      </c>
      <c r="AI15" s="52">
        <v>27</v>
      </c>
      <c r="AJ15" s="52">
        <v>28</v>
      </c>
      <c r="AK15" s="52">
        <v>29</v>
      </c>
      <c r="AL15" s="52">
        <v>30</v>
      </c>
    </row>
    <row r="16" spans="1:38" s="50" customFormat="1" ht="16.5" customHeight="1">
      <c r="A16" s="379" t="s">
        <v>102</v>
      </c>
      <c r="B16" s="379"/>
      <c r="C16" s="342">
        <v>1</v>
      </c>
      <c r="D16" s="381">
        <f t="shared" ref="D16:D51" si="0">+H16+J16+L16+N16+P16+R16+T16</f>
        <v>19734</v>
      </c>
      <c r="E16" s="381"/>
      <c r="F16" s="381">
        <f>+I16+K16+M16+O16+Q16+S16+U16</f>
        <v>8839</v>
      </c>
      <c r="G16" s="381"/>
      <c r="H16" s="342">
        <f>+H17+H23+H30+H38+H42</f>
        <v>1425</v>
      </c>
      <c r="I16" s="342">
        <f>+I17+I23+I30+I38+I42</f>
        <v>524</v>
      </c>
      <c r="J16" s="342">
        <f t="shared" ref="J16:U16" si="1">+J17+J23+J30+J38+J42</f>
        <v>659</v>
      </c>
      <c r="K16" s="342">
        <f t="shared" si="1"/>
        <v>266</v>
      </c>
      <c r="L16" s="342">
        <f t="shared" si="1"/>
        <v>10953</v>
      </c>
      <c r="M16" s="342">
        <f t="shared" si="1"/>
        <v>5623</v>
      </c>
      <c r="N16" s="342">
        <f t="shared" si="1"/>
        <v>6132</v>
      </c>
      <c r="O16" s="342">
        <f t="shared" si="1"/>
        <v>2177</v>
      </c>
      <c r="P16" s="342">
        <f t="shared" si="1"/>
        <v>375</v>
      </c>
      <c r="Q16" s="342">
        <f t="shared" si="1"/>
        <v>108</v>
      </c>
      <c r="R16" s="342">
        <f t="shared" si="1"/>
        <v>70</v>
      </c>
      <c r="S16" s="342">
        <f t="shared" si="1"/>
        <v>38</v>
      </c>
      <c r="T16" s="342">
        <f t="shared" si="1"/>
        <v>120</v>
      </c>
      <c r="U16" s="342">
        <f t="shared" si="1"/>
        <v>103</v>
      </c>
      <c r="V16" s="379" t="str">
        <f>+A16</f>
        <v>Бүгд -75 МБСБ</v>
      </c>
      <c r="W16" s="379"/>
      <c r="X16" s="83">
        <v>1</v>
      </c>
      <c r="Y16" s="82">
        <f t="shared" ref="Y16" si="2">+Y17+Y23+Y30+Y38+Y42</f>
        <v>8987</v>
      </c>
      <c r="Z16" s="82">
        <f t="shared" ref="Z16" si="3">+Z17+Z23+Z30+Z38+Z42</f>
        <v>3804</v>
      </c>
      <c r="AA16" s="82">
        <f t="shared" ref="AA16" si="4">+AA17+AA23+AA30+AA38+AA42</f>
        <v>1011</v>
      </c>
      <c r="AB16" s="82">
        <f t="shared" ref="AB16" si="5">+AB17+AB23+AB30+AB38+AB42</f>
        <v>333</v>
      </c>
      <c r="AC16" s="82">
        <f t="shared" ref="AC16" si="6">+AC17+AC23+AC30+AC38+AC42</f>
        <v>7522</v>
      </c>
      <c r="AD16" s="82">
        <f t="shared" ref="AD16" si="7">+AD17+AD23+AD30+AD38+AD42</f>
        <v>3280</v>
      </c>
      <c r="AE16" s="82">
        <f t="shared" ref="AE16" si="8">+AE17+AE23+AE30+AE38+AE42</f>
        <v>454</v>
      </c>
      <c r="AF16" s="82">
        <f t="shared" ref="AF16" si="9">+AF17+AF23+AF30+AF38+AF42</f>
        <v>191</v>
      </c>
      <c r="AG16" s="82">
        <f t="shared" ref="AG16" si="10">+AG17+AG23+AG30+AG38+AG42</f>
        <v>1217</v>
      </c>
      <c r="AH16" s="82">
        <f t="shared" ref="AH16" si="11">+AH17+AH23+AH30+AH38+AH42</f>
        <v>494</v>
      </c>
      <c r="AI16" s="82">
        <f t="shared" ref="AI16" si="12">+AI17+AI23+AI30+AI38+AI42</f>
        <v>686</v>
      </c>
      <c r="AJ16" s="82">
        <f t="shared" ref="AJ16" si="13">+AJ17+AJ23+AJ30+AJ38+AJ42</f>
        <v>242</v>
      </c>
      <c r="AK16" s="82">
        <f t="shared" ref="AK16" si="14">+AK17+AK23+AK30+AK38+AK42</f>
        <v>531</v>
      </c>
      <c r="AL16" s="82">
        <f t="shared" ref="AL16" si="15">+AL17+AL23+AL30+AL38+AL42</f>
        <v>252</v>
      </c>
    </row>
    <row r="17" spans="1:38" s="50" customFormat="1" ht="16.5" customHeight="1">
      <c r="A17" s="379" t="s">
        <v>91</v>
      </c>
      <c r="B17" s="379"/>
      <c r="C17" s="342">
        <v>2</v>
      </c>
      <c r="D17" s="381">
        <f t="shared" si="0"/>
        <v>2078</v>
      </c>
      <c r="E17" s="381"/>
      <c r="F17" s="381">
        <f t="shared" ref="F17:F23" si="16">+I17+K17+M17+O17+Q17+S17+U17</f>
        <v>1077</v>
      </c>
      <c r="G17" s="381"/>
      <c r="H17" s="342">
        <f>SUM(H18:H22)</f>
        <v>146</v>
      </c>
      <c r="I17" s="342">
        <f>SUM(I18:I22)</f>
        <v>60</v>
      </c>
      <c r="J17" s="342">
        <f t="shared" ref="J17:U17" si="17">SUM(J18:J22)</f>
        <v>80</v>
      </c>
      <c r="K17" s="342">
        <f t="shared" si="17"/>
        <v>32</v>
      </c>
      <c r="L17" s="342">
        <f t="shared" si="17"/>
        <v>1215</v>
      </c>
      <c r="M17" s="342">
        <f t="shared" si="17"/>
        <v>702</v>
      </c>
      <c r="N17" s="342">
        <f t="shared" si="17"/>
        <v>603</v>
      </c>
      <c r="O17" s="342">
        <f t="shared" si="17"/>
        <v>255</v>
      </c>
      <c r="P17" s="342">
        <f t="shared" si="17"/>
        <v>0</v>
      </c>
      <c r="Q17" s="342">
        <f t="shared" si="17"/>
        <v>0</v>
      </c>
      <c r="R17" s="342">
        <f t="shared" si="17"/>
        <v>34</v>
      </c>
      <c r="S17" s="342">
        <f t="shared" si="17"/>
        <v>28</v>
      </c>
      <c r="T17" s="342">
        <f t="shared" si="17"/>
        <v>0</v>
      </c>
      <c r="U17" s="342">
        <f t="shared" si="17"/>
        <v>0</v>
      </c>
      <c r="V17" s="379" t="str">
        <f>+A17</f>
        <v>Баруун бүс-7 МБСБ</v>
      </c>
      <c r="W17" s="379"/>
      <c r="X17" s="83">
        <v>2</v>
      </c>
      <c r="Y17" s="82">
        <f t="shared" ref="Y17" si="18">SUM(Y18:Y22)</f>
        <v>804</v>
      </c>
      <c r="Z17" s="82">
        <f t="shared" ref="Z17" si="19">SUM(Z18:Z22)</f>
        <v>373</v>
      </c>
      <c r="AA17" s="82">
        <f t="shared" ref="AA17" si="20">SUM(AA18:AA22)</f>
        <v>82</v>
      </c>
      <c r="AB17" s="82">
        <f t="shared" ref="AB17" si="21">SUM(AB18:AB22)</f>
        <v>30</v>
      </c>
      <c r="AC17" s="82">
        <f t="shared" ref="AC17" si="22">SUM(AC18:AC22)</f>
        <v>700</v>
      </c>
      <c r="AD17" s="82">
        <f t="shared" ref="AD17" si="23">SUM(AD18:AD22)</f>
        <v>325</v>
      </c>
      <c r="AE17" s="82">
        <f t="shared" ref="AE17" si="24">SUM(AE18:AE22)</f>
        <v>22</v>
      </c>
      <c r="AF17" s="82">
        <f t="shared" ref="AF17" si="25">SUM(AF18:AF22)</f>
        <v>18</v>
      </c>
      <c r="AG17" s="82">
        <f t="shared" ref="AG17" si="26">SUM(AG18:AG22)</f>
        <v>114</v>
      </c>
      <c r="AH17" s="82">
        <f t="shared" ref="AH17" si="27">SUM(AH18:AH22)</f>
        <v>56</v>
      </c>
      <c r="AI17" s="82">
        <f t="shared" ref="AI17" si="28">SUM(AI18:AI22)</f>
        <v>57</v>
      </c>
      <c r="AJ17" s="82">
        <f t="shared" ref="AJ17" si="29">SUM(AJ18:AJ22)</f>
        <v>26</v>
      </c>
      <c r="AK17" s="82">
        <f t="shared" ref="AK17" si="30">SUM(AK18:AK22)</f>
        <v>57</v>
      </c>
      <c r="AL17" s="82">
        <f t="shared" ref="AL17" si="31">SUM(AL18:AL22)</f>
        <v>30</v>
      </c>
    </row>
    <row r="18" spans="1:38" s="230" customFormat="1" ht="16.5" customHeight="1">
      <c r="A18" s="378" t="s">
        <v>92</v>
      </c>
      <c r="B18" s="378"/>
      <c r="C18" s="199">
        <v>3</v>
      </c>
      <c r="D18" s="381">
        <f t="shared" si="0"/>
        <v>405</v>
      </c>
      <c r="E18" s="381"/>
      <c r="F18" s="381">
        <f t="shared" si="16"/>
        <v>193</v>
      </c>
      <c r="G18" s="381"/>
      <c r="H18" s="199">
        <f>+'З-ТМБ-18 сургууль'!H24</f>
        <v>0</v>
      </c>
      <c r="I18" s="199">
        <f>+'З-ТМБ-18 сургууль'!I24</f>
        <v>0</v>
      </c>
      <c r="J18" s="199">
        <f>+'З-ТМБ-18 сургууль'!J24</f>
        <v>0</v>
      </c>
      <c r="K18" s="199">
        <f>+'З-ТМБ-18 сургууль'!K24</f>
        <v>0</v>
      </c>
      <c r="L18" s="199">
        <f>+'З-ТМБ-18 сургууль'!L24</f>
        <v>267</v>
      </c>
      <c r="M18" s="199">
        <f>+'З-ТМБ-18 сургууль'!M24</f>
        <v>157</v>
      </c>
      <c r="N18" s="199">
        <f>+'З-ТМБ-18 сургууль'!N24</f>
        <v>134</v>
      </c>
      <c r="O18" s="199">
        <f>+'З-ТМБ-18 сургууль'!O24</f>
        <v>35</v>
      </c>
      <c r="P18" s="199">
        <f>+'З-ТМБ-18 сургууль'!P24</f>
        <v>0</v>
      </c>
      <c r="Q18" s="199">
        <f>+'З-ТМБ-18 сургууль'!Q24</f>
        <v>0</v>
      </c>
      <c r="R18" s="199">
        <f>+'З-ТМБ-18 сургууль'!R24</f>
        <v>4</v>
      </c>
      <c r="S18" s="199">
        <f>+'З-ТМБ-18 сургууль'!S24</f>
        <v>1</v>
      </c>
      <c r="T18" s="199">
        <f>+'З-ТМБ-18 сургууль'!T24</f>
        <v>0</v>
      </c>
      <c r="U18" s="199">
        <f>+'З-ТМБ-18 сургууль'!U24</f>
        <v>0</v>
      </c>
      <c r="V18" s="383" t="str">
        <f>+A18</f>
        <v xml:space="preserve">Баян-Өлгий-1 </v>
      </c>
      <c r="W18" s="383"/>
      <c r="X18" s="197">
        <v>3</v>
      </c>
      <c r="Y18" s="199">
        <f>+'З-ТМБ-18 сургууль'!Y24</f>
        <v>235</v>
      </c>
      <c r="Z18" s="199">
        <f>+'З-ТМБ-18 сургууль'!Z24</f>
        <v>111</v>
      </c>
      <c r="AA18" s="199">
        <f>+'З-ТМБ-18 сургууль'!AA24</f>
        <v>0</v>
      </c>
      <c r="AB18" s="199">
        <f>+'З-ТМБ-18 сургууль'!AB24</f>
        <v>0</v>
      </c>
      <c r="AC18" s="199">
        <f>+'З-ТМБ-18 сургууль'!AC24</f>
        <v>231</v>
      </c>
      <c r="AD18" s="199">
        <f>+'З-ТМБ-18 сургууль'!AD24</f>
        <v>110</v>
      </c>
      <c r="AE18" s="199">
        <f>+'З-ТМБ-18 сургууль'!AE24</f>
        <v>4</v>
      </c>
      <c r="AF18" s="199">
        <f>+'З-ТМБ-18 сургууль'!AF24</f>
        <v>1</v>
      </c>
      <c r="AG18" s="199">
        <f>+'З-ТМБ-18 сургууль'!AG24</f>
        <v>0</v>
      </c>
      <c r="AH18" s="199">
        <f>+'З-ТМБ-18 сургууль'!AH24</f>
        <v>0</v>
      </c>
      <c r="AI18" s="199">
        <f>+'З-ТМБ-18 сургууль'!AI24</f>
        <v>0</v>
      </c>
      <c r="AJ18" s="199">
        <f>+'З-ТМБ-18 сургууль'!AJ24</f>
        <v>0</v>
      </c>
      <c r="AK18" s="199">
        <f>+'З-ТМБ-18 сургууль'!AK24</f>
        <v>0</v>
      </c>
      <c r="AL18" s="199">
        <f>+'З-ТМБ-18 сургууль'!AL24</f>
        <v>0</v>
      </c>
    </row>
    <row r="19" spans="1:38" s="230" customFormat="1" ht="16.5" customHeight="1">
      <c r="A19" s="378" t="s">
        <v>93</v>
      </c>
      <c r="B19" s="378"/>
      <c r="C19" s="199">
        <v>4</v>
      </c>
      <c r="D19" s="381">
        <f t="shared" si="0"/>
        <v>172</v>
      </c>
      <c r="E19" s="381"/>
      <c r="F19" s="381">
        <f t="shared" si="16"/>
        <v>86</v>
      </c>
      <c r="G19" s="381"/>
      <c r="H19" s="199">
        <f>+'З-ТМБ-18 сургууль'!H27</f>
        <v>0</v>
      </c>
      <c r="I19" s="199">
        <f>+'З-ТМБ-18 сургууль'!I27</f>
        <v>0</v>
      </c>
      <c r="J19" s="199">
        <f>+'З-ТМБ-18 сургууль'!J27</f>
        <v>0</v>
      </c>
      <c r="K19" s="199">
        <f>+'З-ТМБ-18 сургууль'!K27</f>
        <v>0</v>
      </c>
      <c r="L19" s="199">
        <f>+'З-ТМБ-18 сургууль'!L27</f>
        <v>90</v>
      </c>
      <c r="M19" s="199">
        <f>+'З-ТМБ-18 сургууль'!M27</f>
        <v>40</v>
      </c>
      <c r="N19" s="199">
        <f>+'З-ТМБ-18 сургууль'!N27</f>
        <v>82</v>
      </c>
      <c r="O19" s="199">
        <f>+'З-ТМБ-18 сургууль'!O27</f>
        <v>46</v>
      </c>
      <c r="P19" s="199">
        <f>+'З-ТМБ-18 сургууль'!P27</f>
        <v>0</v>
      </c>
      <c r="Q19" s="199">
        <f>+'З-ТМБ-18 сургууль'!Q27</f>
        <v>0</v>
      </c>
      <c r="R19" s="199">
        <f>+'З-ТМБ-18 сургууль'!R27</f>
        <v>0</v>
      </c>
      <c r="S19" s="199">
        <f>+'З-ТМБ-18 сургууль'!S27</f>
        <v>0</v>
      </c>
      <c r="T19" s="199">
        <f>+'З-ТМБ-18 сургууль'!T27</f>
        <v>0</v>
      </c>
      <c r="U19" s="199">
        <f>+'З-ТМБ-18 сургууль'!U27</f>
        <v>0</v>
      </c>
      <c r="V19" s="383" t="str">
        <f t="shared" ref="V19:V22" si="32">+A19</f>
        <v xml:space="preserve">Говь-Алтай-1 </v>
      </c>
      <c r="W19" s="383"/>
      <c r="X19" s="197">
        <v>4</v>
      </c>
      <c r="Y19" s="199">
        <f>+'З-ТМБ-18 сургууль'!Y27</f>
        <v>14</v>
      </c>
      <c r="Z19" s="199">
        <f>+'З-ТМБ-18 сургууль'!Z27</f>
        <v>8</v>
      </c>
      <c r="AA19" s="199">
        <f>+'З-ТМБ-18 сургууль'!AA27</f>
        <v>0</v>
      </c>
      <c r="AB19" s="199">
        <f>+'З-ТМБ-18 сургууль'!AB27</f>
        <v>0</v>
      </c>
      <c r="AC19" s="199">
        <f>+'З-ТМБ-18 сургууль'!AC27</f>
        <v>14</v>
      </c>
      <c r="AD19" s="199">
        <f>+'З-ТМБ-18 сургууль'!AD27</f>
        <v>8</v>
      </c>
      <c r="AE19" s="199">
        <f>+'З-ТМБ-18 сургууль'!AE27</f>
        <v>0</v>
      </c>
      <c r="AF19" s="199">
        <f>+'З-ТМБ-18 сургууль'!AF27</f>
        <v>0</v>
      </c>
      <c r="AG19" s="199">
        <f>+'З-ТМБ-18 сургууль'!AG27</f>
        <v>4</v>
      </c>
      <c r="AH19" s="199">
        <f>+'З-ТМБ-18 сургууль'!AH27</f>
        <v>4</v>
      </c>
      <c r="AI19" s="199">
        <f>+'З-ТМБ-18 сургууль'!AI27</f>
        <v>3</v>
      </c>
      <c r="AJ19" s="199">
        <f>+'З-ТМБ-18 сургууль'!AJ27</f>
        <v>3</v>
      </c>
      <c r="AK19" s="199">
        <f>+'З-ТМБ-18 сургууль'!AK27</f>
        <v>1</v>
      </c>
      <c r="AL19" s="199">
        <f>+'З-ТМБ-18 сургууль'!AL27</f>
        <v>1</v>
      </c>
    </row>
    <row r="20" spans="1:38" s="50" customFormat="1" ht="16.5" customHeight="1">
      <c r="A20" s="378" t="s">
        <v>94</v>
      </c>
      <c r="B20" s="378"/>
      <c r="C20" s="199">
        <v>5</v>
      </c>
      <c r="D20" s="381">
        <f t="shared" si="0"/>
        <v>430</v>
      </c>
      <c r="E20" s="381"/>
      <c r="F20" s="381">
        <f t="shared" si="16"/>
        <v>266</v>
      </c>
      <c r="G20" s="381"/>
      <c r="H20" s="199">
        <f>+'З-ТМБ-18 сургууль'!H30+'З-ТМБ-18 сургууль'!H74+'З-ТМБ-18 сургууль'!H99</f>
        <v>28</v>
      </c>
      <c r="I20" s="199">
        <f>+'З-ТМБ-18 сургууль'!I30+'З-ТМБ-18 сургууль'!I74+'З-ТМБ-18 сургууль'!I99</f>
        <v>20</v>
      </c>
      <c r="J20" s="199">
        <f>+'З-ТМБ-18 сургууль'!J30+'З-ТМБ-18 сургууль'!J74+'З-ТМБ-18 сургууль'!J99</f>
        <v>0</v>
      </c>
      <c r="K20" s="199">
        <f>+'З-ТМБ-18 сургууль'!K30+'З-ТМБ-18 сургууль'!K74+'З-ТМБ-18 сургууль'!K99</f>
        <v>0</v>
      </c>
      <c r="L20" s="199">
        <f>+'З-ТМБ-18 сургууль'!L30+'З-ТМБ-18 сургууль'!L74+'З-ТМБ-18 сургууль'!L99</f>
        <v>302</v>
      </c>
      <c r="M20" s="199">
        <f>+'З-ТМБ-18 сургууль'!M30+'З-ТМБ-18 сургууль'!M74+'З-ТМБ-18 сургууль'!M99</f>
        <v>202</v>
      </c>
      <c r="N20" s="199">
        <f>+'З-ТМБ-18 сургууль'!N30+'З-ТМБ-18 сургууль'!N74+'З-ТМБ-18 сургууль'!N99</f>
        <v>100</v>
      </c>
      <c r="O20" s="199">
        <f>+'З-ТМБ-18 сургууль'!O30+'З-ТМБ-18 сургууль'!O74+'З-ТМБ-18 сургууль'!O99</f>
        <v>44</v>
      </c>
      <c r="P20" s="199">
        <f>+'З-ТМБ-18 сургууль'!P30+'З-ТМБ-18 сургууль'!P74+'З-ТМБ-18 сургууль'!P99</f>
        <v>0</v>
      </c>
      <c r="Q20" s="199">
        <f>+'З-ТМБ-18 сургууль'!Q30+'З-ТМБ-18 сургууль'!Q74+'З-ТМБ-18 сургууль'!Q99</f>
        <v>0</v>
      </c>
      <c r="R20" s="199">
        <f>+'З-ТМБ-18 сургууль'!R30+'З-ТМБ-18 сургууль'!R74+'З-ТМБ-18 сургууль'!R99</f>
        <v>0</v>
      </c>
      <c r="S20" s="199">
        <f>+'З-ТМБ-18 сургууль'!S30+'З-ТМБ-18 сургууль'!S74+'З-ТМБ-18 сургууль'!S99</f>
        <v>0</v>
      </c>
      <c r="T20" s="199">
        <f>+'З-ТМБ-18 сургууль'!T30+'З-ТМБ-18 сургууль'!T74+'З-ТМБ-18 сургууль'!T99</f>
        <v>0</v>
      </c>
      <c r="U20" s="199">
        <f>+'З-ТМБ-18 сургууль'!U30+'З-ТМБ-18 сургууль'!U74+'З-ТМБ-18 сургууль'!U99</f>
        <v>0</v>
      </c>
      <c r="V20" s="383" t="str">
        <f t="shared" si="32"/>
        <v xml:space="preserve">Завхан-3 </v>
      </c>
      <c r="W20" s="383"/>
      <c r="X20" s="197">
        <v>5</v>
      </c>
      <c r="Y20" s="199">
        <f>+'З-ТМБ-18 сургууль'!Y30+'З-ТМБ-18 сургууль'!Y74+'З-ТМБ-18 сургууль'!Y99</f>
        <v>135</v>
      </c>
      <c r="Z20" s="199">
        <f>+'З-ТМБ-18 сургууль'!Z30+'З-ТМБ-18 сургууль'!Z74+'З-ТМБ-18 сургууль'!Z99</f>
        <v>68</v>
      </c>
      <c r="AA20" s="199">
        <f>+'З-ТМБ-18 сургууль'!AA30+'З-ТМБ-18 сургууль'!AA74+'З-ТМБ-18 сургууль'!AA99</f>
        <v>22</v>
      </c>
      <c r="AB20" s="199">
        <f>+'З-ТМБ-18 сургууль'!AB30+'З-ТМБ-18 сургууль'!AB74+'З-ТМБ-18 сургууль'!AB99</f>
        <v>15</v>
      </c>
      <c r="AC20" s="199">
        <f>+'З-ТМБ-18 сургууль'!AC30+'З-ТМБ-18 сургууль'!AC74+'З-ТМБ-18 сургууль'!AC99</f>
        <v>113</v>
      </c>
      <c r="AD20" s="199">
        <f>+'З-ТМБ-18 сургууль'!AD30+'З-ТМБ-18 сургууль'!AD74+'З-ТМБ-18 сургууль'!AD99</f>
        <v>53</v>
      </c>
      <c r="AE20" s="199">
        <f>+'З-ТМБ-18 сургууль'!AE30+'З-ТМБ-18 сургууль'!AE74+'З-ТМБ-18 сургууль'!AE99</f>
        <v>0</v>
      </c>
      <c r="AF20" s="199">
        <f>+'З-ТМБ-18 сургууль'!AF30+'З-ТМБ-18 сургууль'!AF74+'З-ТМБ-18 сургууль'!AF99</f>
        <v>0</v>
      </c>
      <c r="AG20" s="199">
        <f>+'З-ТМБ-18 сургууль'!AG30+'З-ТМБ-18 сургууль'!AG74+'З-ТМБ-18 сургууль'!AG99</f>
        <v>45</v>
      </c>
      <c r="AH20" s="199">
        <f>+'З-ТМБ-18 сургууль'!AH30+'З-ТМБ-18 сургууль'!AH74+'З-ТМБ-18 сургууль'!AH99</f>
        <v>21</v>
      </c>
      <c r="AI20" s="199">
        <f>+'З-ТМБ-18 сургууль'!AI30+'З-ТМБ-18 сургууль'!AI74+'З-ТМБ-18 сургууль'!AI99</f>
        <v>22</v>
      </c>
      <c r="AJ20" s="199">
        <f>+'З-ТМБ-18 сургууль'!AJ30+'З-ТМБ-18 сургууль'!AJ74+'З-ТМБ-18 сургууль'!AJ99</f>
        <v>8</v>
      </c>
      <c r="AK20" s="199">
        <f>+'З-ТМБ-18 сургууль'!AK30+'З-ТМБ-18 сургууль'!AK74+'З-ТМБ-18 сургууль'!AK99</f>
        <v>23</v>
      </c>
      <c r="AL20" s="199">
        <f>+'З-ТМБ-18 сургууль'!AL30+'З-ТМБ-18 сургууль'!AL74+'З-ТМБ-18 сургууль'!AL99</f>
        <v>13</v>
      </c>
    </row>
    <row r="21" spans="1:38" s="230" customFormat="1" ht="16.5" customHeight="1">
      <c r="A21" s="378" t="s">
        <v>95</v>
      </c>
      <c r="B21" s="378"/>
      <c r="C21" s="199">
        <v>6</v>
      </c>
      <c r="D21" s="381">
        <f t="shared" si="0"/>
        <v>469</v>
      </c>
      <c r="E21" s="381"/>
      <c r="F21" s="381">
        <f t="shared" si="16"/>
        <v>218</v>
      </c>
      <c r="G21" s="381"/>
      <c r="H21" s="199">
        <f>+'З-ТМБ-18 сургууль'!H81</f>
        <v>91</v>
      </c>
      <c r="I21" s="199">
        <f>+'З-ТМБ-18 сургууль'!I81</f>
        <v>38</v>
      </c>
      <c r="J21" s="199">
        <f>+'З-ТМБ-18 сургууль'!J81</f>
        <v>0</v>
      </c>
      <c r="K21" s="199">
        <f>+'З-ТМБ-18 сургууль'!K81</f>
        <v>0</v>
      </c>
      <c r="L21" s="199">
        <f>+'З-ТМБ-18 сургууль'!L81</f>
        <v>212</v>
      </c>
      <c r="M21" s="199">
        <f>+'З-ТМБ-18 сургууль'!M81</f>
        <v>104</v>
      </c>
      <c r="N21" s="199">
        <f>+'З-ТМБ-18 сургууль'!N81</f>
        <v>166</v>
      </c>
      <c r="O21" s="199">
        <f>+'З-ТМБ-18 сургууль'!O81</f>
        <v>76</v>
      </c>
      <c r="P21" s="199">
        <f>+'З-ТМБ-18 сургууль'!P81</f>
        <v>0</v>
      </c>
      <c r="Q21" s="199">
        <f>+'З-ТМБ-18 сургууль'!Q81</f>
        <v>0</v>
      </c>
      <c r="R21" s="199">
        <f>+'З-ТМБ-18 сургууль'!R81</f>
        <v>0</v>
      </c>
      <c r="S21" s="199">
        <f>+'З-ТМБ-18 сургууль'!S81</f>
        <v>0</v>
      </c>
      <c r="T21" s="199">
        <f>+'З-ТМБ-18 сургууль'!T81</f>
        <v>0</v>
      </c>
      <c r="U21" s="199">
        <f>+'З-ТМБ-18 сургууль'!U81</f>
        <v>0</v>
      </c>
      <c r="V21" s="383" t="str">
        <f t="shared" si="32"/>
        <v xml:space="preserve">Увс-1 </v>
      </c>
      <c r="W21" s="383"/>
      <c r="X21" s="197">
        <v>6</v>
      </c>
      <c r="Y21" s="199">
        <f>+'З-ТМБ-18 сургууль'!Y81</f>
        <v>249</v>
      </c>
      <c r="Z21" s="199">
        <f>+'З-ТМБ-18 сургууль'!Z81</f>
        <v>111</v>
      </c>
      <c r="AA21" s="199">
        <f>+'З-ТМБ-18 сургууль'!AA81</f>
        <v>40</v>
      </c>
      <c r="AB21" s="199">
        <f>+'З-ТМБ-18 сургууль'!AB81</f>
        <v>12</v>
      </c>
      <c r="AC21" s="199">
        <f>+'З-ТМБ-18 сургууль'!AC81</f>
        <v>209</v>
      </c>
      <c r="AD21" s="199">
        <f>+'З-ТМБ-18 сургууль'!AD81</f>
        <v>99</v>
      </c>
      <c r="AE21" s="199">
        <f>+'З-ТМБ-18 сургууль'!AE81</f>
        <v>0</v>
      </c>
      <c r="AF21" s="199">
        <f>+'З-ТМБ-18 сургууль'!AF81</f>
        <v>0</v>
      </c>
      <c r="AG21" s="199">
        <f>+'З-ТМБ-18 сургууль'!AG81</f>
        <v>10</v>
      </c>
      <c r="AH21" s="199">
        <f>+'З-ТМБ-18 сургууль'!AH81</f>
        <v>6</v>
      </c>
      <c r="AI21" s="199">
        <f>+'З-ТМБ-18 сургууль'!AI81</f>
        <v>0</v>
      </c>
      <c r="AJ21" s="199">
        <f>+'З-ТМБ-18 сургууль'!AJ81</f>
        <v>0</v>
      </c>
      <c r="AK21" s="199">
        <f>+'З-ТМБ-18 сургууль'!AK81</f>
        <v>10</v>
      </c>
      <c r="AL21" s="199">
        <f>+'З-ТМБ-18 сургууль'!AL81</f>
        <v>6</v>
      </c>
    </row>
    <row r="22" spans="1:38" s="230" customFormat="1" ht="16.5" customHeight="1">
      <c r="A22" s="378" t="s">
        <v>96</v>
      </c>
      <c r="B22" s="378"/>
      <c r="C22" s="199">
        <v>7</v>
      </c>
      <c r="D22" s="381">
        <f t="shared" si="0"/>
        <v>602</v>
      </c>
      <c r="E22" s="381"/>
      <c r="F22" s="381">
        <f t="shared" si="16"/>
        <v>314</v>
      </c>
      <c r="G22" s="381"/>
      <c r="H22" s="199">
        <f>+'З-ТМБ-18 сургууль'!H84</f>
        <v>27</v>
      </c>
      <c r="I22" s="199">
        <f>+'З-ТМБ-18 сургууль'!I84</f>
        <v>2</v>
      </c>
      <c r="J22" s="199">
        <f>+'З-ТМБ-18 сургууль'!J84</f>
        <v>80</v>
      </c>
      <c r="K22" s="199">
        <f>+'З-ТМБ-18 сургууль'!K84</f>
        <v>32</v>
      </c>
      <c r="L22" s="199">
        <f>+'З-ТМБ-18 сургууль'!L84</f>
        <v>344</v>
      </c>
      <c r="M22" s="199">
        <f>+'З-ТМБ-18 сургууль'!M84</f>
        <v>199</v>
      </c>
      <c r="N22" s="199">
        <f>+'З-ТМБ-18 сургууль'!N84</f>
        <v>121</v>
      </c>
      <c r="O22" s="199">
        <f>+'З-ТМБ-18 сургууль'!O84</f>
        <v>54</v>
      </c>
      <c r="P22" s="199">
        <f>+'З-ТМБ-18 сургууль'!P84</f>
        <v>0</v>
      </c>
      <c r="Q22" s="199">
        <f>+'З-ТМБ-18 сургууль'!Q84</f>
        <v>0</v>
      </c>
      <c r="R22" s="199">
        <f>+'З-ТМБ-18 сургууль'!R84</f>
        <v>30</v>
      </c>
      <c r="S22" s="199">
        <f>+'З-ТМБ-18 сургууль'!S84</f>
        <v>27</v>
      </c>
      <c r="T22" s="199">
        <f>+'З-ТМБ-18 сургууль'!T84</f>
        <v>0</v>
      </c>
      <c r="U22" s="199">
        <f>+'З-ТМБ-18 сургууль'!U84</f>
        <v>0</v>
      </c>
      <c r="V22" s="383" t="str">
        <f t="shared" si="32"/>
        <v xml:space="preserve">Ховд-1 </v>
      </c>
      <c r="W22" s="383"/>
      <c r="X22" s="197">
        <v>7</v>
      </c>
      <c r="Y22" s="199">
        <f>+'З-ТМБ-18 сургууль'!Y84</f>
        <v>171</v>
      </c>
      <c r="Z22" s="199">
        <f>+'З-ТМБ-18 сургууль'!Z84</f>
        <v>75</v>
      </c>
      <c r="AA22" s="199">
        <f>+'З-ТМБ-18 сургууль'!AA84</f>
        <v>20</v>
      </c>
      <c r="AB22" s="199">
        <f>+'З-ТМБ-18 сургууль'!AB84</f>
        <v>3</v>
      </c>
      <c r="AC22" s="199">
        <f>+'З-ТМБ-18 сургууль'!AC84</f>
        <v>133</v>
      </c>
      <c r="AD22" s="199">
        <f>+'З-ТМБ-18 сургууль'!AD84</f>
        <v>55</v>
      </c>
      <c r="AE22" s="199">
        <f>+'З-ТМБ-18 сургууль'!AE84</f>
        <v>18</v>
      </c>
      <c r="AF22" s="199">
        <f>+'З-ТМБ-18 сургууль'!AF84</f>
        <v>17</v>
      </c>
      <c r="AG22" s="199">
        <f>+'З-ТМБ-18 сургууль'!AG84</f>
        <v>55</v>
      </c>
      <c r="AH22" s="199">
        <f>+'З-ТМБ-18 сургууль'!AH84</f>
        <v>25</v>
      </c>
      <c r="AI22" s="199">
        <f>+'З-ТМБ-18 сургууль'!AI84</f>
        <v>32</v>
      </c>
      <c r="AJ22" s="199">
        <f>+'З-ТМБ-18 сургууль'!AJ84</f>
        <v>15</v>
      </c>
      <c r="AK22" s="199">
        <f>+'З-ТМБ-18 сургууль'!AK84</f>
        <v>23</v>
      </c>
      <c r="AL22" s="199">
        <f>+'З-ТМБ-18 сургууль'!AL84</f>
        <v>10</v>
      </c>
    </row>
    <row r="23" spans="1:38" s="50" customFormat="1" ht="21.75" customHeight="1">
      <c r="A23" s="379" t="s">
        <v>100</v>
      </c>
      <c r="B23" s="379"/>
      <c r="C23" s="342">
        <v>8</v>
      </c>
      <c r="D23" s="381">
        <f t="shared" si="0"/>
        <v>3542</v>
      </c>
      <c r="E23" s="381"/>
      <c r="F23" s="381">
        <f t="shared" si="16"/>
        <v>2001</v>
      </c>
      <c r="G23" s="381"/>
      <c r="H23" s="342">
        <f>SUM(H24:H29)</f>
        <v>57</v>
      </c>
      <c r="I23" s="342">
        <f>SUM(I24:I29)</f>
        <v>30</v>
      </c>
      <c r="J23" s="342">
        <f>SUM(J24:J29)</f>
        <v>43</v>
      </c>
      <c r="K23" s="342">
        <f t="shared" ref="K23:U23" si="33">SUM(K24:K29)</f>
        <v>12</v>
      </c>
      <c r="L23" s="342">
        <f t="shared" si="33"/>
        <v>2684</v>
      </c>
      <c r="M23" s="342">
        <f t="shared" si="33"/>
        <v>1626</v>
      </c>
      <c r="N23" s="342">
        <f t="shared" si="33"/>
        <v>714</v>
      </c>
      <c r="O23" s="342">
        <f t="shared" si="33"/>
        <v>297</v>
      </c>
      <c r="P23" s="342">
        <f t="shared" si="33"/>
        <v>38</v>
      </c>
      <c r="Q23" s="342">
        <f t="shared" si="33"/>
        <v>33</v>
      </c>
      <c r="R23" s="342">
        <f t="shared" si="33"/>
        <v>6</v>
      </c>
      <c r="S23" s="342">
        <f t="shared" si="33"/>
        <v>3</v>
      </c>
      <c r="T23" s="342">
        <f t="shared" si="33"/>
        <v>0</v>
      </c>
      <c r="U23" s="342">
        <f t="shared" si="33"/>
        <v>0</v>
      </c>
      <c r="V23" s="379" t="str">
        <f>+A23</f>
        <v>Хангайн бүс-11 МБСБ</v>
      </c>
      <c r="W23" s="379"/>
      <c r="X23" s="83">
        <v>8</v>
      </c>
      <c r="Y23" s="82">
        <f t="shared" ref="Y23" si="34">SUM(Y24:Y29)</f>
        <v>1714</v>
      </c>
      <c r="Z23" s="82">
        <f t="shared" ref="Z23" si="35">SUM(Z24:Z29)</f>
        <v>979</v>
      </c>
      <c r="AA23" s="82">
        <f t="shared" ref="AA23" si="36">SUM(AA24:AA29)</f>
        <v>74</v>
      </c>
      <c r="AB23" s="82">
        <f t="shared" ref="AB23" si="37">SUM(AB24:AB29)</f>
        <v>27</v>
      </c>
      <c r="AC23" s="82">
        <f t="shared" ref="AC23" si="38">SUM(AC24:AC29)</f>
        <v>1577</v>
      </c>
      <c r="AD23" s="82">
        <f t="shared" ref="AD23" si="39">SUM(AD24:AD29)</f>
        <v>926</v>
      </c>
      <c r="AE23" s="82">
        <f t="shared" ref="AE23" si="40">SUM(AE24:AE29)</f>
        <v>63</v>
      </c>
      <c r="AF23" s="82">
        <f t="shared" ref="AF23" si="41">SUM(AF24:AF29)</f>
        <v>26</v>
      </c>
      <c r="AG23" s="82">
        <f t="shared" ref="AG23" si="42">SUM(AG24:AG29)</f>
        <v>77</v>
      </c>
      <c r="AH23" s="82">
        <f t="shared" ref="AH23" si="43">SUM(AH24:AH29)</f>
        <v>36</v>
      </c>
      <c r="AI23" s="82">
        <f t="shared" ref="AI23" si="44">SUM(AI24:AI29)</f>
        <v>47</v>
      </c>
      <c r="AJ23" s="82">
        <f t="shared" ref="AJ23" si="45">SUM(AJ24:AJ29)</f>
        <v>22</v>
      </c>
      <c r="AK23" s="82">
        <f t="shared" ref="AK23" si="46">SUM(AK24:AK29)</f>
        <v>30</v>
      </c>
      <c r="AL23" s="82">
        <f t="shared" ref="AL23" si="47">SUM(AL24:AL29)</f>
        <v>14</v>
      </c>
    </row>
    <row r="24" spans="1:38" s="50" customFormat="1" ht="16.5" customHeight="1">
      <c r="A24" s="378" t="s">
        <v>71</v>
      </c>
      <c r="B24" s="378"/>
      <c r="C24" s="199">
        <v>9</v>
      </c>
      <c r="D24" s="381">
        <f t="shared" si="0"/>
        <v>1099</v>
      </c>
      <c r="E24" s="381"/>
      <c r="F24" s="381">
        <f t="shared" ref="F24:F51" si="48">+I24+K24+M24+O24+Q24+S24+U24</f>
        <v>601</v>
      </c>
      <c r="G24" s="381"/>
      <c r="H24" s="199">
        <f>+'З-ТМБ-18 сургууль'!H23+'З-ТМБ-18 сургууль'!H43+'З-ТМБ-18 сургууль'!H44</f>
        <v>0</v>
      </c>
      <c r="I24" s="199">
        <f>+'З-ТМБ-18 сургууль'!I23+'З-ТМБ-18 сургууль'!I43+'З-ТМБ-18 сургууль'!I44</f>
        <v>0</v>
      </c>
      <c r="J24" s="199">
        <f>+'З-ТМБ-18 сургууль'!J23+'З-ТМБ-18 сургууль'!J43+'З-ТМБ-18 сургууль'!J44</f>
        <v>30</v>
      </c>
      <c r="K24" s="199">
        <f>+'З-ТМБ-18 сургууль'!K23+'З-ТМБ-18 сургууль'!K43+'З-ТМБ-18 сургууль'!K44</f>
        <v>9</v>
      </c>
      <c r="L24" s="199">
        <f>+'З-ТМБ-18 сургууль'!L23+'З-ТМБ-18 сургууль'!L43+'З-ТМБ-18 сургууль'!L44</f>
        <v>945</v>
      </c>
      <c r="M24" s="199">
        <f>+'З-ТМБ-18 сургууль'!M23+'З-ТМБ-18 сургууль'!M43+'З-ТМБ-18 сургууль'!M44</f>
        <v>526</v>
      </c>
      <c r="N24" s="199">
        <f>+'З-ТМБ-18 сургууль'!N23+'З-ТМБ-18 сургууль'!N43+'З-ТМБ-18 сургууль'!N44</f>
        <v>124</v>
      </c>
      <c r="O24" s="199">
        <f>+'З-ТМБ-18 сургууль'!O23+'З-ТМБ-18 сургууль'!O43+'З-ТМБ-18 сургууль'!O44</f>
        <v>66</v>
      </c>
      <c r="P24" s="199">
        <f>+'З-ТМБ-18 сургууль'!P23+'З-ТМБ-18 сургууль'!P43+'З-ТМБ-18 сургууль'!P44</f>
        <v>0</v>
      </c>
      <c r="Q24" s="199">
        <f>+'З-ТМБ-18 сургууль'!Q23+'З-ТМБ-18 сургууль'!Q43+'З-ТМБ-18 сургууль'!Q44</f>
        <v>0</v>
      </c>
      <c r="R24" s="199">
        <f>+'З-ТМБ-18 сургууль'!R23+'З-ТМБ-18 сургууль'!R43+'З-ТМБ-18 сургууль'!R44</f>
        <v>0</v>
      </c>
      <c r="S24" s="199">
        <f>+'З-ТМБ-18 сургууль'!S23+'З-ТМБ-18 сургууль'!S43+'З-ТМБ-18 сургууль'!S44</f>
        <v>0</v>
      </c>
      <c r="T24" s="199">
        <f>+'З-ТМБ-18 сургууль'!T23+'З-ТМБ-18 сургууль'!T43+'З-ТМБ-18 сургууль'!T44</f>
        <v>0</v>
      </c>
      <c r="U24" s="199">
        <f>+'З-ТМБ-18 сургууль'!U23+'З-ТМБ-18 сургууль'!U43+'З-ТМБ-18 сургууль'!U44</f>
        <v>0</v>
      </c>
      <c r="V24" s="383" t="str">
        <f>+A24</f>
        <v>Архангай-3</v>
      </c>
      <c r="W24" s="383"/>
      <c r="X24" s="51">
        <v>9</v>
      </c>
      <c r="Y24" s="199">
        <f>+'З-ТМБ-18 сургууль'!Y23+'З-ТМБ-18 сургууль'!Y43+'З-ТМБ-18 сургууль'!Y44</f>
        <v>570</v>
      </c>
      <c r="Z24" s="199">
        <f>+'З-ТМБ-18 сургууль'!Z23+'З-ТМБ-18 сургууль'!Z43+'З-ТМБ-18 сургууль'!Z44</f>
        <v>295</v>
      </c>
      <c r="AA24" s="199">
        <f>+'З-ТМБ-18 сургууль'!AA23+'З-ТМБ-18 сургууль'!AA43+'З-ТМБ-18 сургууль'!AA44</f>
        <v>30</v>
      </c>
      <c r="AB24" s="199">
        <f>+'З-ТМБ-18 сургууль'!AB23+'З-ТМБ-18 сургууль'!AB43+'З-ТМБ-18 сургууль'!AB44</f>
        <v>9</v>
      </c>
      <c r="AC24" s="199">
        <f>+'З-ТМБ-18 сургууль'!AC23+'З-ТМБ-18 сургууль'!AC43+'З-ТМБ-18 сургууль'!AC44</f>
        <v>540</v>
      </c>
      <c r="AD24" s="199">
        <f>+'З-ТМБ-18 сургууль'!AD23+'З-ТМБ-18 сургууль'!AD43+'З-ТМБ-18 сургууль'!AD44</f>
        <v>286</v>
      </c>
      <c r="AE24" s="199">
        <f>+'З-ТМБ-18 сургууль'!AE23+'З-ТМБ-18 сургууль'!AE43+'З-ТМБ-18 сургууль'!AE44</f>
        <v>0</v>
      </c>
      <c r="AF24" s="199">
        <f>+'З-ТМБ-18 сургууль'!AF23+'З-ТМБ-18 сургууль'!AF43+'З-ТМБ-18 сургууль'!AF44</f>
        <v>0</v>
      </c>
      <c r="AG24" s="199">
        <f>+'З-ТМБ-18 сургууль'!AG23+'З-ТМБ-18 сургууль'!AG43+'З-ТМБ-18 сургууль'!AG44</f>
        <v>2</v>
      </c>
      <c r="AH24" s="199">
        <f>+'З-ТМБ-18 сургууль'!AH23+'З-ТМБ-18 сургууль'!AH43+'З-ТМБ-18 сургууль'!AH44</f>
        <v>0</v>
      </c>
      <c r="AI24" s="199">
        <f>+'З-ТМБ-18 сургууль'!AI23+'З-ТМБ-18 сургууль'!AI43+'З-ТМБ-18 сургууль'!AI44</f>
        <v>0</v>
      </c>
      <c r="AJ24" s="199">
        <f>+'З-ТМБ-18 сургууль'!AJ23+'З-ТМБ-18 сургууль'!AJ43+'З-ТМБ-18 сургууль'!AJ44</f>
        <v>0</v>
      </c>
      <c r="AK24" s="199">
        <f>+'З-ТМБ-18 сургууль'!AK23+'З-ТМБ-18 сургууль'!AK43+'З-ТМБ-18 сургууль'!AK44</f>
        <v>2</v>
      </c>
      <c r="AL24" s="199">
        <f>+'З-ТМБ-18 сургууль'!AL23+'З-ТМБ-18 сургууль'!AL43+'З-ТМБ-18 сургууль'!AL44</f>
        <v>0</v>
      </c>
    </row>
    <row r="25" spans="1:38" s="50" customFormat="1" ht="16.5" customHeight="1">
      <c r="A25" s="378" t="s">
        <v>72</v>
      </c>
      <c r="B25" s="378"/>
      <c r="C25" s="199">
        <v>10</v>
      </c>
      <c r="D25" s="381">
        <f t="shared" si="0"/>
        <v>737</v>
      </c>
      <c r="E25" s="381"/>
      <c r="F25" s="381">
        <f t="shared" si="48"/>
        <v>426</v>
      </c>
      <c r="G25" s="381"/>
      <c r="H25" s="199">
        <f>+'З-ТМБ-18 сургууль'!H47+'З-ТМБ-18 сургууль'!H67</f>
        <v>57</v>
      </c>
      <c r="I25" s="199">
        <f>+'З-ТМБ-18 сургууль'!I47+'З-ТМБ-18 сургууль'!I67</f>
        <v>30</v>
      </c>
      <c r="J25" s="199">
        <f>+'З-ТМБ-18 сургууль'!J47+'З-ТМБ-18 сургууль'!J67</f>
        <v>13</v>
      </c>
      <c r="K25" s="199">
        <f>+'З-ТМБ-18 сургууль'!K47+'З-ТМБ-18 сургууль'!K67</f>
        <v>3</v>
      </c>
      <c r="L25" s="199">
        <f>+'З-ТМБ-18 сургууль'!L47+'З-ТМБ-18 сургууль'!L67</f>
        <v>531</v>
      </c>
      <c r="M25" s="199">
        <f>+'З-ТМБ-18 сургууль'!M47+'З-ТМБ-18 сургууль'!M67</f>
        <v>330</v>
      </c>
      <c r="N25" s="199">
        <f>+'З-ТМБ-18 сургууль'!N47+'З-ТМБ-18 сургууль'!N67</f>
        <v>136</v>
      </c>
      <c r="O25" s="199">
        <f>+'З-ТМБ-18 сургууль'!O47+'З-ТМБ-18 сургууль'!O67</f>
        <v>63</v>
      </c>
      <c r="P25" s="199">
        <f>+'З-ТМБ-18 сургууль'!P47+'З-ТМБ-18 сургууль'!P67</f>
        <v>0</v>
      </c>
      <c r="Q25" s="199">
        <f>+'З-ТМБ-18 сургууль'!Q47+'З-ТМБ-18 сургууль'!Q67</f>
        <v>0</v>
      </c>
      <c r="R25" s="199">
        <f>+'З-ТМБ-18 сургууль'!R47+'З-ТМБ-18 сургууль'!R67</f>
        <v>0</v>
      </c>
      <c r="S25" s="199">
        <f>+'З-ТМБ-18 сургууль'!S47+'З-ТМБ-18 сургууль'!S67</f>
        <v>0</v>
      </c>
      <c r="T25" s="199">
        <f>+'З-ТМБ-18 сургууль'!T47+'З-ТМБ-18 сургууль'!T67</f>
        <v>0</v>
      </c>
      <c r="U25" s="199">
        <f>+'З-ТМБ-18 сургууль'!U47+'З-ТМБ-18 сургууль'!U67</f>
        <v>0</v>
      </c>
      <c r="V25" s="383" t="str">
        <f t="shared" ref="V25:V29" si="49">+A25</f>
        <v>Баянхонгор-2</v>
      </c>
      <c r="W25" s="383"/>
      <c r="X25" s="51">
        <v>10</v>
      </c>
      <c r="Y25" s="199">
        <f>+'З-ТМБ-18 сургууль'!Y47+'З-ТМБ-18 сургууль'!Y67</f>
        <v>586</v>
      </c>
      <c r="Z25" s="199">
        <f>+'З-ТМБ-18 сургууль'!Z47+'З-ТМБ-18 сургууль'!Z67</f>
        <v>371</v>
      </c>
      <c r="AA25" s="199">
        <f>+'З-ТМБ-18 сургууль'!AA47+'З-ТМБ-18 сургууль'!AA67</f>
        <v>44</v>
      </c>
      <c r="AB25" s="199">
        <f>+'З-ТМБ-18 сургууль'!AB47+'З-ТМБ-18 сургууль'!AB67</f>
        <v>18</v>
      </c>
      <c r="AC25" s="199">
        <f>+'З-ТМБ-18 сургууль'!AC47+'З-ТМБ-18 сургууль'!AC67</f>
        <v>542</v>
      </c>
      <c r="AD25" s="199">
        <f>+'З-ТМБ-18 сургууль'!AD47+'З-ТМБ-18 сургууль'!AD67</f>
        <v>353</v>
      </c>
      <c r="AE25" s="199">
        <f>+'З-ТМБ-18 сургууль'!AE47+'З-ТМБ-18 сургууль'!AE67</f>
        <v>0</v>
      </c>
      <c r="AF25" s="199">
        <f>+'З-ТМБ-18 сургууль'!AF47+'З-ТМБ-18 сургууль'!AF67</f>
        <v>0</v>
      </c>
      <c r="AG25" s="199">
        <f>+'З-ТМБ-18 сургууль'!AG47+'З-ТМБ-18 сургууль'!AG67</f>
        <v>63</v>
      </c>
      <c r="AH25" s="199">
        <f>+'З-ТМБ-18 сургууль'!AH47+'З-ТМБ-18 сургууль'!AH67</f>
        <v>30</v>
      </c>
      <c r="AI25" s="199">
        <f>+'З-ТМБ-18 сургууль'!AI47+'З-ТМБ-18 сургууль'!AI67</f>
        <v>38</v>
      </c>
      <c r="AJ25" s="199">
        <f>+'З-ТМБ-18 сургууль'!AJ47+'З-ТМБ-18 сургууль'!AJ67</f>
        <v>18</v>
      </c>
      <c r="AK25" s="199">
        <f>+'З-ТМБ-18 сургууль'!AK47+'З-ТМБ-18 сургууль'!AK67</f>
        <v>25</v>
      </c>
      <c r="AL25" s="199">
        <f>+'З-ТМБ-18 сургууль'!AL47+'З-ТМБ-18 сургууль'!AL67</f>
        <v>12</v>
      </c>
    </row>
    <row r="26" spans="1:38" s="50" customFormat="1" ht="16.5" customHeight="1">
      <c r="A26" s="378" t="s">
        <v>73</v>
      </c>
      <c r="B26" s="378"/>
      <c r="C26" s="199">
        <v>11</v>
      </c>
      <c r="D26" s="381">
        <f t="shared" si="0"/>
        <v>418</v>
      </c>
      <c r="E26" s="381"/>
      <c r="F26" s="381">
        <f t="shared" si="48"/>
        <v>258</v>
      </c>
      <c r="G26" s="381"/>
      <c r="H26" s="199">
        <f>+'З-ТМБ-18 сургууль'!H25+'З-ТМБ-18 сургууль'!H26</f>
        <v>0</v>
      </c>
      <c r="I26" s="199">
        <f>+'З-ТМБ-18 сургууль'!I25+'З-ТМБ-18 сургууль'!I26</f>
        <v>0</v>
      </c>
      <c r="J26" s="199">
        <f>+'З-ТМБ-18 сургууль'!J25+'З-ТМБ-18 сургууль'!J26</f>
        <v>0</v>
      </c>
      <c r="K26" s="199">
        <f>+'З-ТМБ-18 сургууль'!K25+'З-ТМБ-18 сургууль'!K26</f>
        <v>0</v>
      </c>
      <c r="L26" s="199">
        <f>+'З-ТМБ-18 сургууль'!L25+'З-ТМБ-18 сургууль'!L26</f>
        <v>367</v>
      </c>
      <c r="M26" s="199">
        <f>+'З-ТМБ-18 сургууль'!M25+'З-ТМБ-18 сургууль'!M26</f>
        <v>237</v>
      </c>
      <c r="N26" s="199">
        <f>+'З-ТМБ-18 сургууль'!N25+'З-ТМБ-18 сургууль'!N26</f>
        <v>45</v>
      </c>
      <c r="O26" s="199">
        <f>+'З-ТМБ-18 сургууль'!O25+'З-ТМБ-18 сургууль'!O26</f>
        <v>18</v>
      </c>
      <c r="P26" s="199">
        <f>+'З-ТМБ-18 сургууль'!P25+'З-ТМБ-18 сургууль'!P26</f>
        <v>0</v>
      </c>
      <c r="Q26" s="199">
        <f>+'З-ТМБ-18 сургууль'!Q25+'З-ТМБ-18 сургууль'!Q26</f>
        <v>0</v>
      </c>
      <c r="R26" s="199">
        <f>+'З-ТМБ-18 сургууль'!R25+'З-ТМБ-18 сургууль'!R26</f>
        <v>6</v>
      </c>
      <c r="S26" s="199">
        <f>+'З-ТМБ-18 сургууль'!S25+'З-ТМБ-18 сургууль'!S26</f>
        <v>3</v>
      </c>
      <c r="T26" s="199">
        <f>+'З-ТМБ-18 сургууль'!T25+'З-ТМБ-18 сургууль'!T26</f>
        <v>0</v>
      </c>
      <c r="U26" s="199">
        <f>+'З-ТМБ-18 сургууль'!U25+'З-ТМБ-18 сургууль'!U26</f>
        <v>0</v>
      </c>
      <c r="V26" s="383" t="str">
        <f t="shared" si="49"/>
        <v>Булган-2</v>
      </c>
      <c r="W26" s="383"/>
      <c r="X26" s="51">
        <v>11</v>
      </c>
      <c r="Y26" s="199">
        <f>+'З-ТМБ-18 сургууль'!Y25+'З-ТМБ-18 сургууль'!Y26</f>
        <v>189</v>
      </c>
      <c r="Z26" s="199">
        <f>+'З-ТМБ-18 сургууль'!Z25+'З-ТМБ-18 сургууль'!Z26</f>
        <v>127</v>
      </c>
      <c r="AA26" s="199">
        <f>+'З-ТМБ-18 сургууль'!AA25+'З-ТМБ-18 сургууль'!AA26</f>
        <v>0</v>
      </c>
      <c r="AB26" s="199">
        <f>+'З-ТМБ-18 сургууль'!AB25+'З-ТМБ-18 сургууль'!AB26</f>
        <v>0</v>
      </c>
      <c r="AC26" s="199">
        <f>+'З-ТМБ-18 сургууль'!AC25+'З-ТМБ-18 сургууль'!AC26</f>
        <v>183</v>
      </c>
      <c r="AD26" s="199">
        <f>+'З-ТМБ-18 сургууль'!AD25+'З-ТМБ-18 сургууль'!AD26</f>
        <v>124</v>
      </c>
      <c r="AE26" s="199">
        <f>+'З-ТМБ-18 сургууль'!AE25+'З-ТМБ-18 сургууль'!AE26</f>
        <v>6</v>
      </c>
      <c r="AF26" s="199">
        <f>+'З-ТМБ-18 сургууль'!AF25+'З-ТМБ-18 сургууль'!AF26</f>
        <v>3</v>
      </c>
      <c r="AG26" s="199">
        <f>+'З-ТМБ-18 сургууль'!AG25+'З-ТМБ-18 сургууль'!AG26</f>
        <v>2</v>
      </c>
      <c r="AH26" s="199">
        <f>+'З-ТМБ-18 сургууль'!AH25+'З-ТМБ-18 сургууль'!AH26</f>
        <v>2</v>
      </c>
      <c r="AI26" s="199">
        <f>+'З-ТМБ-18 сургууль'!AI25+'З-ТМБ-18 сургууль'!AI26</f>
        <v>0</v>
      </c>
      <c r="AJ26" s="199">
        <f>+'З-ТМБ-18 сургууль'!AJ25+'З-ТМБ-18 сургууль'!AJ26</f>
        <v>0</v>
      </c>
      <c r="AK26" s="199">
        <f>+'З-ТМБ-18 сургууль'!AK25+'З-ТМБ-18 сургууль'!AK26</f>
        <v>2</v>
      </c>
      <c r="AL26" s="199">
        <f>+'З-ТМБ-18 сургууль'!AL25+'З-ТМБ-18 сургууль'!AL26</f>
        <v>2</v>
      </c>
    </row>
    <row r="27" spans="1:38" s="50" customFormat="1" ht="16.5" customHeight="1">
      <c r="A27" s="378" t="s">
        <v>98</v>
      </c>
      <c r="B27" s="378"/>
      <c r="C27" s="199">
        <v>12</v>
      </c>
      <c r="D27" s="381">
        <f t="shared" si="0"/>
        <v>504</v>
      </c>
      <c r="E27" s="381"/>
      <c r="F27" s="381">
        <f t="shared" si="48"/>
        <v>228</v>
      </c>
      <c r="G27" s="381"/>
      <c r="H27" s="199">
        <f>+'З-ТМБ-18 сургууль'!H31+'З-ТМБ-18 сургууль'!H32</f>
        <v>0</v>
      </c>
      <c r="I27" s="199">
        <f>+'З-ТМБ-18 сургууль'!I31+'З-ТМБ-18 сургууль'!I32</f>
        <v>0</v>
      </c>
      <c r="J27" s="199">
        <f>+'З-ТМБ-18 сургууль'!J31+'З-ТМБ-18 сургууль'!J32</f>
        <v>0</v>
      </c>
      <c r="K27" s="199">
        <f>+'З-ТМБ-18 сургууль'!K31+'З-ТМБ-18 сургууль'!K32</f>
        <v>0</v>
      </c>
      <c r="L27" s="199">
        <f>+'З-ТМБ-18 сургууль'!L31+'З-ТМБ-18 сургууль'!L32</f>
        <v>295</v>
      </c>
      <c r="M27" s="199">
        <f>+'З-ТМБ-18 сургууль'!M31+'З-ТМБ-18 сургууль'!M32</f>
        <v>162</v>
      </c>
      <c r="N27" s="199">
        <f>+'З-ТМБ-18 сургууль'!N31+'З-ТМБ-18 сургууль'!N32</f>
        <v>209</v>
      </c>
      <c r="O27" s="199">
        <f>+'З-ТМБ-18 сургууль'!O31+'З-ТМБ-18 сургууль'!O32</f>
        <v>66</v>
      </c>
      <c r="P27" s="199">
        <f>+'З-ТМБ-18 сургууль'!P31+'З-ТМБ-18 сургууль'!P32</f>
        <v>0</v>
      </c>
      <c r="Q27" s="199">
        <f>+'З-ТМБ-18 сургууль'!Q31+'З-ТМБ-18 сургууль'!Q32</f>
        <v>0</v>
      </c>
      <c r="R27" s="199">
        <f>+'З-ТМБ-18 сургууль'!R31+'З-ТМБ-18 сургууль'!R32</f>
        <v>0</v>
      </c>
      <c r="S27" s="199">
        <f>+'З-ТМБ-18 сургууль'!S31+'З-ТМБ-18 сургууль'!S32</f>
        <v>0</v>
      </c>
      <c r="T27" s="199">
        <f>+'З-ТМБ-18 сургууль'!T31+'З-ТМБ-18 сургууль'!T32</f>
        <v>0</v>
      </c>
      <c r="U27" s="199">
        <f>+'З-ТМБ-18 сургууль'!U31+'З-ТМБ-18 сургууль'!U32</f>
        <v>0</v>
      </c>
      <c r="V27" s="383" t="str">
        <f t="shared" si="49"/>
        <v>Орхон-2</v>
      </c>
      <c r="W27" s="383"/>
      <c r="X27" s="51">
        <v>12</v>
      </c>
      <c r="Y27" s="199">
        <f>+'З-ТМБ-18 сургууль'!Y31+'З-ТМБ-18 сургууль'!Y32</f>
        <v>113</v>
      </c>
      <c r="Z27" s="199">
        <f>+'З-ТМБ-18 сургууль'!Z31+'З-ТМБ-18 сургууль'!Z32</f>
        <v>35</v>
      </c>
      <c r="AA27" s="199">
        <f>+'З-ТМБ-18 сургууль'!AA31+'З-ТМБ-18 сургууль'!AA32</f>
        <v>0</v>
      </c>
      <c r="AB27" s="199">
        <f>+'З-ТМБ-18 сургууль'!AB31+'З-ТМБ-18 сургууль'!AB32</f>
        <v>0</v>
      </c>
      <c r="AC27" s="199">
        <f>+'З-ТМБ-18 сургууль'!AC31+'З-ТМБ-18 сургууль'!AC32</f>
        <v>56</v>
      </c>
      <c r="AD27" s="199">
        <f>+'З-ТМБ-18 сургууль'!AD31+'З-ТМБ-18 сургууль'!AD32</f>
        <v>12</v>
      </c>
      <c r="AE27" s="199">
        <f>+'З-ТМБ-18 сургууль'!AE31+'З-ТМБ-18 сургууль'!AE32</f>
        <v>57</v>
      </c>
      <c r="AF27" s="199">
        <f>+'З-ТМБ-18 сургууль'!AF31+'З-ТМБ-18 сургууль'!AF32</f>
        <v>23</v>
      </c>
      <c r="AG27" s="199">
        <f>+'З-ТМБ-18 сургууль'!AG31+'З-ТМБ-18 сургууль'!AG32</f>
        <v>0</v>
      </c>
      <c r="AH27" s="199">
        <f>+'З-ТМБ-18 сургууль'!AH31+'З-ТМБ-18 сургууль'!AH32</f>
        <v>0</v>
      </c>
      <c r="AI27" s="199">
        <f>+'З-ТМБ-18 сургууль'!AI31+'З-ТМБ-18 сургууль'!AI32</f>
        <v>0</v>
      </c>
      <c r="AJ27" s="199">
        <f>+'З-ТМБ-18 сургууль'!AJ31+'З-ТМБ-18 сургууль'!AJ32</f>
        <v>0</v>
      </c>
      <c r="AK27" s="199">
        <f>+'З-ТМБ-18 сургууль'!AK31+'З-ТМБ-18 сургууль'!AK32</f>
        <v>0</v>
      </c>
      <c r="AL27" s="199">
        <f>+'З-ТМБ-18 сургууль'!AL31+'З-ТМБ-18 сургууль'!AL32</f>
        <v>0</v>
      </c>
    </row>
    <row r="28" spans="1:38" s="50" customFormat="1" ht="16.5" customHeight="1">
      <c r="A28" s="378" t="s">
        <v>74</v>
      </c>
      <c r="B28" s="378"/>
      <c r="C28" s="199">
        <v>13</v>
      </c>
      <c r="D28" s="381">
        <f t="shared" si="0"/>
        <v>584</v>
      </c>
      <c r="E28" s="381"/>
      <c r="F28" s="381">
        <f t="shared" si="48"/>
        <v>394</v>
      </c>
      <c r="G28" s="381"/>
      <c r="H28" s="199">
        <f>+'З-ТМБ-18 сургууль'!H77</f>
        <v>0</v>
      </c>
      <c r="I28" s="199">
        <f>+'З-ТМБ-18 сургууль'!I77</f>
        <v>0</v>
      </c>
      <c r="J28" s="199">
        <f>+'З-ТМБ-18 сургууль'!J77</f>
        <v>0</v>
      </c>
      <c r="K28" s="199">
        <f>+'З-ТМБ-18 сургууль'!K77</f>
        <v>0</v>
      </c>
      <c r="L28" s="199">
        <f>+'З-ТМБ-18 сургууль'!L77</f>
        <v>469</v>
      </c>
      <c r="M28" s="199">
        <f>+'З-ТМБ-18 сургууль'!M77</f>
        <v>341</v>
      </c>
      <c r="N28" s="199">
        <f>+'З-ТМБ-18 сургууль'!N77</f>
        <v>115</v>
      </c>
      <c r="O28" s="199">
        <f>+'З-ТМБ-18 сургууль'!O77</f>
        <v>53</v>
      </c>
      <c r="P28" s="199">
        <f>+'З-ТМБ-18 сургууль'!P77</f>
        <v>0</v>
      </c>
      <c r="Q28" s="199">
        <f>+'З-ТМБ-18 сургууль'!Q77</f>
        <v>0</v>
      </c>
      <c r="R28" s="199">
        <f>+'З-ТМБ-18 сургууль'!R77</f>
        <v>0</v>
      </c>
      <c r="S28" s="199">
        <f>+'З-ТМБ-18 сургууль'!S77</f>
        <v>0</v>
      </c>
      <c r="T28" s="199">
        <f>+'З-ТМБ-18 сургууль'!T77</f>
        <v>0</v>
      </c>
      <c r="U28" s="199">
        <f>+'З-ТМБ-18 сургууль'!U77</f>
        <v>0</v>
      </c>
      <c r="V28" s="383" t="str">
        <f t="shared" si="49"/>
        <v>Өвөрхангай-1</v>
      </c>
      <c r="W28" s="383"/>
      <c r="X28" s="51">
        <v>13</v>
      </c>
      <c r="Y28" s="199">
        <f>+'З-ТМБ-18 сургууль'!Y77</f>
        <v>189</v>
      </c>
      <c r="Z28" s="199">
        <f>+'З-ТМБ-18 сургууль'!Z77</f>
        <v>120</v>
      </c>
      <c r="AA28" s="199">
        <f>+'З-ТМБ-18 сургууль'!AA77</f>
        <v>0</v>
      </c>
      <c r="AB28" s="199">
        <f>+'З-ТМБ-18 сургууль'!AB77</f>
        <v>0</v>
      </c>
      <c r="AC28" s="199">
        <f>+'З-ТМБ-18 сургууль'!AC77</f>
        <v>189</v>
      </c>
      <c r="AD28" s="199">
        <f>+'З-ТМБ-18 сургууль'!AD77</f>
        <v>120</v>
      </c>
      <c r="AE28" s="199">
        <f>+'З-ТМБ-18 сургууль'!AE77</f>
        <v>0</v>
      </c>
      <c r="AF28" s="199">
        <f>+'З-ТМБ-18 сургууль'!AF77</f>
        <v>0</v>
      </c>
      <c r="AG28" s="199">
        <f>+'З-ТМБ-18 сургууль'!AG77</f>
        <v>3</v>
      </c>
      <c r="AH28" s="199">
        <f>+'З-ТМБ-18 сургууль'!AH77</f>
        <v>2</v>
      </c>
      <c r="AI28" s="199">
        <f>+'З-ТМБ-18 сургууль'!AI77</f>
        <v>3</v>
      </c>
      <c r="AJ28" s="199">
        <f>+'З-ТМБ-18 сургууль'!AJ77</f>
        <v>2</v>
      </c>
      <c r="AK28" s="199">
        <f>+'З-ТМБ-18 сургууль'!AK77</f>
        <v>0</v>
      </c>
      <c r="AL28" s="199">
        <f>+'З-ТМБ-18 сургууль'!AL77</f>
        <v>0</v>
      </c>
    </row>
    <row r="29" spans="1:38" s="50" customFormat="1" ht="16.5" customHeight="1">
      <c r="A29" s="378" t="s">
        <v>75</v>
      </c>
      <c r="B29" s="378"/>
      <c r="C29" s="199">
        <v>14</v>
      </c>
      <c r="D29" s="381">
        <f t="shared" si="0"/>
        <v>200</v>
      </c>
      <c r="E29" s="381"/>
      <c r="F29" s="381">
        <f t="shared" si="48"/>
        <v>94</v>
      </c>
      <c r="G29" s="381"/>
      <c r="H29" s="199">
        <f>+'З-ТМБ-18 сургууль'!H40</f>
        <v>0</v>
      </c>
      <c r="I29" s="199">
        <f>+'З-ТМБ-18 сургууль'!I40</f>
        <v>0</v>
      </c>
      <c r="J29" s="199">
        <f>+'З-ТМБ-18 сургууль'!J40</f>
        <v>0</v>
      </c>
      <c r="K29" s="199">
        <f>+'З-ТМБ-18 сургууль'!K40</f>
        <v>0</v>
      </c>
      <c r="L29" s="199">
        <f>+'З-ТМБ-18 сургууль'!L40</f>
        <v>77</v>
      </c>
      <c r="M29" s="199">
        <f>+'З-ТМБ-18 сургууль'!M40</f>
        <v>30</v>
      </c>
      <c r="N29" s="199">
        <f>+'З-ТМБ-18 сургууль'!N40</f>
        <v>85</v>
      </c>
      <c r="O29" s="199">
        <f>+'З-ТМБ-18 сургууль'!O40</f>
        <v>31</v>
      </c>
      <c r="P29" s="199">
        <f>+'З-ТМБ-18 сургууль'!P40</f>
        <v>38</v>
      </c>
      <c r="Q29" s="199">
        <f>+'З-ТМБ-18 сургууль'!Q40</f>
        <v>33</v>
      </c>
      <c r="R29" s="199">
        <f>+'З-ТМБ-18 сургууль'!R40</f>
        <v>0</v>
      </c>
      <c r="S29" s="199">
        <f>+'З-ТМБ-18 сургууль'!S40</f>
        <v>0</v>
      </c>
      <c r="T29" s="199">
        <f>+'З-ТМБ-18 сургууль'!T40</f>
        <v>0</v>
      </c>
      <c r="U29" s="199">
        <f>+'З-ТМБ-18 сургууль'!U40</f>
        <v>0</v>
      </c>
      <c r="V29" s="383" t="str">
        <f t="shared" si="49"/>
        <v>Хөвсгөл-1</v>
      </c>
      <c r="W29" s="383"/>
      <c r="X29" s="51">
        <v>14</v>
      </c>
      <c r="Y29" s="199">
        <f>+'З-ТМБ-18 сургууль'!Y40</f>
        <v>67</v>
      </c>
      <c r="Z29" s="199">
        <f>+'З-ТМБ-18 сургууль'!Z40</f>
        <v>31</v>
      </c>
      <c r="AA29" s="199">
        <f>+'З-ТМБ-18 сургууль'!AA40</f>
        <v>0</v>
      </c>
      <c r="AB29" s="199">
        <f>+'З-ТМБ-18 сургууль'!AB40</f>
        <v>0</v>
      </c>
      <c r="AC29" s="199">
        <f>+'З-ТМБ-18 сургууль'!AC40</f>
        <v>67</v>
      </c>
      <c r="AD29" s="199">
        <f>+'З-ТМБ-18 сургууль'!AD40</f>
        <v>31</v>
      </c>
      <c r="AE29" s="199">
        <f>+'З-ТМБ-18 сургууль'!AE40</f>
        <v>0</v>
      </c>
      <c r="AF29" s="199">
        <f>+'З-ТМБ-18 сургууль'!AF40</f>
        <v>0</v>
      </c>
      <c r="AG29" s="199">
        <f>+'З-ТМБ-18 сургууль'!AG40</f>
        <v>7</v>
      </c>
      <c r="AH29" s="199">
        <f>+'З-ТМБ-18 сургууль'!AH40</f>
        <v>2</v>
      </c>
      <c r="AI29" s="199">
        <f>+'З-ТМБ-18 сургууль'!AI40</f>
        <v>6</v>
      </c>
      <c r="AJ29" s="199">
        <f>+'З-ТМБ-18 сургууль'!AJ40</f>
        <v>2</v>
      </c>
      <c r="AK29" s="199">
        <f>+'З-ТМБ-18 сургууль'!AK40</f>
        <v>1</v>
      </c>
      <c r="AL29" s="199">
        <f>+'З-ТМБ-18 сургууль'!AL40</f>
        <v>0</v>
      </c>
    </row>
    <row r="30" spans="1:38" s="50" customFormat="1" ht="21" customHeight="1">
      <c r="A30" s="379" t="s">
        <v>101</v>
      </c>
      <c r="B30" s="379"/>
      <c r="C30" s="342">
        <v>15</v>
      </c>
      <c r="D30" s="381">
        <f t="shared" si="0"/>
        <v>3760</v>
      </c>
      <c r="E30" s="381"/>
      <c r="F30" s="381">
        <f t="shared" si="48"/>
        <v>1458</v>
      </c>
      <c r="G30" s="381"/>
      <c r="H30" s="342">
        <f>SUM(H31:H37)</f>
        <v>273</v>
      </c>
      <c r="I30" s="342">
        <f>SUM(I31:I37)</f>
        <v>106</v>
      </c>
      <c r="J30" s="342">
        <f t="shared" ref="J30:U30" si="50">SUM(J31:J37)</f>
        <v>152</v>
      </c>
      <c r="K30" s="342">
        <f t="shared" si="50"/>
        <v>64</v>
      </c>
      <c r="L30" s="342">
        <f t="shared" si="50"/>
        <v>2145</v>
      </c>
      <c r="M30" s="342">
        <f t="shared" si="50"/>
        <v>917</v>
      </c>
      <c r="N30" s="342">
        <f t="shared" si="50"/>
        <v>1174</v>
      </c>
      <c r="O30" s="342">
        <f t="shared" si="50"/>
        <v>364</v>
      </c>
      <c r="P30" s="342">
        <f t="shared" si="50"/>
        <v>0</v>
      </c>
      <c r="Q30" s="342">
        <f t="shared" si="50"/>
        <v>0</v>
      </c>
      <c r="R30" s="342">
        <f t="shared" si="50"/>
        <v>16</v>
      </c>
      <c r="S30" s="342">
        <f t="shared" si="50"/>
        <v>7</v>
      </c>
      <c r="T30" s="342">
        <f t="shared" si="50"/>
        <v>0</v>
      </c>
      <c r="U30" s="342">
        <f t="shared" si="50"/>
        <v>0</v>
      </c>
      <c r="V30" s="379" t="str">
        <f>+A30</f>
        <v>Төвийн бүс-16 МБСБ</v>
      </c>
      <c r="W30" s="379"/>
      <c r="X30" s="83">
        <v>15</v>
      </c>
      <c r="Y30" s="82">
        <f t="shared" ref="Y30" si="51">SUM(Y31:Y37)</f>
        <v>1362</v>
      </c>
      <c r="Z30" s="82">
        <f t="shared" ref="Z30" si="52">SUM(Z31:Z37)</f>
        <v>456</v>
      </c>
      <c r="AA30" s="82">
        <f t="shared" ref="AA30" si="53">SUM(AA31:AA37)</f>
        <v>142</v>
      </c>
      <c r="AB30" s="82">
        <f t="shared" ref="AB30" si="54">SUM(AB31:AB37)</f>
        <v>41</v>
      </c>
      <c r="AC30" s="82">
        <f t="shared" ref="AC30" si="55">SUM(AC31:AC37)</f>
        <v>1187</v>
      </c>
      <c r="AD30" s="82">
        <f t="shared" ref="AD30" si="56">SUM(AD31:AD37)</f>
        <v>403</v>
      </c>
      <c r="AE30" s="82">
        <f t="shared" ref="AE30" si="57">SUM(AE31:AE37)</f>
        <v>33</v>
      </c>
      <c r="AF30" s="82">
        <f t="shared" ref="AF30" si="58">SUM(AF31:AF37)</f>
        <v>12</v>
      </c>
      <c r="AG30" s="82">
        <f t="shared" ref="AG30" si="59">SUM(AG31:AG37)</f>
        <v>158</v>
      </c>
      <c r="AH30" s="82">
        <f t="shared" ref="AH30" si="60">SUM(AH31:AH37)</f>
        <v>55</v>
      </c>
      <c r="AI30" s="82">
        <f t="shared" ref="AI30" si="61">SUM(AI31:AI37)</f>
        <v>129</v>
      </c>
      <c r="AJ30" s="82">
        <f t="shared" ref="AJ30" si="62">SUM(AJ31:AJ37)</f>
        <v>41</v>
      </c>
      <c r="AK30" s="82">
        <f t="shared" ref="AK30" si="63">SUM(AK31:AK37)</f>
        <v>29</v>
      </c>
      <c r="AL30" s="82">
        <f t="shared" ref="AL30" si="64">SUM(AL31:AL37)</f>
        <v>14</v>
      </c>
    </row>
    <row r="31" spans="1:38" s="50" customFormat="1" ht="16.5" customHeight="1">
      <c r="A31" s="378" t="s">
        <v>76</v>
      </c>
      <c r="B31" s="378"/>
      <c r="C31" s="199">
        <v>16</v>
      </c>
      <c r="D31" s="381">
        <f t="shared" si="0"/>
        <v>274</v>
      </c>
      <c r="E31" s="381"/>
      <c r="F31" s="381">
        <f t="shared" si="48"/>
        <v>75</v>
      </c>
      <c r="G31" s="381"/>
      <c r="H31" s="199">
        <f>+'З-ТМБ-18 сургууль'!H68</f>
        <v>0</v>
      </c>
      <c r="I31" s="199">
        <f>+'З-ТМБ-18 сургууль'!I68</f>
        <v>0</v>
      </c>
      <c r="J31" s="199">
        <f>+'З-ТМБ-18 сургууль'!J68</f>
        <v>76</v>
      </c>
      <c r="K31" s="199">
        <f>+'З-ТМБ-18 сургууль'!K68</f>
        <v>33</v>
      </c>
      <c r="L31" s="199">
        <f>+'З-ТМБ-18 сургууль'!L68</f>
        <v>106</v>
      </c>
      <c r="M31" s="199">
        <f>+'З-ТМБ-18 сургууль'!M68</f>
        <v>28</v>
      </c>
      <c r="N31" s="199">
        <f>+'З-ТМБ-18 сургууль'!N68</f>
        <v>92</v>
      </c>
      <c r="O31" s="199">
        <f>+'З-ТМБ-18 сургууль'!O68</f>
        <v>14</v>
      </c>
      <c r="P31" s="199">
        <f>+'З-ТМБ-18 сургууль'!P68</f>
        <v>0</v>
      </c>
      <c r="Q31" s="199">
        <f>+'З-ТМБ-18 сургууль'!Q68</f>
        <v>0</v>
      </c>
      <c r="R31" s="199">
        <f>+'З-ТМБ-18 сургууль'!R68</f>
        <v>0</v>
      </c>
      <c r="S31" s="199">
        <f>+'З-ТМБ-18 сургууль'!S68</f>
        <v>0</v>
      </c>
      <c r="T31" s="199">
        <f>+'З-ТМБ-18 сургууль'!T68</f>
        <v>0</v>
      </c>
      <c r="U31" s="199">
        <f>+'З-ТМБ-18 сургууль'!U68</f>
        <v>0</v>
      </c>
      <c r="V31" s="383" t="str">
        <f>+A31</f>
        <v>Говьсүмбэр-1</v>
      </c>
      <c r="W31" s="383"/>
      <c r="X31" s="51">
        <v>16</v>
      </c>
      <c r="Y31" s="199">
        <f>+'З-ТМБ-18 сургууль'!Y68</f>
        <v>94</v>
      </c>
      <c r="Z31" s="199">
        <f>+'З-ТМБ-18 сургууль'!Z68</f>
        <v>39</v>
      </c>
      <c r="AA31" s="199">
        <f>+'З-ТМБ-18 сургууль'!AA68</f>
        <v>60</v>
      </c>
      <c r="AB31" s="199">
        <f>+'З-ТМБ-18 сургууль'!AB68</f>
        <v>29</v>
      </c>
      <c r="AC31" s="199">
        <f>+'З-ТМБ-18 сургууль'!AC68</f>
        <v>34</v>
      </c>
      <c r="AD31" s="199">
        <f>+'З-ТМБ-18 сургууль'!AD68</f>
        <v>10</v>
      </c>
      <c r="AE31" s="199">
        <f>+'З-ТМБ-18 сургууль'!AE68</f>
        <v>0</v>
      </c>
      <c r="AF31" s="199">
        <f>+'З-ТМБ-18 сургууль'!AF68</f>
        <v>0</v>
      </c>
      <c r="AG31" s="199">
        <f>+'З-ТМБ-18 сургууль'!AG68</f>
        <v>14</v>
      </c>
      <c r="AH31" s="199">
        <f>+'З-ТМБ-18 сургууль'!AH68</f>
        <v>2</v>
      </c>
      <c r="AI31" s="199">
        <f>+'З-ТМБ-18 сургууль'!AI68</f>
        <v>14</v>
      </c>
      <c r="AJ31" s="199">
        <f>+'З-ТМБ-18 сургууль'!AJ68</f>
        <v>2</v>
      </c>
      <c r="AK31" s="199">
        <f>+'З-ТМБ-18 сургууль'!AK68</f>
        <v>0</v>
      </c>
      <c r="AL31" s="199">
        <f>+'З-ТМБ-18 сургууль'!AL68</f>
        <v>0</v>
      </c>
    </row>
    <row r="32" spans="1:38" s="50" customFormat="1" ht="16.5" customHeight="1">
      <c r="A32" s="378" t="s">
        <v>99</v>
      </c>
      <c r="B32" s="378"/>
      <c r="C32" s="199">
        <v>17</v>
      </c>
      <c r="D32" s="381">
        <f t="shared" si="0"/>
        <v>951</v>
      </c>
      <c r="E32" s="381"/>
      <c r="F32" s="381">
        <f t="shared" si="48"/>
        <v>310</v>
      </c>
      <c r="G32" s="381"/>
      <c r="H32" s="199">
        <f>+'З-ТМБ-18 сургууль'!H69+'З-ТМБ-18 сургууль'!H70+'З-ТМБ-18 сургууль'!H71</f>
        <v>240</v>
      </c>
      <c r="I32" s="199">
        <f>+'З-ТМБ-18 сургууль'!I69+'З-ТМБ-18 сургууль'!I70+'З-ТМБ-18 сургууль'!I71</f>
        <v>86</v>
      </c>
      <c r="J32" s="199">
        <f>+'З-ТМБ-18 сургууль'!J69+'З-ТМБ-18 сургууль'!J70+'З-ТМБ-18 сургууль'!J71</f>
        <v>65</v>
      </c>
      <c r="K32" s="199">
        <f>+'З-ТМБ-18 сургууль'!K69+'З-ТМБ-18 сургууль'!K70+'З-ТМБ-18 сургууль'!K71</f>
        <v>22</v>
      </c>
      <c r="L32" s="199">
        <f>+'З-ТМБ-18 сургууль'!L69+'З-ТМБ-18 сургууль'!L70+'З-ТМБ-18 сургууль'!L71</f>
        <v>317</v>
      </c>
      <c r="M32" s="199">
        <f>+'З-ТМБ-18 сургууль'!M69+'З-ТМБ-18 сургууль'!M70+'З-ТМБ-18 сургууль'!M71</f>
        <v>94</v>
      </c>
      <c r="N32" s="199">
        <f>+'З-ТМБ-18 сургууль'!N69+'З-ТМБ-18 сургууль'!N70+'З-ТМБ-18 сургууль'!N71</f>
        <v>329</v>
      </c>
      <c r="O32" s="199">
        <f>+'З-ТМБ-18 сургууль'!O69+'З-ТМБ-18 сургууль'!O70+'З-ТМБ-18 сургууль'!O71</f>
        <v>108</v>
      </c>
      <c r="P32" s="199">
        <f>+'З-ТМБ-18 сургууль'!P69+'З-ТМБ-18 сургууль'!P70+'З-ТМБ-18 сургууль'!P71</f>
        <v>0</v>
      </c>
      <c r="Q32" s="199">
        <f>+'З-ТМБ-18 сургууль'!Q69+'З-ТМБ-18 сургууль'!Q70+'З-ТМБ-18 сургууль'!Q71</f>
        <v>0</v>
      </c>
      <c r="R32" s="199">
        <f>+'З-ТМБ-18 сургууль'!R69+'З-ТМБ-18 сургууль'!R70+'З-ТМБ-18 сургууль'!R71</f>
        <v>0</v>
      </c>
      <c r="S32" s="199">
        <f>+'З-ТМБ-18 сургууль'!S69+'З-ТМБ-18 сургууль'!S70+'З-ТМБ-18 сургууль'!S71</f>
        <v>0</v>
      </c>
      <c r="T32" s="199">
        <f>+'З-ТМБ-18 сургууль'!T69+'З-ТМБ-18 сургууль'!T70+'З-ТМБ-18 сургууль'!T71</f>
        <v>0</v>
      </c>
      <c r="U32" s="199">
        <f>+'З-ТМБ-18 сургууль'!U69+'З-ТМБ-18 сургууль'!U70+'З-ТМБ-18 сургууль'!U71</f>
        <v>0</v>
      </c>
      <c r="V32" s="383" t="str">
        <f t="shared" ref="V32:V37" si="65">+A32</f>
        <v>Дархан-Уул-3</v>
      </c>
      <c r="W32" s="383"/>
      <c r="X32" s="51">
        <v>17</v>
      </c>
      <c r="Y32" s="199">
        <f>+'З-ТМБ-18 сургууль'!Y69+'З-ТМБ-18 сургууль'!Y70+'З-ТМБ-18 сургууль'!Y71</f>
        <v>263</v>
      </c>
      <c r="Z32" s="199">
        <f>+'З-ТМБ-18 сургууль'!Z69+'З-ТМБ-18 сургууль'!Z70+'З-ТМБ-18 сургууль'!Z71</f>
        <v>46</v>
      </c>
      <c r="AA32" s="199">
        <f>+'З-ТМБ-18 сургууль'!AA69+'З-ТМБ-18 сургууль'!AA70+'З-ТМБ-18 сургууль'!AA71</f>
        <v>80</v>
      </c>
      <c r="AB32" s="199">
        <f>+'З-ТМБ-18 сургууль'!AB69+'З-ТМБ-18 сургууль'!AB70+'З-ТМБ-18 сургууль'!AB71</f>
        <v>11</v>
      </c>
      <c r="AC32" s="199">
        <f>+'З-ТМБ-18 сургууль'!AC69+'З-ТМБ-18 сургууль'!AC70+'З-ТМБ-18 сургууль'!AC71</f>
        <v>166</v>
      </c>
      <c r="AD32" s="199">
        <f>+'З-ТМБ-18 сургууль'!AD69+'З-ТМБ-18 сургууль'!AD70+'З-ТМБ-18 сургууль'!AD71</f>
        <v>30</v>
      </c>
      <c r="AE32" s="199">
        <f>+'З-ТМБ-18 сургууль'!AE69+'З-ТМБ-18 сургууль'!AE70+'З-ТМБ-18 сургууль'!AE71</f>
        <v>17</v>
      </c>
      <c r="AF32" s="199">
        <f>+'З-ТМБ-18 сургууль'!AF69+'З-ТМБ-18 сургууль'!AF70+'З-ТМБ-18 сургууль'!AF71</f>
        <v>5</v>
      </c>
      <c r="AG32" s="199">
        <f>+'З-ТМБ-18 сургууль'!AG69+'З-ТМБ-18 сургууль'!AG70+'З-ТМБ-18 сургууль'!AG71</f>
        <v>86</v>
      </c>
      <c r="AH32" s="199">
        <f>+'З-ТМБ-18 сургууль'!AH69+'З-ТМБ-18 сургууль'!AH70+'З-ТМБ-18 сургууль'!AH71</f>
        <v>36</v>
      </c>
      <c r="AI32" s="199">
        <f>+'З-ТМБ-18 сургууль'!AI69+'З-ТМБ-18 сургууль'!AI70+'З-ТМБ-18 сургууль'!AI71</f>
        <v>70</v>
      </c>
      <c r="AJ32" s="199">
        <f>+'З-ТМБ-18 сургууль'!AJ69+'З-ТМБ-18 сургууль'!AJ70+'З-ТМБ-18 сургууль'!AJ71</f>
        <v>27</v>
      </c>
      <c r="AK32" s="199">
        <f>+'З-ТМБ-18 сургууль'!AK69+'З-ТМБ-18 сургууль'!AK70+'З-ТМБ-18 сургууль'!AK71</f>
        <v>16</v>
      </c>
      <c r="AL32" s="199">
        <f>+'З-ТМБ-18 сургууль'!AL69+'З-ТМБ-18 сургууль'!AL70+'З-ТМБ-18 сургууль'!AL71</f>
        <v>9</v>
      </c>
    </row>
    <row r="33" spans="1:38" s="50" customFormat="1" ht="16.5" customHeight="1">
      <c r="A33" s="378" t="s">
        <v>77</v>
      </c>
      <c r="B33" s="378"/>
      <c r="C33" s="199">
        <v>18</v>
      </c>
      <c r="D33" s="381">
        <f t="shared" si="0"/>
        <v>723</v>
      </c>
      <c r="E33" s="381"/>
      <c r="F33" s="381">
        <f t="shared" si="48"/>
        <v>295</v>
      </c>
      <c r="G33" s="381"/>
      <c r="H33" s="199">
        <f>+'З-ТМБ-18 сургууль'!H72+'З-ТМБ-18 сургууль'!H51</f>
        <v>0</v>
      </c>
      <c r="I33" s="199">
        <f>+'З-ТМБ-18 сургууль'!I72+'З-ТМБ-18 сургууль'!I51</f>
        <v>0</v>
      </c>
      <c r="J33" s="199">
        <f>+'З-ТМБ-18 сургууль'!J72+'З-ТМБ-18 сургууль'!J51</f>
        <v>0</v>
      </c>
      <c r="K33" s="199">
        <f>+'З-ТМБ-18 сургууль'!K72+'З-ТМБ-18 сургууль'!K51</f>
        <v>0</v>
      </c>
      <c r="L33" s="199">
        <f>+'З-ТМБ-18 сургууль'!L72+'З-ТМБ-18 сургууль'!L51</f>
        <v>597</v>
      </c>
      <c r="M33" s="199">
        <f>+'З-ТМБ-18 сургууль'!M72+'З-ТМБ-18 сургууль'!M51</f>
        <v>242</v>
      </c>
      <c r="N33" s="199">
        <f>+'З-ТМБ-18 сургууль'!N72+'З-ТМБ-18 сургууль'!N51</f>
        <v>126</v>
      </c>
      <c r="O33" s="199">
        <f>+'З-ТМБ-18 сургууль'!O72+'З-ТМБ-18 сургууль'!O51</f>
        <v>53</v>
      </c>
      <c r="P33" s="199">
        <f>+'З-ТМБ-18 сургууль'!P72+'З-ТМБ-18 сургууль'!P51</f>
        <v>0</v>
      </c>
      <c r="Q33" s="199">
        <f>+'З-ТМБ-18 сургууль'!Q72+'З-ТМБ-18 сургууль'!Q51</f>
        <v>0</v>
      </c>
      <c r="R33" s="199">
        <f>+'З-ТМБ-18 сургууль'!R72+'З-ТМБ-18 сургууль'!R51</f>
        <v>0</v>
      </c>
      <c r="S33" s="199">
        <f>+'З-ТМБ-18 сургууль'!S72+'З-ТМБ-18 сургууль'!S51</f>
        <v>0</v>
      </c>
      <c r="T33" s="199">
        <f>+'З-ТМБ-18 сургууль'!T72+'З-ТМБ-18 сургууль'!T51</f>
        <v>0</v>
      </c>
      <c r="U33" s="199">
        <f>+'З-ТМБ-18 сургууль'!U72+'З-ТМБ-18 сургууль'!U51</f>
        <v>0</v>
      </c>
      <c r="V33" s="383" t="str">
        <f t="shared" si="65"/>
        <v>Дорноговь-2</v>
      </c>
      <c r="W33" s="383"/>
      <c r="X33" s="51">
        <v>18</v>
      </c>
      <c r="Y33" s="199">
        <f>+'З-ТМБ-18 сургууль'!Y72+'З-ТМБ-18 сургууль'!Y51</f>
        <v>138</v>
      </c>
      <c r="Z33" s="199">
        <f>+'З-ТМБ-18 сургууль'!Z72+'З-ТМБ-18 сургууль'!Z51</f>
        <v>38</v>
      </c>
      <c r="AA33" s="199">
        <f>+'З-ТМБ-18 сургууль'!AA72+'З-ТМБ-18 сургууль'!AA51</f>
        <v>0</v>
      </c>
      <c r="AB33" s="199">
        <f>+'З-ТМБ-18 сургууль'!AB72+'З-ТМБ-18 сургууль'!AB51</f>
        <v>0</v>
      </c>
      <c r="AC33" s="199">
        <f>+'З-ТМБ-18 сургууль'!AC72+'З-ТМБ-18 сургууль'!AC51</f>
        <v>138</v>
      </c>
      <c r="AD33" s="199">
        <f>+'З-ТМБ-18 сургууль'!AD72+'З-ТМБ-18 сургууль'!AD51</f>
        <v>38</v>
      </c>
      <c r="AE33" s="199">
        <f>+'З-ТМБ-18 сургууль'!AE72+'З-ТМБ-18 сургууль'!AE51</f>
        <v>0</v>
      </c>
      <c r="AF33" s="199">
        <f>+'З-ТМБ-18 сургууль'!AF72+'З-ТМБ-18 сургууль'!AF51</f>
        <v>0</v>
      </c>
      <c r="AG33" s="199">
        <f>+'З-ТМБ-18 сургууль'!AG72+'З-ТМБ-18 сургууль'!AG51</f>
        <v>3</v>
      </c>
      <c r="AH33" s="199">
        <f>+'З-ТМБ-18 сургууль'!AH72+'З-ТМБ-18 сургууль'!AH51</f>
        <v>1</v>
      </c>
      <c r="AI33" s="199">
        <f>+'З-ТМБ-18 сургууль'!AI72+'З-ТМБ-18 сургууль'!AI51</f>
        <v>3</v>
      </c>
      <c r="AJ33" s="199">
        <f>+'З-ТМБ-18 сургууль'!AJ72+'З-ТМБ-18 сургууль'!AJ51</f>
        <v>1</v>
      </c>
      <c r="AK33" s="199">
        <f>+'З-ТМБ-18 сургууль'!AK72+'З-ТМБ-18 сургууль'!AK51</f>
        <v>0</v>
      </c>
      <c r="AL33" s="199">
        <f>+'З-ТМБ-18 сургууль'!AL72+'З-ТМБ-18 сургууль'!AL51</f>
        <v>0</v>
      </c>
    </row>
    <row r="34" spans="1:38" s="50" customFormat="1" ht="16.5" customHeight="1">
      <c r="A34" s="378" t="s">
        <v>78</v>
      </c>
      <c r="B34" s="378"/>
      <c r="C34" s="199">
        <v>19</v>
      </c>
      <c r="D34" s="381">
        <f t="shared" si="0"/>
        <v>279</v>
      </c>
      <c r="E34" s="381"/>
      <c r="F34" s="381">
        <f t="shared" si="48"/>
        <v>140</v>
      </c>
      <c r="G34" s="381"/>
      <c r="H34" s="199">
        <f>+'З-ТМБ-18 сургууль'!H29</f>
        <v>0</v>
      </c>
      <c r="I34" s="199">
        <f>+'З-ТМБ-18 сургууль'!I29</f>
        <v>0</v>
      </c>
      <c r="J34" s="199">
        <f>+'З-ТМБ-18 сургууль'!J29</f>
        <v>0</v>
      </c>
      <c r="K34" s="199">
        <f>+'З-ТМБ-18 сургууль'!K29</f>
        <v>0</v>
      </c>
      <c r="L34" s="199">
        <f>+'З-ТМБ-18 сургууль'!L29</f>
        <v>191</v>
      </c>
      <c r="M34" s="199">
        <f>+'З-ТМБ-18 сургууль'!M29</f>
        <v>101</v>
      </c>
      <c r="N34" s="199">
        <f>+'З-ТМБ-18 сургууль'!N29</f>
        <v>88</v>
      </c>
      <c r="O34" s="199">
        <f>+'З-ТМБ-18 сургууль'!O29</f>
        <v>39</v>
      </c>
      <c r="P34" s="199">
        <f>+'З-ТМБ-18 сургууль'!P29</f>
        <v>0</v>
      </c>
      <c r="Q34" s="199">
        <f>+'З-ТМБ-18 сургууль'!Q29</f>
        <v>0</v>
      </c>
      <c r="R34" s="199">
        <f>+'З-ТМБ-18 сургууль'!R29</f>
        <v>0</v>
      </c>
      <c r="S34" s="199">
        <f>+'З-ТМБ-18 сургууль'!S29</f>
        <v>0</v>
      </c>
      <c r="T34" s="199">
        <f>+'З-ТМБ-18 сургууль'!T29</f>
        <v>0</v>
      </c>
      <c r="U34" s="199">
        <f>+'З-ТМБ-18 сургууль'!U29</f>
        <v>0</v>
      </c>
      <c r="V34" s="383" t="str">
        <f t="shared" si="65"/>
        <v>Дундговь-1</v>
      </c>
      <c r="W34" s="383"/>
      <c r="X34" s="51">
        <v>19</v>
      </c>
      <c r="Y34" s="199">
        <f>+'З-ТМБ-18 сургууль'!Y29</f>
        <v>174</v>
      </c>
      <c r="Z34" s="199">
        <f>+'З-ТМБ-18 сургууль'!Z29</f>
        <v>92</v>
      </c>
      <c r="AA34" s="199">
        <f>+'З-ТМБ-18 сургууль'!AA29</f>
        <v>0</v>
      </c>
      <c r="AB34" s="199">
        <f>+'З-ТМБ-18 сургууль'!AB29</f>
        <v>0</v>
      </c>
      <c r="AC34" s="199">
        <f>+'З-ТМБ-18 сургууль'!AC29</f>
        <v>174</v>
      </c>
      <c r="AD34" s="199">
        <f>+'З-ТМБ-18 сургууль'!AD29</f>
        <v>92</v>
      </c>
      <c r="AE34" s="199">
        <f>+'З-ТМБ-18 сургууль'!AE29</f>
        <v>0</v>
      </c>
      <c r="AF34" s="199">
        <f>+'З-ТМБ-18 сургууль'!AF29</f>
        <v>0</v>
      </c>
      <c r="AG34" s="199">
        <f>+'З-ТМБ-18 сургууль'!AG29</f>
        <v>0</v>
      </c>
      <c r="AH34" s="199">
        <f>+'З-ТМБ-18 сургууль'!AH29</f>
        <v>0</v>
      </c>
      <c r="AI34" s="199">
        <f>+'З-ТМБ-18 сургууль'!AI29</f>
        <v>0</v>
      </c>
      <c r="AJ34" s="199">
        <f>+'З-ТМБ-18 сургууль'!AJ29</f>
        <v>0</v>
      </c>
      <c r="AK34" s="199">
        <f>+'З-ТМБ-18 сургууль'!AK29</f>
        <v>0</v>
      </c>
      <c r="AL34" s="199">
        <f>+'З-ТМБ-18 сургууль'!AL29</f>
        <v>0</v>
      </c>
    </row>
    <row r="35" spans="1:38" s="50" customFormat="1" ht="16.5" customHeight="1">
      <c r="A35" s="378" t="s">
        <v>79</v>
      </c>
      <c r="B35" s="378"/>
      <c r="C35" s="199">
        <v>20</v>
      </c>
      <c r="D35" s="381">
        <f t="shared" si="0"/>
        <v>261</v>
      </c>
      <c r="E35" s="381"/>
      <c r="F35" s="381">
        <f t="shared" si="48"/>
        <v>75</v>
      </c>
      <c r="G35" s="381"/>
      <c r="H35" s="199">
        <f>+'З-ТМБ-18 сургууль'!H63+'З-ТМБ-18 сургууль'!H78</f>
        <v>0</v>
      </c>
      <c r="I35" s="199">
        <f>+'З-ТМБ-18 сургууль'!I63+'З-ТМБ-18 сургууль'!I78</f>
        <v>0</v>
      </c>
      <c r="J35" s="199">
        <f>+'З-ТМБ-18 сургууль'!J63+'З-ТМБ-18 сургууль'!J78</f>
        <v>11</v>
      </c>
      <c r="K35" s="199">
        <f>+'З-ТМБ-18 сургууль'!K63+'З-ТМБ-18 сургууль'!K78</f>
        <v>9</v>
      </c>
      <c r="L35" s="199">
        <f>+'З-ТМБ-18 сургууль'!L63+'З-ТМБ-18 сургууль'!L78</f>
        <v>99</v>
      </c>
      <c r="M35" s="199">
        <f>+'З-ТМБ-18 сургууль'!M63+'З-ТМБ-18 сургууль'!M78</f>
        <v>27</v>
      </c>
      <c r="N35" s="199">
        <f>+'З-ТМБ-18 сургууль'!N63+'З-ТМБ-18 сургууль'!N78</f>
        <v>151</v>
      </c>
      <c r="O35" s="199">
        <f>+'З-ТМБ-18 сургууль'!O63+'З-ТМБ-18 сургууль'!O78</f>
        <v>39</v>
      </c>
      <c r="P35" s="199">
        <f>+'З-ТМБ-18 сургууль'!P63+'З-ТМБ-18 сургууль'!P78</f>
        <v>0</v>
      </c>
      <c r="Q35" s="199">
        <f>+'З-ТМБ-18 сургууль'!Q63+'З-ТМБ-18 сургууль'!Q78</f>
        <v>0</v>
      </c>
      <c r="R35" s="199">
        <f>+'З-ТМБ-18 сургууль'!R63+'З-ТМБ-18 сургууль'!R78</f>
        <v>0</v>
      </c>
      <c r="S35" s="199">
        <f>+'З-ТМБ-18 сургууль'!S63+'З-ТМБ-18 сургууль'!S78</f>
        <v>0</v>
      </c>
      <c r="T35" s="199">
        <f>+'З-ТМБ-18 сургууль'!T63+'З-ТМБ-18 сургууль'!T78</f>
        <v>0</v>
      </c>
      <c r="U35" s="199">
        <f>+'З-ТМБ-18 сургууль'!U63+'З-ТМБ-18 сургууль'!U78</f>
        <v>0</v>
      </c>
      <c r="V35" s="383" t="str">
        <f t="shared" si="65"/>
        <v>Өмнөговь-2</v>
      </c>
      <c r="W35" s="383"/>
      <c r="X35" s="51">
        <v>20</v>
      </c>
      <c r="Y35" s="199">
        <f>+'З-ТМБ-18 сургууль'!Y63+'З-ТМБ-18 сургууль'!Y78</f>
        <v>98</v>
      </c>
      <c r="Z35" s="199">
        <f>+'З-ТМБ-18 сургууль'!Z63+'З-ТМБ-18 сургууль'!Z78</f>
        <v>30</v>
      </c>
      <c r="AA35" s="199">
        <f>+'З-ТМБ-18 сургууль'!AA63+'З-ТМБ-18 сургууль'!AA78</f>
        <v>2</v>
      </c>
      <c r="AB35" s="199">
        <f>+'З-ТМБ-18 сургууль'!AB63+'З-ТМБ-18 сургууль'!AB78</f>
        <v>1</v>
      </c>
      <c r="AC35" s="199">
        <f>+'З-ТМБ-18 сургууль'!AC63+'З-ТМБ-18 сургууль'!AC78</f>
        <v>96</v>
      </c>
      <c r="AD35" s="199">
        <f>+'З-ТМБ-18 сургууль'!AD63+'З-ТМБ-18 сургууль'!AD78</f>
        <v>29</v>
      </c>
      <c r="AE35" s="199">
        <f>+'З-ТМБ-18 сургууль'!AE63+'З-ТМБ-18 сургууль'!AE78</f>
        <v>0</v>
      </c>
      <c r="AF35" s="199">
        <f>+'З-ТМБ-18 сургууль'!AF63+'З-ТМБ-18 сургууль'!AF78</f>
        <v>0</v>
      </c>
      <c r="AG35" s="199">
        <f>+'З-ТМБ-18 сургууль'!AG63+'З-ТМБ-18 сургууль'!AG78</f>
        <v>3</v>
      </c>
      <c r="AH35" s="199">
        <f>+'З-ТМБ-18 сургууль'!AH63+'З-ТМБ-18 сургууль'!AH78</f>
        <v>0</v>
      </c>
      <c r="AI35" s="199">
        <f>+'З-ТМБ-18 сургууль'!AI63+'З-ТМБ-18 сургууль'!AI78</f>
        <v>1</v>
      </c>
      <c r="AJ35" s="199">
        <f>+'З-ТМБ-18 сургууль'!AJ63+'З-ТМБ-18 сургууль'!AJ78</f>
        <v>0</v>
      </c>
      <c r="AK35" s="199">
        <f>+'З-ТМБ-18 сургууль'!AK63+'З-ТМБ-18 сургууль'!AK78</f>
        <v>2</v>
      </c>
      <c r="AL35" s="199">
        <f>+'З-ТМБ-18 сургууль'!AL63+'З-ТМБ-18 сургууль'!AL78</f>
        <v>0</v>
      </c>
    </row>
    <row r="36" spans="1:38" s="50" customFormat="1" ht="16.5" customHeight="1">
      <c r="A36" s="378" t="s">
        <v>80</v>
      </c>
      <c r="B36" s="378"/>
      <c r="C36" s="199">
        <v>21</v>
      </c>
      <c r="D36" s="381">
        <f t="shared" si="0"/>
        <v>389</v>
      </c>
      <c r="E36" s="381"/>
      <c r="F36" s="381">
        <f t="shared" si="48"/>
        <v>201</v>
      </c>
      <c r="G36" s="381"/>
      <c r="H36" s="199">
        <f>+'З-ТМБ-18 сургууль'!H34+'З-ТМБ-18 сургууль'!H35+'З-ТМБ-18 сургууль'!H79</f>
        <v>33</v>
      </c>
      <c r="I36" s="199">
        <f>+'З-ТМБ-18 сургууль'!I34+'З-ТМБ-18 сургууль'!I35+'З-ТМБ-18 сургууль'!I79</f>
        <v>20</v>
      </c>
      <c r="J36" s="199">
        <f>+'З-ТМБ-18 сургууль'!J34+'З-ТМБ-18 сургууль'!J35+'З-ТМБ-18 сургууль'!J79</f>
        <v>0</v>
      </c>
      <c r="K36" s="199">
        <f>+'З-ТМБ-18 сургууль'!K34+'З-ТМБ-18 сургууль'!K35+'З-ТМБ-18 сургууль'!K79</f>
        <v>0</v>
      </c>
      <c r="L36" s="199">
        <f>+'З-ТМБ-18 сургууль'!L34+'З-ТМБ-18 сургууль'!L35+'З-ТМБ-18 сургууль'!L79</f>
        <v>256</v>
      </c>
      <c r="M36" s="199">
        <f>+'З-ТМБ-18 сургууль'!M34+'З-ТМБ-18 сургууль'!M35+'З-ТМБ-18 сургууль'!M79</f>
        <v>155</v>
      </c>
      <c r="N36" s="199">
        <f>+'З-ТМБ-18 сургууль'!N34+'З-ТМБ-18 сургууль'!N35+'З-ТМБ-18 сургууль'!N79</f>
        <v>100</v>
      </c>
      <c r="O36" s="199">
        <f>+'З-ТМБ-18 сургууль'!O34+'З-ТМБ-18 сургууль'!O35+'З-ТМБ-18 сургууль'!O79</f>
        <v>26</v>
      </c>
      <c r="P36" s="199">
        <f>+'З-ТМБ-18 сургууль'!P34+'З-ТМБ-18 сургууль'!P35+'З-ТМБ-18 сургууль'!P79</f>
        <v>0</v>
      </c>
      <c r="Q36" s="199">
        <f>+'З-ТМБ-18 сургууль'!Q34+'З-ТМБ-18 сургууль'!Q35+'З-ТМБ-18 сургууль'!Q79</f>
        <v>0</v>
      </c>
      <c r="R36" s="199">
        <f>+'З-ТМБ-18 сургууль'!R34+'З-ТМБ-18 сургууль'!R35+'З-ТМБ-18 сургууль'!R79</f>
        <v>0</v>
      </c>
      <c r="S36" s="199">
        <f>+'З-ТМБ-18 сургууль'!S34+'З-ТМБ-18 сургууль'!S35+'З-ТМБ-18 сургууль'!S79</f>
        <v>0</v>
      </c>
      <c r="T36" s="199">
        <f>+'З-ТМБ-18 сургууль'!T34+'З-ТМБ-18 сургууль'!T35+'З-ТМБ-18 сургууль'!T79</f>
        <v>0</v>
      </c>
      <c r="U36" s="199">
        <f>+'З-ТМБ-18 сургууль'!U34+'З-ТМБ-18 сургууль'!U35+'З-ТМБ-18 сургууль'!U79</f>
        <v>0</v>
      </c>
      <c r="V36" s="383" t="str">
        <f t="shared" si="65"/>
        <v>Сэлэнгэ-3</v>
      </c>
      <c r="W36" s="383"/>
      <c r="X36" s="51">
        <v>21</v>
      </c>
      <c r="Y36" s="199">
        <f>+'З-ТМБ-18 сургууль'!Y34+'З-ТМБ-18 сургууль'!Y35+'З-ТМБ-18 сургууль'!Y79</f>
        <v>112</v>
      </c>
      <c r="Z36" s="199">
        <f>+'З-ТМБ-18 сургууль'!Z34+'З-ТМБ-18 сургууль'!Z35+'З-ТМБ-18 сургууль'!Z79</f>
        <v>56</v>
      </c>
      <c r="AA36" s="199">
        <f>+'З-ТМБ-18 сургууль'!AA34+'З-ТМБ-18 сургууль'!AA35+'З-ТМБ-18 сургууль'!AA79</f>
        <v>0</v>
      </c>
      <c r="AB36" s="199">
        <f>+'З-ТМБ-18 сургууль'!AB34+'З-ТМБ-18 сургууль'!AB35+'З-ТМБ-18 сургууль'!AB79</f>
        <v>0</v>
      </c>
      <c r="AC36" s="199">
        <f>+'З-ТМБ-18 сургууль'!AC34+'З-ТМБ-18 сургууль'!AC35+'З-ТМБ-18 сургууль'!AC79</f>
        <v>112</v>
      </c>
      <c r="AD36" s="199">
        <f>+'З-ТМБ-18 сургууль'!AD34+'З-ТМБ-18 сургууль'!AD35+'З-ТМБ-18 сургууль'!AD79</f>
        <v>56</v>
      </c>
      <c r="AE36" s="199">
        <f>+'З-ТМБ-18 сургууль'!AE34+'З-ТМБ-18 сургууль'!AE35+'З-ТМБ-18 сургууль'!AE79</f>
        <v>0</v>
      </c>
      <c r="AF36" s="199">
        <f>+'З-ТМБ-18 сургууль'!AF34+'З-ТМБ-18 сургууль'!AF35+'З-ТМБ-18 сургууль'!AF79</f>
        <v>0</v>
      </c>
      <c r="AG36" s="199">
        <f>+'З-ТМБ-18 сургууль'!AG34+'З-ТМБ-18 сургууль'!AG35+'З-ТМБ-18 сургууль'!AG79</f>
        <v>25</v>
      </c>
      <c r="AH36" s="199">
        <f>+'З-ТМБ-18 сургууль'!AH34+'З-ТМБ-18 сургууль'!AH35+'З-ТМБ-18 сургууль'!AH79</f>
        <v>8</v>
      </c>
      <c r="AI36" s="199">
        <f>+'З-ТМБ-18 сургууль'!AI34+'З-ТМБ-18 сургууль'!AI35+'З-ТМБ-18 сургууль'!AI79</f>
        <v>24</v>
      </c>
      <c r="AJ36" s="199">
        <f>+'З-ТМБ-18 сургууль'!AJ34+'З-ТМБ-18 сургууль'!AJ35+'З-ТМБ-18 сургууль'!AJ79</f>
        <v>8</v>
      </c>
      <c r="AK36" s="199">
        <f>+'З-ТМБ-18 сургууль'!AK34+'З-ТМБ-18 сургууль'!AK35+'З-ТМБ-18 сургууль'!AK79</f>
        <v>1</v>
      </c>
      <c r="AL36" s="199">
        <f>+'З-ТМБ-18 сургууль'!AL34+'З-ТМБ-18 сургууль'!AL35+'З-ТМБ-18 сургууль'!AL79</f>
        <v>0</v>
      </c>
    </row>
    <row r="37" spans="1:38" s="50" customFormat="1" ht="16.5" customHeight="1">
      <c r="A37" s="378" t="s">
        <v>81</v>
      </c>
      <c r="B37" s="378"/>
      <c r="C37" s="199">
        <v>22</v>
      </c>
      <c r="D37" s="381">
        <f t="shared" si="0"/>
        <v>883</v>
      </c>
      <c r="E37" s="381"/>
      <c r="F37" s="381">
        <f t="shared" si="48"/>
        <v>362</v>
      </c>
      <c r="G37" s="381"/>
      <c r="H37" s="199">
        <f>+'З-ТМБ-18 сургууль'!H37+'З-ТМБ-18 сургууль'!H38+'З-ТМБ-18 сургууль'!H39+'З-ТМБ-18 сургууль'!H80</f>
        <v>0</v>
      </c>
      <c r="I37" s="199">
        <f>+'З-ТМБ-18 сургууль'!I37+'З-ТМБ-18 сургууль'!I38+'З-ТМБ-18 сургууль'!I39+'З-ТМБ-18 сургууль'!I80</f>
        <v>0</v>
      </c>
      <c r="J37" s="199">
        <f>+'З-ТМБ-18 сургууль'!J37+'З-ТМБ-18 сургууль'!J38+'З-ТМБ-18 сургууль'!J39+'З-ТМБ-18 сургууль'!J80</f>
        <v>0</v>
      </c>
      <c r="K37" s="199">
        <f>+'З-ТМБ-18 сургууль'!K37+'З-ТМБ-18 сургууль'!K38+'З-ТМБ-18 сургууль'!K39+'З-ТМБ-18 сургууль'!K80</f>
        <v>0</v>
      </c>
      <c r="L37" s="199">
        <f>+'З-ТМБ-18 сургууль'!L37+'З-ТМБ-18 сургууль'!L38+'З-ТМБ-18 сургууль'!L39+'З-ТМБ-18 сургууль'!L80</f>
        <v>579</v>
      </c>
      <c r="M37" s="199">
        <f>+'З-ТМБ-18 сургууль'!M37+'З-ТМБ-18 сургууль'!M38+'З-ТМБ-18 сургууль'!M39+'З-ТМБ-18 сургууль'!M80</f>
        <v>270</v>
      </c>
      <c r="N37" s="199">
        <f>+'З-ТМБ-18 сургууль'!N37+'З-ТМБ-18 сургууль'!N38+'З-ТМБ-18 сургууль'!N39+'З-ТМБ-18 сургууль'!N80</f>
        <v>288</v>
      </c>
      <c r="O37" s="199">
        <f>+'З-ТМБ-18 сургууль'!O37+'З-ТМБ-18 сургууль'!O38+'З-ТМБ-18 сургууль'!O39+'З-ТМБ-18 сургууль'!O80</f>
        <v>85</v>
      </c>
      <c r="P37" s="199">
        <f>+'З-ТМБ-18 сургууль'!P37+'З-ТМБ-18 сургууль'!P38+'З-ТМБ-18 сургууль'!P39+'З-ТМБ-18 сургууль'!P80</f>
        <v>0</v>
      </c>
      <c r="Q37" s="199">
        <f>+'З-ТМБ-18 сургууль'!Q37+'З-ТМБ-18 сургууль'!Q38+'З-ТМБ-18 сургууль'!Q39+'З-ТМБ-18 сургууль'!Q80</f>
        <v>0</v>
      </c>
      <c r="R37" s="199">
        <f>+'З-ТМБ-18 сургууль'!R37+'З-ТМБ-18 сургууль'!R38+'З-ТМБ-18 сургууль'!R39+'З-ТМБ-18 сургууль'!R80</f>
        <v>16</v>
      </c>
      <c r="S37" s="199">
        <f>+'З-ТМБ-18 сургууль'!S37+'З-ТМБ-18 сургууль'!S38+'З-ТМБ-18 сургууль'!S39+'З-ТМБ-18 сургууль'!S80</f>
        <v>7</v>
      </c>
      <c r="T37" s="199">
        <f>+'З-ТМБ-18 сургууль'!T37+'З-ТМБ-18 сургууль'!T38+'З-ТМБ-18 сургууль'!T39+'З-ТМБ-18 сургууль'!T80</f>
        <v>0</v>
      </c>
      <c r="U37" s="199">
        <f>+'З-ТМБ-18 сургууль'!U37+'З-ТМБ-18 сургууль'!U38+'З-ТМБ-18 сургууль'!U39+'З-ТМБ-18 сургууль'!U80</f>
        <v>0</v>
      </c>
      <c r="V37" s="383" t="str">
        <f t="shared" si="65"/>
        <v>Төв-4</v>
      </c>
      <c r="W37" s="383"/>
      <c r="X37" s="51">
        <v>22</v>
      </c>
      <c r="Y37" s="199">
        <f>+'З-ТМБ-18 сургууль'!Y37+'З-ТМБ-18 сургууль'!Y38+'З-ТМБ-18 сургууль'!Y39+'З-ТМБ-18 сургууль'!Y80</f>
        <v>483</v>
      </c>
      <c r="Z37" s="199">
        <f>+'З-ТМБ-18 сургууль'!Z37+'З-ТМБ-18 сургууль'!Z38+'З-ТМБ-18 сургууль'!Z39+'З-ТМБ-18 сургууль'!Z80</f>
        <v>155</v>
      </c>
      <c r="AA37" s="199">
        <f>+'З-ТМБ-18 сургууль'!AA37+'З-ТМБ-18 сургууль'!AA38+'З-ТМБ-18 сургууль'!AA39+'З-ТМБ-18 сургууль'!AA80</f>
        <v>0</v>
      </c>
      <c r="AB37" s="199">
        <f>+'З-ТМБ-18 сургууль'!AB37+'З-ТМБ-18 сургууль'!AB38+'З-ТМБ-18 сургууль'!AB39+'З-ТМБ-18 сургууль'!AB80</f>
        <v>0</v>
      </c>
      <c r="AC37" s="199">
        <f>+'З-ТМБ-18 сургууль'!AC37+'З-ТМБ-18 сургууль'!AC38+'З-ТМБ-18 сургууль'!AC39+'З-ТМБ-18 сургууль'!AC80</f>
        <v>467</v>
      </c>
      <c r="AD37" s="199">
        <f>+'З-ТМБ-18 сургууль'!AD37+'З-ТМБ-18 сургууль'!AD38+'З-ТМБ-18 сургууль'!AD39+'З-ТМБ-18 сургууль'!AD80</f>
        <v>148</v>
      </c>
      <c r="AE37" s="199">
        <f>+'З-ТМБ-18 сургууль'!AE37+'З-ТМБ-18 сургууль'!AE38+'З-ТМБ-18 сургууль'!AE39+'З-ТМБ-18 сургууль'!AE80</f>
        <v>16</v>
      </c>
      <c r="AF37" s="199">
        <f>+'З-ТМБ-18 сургууль'!AF37+'З-ТМБ-18 сургууль'!AF38+'З-ТМБ-18 сургууль'!AF39+'З-ТМБ-18 сургууль'!AF80</f>
        <v>7</v>
      </c>
      <c r="AG37" s="199">
        <f>+'З-ТМБ-18 сургууль'!AG37+'З-ТМБ-18 сургууль'!AG38+'З-ТМБ-18 сургууль'!AG39+'З-ТМБ-18 сургууль'!AG80</f>
        <v>27</v>
      </c>
      <c r="AH37" s="199">
        <f>+'З-ТМБ-18 сургууль'!AH37+'З-ТМБ-18 сургууль'!AH38+'З-ТМБ-18 сургууль'!AH39+'З-ТМБ-18 сургууль'!AH80</f>
        <v>8</v>
      </c>
      <c r="AI37" s="199">
        <f>+'З-ТМБ-18 сургууль'!AI37+'З-ТМБ-18 сургууль'!AI38+'З-ТМБ-18 сургууль'!AI39+'З-ТМБ-18 сургууль'!AI80</f>
        <v>17</v>
      </c>
      <c r="AJ37" s="199">
        <f>+'З-ТМБ-18 сургууль'!AJ37+'З-ТМБ-18 сургууль'!AJ38+'З-ТМБ-18 сургууль'!AJ39+'З-ТМБ-18 сургууль'!AJ80</f>
        <v>3</v>
      </c>
      <c r="AK37" s="199">
        <f>+'З-ТМБ-18 сургууль'!AK37+'З-ТМБ-18 сургууль'!AK38+'З-ТМБ-18 сургууль'!AK39+'З-ТМБ-18 сургууль'!AK80</f>
        <v>10</v>
      </c>
      <c r="AL37" s="199">
        <f>+'З-ТМБ-18 сургууль'!AL37+'З-ТМБ-18 сургууль'!AL38+'З-ТМБ-18 сургууль'!AL39+'З-ТМБ-18 сургууль'!AL80</f>
        <v>5</v>
      </c>
    </row>
    <row r="38" spans="1:38" s="50" customFormat="1" ht="19.5" customHeight="1">
      <c r="A38" s="379" t="s">
        <v>97</v>
      </c>
      <c r="B38" s="379"/>
      <c r="C38" s="342">
        <v>23</v>
      </c>
      <c r="D38" s="381">
        <f t="shared" si="0"/>
        <v>1148</v>
      </c>
      <c r="E38" s="381"/>
      <c r="F38" s="381">
        <f t="shared" si="48"/>
        <v>529</v>
      </c>
      <c r="G38" s="381"/>
      <c r="H38" s="342">
        <f>SUM(H39:H41)</f>
        <v>26</v>
      </c>
      <c r="I38" s="342">
        <f>SUM(I39:I41)</f>
        <v>5</v>
      </c>
      <c r="J38" s="342">
        <f t="shared" ref="J38:U38" si="66">SUM(J39:J41)</f>
        <v>50</v>
      </c>
      <c r="K38" s="342">
        <f t="shared" si="66"/>
        <v>28</v>
      </c>
      <c r="L38" s="342">
        <f t="shared" si="66"/>
        <v>612</v>
      </c>
      <c r="M38" s="342">
        <f t="shared" si="66"/>
        <v>329</v>
      </c>
      <c r="N38" s="342">
        <f t="shared" si="66"/>
        <v>381</v>
      </c>
      <c r="O38" s="342">
        <f t="shared" si="66"/>
        <v>137</v>
      </c>
      <c r="P38" s="342">
        <f t="shared" si="66"/>
        <v>79</v>
      </c>
      <c r="Q38" s="342">
        <f t="shared" si="66"/>
        <v>30</v>
      </c>
      <c r="R38" s="342">
        <f t="shared" si="66"/>
        <v>0</v>
      </c>
      <c r="S38" s="342">
        <f t="shared" si="66"/>
        <v>0</v>
      </c>
      <c r="T38" s="342">
        <f t="shared" si="66"/>
        <v>0</v>
      </c>
      <c r="U38" s="342">
        <f t="shared" si="66"/>
        <v>0</v>
      </c>
      <c r="V38" s="379" t="str">
        <f>+A38</f>
        <v>Зүүн бүс-5 МБСБ</v>
      </c>
      <c r="W38" s="379"/>
      <c r="X38" s="83">
        <v>23</v>
      </c>
      <c r="Y38" s="82">
        <f t="shared" ref="Y38" si="67">SUM(Y39:Y41)</f>
        <v>556</v>
      </c>
      <c r="Z38" s="82">
        <f t="shared" ref="Z38" si="68">SUM(Z39:Z41)</f>
        <v>232</v>
      </c>
      <c r="AA38" s="82">
        <f t="shared" ref="AA38" si="69">SUM(AA39:AA41)</f>
        <v>18</v>
      </c>
      <c r="AB38" s="82">
        <f t="shared" ref="AB38" si="70">SUM(AB39:AB41)</f>
        <v>2</v>
      </c>
      <c r="AC38" s="82">
        <f t="shared" ref="AC38" si="71">SUM(AC39:AC41)</f>
        <v>486</v>
      </c>
      <c r="AD38" s="82">
        <f t="shared" ref="AD38" si="72">SUM(AD39:AD41)</f>
        <v>215</v>
      </c>
      <c r="AE38" s="82">
        <f t="shared" ref="AE38" si="73">SUM(AE39:AE41)</f>
        <v>52</v>
      </c>
      <c r="AF38" s="82">
        <f t="shared" ref="AF38" si="74">SUM(AF39:AF41)</f>
        <v>15</v>
      </c>
      <c r="AG38" s="82">
        <f t="shared" ref="AG38" si="75">SUM(AG39:AG41)</f>
        <v>89</v>
      </c>
      <c r="AH38" s="82">
        <f t="shared" ref="AH38" si="76">SUM(AH39:AH41)</f>
        <v>34</v>
      </c>
      <c r="AI38" s="82">
        <f t="shared" ref="AI38" si="77">SUM(AI39:AI41)</f>
        <v>51</v>
      </c>
      <c r="AJ38" s="82">
        <f t="shared" ref="AJ38" si="78">SUM(AJ39:AJ41)</f>
        <v>15</v>
      </c>
      <c r="AK38" s="82">
        <f t="shared" ref="AK38" si="79">SUM(AK39:AK41)</f>
        <v>38</v>
      </c>
      <c r="AL38" s="82">
        <f t="shared" ref="AL38" si="80">SUM(AL39:AL41)</f>
        <v>19</v>
      </c>
    </row>
    <row r="39" spans="1:38" s="50" customFormat="1" ht="16.5" customHeight="1">
      <c r="A39" s="378" t="s">
        <v>82</v>
      </c>
      <c r="B39" s="378"/>
      <c r="C39" s="199">
        <v>24</v>
      </c>
      <c r="D39" s="381">
        <f t="shared" si="0"/>
        <v>583</v>
      </c>
      <c r="E39" s="381"/>
      <c r="F39" s="381">
        <f t="shared" si="48"/>
        <v>253</v>
      </c>
      <c r="G39" s="381"/>
      <c r="H39" s="199">
        <f>+'З-ТМБ-18 сургууль'!H73+'З-ТМБ-18 сургууль'!H28</f>
        <v>26</v>
      </c>
      <c r="I39" s="199">
        <f>+'З-ТМБ-18 сургууль'!I73+'З-ТМБ-18 сургууль'!I28</f>
        <v>5</v>
      </c>
      <c r="J39" s="199">
        <f>+'З-ТМБ-18 сургууль'!J73+'З-ТМБ-18 сургууль'!J28</f>
        <v>50</v>
      </c>
      <c r="K39" s="199">
        <f>+'З-ТМБ-18 сургууль'!K73+'З-ТМБ-18 сургууль'!K28</f>
        <v>28</v>
      </c>
      <c r="L39" s="199">
        <f>+'З-ТМБ-18 сургууль'!L73+'З-ТМБ-18 сургууль'!L28</f>
        <v>236</v>
      </c>
      <c r="M39" s="199">
        <f>+'З-ТМБ-18 сургууль'!M73+'З-ТМБ-18 сургууль'!M28</f>
        <v>130</v>
      </c>
      <c r="N39" s="199">
        <f>+'З-ТМБ-18 сургууль'!N73+'З-ТМБ-18 сургууль'!N28</f>
        <v>192</v>
      </c>
      <c r="O39" s="199">
        <f>+'З-ТМБ-18 сургууль'!O73+'З-ТМБ-18 сургууль'!O28</f>
        <v>60</v>
      </c>
      <c r="P39" s="199">
        <f>+'З-ТМБ-18 сургууль'!P73+'З-ТМБ-18 сургууль'!P28</f>
        <v>79</v>
      </c>
      <c r="Q39" s="199">
        <f>+'З-ТМБ-18 сургууль'!Q73+'З-ТМБ-18 сургууль'!Q28</f>
        <v>30</v>
      </c>
      <c r="R39" s="199">
        <f>+'З-ТМБ-18 сургууль'!R73+'З-ТМБ-18 сургууль'!R28</f>
        <v>0</v>
      </c>
      <c r="S39" s="199">
        <f>+'З-ТМБ-18 сургууль'!S73+'З-ТМБ-18 сургууль'!S28</f>
        <v>0</v>
      </c>
      <c r="T39" s="199">
        <f>+'З-ТМБ-18 сургууль'!T73+'З-ТМБ-18 сургууль'!T28</f>
        <v>0</v>
      </c>
      <c r="U39" s="199">
        <f>+'З-ТМБ-18 сургууль'!U73+'З-ТМБ-18 сургууль'!U28</f>
        <v>0</v>
      </c>
      <c r="V39" s="383" t="str">
        <f>+A39</f>
        <v>Дорнод-2</v>
      </c>
      <c r="W39" s="383"/>
      <c r="X39" s="51">
        <v>24</v>
      </c>
      <c r="Y39" s="199">
        <f>+'З-ТМБ-18 сургууль'!Y73+'З-ТМБ-18 сургууль'!Y28</f>
        <v>234</v>
      </c>
      <c r="Z39" s="199">
        <f>+'З-ТМБ-18 сургууль'!Z73+'З-ТМБ-18 сургууль'!Z28</f>
        <v>86</v>
      </c>
      <c r="AA39" s="199">
        <f>+'З-ТМБ-18 сургууль'!AA73+'З-ТМБ-18 сургууль'!AA28</f>
        <v>18</v>
      </c>
      <c r="AB39" s="199">
        <f>+'З-ТМБ-18 сургууль'!AB73+'З-ТМБ-18 сургууль'!AB28</f>
        <v>2</v>
      </c>
      <c r="AC39" s="199">
        <f>+'З-ТМБ-18 сургууль'!AC73+'З-ТМБ-18 сургууль'!AC28</f>
        <v>164</v>
      </c>
      <c r="AD39" s="199">
        <f>+'З-ТМБ-18 сургууль'!AD73+'З-ТМБ-18 сургууль'!AD28</f>
        <v>69</v>
      </c>
      <c r="AE39" s="199">
        <f>+'З-ТМБ-18 сургууль'!AE73+'З-ТМБ-18 сургууль'!AE28</f>
        <v>52</v>
      </c>
      <c r="AF39" s="199">
        <f>+'З-ТМБ-18 сургууль'!AF73+'З-ТМБ-18 сургууль'!AF28</f>
        <v>15</v>
      </c>
      <c r="AG39" s="199">
        <f>+'З-ТМБ-18 сургууль'!AG73+'З-ТМБ-18 сургууль'!AG28</f>
        <v>59</v>
      </c>
      <c r="AH39" s="199">
        <f>+'З-ТМБ-18 сургууль'!AH73+'З-ТМБ-18 сургууль'!AH28</f>
        <v>22</v>
      </c>
      <c r="AI39" s="199">
        <f>+'З-ТМБ-18 сургууль'!AI73+'З-ТМБ-18 сургууль'!AI28</f>
        <v>27</v>
      </c>
      <c r="AJ39" s="199">
        <f>+'З-ТМБ-18 сургууль'!AJ73+'З-ТМБ-18 сургууль'!AJ28</f>
        <v>4</v>
      </c>
      <c r="AK39" s="199">
        <f>+'З-ТМБ-18 сургууль'!AK73+'З-ТМБ-18 сургууль'!AK28</f>
        <v>32</v>
      </c>
      <c r="AL39" s="199">
        <f>+'З-ТМБ-18 сургууль'!AL73+'З-ТМБ-18 сургууль'!AL28</f>
        <v>18</v>
      </c>
    </row>
    <row r="40" spans="1:38" s="50" customFormat="1" ht="16.5" customHeight="1">
      <c r="A40" s="378" t="s">
        <v>83</v>
      </c>
      <c r="B40" s="378"/>
      <c r="C40" s="199">
        <v>25</v>
      </c>
      <c r="D40" s="381">
        <f t="shared" si="0"/>
        <v>186</v>
      </c>
      <c r="E40" s="381"/>
      <c r="F40" s="381">
        <f t="shared" si="48"/>
        <v>89</v>
      </c>
      <c r="G40" s="381"/>
      <c r="H40" s="199">
        <f>+'З-ТМБ-18 сургууль'!H33</f>
        <v>0</v>
      </c>
      <c r="I40" s="199">
        <f>+'З-ТМБ-18 сургууль'!I33</f>
        <v>0</v>
      </c>
      <c r="J40" s="199">
        <f>+'З-ТМБ-18 сургууль'!J33</f>
        <v>0</v>
      </c>
      <c r="K40" s="199">
        <f>+'З-ТМБ-18 сургууль'!K33</f>
        <v>0</v>
      </c>
      <c r="L40" s="199">
        <f>+'З-ТМБ-18 сургууль'!L33</f>
        <v>109</v>
      </c>
      <c r="M40" s="199">
        <f>+'З-ТМБ-18 сургууль'!M33</f>
        <v>50</v>
      </c>
      <c r="N40" s="199">
        <f>+'З-ТМБ-18 сургууль'!N33</f>
        <v>77</v>
      </c>
      <c r="O40" s="199">
        <f>+'З-ТМБ-18 сургууль'!O33</f>
        <v>39</v>
      </c>
      <c r="P40" s="199">
        <f>+'З-ТМБ-18 сургууль'!P33</f>
        <v>0</v>
      </c>
      <c r="Q40" s="199">
        <f>+'З-ТМБ-18 сургууль'!Q33</f>
        <v>0</v>
      </c>
      <c r="R40" s="199">
        <f>+'З-ТМБ-18 сургууль'!R33</f>
        <v>0</v>
      </c>
      <c r="S40" s="199">
        <f>+'З-ТМБ-18 сургууль'!S33</f>
        <v>0</v>
      </c>
      <c r="T40" s="199">
        <f>+'З-ТМБ-18 сургууль'!T33</f>
        <v>0</v>
      </c>
      <c r="U40" s="199">
        <f>+'З-ТМБ-18 сургууль'!U33</f>
        <v>0</v>
      </c>
      <c r="V40" s="383" t="str">
        <f t="shared" ref="V40:V41" si="81">+A40</f>
        <v>Сүхбаатар-1</v>
      </c>
      <c r="W40" s="383"/>
      <c r="X40" s="51">
        <v>25</v>
      </c>
      <c r="Y40" s="199">
        <f>+'З-ТМБ-18 сургууль'!Y33</f>
        <v>121</v>
      </c>
      <c r="Z40" s="199">
        <f>+'З-ТМБ-18 сургууль'!Z33</f>
        <v>51</v>
      </c>
      <c r="AA40" s="199">
        <f>+'З-ТМБ-18 сургууль'!AA33</f>
        <v>0</v>
      </c>
      <c r="AB40" s="199">
        <f>+'З-ТМБ-18 сургууль'!AB33</f>
        <v>0</v>
      </c>
      <c r="AC40" s="199">
        <f>+'З-ТМБ-18 сургууль'!AC33</f>
        <v>121</v>
      </c>
      <c r="AD40" s="199">
        <f>+'З-ТМБ-18 сургууль'!AD33</f>
        <v>51</v>
      </c>
      <c r="AE40" s="199">
        <f>+'З-ТМБ-18 сургууль'!AE33</f>
        <v>0</v>
      </c>
      <c r="AF40" s="199">
        <f>+'З-ТМБ-18 сургууль'!AF33</f>
        <v>0</v>
      </c>
      <c r="AG40" s="199">
        <f>+'З-ТМБ-18 сургууль'!AG33</f>
        <v>9</v>
      </c>
      <c r="AH40" s="199">
        <f>+'З-ТМБ-18 сургууль'!AH33</f>
        <v>2</v>
      </c>
      <c r="AI40" s="199">
        <f>+'З-ТМБ-18 сургууль'!AI33</f>
        <v>7</v>
      </c>
      <c r="AJ40" s="199">
        <f>+'З-ТМБ-18 сургууль'!AJ33</f>
        <v>2</v>
      </c>
      <c r="AK40" s="199">
        <f>+'З-ТМБ-18 сургууль'!AK33</f>
        <v>2</v>
      </c>
      <c r="AL40" s="199">
        <f>+'З-ТМБ-18 сургууль'!AL33</f>
        <v>0</v>
      </c>
    </row>
    <row r="41" spans="1:38" s="50" customFormat="1" ht="16.5" customHeight="1">
      <c r="A41" s="378" t="s">
        <v>84</v>
      </c>
      <c r="B41" s="378"/>
      <c r="C41" s="199">
        <v>26</v>
      </c>
      <c r="D41" s="381">
        <f t="shared" si="0"/>
        <v>379</v>
      </c>
      <c r="E41" s="381"/>
      <c r="F41" s="381">
        <f t="shared" si="48"/>
        <v>187</v>
      </c>
      <c r="G41" s="381"/>
      <c r="H41" s="199">
        <f>+'З-ТМБ-18 сургууль'!H41+'З-ТМБ-18 сургууль'!H83</f>
        <v>0</v>
      </c>
      <c r="I41" s="199">
        <f>+'З-ТМБ-18 сургууль'!I41+'З-ТМБ-18 сургууль'!I83</f>
        <v>0</v>
      </c>
      <c r="J41" s="199">
        <f>+'З-ТМБ-18 сургууль'!J41+'З-ТМБ-18 сургууль'!J83</f>
        <v>0</v>
      </c>
      <c r="K41" s="199">
        <f>+'З-ТМБ-18 сургууль'!K41+'З-ТМБ-18 сургууль'!K83</f>
        <v>0</v>
      </c>
      <c r="L41" s="199">
        <f>+'З-ТМБ-18 сургууль'!L41+'З-ТМБ-18 сургууль'!L83</f>
        <v>267</v>
      </c>
      <c r="M41" s="199">
        <f>+'З-ТМБ-18 сургууль'!M41+'З-ТМБ-18 сургууль'!M83</f>
        <v>149</v>
      </c>
      <c r="N41" s="199">
        <f>+'З-ТМБ-18 сургууль'!N41+'З-ТМБ-18 сургууль'!N83</f>
        <v>112</v>
      </c>
      <c r="O41" s="199">
        <f>+'З-ТМБ-18 сургууль'!O41+'З-ТМБ-18 сургууль'!O83</f>
        <v>38</v>
      </c>
      <c r="P41" s="199">
        <f>+'З-ТМБ-18 сургууль'!P41+'З-ТМБ-18 сургууль'!P83</f>
        <v>0</v>
      </c>
      <c r="Q41" s="199">
        <f>+'З-ТМБ-18 сургууль'!Q41+'З-ТМБ-18 сургууль'!Q83</f>
        <v>0</v>
      </c>
      <c r="R41" s="199">
        <f>+'З-ТМБ-18 сургууль'!R41+'З-ТМБ-18 сургууль'!R83</f>
        <v>0</v>
      </c>
      <c r="S41" s="199">
        <f>+'З-ТМБ-18 сургууль'!S41+'З-ТМБ-18 сургууль'!S83</f>
        <v>0</v>
      </c>
      <c r="T41" s="199">
        <f>+'З-ТМБ-18 сургууль'!T41+'З-ТМБ-18 сургууль'!T83</f>
        <v>0</v>
      </c>
      <c r="U41" s="199">
        <f>+'З-ТМБ-18 сургууль'!U41+'З-ТМБ-18 сургууль'!U83</f>
        <v>0</v>
      </c>
      <c r="V41" s="383" t="str">
        <f t="shared" si="81"/>
        <v>Хэнтий-2</v>
      </c>
      <c r="W41" s="383"/>
      <c r="X41" s="51">
        <v>26</v>
      </c>
      <c r="Y41" s="199">
        <f>+'З-ТМБ-18 сургууль'!Y41+'З-ТМБ-18 сургууль'!Y83</f>
        <v>201</v>
      </c>
      <c r="Z41" s="199">
        <f>+'З-ТМБ-18 сургууль'!Z41+'З-ТМБ-18 сургууль'!Z83</f>
        <v>95</v>
      </c>
      <c r="AA41" s="199">
        <f>+'З-ТМБ-18 сургууль'!AA41+'З-ТМБ-18 сургууль'!AA83</f>
        <v>0</v>
      </c>
      <c r="AB41" s="199">
        <f>+'З-ТМБ-18 сургууль'!AB41+'З-ТМБ-18 сургууль'!AB83</f>
        <v>0</v>
      </c>
      <c r="AC41" s="199">
        <f>+'З-ТМБ-18 сургууль'!AC41+'З-ТМБ-18 сургууль'!AC83</f>
        <v>201</v>
      </c>
      <c r="AD41" s="199">
        <f>+'З-ТМБ-18 сургууль'!AD41+'З-ТМБ-18 сургууль'!AD83</f>
        <v>95</v>
      </c>
      <c r="AE41" s="199">
        <f>+'З-ТМБ-18 сургууль'!AE41+'З-ТМБ-18 сургууль'!AE83</f>
        <v>0</v>
      </c>
      <c r="AF41" s="199">
        <f>+'З-ТМБ-18 сургууль'!AF41+'З-ТМБ-18 сургууль'!AF83</f>
        <v>0</v>
      </c>
      <c r="AG41" s="199">
        <f>+'З-ТМБ-18 сургууль'!AG41+'З-ТМБ-18 сургууль'!AG83</f>
        <v>21</v>
      </c>
      <c r="AH41" s="199">
        <f>+'З-ТМБ-18 сургууль'!AH41+'З-ТМБ-18 сургууль'!AH83</f>
        <v>10</v>
      </c>
      <c r="AI41" s="199">
        <f>+'З-ТМБ-18 сургууль'!AI41+'З-ТМБ-18 сургууль'!AI83</f>
        <v>17</v>
      </c>
      <c r="AJ41" s="199">
        <f>+'З-ТМБ-18 сургууль'!AJ41+'З-ТМБ-18 сургууль'!AJ83</f>
        <v>9</v>
      </c>
      <c r="AK41" s="199">
        <f>+'З-ТМБ-18 сургууль'!AK41+'З-ТМБ-18 сургууль'!AK83</f>
        <v>4</v>
      </c>
      <c r="AL41" s="199">
        <f>+'З-ТМБ-18 сургууль'!AL41+'З-ТМБ-18 сургууль'!AL83</f>
        <v>1</v>
      </c>
    </row>
    <row r="42" spans="1:38" s="50" customFormat="1" ht="19.5" customHeight="1">
      <c r="A42" s="379" t="s">
        <v>648</v>
      </c>
      <c r="B42" s="379"/>
      <c r="C42" s="342">
        <v>27</v>
      </c>
      <c r="D42" s="381">
        <f t="shared" si="0"/>
        <v>9206</v>
      </c>
      <c r="E42" s="381"/>
      <c r="F42" s="381">
        <f t="shared" si="48"/>
        <v>3774</v>
      </c>
      <c r="G42" s="381"/>
      <c r="H42" s="342">
        <f>SUM(H43:H51)</f>
        <v>923</v>
      </c>
      <c r="I42" s="342">
        <f>SUM(I43:I51)</f>
        <v>323</v>
      </c>
      <c r="J42" s="342">
        <f t="shared" ref="J42:U42" si="82">SUM(J43:J51)</f>
        <v>334</v>
      </c>
      <c r="K42" s="342">
        <f t="shared" si="82"/>
        <v>130</v>
      </c>
      <c r="L42" s="342">
        <f t="shared" si="82"/>
        <v>4297</v>
      </c>
      <c r="M42" s="342">
        <f t="shared" si="82"/>
        <v>2049</v>
      </c>
      <c r="N42" s="342">
        <f t="shared" si="82"/>
        <v>3260</v>
      </c>
      <c r="O42" s="342">
        <f t="shared" si="82"/>
        <v>1124</v>
      </c>
      <c r="P42" s="342">
        <f t="shared" si="82"/>
        <v>258</v>
      </c>
      <c r="Q42" s="342">
        <f t="shared" si="82"/>
        <v>45</v>
      </c>
      <c r="R42" s="342">
        <f t="shared" si="82"/>
        <v>14</v>
      </c>
      <c r="S42" s="342">
        <f t="shared" si="82"/>
        <v>0</v>
      </c>
      <c r="T42" s="342">
        <f t="shared" si="82"/>
        <v>120</v>
      </c>
      <c r="U42" s="342">
        <f t="shared" si="82"/>
        <v>103</v>
      </c>
      <c r="V42" s="379" t="str">
        <f>+A42</f>
        <v>Улаанбаатар-36 МБСБ</v>
      </c>
      <c r="W42" s="379"/>
      <c r="X42" s="83">
        <v>27</v>
      </c>
      <c r="Y42" s="82">
        <f t="shared" ref="Y42" si="83">SUM(Y43:Y51)</f>
        <v>4551</v>
      </c>
      <c r="Z42" s="82">
        <f t="shared" ref="Z42" si="84">SUM(Z43:Z51)</f>
        <v>1764</v>
      </c>
      <c r="AA42" s="82">
        <f t="shared" ref="AA42" si="85">SUM(AA43:AA51)</f>
        <v>695</v>
      </c>
      <c r="AB42" s="82">
        <f t="shared" ref="AB42" si="86">SUM(AB43:AB51)</f>
        <v>233</v>
      </c>
      <c r="AC42" s="82">
        <f t="shared" ref="AC42" si="87">SUM(AC43:AC51)</f>
        <v>3572</v>
      </c>
      <c r="AD42" s="82">
        <f t="shared" ref="AD42" si="88">SUM(AD43:AD51)</f>
        <v>1411</v>
      </c>
      <c r="AE42" s="82">
        <f t="shared" ref="AE42" si="89">SUM(AE43:AE51)</f>
        <v>284</v>
      </c>
      <c r="AF42" s="82">
        <f t="shared" ref="AF42" si="90">SUM(AF43:AF51)</f>
        <v>120</v>
      </c>
      <c r="AG42" s="82">
        <f t="shared" ref="AG42" si="91">SUM(AG43:AG51)</f>
        <v>779</v>
      </c>
      <c r="AH42" s="82">
        <f t="shared" ref="AH42" si="92">SUM(AH43:AH51)</f>
        <v>313</v>
      </c>
      <c r="AI42" s="82">
        <f t="shared" ref="AI42" si="93">SUM(AI43:AI51)</f>
        <v>402</v>
      </c>
      <c r="AJ42" s="82">
        <f t="shared" ref="AJ42" si="94">SUM(AJ43:AJ51)</f>
        <v>138</v>
      </c>
      <c r="AK42" s="82">
        <f t="shared" ref="AK42" si="95">SUM(AK43:AK51)</f>
        <v>377</v>
      </c>
      <c r="AL42" s="82">
        <f t="shared" ref="AL42" si="96">SUM(AL43:AL51)</f>
        <v>175</v>
      </c>
    </row>
    <row r="43" spans="1:38" s="50" customFormat="1" ht="16.5" customHeight="1">
      <c r="A43" s="378" t="s">
        <v>85</v>
      </c>
      <c r="B43" s="378"/>
      <c r="C43" s="199">
        <v>28</v>
      </c>
      <c r="D43" s="381">
        <f t="shared" si="0"/>
        <v>194</v>
      </c>
      <c r="E43" s="381"/>
      <c r="F43" s="381">
        <f t="shared" si="48"/>
        <v>118</v>
      </c>
      <c r="G43" s="381"/>
      <c r="H43" s="197">
        <f>+'З-ТМБ-18 сургууль'!H49</f>
        <v>0</v>
      </c>
      <c r="I43" s="197">
        <f>+'З-ТМБ-18 сургууль'!I49</f>
        <v>0</v>
      </c>
      <c r="J43" s="197">
        <f>+'З-ТМБ-18 сургууль'!J49</f>
        <v>0</v>
      </c>
      <c r="K43" s="197">
        <f>+'З-ТМБ-18 сургууль'!K49</f>
        <v>0</v>
      </c>
      <c r="L43" s="197">
        <f>+'З-ТМБ-18 сургууль'!L49</f>
        <v>174</v>
      </c>
      <c r="M43" s="197">
        <f>+'З-ТМБ-18 сургууль'!M49</f>
        <v>113</v>
      </c>
      <c r="N43" s="197">
        <f>+'З-ТМБ-18 сургууль'!N49</f>
        <v>20</v>
      </c>
      <c r="O43" s="197">
        <f>+'З-ТМБ-18 сургууль'!O49</f>
        <v>5</v>
      </c>
      <c r="P43" s="197">
        <f>+'З-ТМБ-18 сургууль'!P49</f>
        <v>0</v>
      </c>
      <c r="Q43" s="197">
        <f>+'З-ТМБ-18 сургууль'!Q49</f>
        <v>0</v>
      </c>
      <c r="R43" s="197">
        <f>+'З-ТМБ-18 сургууль'!R49</f>
        <v>0</v>
      </c>
      <c r="S43" s="197">
        <f>+'З-ТМБ-18 сургууль'!S49</f>
        <v>0</v>
      </c>
      <c r="T43" s="197">
        <f>+'З-ТМБ-18 сургууль'!T49</f>
        <v>0</v>
      </c>
      <c r="U43" s="197">
        <f>+'З-ТМБ-18 сургууль'!U49</f>
        <v>0</v>
      </c>
      <c r="V43" s="382" t="str">
        <f>+A43</f>
        <v xml:space="preserve">   Багануур-1</v>
      </c>
      <c r="W43" s="382"/>
      <c r="X43" s="51">
        <v>28</v>
      </c>
      <c r="Y43" s="197">
        <f>+'З-ТМБ-18 сургууль'!Y49</f>
        <v>41</v>
      </c>
      <c r="Z43" s="197">
        <f>+'З-ТМБ-18 сургууль'!Z49</f>
        <v>25</v>
      </c>
      <c r="AA43" s="197">
        <f>+'З-ТМБ-18 сургууль'!AA49</f>
        <v>0</v>
      </c>
      <c r="AB43" s="197">
        <f>+'З-ТМБ-18 сургууль'!AB49</f>
        <v>0</v>
      </c>
      <c r="AC43" s="197">
        <f>+'З-ТМБ-18 сургууль'!AC49</f>
        <v>41</v>
      </c>
      <c r="AD43" s="197">
        <f>+'З-ТМБ-18 сургууль'!AD49</f>
        <v>25</v>
      </c>
      <c r="AE43" s="197">
        <f>+'З-ТМБ-18 сургууль'!AE49</f>
        <v>0</v>
      </c>
      <c r="AF43" s="197">
        <f>+'З-ТМБ-18 сургууль'!AF49</f>
        <v>0</v>
      </c>
      <c r="AG43" s="197">
        <f>+'З-ТМБ-18 сургууль'!AG49</f>
        <v>5</v>
      </c>
      <c r="AH43" s="197">
        <f>+'З-ТМБ-18 сургууль'!AH49</f>
        <v>2</v>
      </c>
      <c r="AI43" s="197">
        <f>+'З-ТМБ-18 сургууль'!AI49</f>
        <v>0</v>
      </c>
      <c r="AJ43" s="197">
        <f>+'З-ТМБ-18 сургууль'!AJ49</f>
        <v>0</v>
      </c>
      <c r="AK43" s="197">
        <f>+'З-ТМБ-18 сургууль'!AK49</f>
        <v>5</v>
      </c>
      <c r="AL43" s="197">
        <f>+'З-ТМБ-18 сургууль'!AL49</f>
        <v>2</v>
      </c>
    </row>
    <row r="44" spans="1:38" s="50" customFormat="1" ht="16.5" customHeight="1">
      <c r="A44" s="378" t="s">
        <v>86</v>
      </c>
      <c r="B44" s="378"/>
      <c r="C44" s="199">
        <v>29</v>
      </c>
      <c r="D44" s="381">
        <f t="shared" si="0"/>
        <v>0</v>
      </c>
      <c r="E44" s="381"/>
      <c r="F44" s="381">
        <f t="shared" si="48"/>
        <v>0</v>
      </c>
      <c r="G44" s="381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382" t="str">
        <f t="shared" ref="V44:V51" si="97">+A44</f>
        <v xml:space="preserve">   Багахангай-0</v>
      </c>
      <c r="W44" s="382"/>
      <c r="X44" s="51">
        <v>29</v>
      </c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</row>
    <row r="45" spans="1:38" s="50" customFormat="1" ht="16.5" customHeight="1">
      <c r="A45" s="378" t="s">
        <v>90</v>
      </c>
      <c r="B45" s="378"/>
      <c r="C45" s="199">
        <v>30</v>
      </c>
      <c r="D45" s="381">
        <f t="shared" si="0"/>
        <v>2501</v>
      </c>
      <c r="E45" s="381"/>
      <c r="F45" s="381">
        <f t="shared" si="48"/>
        <v>741</v>
      </c>
      <c r="G45" s="381"/>
      <c r="H45" s="197">
        <f>+'З-ТМБ-18 сургууль'!H58+'З-ТМБ-18 сургууль'!H61+'З-ТМБ-18 сургууль'!H66+'З-ТМБ-18 сургууль'!H89+'З-ТМБ-18 сургууль'!H91+'З-ТМБ-18 сургууль'!H96+'З-ТМБ-18 сургууль'!H98</f>
        <v>415</v>
      </c>
      <c r="I45" s="197">
        <f>+'З-ТМБ-18 сургууль'!I58+'З-ТМБ-18 сургууль'!I61+'З-ТМБ-18 сургууль'!I66+'З-ТМБ-18 сургууль'!I89+'З-ТМБ-18 сургууль'!I91+'З-ТМБ-18 сургууль'!I96+'З-ТМБ-18 сургууль'!I98</f>
        <v>93</v>
      </c>
      <c r="J45" s="197">
        <f>+'З-ТМБ-18 сургууль'!J58+'З-ТМБ-18 сургууль'!J61+'З-ТМБ-18 сургууль'!J66+'З-ТМБ-18 сургууль'!J89+'З-ТМБ-18 сургууль'!J91+'З-ТМБ-18 сургууль'!J96+'З-ТМБ-18 сургууль'!J98</f>
        <v>125</v>
      </c>
      <c r="K45" s="197">
        <f>+'З-ТМБ-18 сургууль'!K58+'З-ТМБ-18 сургууль'!K61+'З-ТМБ-18 сургууль'!K66+'З-ТМБ-18 сургууль'!K89+'З-ТМБ-18 сургууль'!K91+'З-ТМБ-18 сургууль'!K96+'З-ТМБ-18 сургууль'!K98</f>
        <v>37</v>
      </c>
      <c r="L45" s="197">
        <f>+'З-ТМБ-18 сургууль'!L58+'З-ТМБ-18 сургууль'!L61+'З-ТМБ-18 сургууль'!L66+'З-ТМБ-18 сургууль'!L89+'З-ТМБ-18 сургууль'!L91+'З-ТМБ-18 сургууль'!L96+'З-ТМБ-18 сургууль'!L98</f>
        <v>891</v>
      </c>
      <c r="M45" s="197">
        <f>+'З-ТМБ-18 сургууль'!M58+'З-ТМБ-18 сургууль'!M61+'З-ТМБ-18 сургууль'!M66+'З-ТМБ-18 сургууль'!M89+'З-ТМБ-18 сургууль'!M91+'З-ТМБ-18 сургууль'!M96+'З-ТМБ-18 сургууль'!M98</f>
        <v>402</v>
      </c>
      <c r="N45" s="197">
        <f>+'З-ТМБ-18 сургууль'!N58+'З-ТМБ-18 сургууль'!N61+'З-ТМБ-18 сургууль'!N66+'З-ТМБ-18 сургууль'!N89+'З-ТМБ-18 сургууль'!N91+'З-ТМБ-18 сургууль'!N96+'З-ТМБ-18 сургууль'!N98</f>
        <v>1050</v>
      </c>
      <c r="O45" s="197">
        <f>+'З-ТМБ-18 сургууль'!O58+'З-ТМБ-18 сургууль'!O61+'З-ТМБ-18 сургууль'!O66+'З-ТМБ-18 сургууль'!O89+'З-ТМБ-18 сургууль'!O91+'З-ТМБ-18 сургууль'!O96+'З-ТМБ-18 сургууль'!O98</f>
        <v>209</v>
      </c>
      <c r="P45" s="197">
        <f>+'З-ТМБ-18 сургууль'!P58+'З-ТМБ-18 сургууль'!P61+'З-ТМБ-18 сургууль'!P66+'З-ТМБ-18 сургууль'!P89+'З-ТМБ-18 сургууль'!P91+'З-ТМБ-18 сургууль'!P96+'З-ТМБ-18 сургууль'!P98</f>
        <v>20</v>
      </c>
      <c r="Q45" s="197">
        <f>+'З-ТМБ-18 сургууль'!Q58+'З-ТМБ-18 сургууль'!Q61+'З-ТМБ-18 сургууль'!Q66+'З-ТМБ-18 сургууль'!Q89+'З-ТМБ-18 сургууль'!Q91+'З-ТМБ-18 сургууль'!Q96+'З-ТМБ-18 сургууль'!Q98</f>
        <v>0</v>
      </c>
      <c r="R45" s="197">
        <f>+'З-ТМБ-18 сургууль'!R58+'З-ТМБ-18 сургууль'!R61+'З-ТМБ-18 сургууль'!R66+'З-ТМБ-18 сургууль'!R89+'З-ТМБ-18 сургууль'!R91+'З-ТМБ-18 сургууль'!R96+'З-ТМБ-18 сургууль'!R98</f>
        <v>0</v>
      </c>
      <c r="S45" s="197">
        <f>+'З-ТМБ-18 сургууль'!S58+'З-ТМБ-18 сургууль'!S61+'З-ТМБ-18 сургууль'!S66+'З-ТМБ-18 сургууль'!S89+'З-ТМБ-18 сургууль'!S91+'З-ТМБ-18 сургууль'!S96+'З-ТМБ-18 сургууль'!S98</f>
        <v>0</v>
      </c>
      <c r="T45" s="197">
        <f>+'З-ТМБ-18 сургууль'!T58+'З-ТМБ-18 сургууль'!T61+'З-ТМБ-18 сургууль'!T66+'З-ТМБ-18 сургууль'!T89+'З-ТМБ-18 сургууль'!T91+'З-ТМБ-18 сургууль'!T96+'З-ТМБ-18 сургууль'!T98</f>
        <v>0</v>
      </c>
      <c r="U45" s="197">
        <f>+'З-ТМБ-18 сургууль'!U58+'З-ТМБ-18 сургууль'!U61+'З-ТМБ-18 сургууль'!U66+'З-ТМБ-18 сургууль'!U89+'З-ТМБ-18 сургууль'!U91+'З-ТМБ-18 сургууль'!U96+'З-ТМБ-18 сургууль'!U98</f>
        <v>0</v>
      </c>
      <c r="V45" s="382" t="str">
        <f t="shared" si="97"/>
        <v xml:space="preserve">   Баянгол-7</v>
      </c>
      <c r="W45" s="382"/>
      <c r="X45" s="51">
        <v>30</v>
      </c>
      <c r="Y45" s="197">
        <f>+'З-ТМБ-18 сургууль'!Y58+'З-ТМБ-18 сургууль'!Y61+'З-ТМБ-18 сургууль'!Y66+'З-ТМБ-18 сургууль'!Y89+'З-ТМБ-18 сургууль'!Y91+'З-ТМБ-18 сургууль'!Y96+'З-ТМБ-18 сургууль'!Y98</f>
        <v>1143</v>
      </c>
      <c r="Z45" s="197">
        <f>+'З-ТМБ-18 сургууль'!Z58+'З-ТМБ-18 сургууль'!Z61+'З-ТМБ-18 сургууль'!Z66+'З-ТМБ-18 сургууль'!Z89+'З-ТМБ-18 сургууль'!Z91+'З-ТМБ-18 сургууль'!Z96+'З-ТМБ-18 сургууль'!Z98</f>
        <v>332</v>
      </c>
      <c r="AA45" s="197">
        <f>+'З-ТМБ-18 сургууль'!AA58+'З-ТМБ-18 сургууль'!AA61+'З-ТМБ-18 сургууль'!AA66+'З-ТМБ-18 сургууль'!AA89+'З-ТМБ-18 сургууль'!AA91+'З-ТМБ-18 сургууль'!AA96+'З-ТМБ-18 сургууль'!AA98</f>
        <v>305</v>
      </c>
      <c r="AB45" s="197">
        <f>+'З-ТМБ-18 сургууль'!AB58+'З-ТМБ-18 сургууль'!AB61+'З-ТМБ-18 сургууль'!AB66+'З-ТМБ-18 сургууль'!AB89+'З-ТМБ-18 сургууль'!AB91+'З-ТМБ-18 сургууль'!AB96+'З-ТМБ-18 сургууль'!AB98</f>
        <v>67</v>
      </c>
      <c r="AC45" s="197">
        <f>+'З-ТМБ-18 сургууль'!AC58+'З-ТМБ-18 сургууль'!AC61+'З-ТМБ-18 сургууль'!AC66+'З-ТМБ-18 сургууль'!AC89+'З-ТМБ-18 сургууль'!AC91+'З-ТМБ-18 сургууль'!AC96+'З-ТМБ-18 сургууль'!AC98</f>
        <v>830</v>
      </c>
      <c r="AD45" s="197">
        <f>+'З-ТМБ-18 сургууль'!AD58+'З-ТМБ-18 сургууль'!AD61+'З-ТМБ-18 сургууль'!AD66+'З-ТМБ-18 сургууль'!AD89+'З-ТМБ-18 сургууль'!AD91+'З-ТМБ-18 сургууль'!AD96+'З-ТМБ-18 сургууль'!AD98</f>
        <v>265</v>
      </c>
      <c r="AE45" s="197">
        <f>+'З-ТМБ-18 сургууль'!AE58+'З-ТМБ-18 сургууль'!AE61+'З-ТМБ-18 сургууль'!AE66+'З-ТМБ-18 сургууль'!AE89+'З-ТМБ-18 сургууль'!AE91+'З-ТМБ-18 сургууль'!AE96+'З-ТМБ-18 сургууль'!AE98</f>
        <v>8</v>
      </c>
      <c r="AF45" s="197">
        <f>+'З-ТМБ-18 сургууль'!AF58+'З-ТМБ-18 сургууль'!AF61+'З-ТМБ-18 сургууль'!AF66+'З-ТМБ-18 сургууль'!AF89+'З-ТМБ-18 сургууль'!AF91+'З-ТМБ-18 сургууль'!AF96+'З-ТМБ-18 сургууль'!AF98</f>
        <v>0</v>
      </c>
      <c r="AG45" s="197">
        <f>+'З-ТМБ-18 сургууль'!AG58+'З-ТМБ-18 сургууль'!AG61+'З-ТМБ-18 сургууль'!AG66+'З-ТМБ-18 сургууль'!AG89+'З-ТМБ-18 сургууль'!AG91+'З-ТМБ-18 сургууль'!AG96+'З-ТМБ-18 сургууль'!AG98</f>
        <v>265</v>
      </c>
      <c r="AH45" s="197">
        <f>+'З-ТМБ-18 сургууль'!AH58+'З-ТМБ-18 сургууль'!AH61+'З-ТМБ-18 сургууль'!AH66+'З-ТМБ-18 сургууль'!AH89+'З-ТМБ-18 сургууль'!AH91+'З-ТМБ-18 сургууль'!AH96+'З-ТМБ-18 сургууль'!AH98</f>
        <v>73</v>
      </c>
      <c r="AI45" s="197">
        <f>+'З-ТМБ-18 сургууль'!AI58+'З-ТМБ-18 сургууль'!AI61+'З-ТМБ-18 сургууль'!AI66+'З-ТМБ-18 сургууль'!AI89+'З-ТМБ-18 сургууль'!AI91+'З-ТМБ-18 сургууль'!AI96+'З-ТМБ-18 сургууль'!AI98</f>
        <v>126</v>
      </c>
      <c r="AJ45" s="197">
        <f>+'З-ТМБ-18 сургууль'!AJ58+'З-ТМБ-18 сургууль'!AJ61+'З-ТМБ-18 сургууль'!AJ66+'З-ТМБ-18 сургууль'!AJ89+'З-ТМБ-18 сургууль'!AJ91+'З-ТМБ-18 сургууль'!AJ96+'З-ТМБ-18 сургууль'!AJ98</f>
        <v>22</v>
      </c>
      <c r="AK45" s="197">
        <f>+'З-ТМБ-18 сургууль'!AK58+'З-ТМБ-18 сургууль'!AK61+'З-ТМБ-18 сургууль'!AK66+'З-ТМБ-18 сургууль'!AK89+'З-ТМБ-18 сургууль'!AK91+'З-ТМБ-18 сургууль'!AK96+'З-ТМБ-18 сургууль'!AK98</f>
        <v>139</v>
      </c>
      <c r="AL45" s="197">
        <f>+'З-ТМБ-18 сургууль'!AL58+'З-ТМБ-18 сургууль'!AL61+'З-ТМБ-18 сургууль'!AL66+'З-ТМБ-18 сургууль'!AL89+'З-ТМБ-18 сургууль'!AL91+'З-ТМБ-18 сургууль'!AL96+'З-ТМБ-18 сургууль'!AL98</f>
        <v>51</v>
      </c>
    </row>
    <row r="46" spans="1:38" s="50" customFormat="1" ht="16.5" customHeight="1">
      <c r="A46" s="378" t="s">
        <v>646</v>
      </c>
      <c r="B46" s="378"/>
      <c r="C46" s="199">
        <v>31</v>
      </c>
      <c r="D46" s="381">
        <f t="shared" si="0"/>
        <v>2232</v>
      </c>
      <c r="E46" s="381"/>
      <c r="F46" s="381">
        <f t="shared" si="48"/>
        <v>954</v>
      </c>
      <c r="G46" s="381"/>
      <c r="H46" s="197">
        <f>+'З-ТМБ-18 сургууль'!H46+'З-ТМБ-18 сургууль'!H50+'З-ТМБ-18 сургууль'!H52+'З-ТМБ-18 сургууль'!H54+'З-ТМБ-18 сургууль'!H86+'З-ТМБ-18 сургууль'!H87+'З-ТМБ-18 сургууль'!H100+'З-ТМБ-18 сургууль'!H101</f>
        <v>298</v>
      </c>
      <c r="I46" s="197">
        <f>+'З-ТМБ-18 сургууль'!I46+'З-ТМБ-18 сургууль'!I50+'З-ТМБ-18 сургууль'!I52+'З-ТМБ-18 сургууль'!I54+'З-ТМБ-18 сургууль'!I86+'З-ТМБ-18 сургууль'!I87+'З-ТМБ-18 сургууль'!I100+'З-ТМБ-18 сургууль'!I101</f>
        <v>141</v>
      </c>
      <c r="J46" s="197">
        <f>+'З-ТМБ-18 сургууль'!J46+'З-ТМБ-18 сургууль'!J50+'З-ТМБ-18 сургууль'!J52+'З-ТМБ-18 сургууль'!J54+'З-ТМБ-18 сургууль'!J86+'З-ТМБ-18 сургууль'!J87+'З-ТМБ-18 сургууль'!J100+'З-ТМБ-18 сургууль'!J101</f>
        <v>10</v>
      </c>
      <c r="K46" s="197">
        <f>+'З-ТМБ-18 сургууль'!K46+'З-ТМБ-18 сургууль'!K50+'З-ТМБ-18 сургууль'!K52+'З-ТМБ-18 сургууль'!K54+'З-ТМБ-18 сургууль'!K86+'З-ТМБ-18 сургууль'!K87+'З-ТМБ-18 сургууль'!K100+'З-ТМБ-18 сургууль'!K101</f>
        <v>6</v>
      </c>
      <c r="L46" s="197">
        <f>+'З-ТМБ-18 сургууль'!L46+'З-ТМБ-18 сургууль'!L50+'З-ТМБ-18 сургууль'!L52+'З-ТМБ-18 сургууль'!L54+'З-ТМБ-18 сургууль'!L86+'З-ТМБ-18 сургууль'!L87+'З-ТМБ-18 сургууль'!L100+'З-ТМБ-18 сургууль'!L101</f>
        <v>1384</v>
      </c>
      <c r="M46" s="197">
        <f>+'З-ТМБ-18 сургууль'!M46+'З-ТМБ-18 сургууль'!M50+'З-ТМБ-18 сургууль'!M52+'З-ТМБ-18 сургууль'!M54+'З-ТМБ-18 сургууль'!M86+'З-ТМБ-18 сургууль'!M87+'З-ТМБ-18 сургууль'!M100+'З-ТМБ-18 сургууль'!M101</f>
        <v>595</v>
      </c>
      <c r="N46" s="197">
        <f>+'З-ТМБ-18 сургууль'!N46+'З-ТМБ-18 сургууль'!N50+'З-ТМБ-18 сургууль'!N52+'З-ТМБ-18 сургууль'!N54+'З-ТМБ-18 сургууль'!N86+'З-ТМБ-18 сургууль'!N87+'З-ТМБ-18 сургууль'!N100+'З-ТМБ-18 сургууль'!N101</f>
        <v>404</v>
      </c>
      <c r="O46" s="197">
        <f>+'З-ТМБ-18 сургууль'!O46+'З-ТМБ-18 сургууль'!O50+'З-ТМБ-18 сургууль'!O52+'З-ТМБ-18 сургууль'!O54+'З-ТМБ-18 сургууль'!O86+'З-ТМБ-18 сургууль'!O87+'З-ТМБ-18 сургууль'!O100+'З-ТМБ-18 сургууль'!O101</f>
        <v>195</v>
      </c>
      <c r="P46" s="197">
        <f>+'З-ТМБ-18 сургууль'!P46+'З-ТМБ-18 сургууль'!P50+'З-ТМБ-18 сургууль'!P52+'З-ТМБ-18 сургууль'!P54+'З-ТМБ-18 сургууль'!P86+'З-ТМБ-18 сургууль'!P87+'З-ТМБ-18 сургууль'!P100+'З-ТМБ-18 сургууль'!P101</f>
        <v>136</v>
      </c>
      <c r="Q46" s="197">
        <f>+'З-ТМБ-18 сургууль'!Q46+'З-ТМБ-18 сургууль'!Q50+'З-ТМБ-18 сургууль'!Q52+'З-ТМБ-18 сургууль'!Q54+'З-ТМБ-18 сургууль'!Q86+'З-ТМБ-18 сургууль'!Q87+'З-ТМБ-18 сургууль'!Q100+'З-ТМБ-18 сургууль'!Q101</f>
        <v>17</v>
      </c>
      <c r="R46" s="197">
        <f>+'З-ТМБ-18 сургууль'!R46+'З-ТМБ-18 сургууль'!R50+'З-ТМБ-18 сургууль'!R52+'З-ТМБ-18 сургууль'!R54+'З-ТМБ-18 сургууль'!R86+'З-ТМБ-18 сургууль'!R87+'З-ТМБ-18 сургууль'!R100+'З-ТМБ-18 сургууль'!R101</f>
        <v>0</v>
      </c>
      <c r="S46" s="197">
        <f>+'З-ТМБ-18 сургууль'!S46+'З-ТМБ-18 сургууль'!S50+'З-ТМБ-18 сургууль'!S52+'З-ТМБ-18 сургууль'!S54+'З-ТМБ-18 сургууль'!S86+'З-ТМБ-18 сургууль'!S87+'З-ТМБ-18 сургууль'!S100+'З-ТМБ-18 сургууль'!S101</f>
        <v>0</v>
      </c>
      <c r="T46" s="197">
        <f>+'З-ТМБ-18 сургууль'!T46+'З-ТМБ-18 сургууль'!T50+'З-ТМБ-18 сургууль'!T52+'З-ТМБ-18 сургууль'!T54+'З-ТМБ-18 сургууль'!T86+'З-ТМБ-18 сургууль'!T87+'З-ТМБ-18 сургууль'!T100+'З-ТМБ-18 сургууль'!T101</f>
        <v>0</v>
      </c>
      <c r="U46" s="197">
        <f>+'З-ТМБ-18 сургууль'!U46+'З-ТМБ-18 сургууль'!U50+'З-ТМБ-18 сургууль'!U52+'З-ТМБ-18 сургууль'!U54+'З-ТМБ-18 сургууль'!U86+'З-ТМБ-18 сургууль'!U87+'З-ТМБ-18 сургууль'!U100+'З-ТМБ-18 сургууль'!U101</f>
        <v>0</v>
      </c>
      <c r="V46" s="382" t="str">
        <f t="shared" si="97"/>
        <v xml:space="preserve">   Баянзүрх-8</v>
      </c>
      <c r="W46" s="382"/>
      <c r="X46" s="51">
        <v>31</v>
      </c>
      <c r="Y46" s="197">
        <f>+'З-ТМБ-18 сургууль'!Y46+'З-ТМБ-18 сургууль'!Y50+'З-ТМБ-18 сургууль'!Y52+'З-ТМБ-18 сургууль'!Y54+'З-ТМБ-18 сургууль'!Y86+'З-ТМБ-18 сургууль'!Y87+'З-ТМБ-18 сургууль'!Y100+'З-ТМБ-18 сургууль'!Y101</f>
        <v>1232</v>
      </c>
      <c r="Z46" s="197">
        <f>+'З-ТМБ-18 сургууль'!Z46+'З-ТМБ-18 сургууль'!Z50+'З-ТМБ-18 сургууль'!Z52+'З-ТМБ-18 сургууль'!Z54+'З-ТМБ-18 сургууль'!Z86+'З-ТМБ-18 сургууль'!Z87+'З-ТМБ-18 сургууль'!Z100+'З-ТМБ-18 сургууль'!Z101</f>
        <v>486</v>
      </c>
      <c r="AA46" s="197">
        <f>+'З-ТМБ-18 сургууль'!AA46+'З-ТМБ-18 сургууль'!AA50+'З-ТМБ-18 сургууль'!AA52+'З-ТМБ-18 сургууль'!AA54+'З-ТМБ-18 сургууль'!AA86+'З-ТМБ-18 сургууль'!AA87+'З-ТМБ-18 сургууль'!AA100+'З-ТМБ-18 сургууль'!AA101</f>
        <v>200</v>
      </c>
      <c r="AB46" s="197">
        <f>+'З-ТМБ-18 сургууль'!AB46+'З-ТМБ-18 сургууль'!AB50+'З-ТМБ-18 сургууль'!AB52+'З-ТМБ-18 сургууль'!AB54+'З-ТМБ-18 сургууль'!AB86+'З-ТМБ-18 сургууль'!AB87+'З-ТМБ-18 сургууль'!AB100+'З-ТМБ-18 сургууль'!AB101</f>
        <v>84</v>
      </c>
      <c r="AC46" s="197">
        <f>+'З-ТМБ-18 сургууль'!AC46+'З-ТМБ-18 сургууль'!AC50+'З-ТМБ-18 сургууль'!AC52+'З-ТМБ-18 сургууль'!AC54+'З-ТМБ-18 сургууль'!AC86+'З-ТМБ-18 сургууль'!AC87+'З-ТМБ-18 сургууль'!AC100+'З-ТМБ-18 сургууль'!AC101</f>
        <v>1004</v>
      </c>
      <c r="AD46" s="197">
        <f>+'З-ТМБ-18 сургууль'!AD46+'З-ТМБ-18 сургууль'!AD50+'З-ТМБ-18 сургууль'!AD52+'З-ТМБ-18 сургууль'!AD54+'З-ТМБ-18 сургууль'!AD86+'З-ТМБ-18 сургууль'!AD87+'З-ТМБ-18 сургууль'!AD100+'З-ТМБ-18 сургууль'!AD101</f>
        <v>402</v>
      </c>
      <c r="AE46" s="197">
        <f>+'З-ТМБ-18 сургууль'!AE46+'З-ТМБ-18 сургууль'!AE50+'З-ТМБ-18 сургууль'!AE52+'З-ТМБ-18 сургууль'!AE54+'З-ТМБ-18 сургууль'!AE86+'З-ТМБ-18 сургууль'!AE87+'З-ТМБ-18 сургууль'!AE100+'З-ТМБ-18 сургууль'!AE101</f>
        <v>28</v>
      </c>
      <c r="AF46" s="197">
        <f>+'З-ТМБ-18 сургууль'!AF46+'З-ТМБ-18 сургууль'!AF50+'З-ТМБ-18 сургууль'!AF52+'З-ТМБ-18 сургууль'!AF54+'З-ТМБ-18 сургууль'!AF86+'З-ТМБ-18 сургууль'!AF87+'З-ТМБ-18 сургууль'!AF100+'З-ТМБ-18 сургууль'!AF101</f>
        <v>0</v>
      </c>
      <c r="AG46" s="197">
        <f>+'З-ТМБ-18 сургууль'!AG46+'З-ТМБ-18 сургууль'!AG50+'З-ТМБ-18 сургууль'!AG52+'З-ТМБ-18 сургууль'!AG54+'З-ТМБ-18 сургууль'!AG86+'З-ТМБ-18 сургууль'!AG87+'З-ТМБ-18 сургууль'!AG100+'З-ТМБ-18 сургууль'!AG101</f>
        <v>52</v>
      </c>
      <c r="AH46" s="197">
        <f>+'З-ТМБ-18 сургууль'!AH46+'З-ТМБ-18 сургууль'!AH50+'З-ТМБ-18 сургууль'!AH52+'З-ТМБ-18 сургууль'!AH54+'З-ТМБ-18 сургууль'!AH86+'З-ТМБ-18 сургууль'!AH87+'З-ТМБ-18 сургууль'!AH100+'З-ТМБ-18 сургууль'!AH101</f>
        <v>18</v>
      </c>
      <c r="AI46" s="197">
        <f>+'З-ТМБ-18 сургууль'!AI46+'З-ТМБ-18 сургууль'!AI50+'З-ТМБ-18 сургууль'!AI52+'З-ТМБ-18 сургууль'!AI54+'З-ТМБ-18 сургууль'!AI86+'З-ТМБ-18 сургууль'!AI87+'З-ТМБ-18 сургууль'!AI100+'З-ТМБ-18 сургууль'!AI101</f>
        <v>28</v>
      </c>
      <c r="AJ46" s="197">
        <f>+'З-ТМБ-18 сургууль'!AJ46+'З-ТМБ-18 сургууль'!AJ50+'З-ТМБ-18 сургууль'!AJ52+'З-ТМБ-18 сургууль'!AJ54+'З-ТМБ-18 сургууль'!AJ86+'З-ТМБ-18 сургууль'!AJ87+'З-ТМБ-18 сургууль'!AJ100+'З-ТМБ-18 сургууль'!AJ101</f>
        <v>5</v>
      </c>
      <c r="AK46" s="197">
        <f>+'З-ТМБ-18 сургууль'!AK46+'З-ТМБ-18 сургууль'!AK50+'З-ТМБ-18 сургууль'!AK52+'З-ТМБ-18 сургууль'!AK54+'З-ТМБ-18 сургууль'!AK86+'З-ТМБ-18 сургууль'!AK87+'З-ТМБ-18 сургууль'!AK100+'З-ТМБ-18 сургууль'!AK101</f>
        <v>24</v>
      </c>
      <c r="AL46" s="197">
        <f>+'З-ТМБ-18 сургууль'!AL46+'З-ТМБ-18 сургууль'!AL50+'З-ТМБ-18 сургууль'!AL52+'З-ТМБ-18 сургууль'!AL54+'З-ТМБ-18 сургууль'!AL86+'З-ТМБ-18 сургууль'!AL87+'З-ТМБ-18 сургууль'!AL100+'З-ТМБ-18 сургууль'!AL101</f>
        <v>13</v>
      </c>
    </row>
    <row r="47" spans="1:38" s="50" customFormat="1" ht="16.5" customHeight="1">
      <c r="A47" s="378" t="s">
        <v>87</v>
      </c>
      <c r="B47" s="378"/>
      <c r="C47" s="199">
        <v>32</v>
      </c>
      <c r="D47" s="381">
        <f t="shared" si="0"/>
        <v>265</v>
      </c>
      <c r="E47" s="381"/>
      <c r="F47" s="381">
        <f t="shared" si="48"/>
        <v>116</v>
      </c>
      <c r="G47" s="381"/>
      <c r="H47" s="197">
        <f>+'З-ТМБ-18 сургууль'!H76</f>
        <v>0</v>
      </c>
      <c r="I47" s="197">
        <f>+'З-ТМБ-18 сургууль'!I76</f>
        <v>0</v>
      </c>
      <c r="J47" s="197">
        <f>+'З-ТМБ-18 сургууль'!J76</f>
        <v>0</v>
      </c>
      <c r="K47" s="197">
        <f>+'З-ТМБ-18 сургууль'!K76</f>
        <v>0</v>
      </c>
      <c r="L47" s="197">
        <f>+'З-ТМБ-18 сургууль'!L76</f>
        <v>79</v>
      </c>
      <c r="M47" s="197">
        <f>+'З-ТМБ-18 сургууль'!M76</f>
        <v>48</v>
      </c>
      <c r="N47" s="197">
        <f>+'З-ТМБ-18 сургууль'!N76</f>
        <v>166</v>
      </c>
      <c r="O47" s="197">
        <f>+'З-ТМБ-18 сургууль'!O76</f>
        <v>49</v>
      </c>
      <c r="P47" s="197">
        <f>+'З-ТМБ-18 сургууль'!P76</f>
        <v>20</v>
      </c>
      <c r="Q47" s="197">
        <f>+'З-ТМБ-18 сургууль'!Q76</f>
        <v>19</v>
      </c>
      <c r="R47" s="197">
        <f>+'З-ТМБ-18 сургууль'!R76</f>
        <v>0</v>
      </c>
      <c r="S47" s="197">
        <f>+'З-ТМБ-18 сургууль'!S76</f>
        <v>0</v>
      </c>
      <c r="T47" s="197">
        <f>+'З-ТМБ-18 сургууль'!T76</f>
        <v>0</v>
      </c>
      <c r="U47" s="197">
        <f>+'З-ТМБ-18 сургууль'!U76</f>
        <v>0</v>
      </c>
      <c r="V47" s="382" t="str">
        <f t="shared" si="97"/>
        <v xml:space="preserve">   Налайх-1</v>
      </c>
      <c r="W47" s="382"/>
      <c r="X47" s="51">
        <v>32</v>
      </c>
      <c r="Y47" s="197">
        <f>+'З-ТМБ-18 сургууль'!Y76</f>
        <v>136</v>
      </c>
      <c r="Z47" s="197">
        <f>+'З-ТМБ-18 сургууль'!Z76</f>
        <v>46</v>
      </c>
      <c r="AA47" s="197">
        <f>+'З-ТМБ-18 сургууль'!AA76</f>
        <v>0</v>
      </c>
      <c r="AB47" s="197">
        <f>+'З-ТМБ-18 сургууль'!AB76</f>
        <v>0</v>
      </c>
      <c r="AC47" s="197">
        <f>+'З-ТМБ-18 сургууль'!AC76</f>
        <v>136</v>
      </c>
      <c r="AD47" s="197">
        <f>+'З-ТМБ-18 сургууль'!AD76</f>
        <v>46</v>
      </c>
      <c r="AE47" s="197">
        <f>+'З-ТМБ-18 сургууль'!AE76</f>
        <v>0</v>
      </c>
      <c r="AF47" s="197">
        <f>+'З-ТМБ-18 сургууль'!AF76</f>
        <v>0</v>
      </c>
      <c r="AG47" s="197">
        <f>+'З-ТМБ-18 сургууль'!AG76</f>
        <v>38</v>
      </c>
      <c r="AH47" s="197">
        <f>+'З-ТМБ-18 сургууль'!AH76</f>
        <v>8</v>
      </c>
      <c r="AI47" s="197">
        <f>+'З-ТМБ-18 сургууль'!AI76</f>
        <v>29</v>
      </c>
      <c r="AJ47" s="197">
        <f>+'З-ТМБ-18 сургууль'!AJ76</f>
        <v>7</v>
      </c>
      <c r="AK47" s="197">
        <f>+'З-ТМБ-18 сургууль'!AK76</f>
        <v>9</v>
      </c>
      <c r="AL47" s="197">
        <f>+'З-ТМБ-18 сургууль'!AL76</f>
        <v>1</v>
      </c>
    </row>
    <row r="48" spans="1:38" s="50" customFormat="1" ht="16.5" customHeight="1">
      <c r="A48" s="380" t="s">
        <v>103</v>
      </c>
      <c r="B48" s="380"/>
      <c r="C48" s="199">
        <v>33</v>
      </c>
      <c r="D48" s="381">
        <f t="shared" si="0"/>
        <v>715</v>
      </c>
      <c r="E48" s="381"/>
      <c r="F48" s="381">
        <f t="shared" si="48"/>
        <v>246</v>
      </c>
      <c r="G48" s="381"/>
      <c r="H48" s="197">
        <f>+'З-ТМБ-18 сургууль'!H53+'З-ТМБ-18 сургууль'!H55+'З-ТМБ-18 сургууль'!H57</f>
        <v>0</v>
      </c>
      <c r="I48" s="197">
        <f>+'З-ТМБ-18 сургууль'!I53+'З-ТМБ-18 сургууль'!I55+'З-ТМБ-18 сургууль'!I57</f>
        <v>0</v>
      </c>
      <c r="J48" s="197">
        <f>+'З-ТМБ-18 сургууль'!J53+'З-ТМБ-18 сургууль'!J55+'З-ТМБ-18 сургууль'!J57</f>
        <v>0</v>
      </c>
      <c r="K48" s="197">
        <f>+'З-ТМБ-18 сургууль'!K53+'З-ТМБ-18 сургууль'!K55+'З-ТМБ-18 сургууль'!K57</f>
        <v>0</v>
      </c>
      <c r="L48" s="197">
        <f>+'З-ТМБ-18 сургууль'!L53+'З-ТМБ-18 сургууль'!L55+'З-ТМБ-18 сургууль'!L57</f>
        <v>535</v>
      </c>
      <c r="M48" s="197">
        <f>+'З-ТМБ-18 сургууль'!M53+'З-ТМБ-18 сургууль'!M55+'З-ТМБ-18 сургууль'!M57</f>
        <v>154</v>
      </c>
      <c r="N48" s="197">
        <f>+'З-ТМБ-18 сургууль'!N53+'З-ТМБ-18 сургууль'!N55+'З-ТМБ-18 сургууль'!N57</f>
        <v>113</v>
      </c>
      <c r="O48" s="197">
        <f>+'З-ТМБ-18 сургууль'!O53+'З-ТМБ-18 сургууль'!O55+'З-ТМБ-18 сургууль'!O57</f>
        <v>83</v>
      </c>
      <c r="P48" s="197">
        <f>+'З-ТМБ-18 сургууль'!P53+'З-ТМБ-18 сургууль'!P55+'З-ТМБ-18 сургууль'!P57</f>
        <v>67</v>
      </c>
      <c r="Q48" s="197">
        <f>+'З-ТМБ-18 сургууль'!Q53+'З-ТМБ-18 сургууль'!Q55+'З-ТМБ-18 сургууль'!Q57</f>
        <v>9</v>
      </c>
      <c r="R48" s="197">
        <f>+'З-ТМБ-18 сургууль'!R53+'З-ТМБ-18 сургууль'!R55+'З-ТМБ-18 сургууль'!R57</f>
        <v>0</v>
      </c>
      <c r="S48" s="197">
        <f>+'З-ТМБ-18 сургууль'!S53+'З-ТМБ-18 сургууль'!S55+'З-ТМБ-18 сургууль'!S57</f>
        <v>0</v>
      </c>
      <c r="T48" s="197">
        <f>+'З-ТМБ-18 сургууль'!T53+'З-ТМБ-18 сургууль'!T55+'З-ТМБ-18 сургууль'!T57</f>
        <v>0</v>
      </c>
      <c r="U48" s="197">
        <f>+'З-ТМБ-18 сургууль'!U53+'З-ТМБ-18 сургууль'!U55+'З-ТМБ-18 сургууль'!U57</f>
        <v>0</v>
      </c>
      <c r="V48" s="382" t="str">
        <f t="shared" si="97"/>
        <v xml:space="preserve">   Сонгинохайрхан-3</v>
      </c>
      <c r="W48" s="382"/>
      <c r="X48" s="51">
        <v>33</v>
      </c>
      <c r="Y48" s="197">
        <f>+'З-ТМБ-18 сургууль'!Y53+'З-ТМБ-18 сургууль'!Y55+'З-ТМБ-18 сургууль'!Y57</f>
        <v>411</v>
      </c>
      <c r="Z48" s="197">
        <f>+'З-ТМБ-18 сургууль'!Z53+'З-ТМБ-18 сургууль'!Z55+'З-ТМБ-18 сургууль'!Z57</f>
        <v>77</v>
      </c>
      <c r="AA48" s="197">
        <f>+'З-ТМБ-18 сургууль'!AA53+'З-ТМБ-18 сургууль'!AA55+'З-ТМБ-18 сургууль'!AA57</f>
        <v>0</v>
      </c>
      <c r="AB48" s="197">
        <f>+'З-ТМБ-18 сургууль'!AB53+'З-ТМБ-18 сургууль'!AB55+'З-ТМБ-18 сургууль'!AB57</f>
        <v>0</v>
      </c>
      <c r="AC48" s="197">
        <f>+'З-ТМБ-18 сургууль'!AC53+'З-ТМБ-18 сургууль'!AC55+'З-ТМБ-18 сургууль'!AC57</f>
        <v>344</v>
      </c>
      <c r="AD48" s="197">
        <f>+'З-ТМБ-18 сургууль'!AD53+'З-ТМБ-18 сургууль'!AD55+'З-ТМБ-18 сургууль'!AD57</f>
        <v>68</v>
      </c>
      <c r="AE48" s="197">
        <f>+'З-ТМБ-18 сургууль'!AE53+'З-ТМБ-18 сургууль'!AE55+'З-ТМБ-18 сургууль'!AE57</f>
        <v>67</v>
      </c>
      <c r="AF48" s="197">
        <f>+'З-ТМБ-18 сургууль'!AF53+'З-ТМБ-18 сургууль'!AF55+'З-ТМБ-18 сургууль'!AF57</f>
        <v>9</v>
      </c>
      <c r="AG48" s="197">
        <f>+'З-ТМБ-18 сургууль'!AG53+'З-ТМБ-18 сургууль'!AG55+'З-ТМБ-18 сургууль'!AG57</f>
        <v>2</v>
      </c>
      <c r="AH48" s="197">
        <f>+'З-ТМБ-18 сургууль'!AH53+'З-ТМБ-18 сургууль'!AH55+'З-ТМБ-18 сургууль'!AH57</f>
        <v>0</v>
      </c>
      <c r="AI48" s="197">
        <f>+'З-ТМБ-18 сургууль'!AI53+'З-ТМБ-18 сургууль'!AI55+'З-ТМБ-18 сургууль'!AI57</f>
        <v>0</v>
      </c>
      <c r="AJ48" s="197">
        <f>+'З-ТМБ-18 сургууль'!AJ53+'З-ТМБ-18 сургууль'!AJ55+'З-ТМБ-18 сургууль'!AJ57</f>
        <v>0</v>
      </c>
      <c r="AK48" s="197">
        <f>+'З-ТМБ-18 сургууль'!AK53+'З-ТМБ-18 сургууль'!AK55+'З-ТМБ-18 сургууль'!AK57</f>
        <v>2</v>
      </c>
      <c r="AL48" s="197">
        <f>+'З-ТМБ-18 сургууль'!AL53+'З-ТМБ-18 сургууль'!AL55+'З-ТМБ-18 сургууль'!AL57</f>
        <v>0</v>
      </c>
    </row>
    <row r="49" spans="1:38" s="50" customFormat="1" ht="16.5" customHeight="1">
      <c r="A49" s="378" t="s">
        <v>647</v>
      </c>
      <c r="B49" s="378"/>
      <c r="C49" s="199">
        <v>34</v>
      </c>
      <c r="D49" s="381">
        <f t="shared" si="0"/>
        <v>1459</v>
      </c>
      <c r="E49" s="381"/>
      <c r="F49" s="381">
        <f t="shared" si="48"/>
        <v>941</v>
      </c>
      <c r="G49" s="381"/>
      <c r="H49" s="197">
        <f>+'З-ТМБ-18 сургууль'!H36+'З-ТМБ-18 сургууль'!H45+'З-ТМБ-18 сургууль'!H60+'З-ТМБ-18 сургууль'!H62+'З-ТМБ-18 сургууль'!H64+'З-ТМБ-18 сургууль'!H82+'З-ТМБ-18 сургууль'!H94+'З-ТМБ-18 сургууль'!H95</f>
        <v>78</v>
      </c>
      <c r="I49" s="197">
        <f>+'З-ТМБ-18 сургууль'!I36+'З-ТМБ-18 сургууль'!I45+'З-ТМБ-18 сургууль'!I60+'З-ТМБ-18 сургууль'!I62+'З-ТМБ-18 сургууль'!I64+'З-ТМБ-18 сургууль'!I82+'З-ТМБ-18 сургууль'!I94+'З-ТМБ-18 сургууль'!I95</f>
        <v>32</v>
      </c>
      <c r="J49" s="197">
        <f>+'З-ТМБ-18 сургууль'!J36+'З-ТМБ-18 сургууль'!J45+'З-ТМБ-18 сургууль'!J60+'З-ТМБ-18 сургууль'!J62+'З-ТМБ-18 сургууль'!J64+'З-ТМБ-18 сургууль'!J82+'З-ТМБ-18 сургууль'!J94+'З-ТМБ-18 сургууль'!J95</f>
        <v>79</v>
      </c>
      <c r="K49" s="197">
        <f>+'З-ТМБ-18 сургууль'!K36+'З-ТМБ-18 сургууль'!K45+'З-ТМБ-18 сургууль'!K60+'З-ТМБ-18 сургууль'!K62+'З-ТМБ-18 сургууль'!K64+'З-ТМБ-18 сургууль'!K82+'З-ТМБ-18 сургууль'!K94+'З-ТМБ-18 сургууль'!K95</f>
        <v>49</v>
      </c>
      <c r="L49" s="197">
        <f>+'З-ТМБ-18 сургууль'!L36+'З-ТМБ-18 сургууль'!L45+'З-ТМБ-18 сургууль'!L60+'З-ТМБ-18 сургууль'!L62+'З-ТМБ-18 сургууль'!L64+'З-ТМБ-18 сургууль'!L82+'З-ТМБ-18 сургууль'!L94+'З-ТМБ-18 сургууль'!L95</f>
        <v>722</v>
      </c>
      <c r="M49" s="197">
        <f>+'З-ТМБ-18 сургууль'!M36+'З-ТМБ-18 сургууль'!M45+'З-ТМБ-18 сургууль'!M60+'З-ТМБ-18 сургууль'!M62+'З-ТМБ-18 сургууль'!M64+'З-ТМБ-18 сургууль'!M82+'З-ТМБ-18 сургууль'!M94+'З-ТМБ-18 сургууль'!M95</f>
        <v>511</v>
      </c>
      <c r="N49" s="197">
        <f>+'З-ТМБ-18 сургууль'!N36+'З-ТМБ-18 сургууль'!N45+'З-ТМБ-18 сургууль'!N60+'З-ТМБ-18 сургууль'!N62+'З-ТМБ-18 сургууль'!N64+'З-ТМБ-18 сургууль'!N82+'З-ТМБ-18 сургууль'!N94+'З-ТМБ-18 сургууль'!N95</f>
        <v>460</v>
      </c>
      <c r="O49" s="197">
        <f>+'З-ТМБ-18 сургууль'!O36+'З-ТМБ-18 сургууль'!O45+'З-ТМБ-18 сургууль'!O60+'З-ТМБ-18 сургууль'!O62+'З-ТМБ-18 сургууль'!O64+'З-ТМБ-18 сургууль'!O82+'З-ТМБ-18 сургууль'!O94+'З-ТМБ-18 сургууль'!O95</f>
        <v>246</v>
      </c>
      <c r="P49" s="197">
        <f>+'З-ТМБ-18 сургууль'!P36+'З-ТМБ-18 сургууль'!P45+'З-ТМБ-18 сургууль'!P60+'З-ТМБ-18 сургууль'!P62+'З-ТМБ-18 сургууль'!P64+'З-ТМБ-18 сургууль'!P82+'З-ТМБ-18 сургууль'!P94+'З-ТМБ-18 сургууль'!P95</f>
        <v>0</v>
      </c>
      <c r="Q49" s="197">
        <f>+'З-ТМБ-18 сургууль'!Q36+'З-ТМБ-18 сургууль'!Q45+'З-ТМБ-18 сургууль'!Q60+'З-ТМБ-18 сургууль'!Q62+'З-ТМБ-18 сургууль'!Q64+'З-ТМБ-18 сургууль'!Q82+'З-ТМБ-18 сургууль'!Q94+'З-ТМБ-18 сургууль'!Q95</f>
        <v>0</v>
      </c>
      <c r="R49" s="197">
        <f>+'З-ТМБ-18 сургууль'!R36+'З-ТМБ-18 сургууль'!R45+'З-ТМБ-18 сургууль'!R60+'З-ТМБ-18 сургууль'!R62+'З-ТМБ-18 сургууль'!R64+'З-ТМБ-18 сургууль'!R82+'З-ТМБ-18 сургууль'!R94+'З-ТМБ-18 сургууль'!R95</f>
        <v>0</v>
      </c>
      <c r="S49" s="197">
        <f>+'З-ТМБ-18 сургууль'!S36+'З-ТМБ-18 сургууль'!S45+'З-ТМБ-18 сургууль'!S60+'З-ТМБ-18 сургууль'!S62+'З-ТМБ-18 сургууль'!S64+'З-ТМБ-18 сургууль'!S82+'З-ТМБ-18 сургууль'!S94+'З-ТМБ-18 сургууль'!S95</f>
        <v>0</v>
      </c>
      <c r="T49" s="197">
        <f>+'З-ТМБ-18 сургууль'!T36+'З-ТМБ-18 сургууль'!T45+'З-ТМБ-18 сургууль'!T60+'З-ТМБ-18 сургууль'!T62+'З-ТМБ-18 сургууль'!T64+'З-ТМБ-18 сургууль'!T82+'З-ТМБ-18 сургууль'!T94+'З-ТМБ-18 сургууль'!T95</f>
        <v>120</v>
      </c>
      <c r="U49" s="197">
        <f>+'З-ТМБ-18 сургууль'!U36+'З-ТМБ-18 сургууль'!U45+'З-ТМБ-18 сургууль'!U60+'З-ТМБ-18 сургууль'!U62+'З-ТМБ-18 сургууль'!U64+'З-ТМБ-18 сургууль'!U82+'З-ТМБ-18 сургууль'!U94+'З-ТМБ-18 сургууль'!U95</f>
        <v>103</v>
      </c>
      <c r="V49" s="382" t="str">
        <f t="shared" si="97"/>
        <v xml:space="preserve">   Сүхбаатар-8</v>
      </c>
      <c r="W49" s="382"/>
      <c r="X49" s="51">
        <v>34</v>
      </c>
      <c r="Y49" s="197">
        <f>+'З-ТМБ-18 сургууль'!Y36+'З-ТМБ-18 сургууль'!Y45+'З-ТМБ-18 сургууль'!Y60+'З-ТМБ-18 сургууль'!Y62+'З-ТМБ-18 сургууль'!Y64+'З-ТМБ-18 сургууль'!Y82+'З-ТМБ-18 сургууль'!Y94+'З-ТМБ-18 сургууль'!Y95</f>
        <v>625</v>
      </c>
      <c r="Z49" s="197">
        <f>+'З-ТМБ-18 сургууль'!Z36+'З-ТМБ-18 сургууль'!Z45+'З-ТМБ-18 сургууль'!Z60+'З-ТМБ-18 сургууль'!Z62+'З-ТМБ-18 сургууль'!Z64+'З-ТМБ-18 сургууль'!Z82+'З-ТМБ-18 сургууль'!Z94+'З-ТМБ-18 сургууль'!Z95</f>
        <v>423</v>
      </c>
      <c r="AA49" s="197">
        <f>+'З-ТМБ-18 сургууль'!AA36+'З-ТМБ-18 сургууль'!AA45+'З-ТМБ-18 сургууль'!AA60+'З-ТМБ-18 сургууль'!AA62+'З-ТМБ-18 сургууль'!AA64+'З-ТМБ-18 сургууль'!AA82+'З-ТМБ-18 сургууль'!AA94+'З-ТМБ-18 сургууль'!AA95</f>
        <v>47</v>
      </c>
      <c r="AB49" s="197">
        <f>+'З-ТМБ-18 сургууль'!AB36+'З-ТМБ-18 сургууль'!AB45+'З-ТМБ-18 сургууль'!AB60+'З-ТМБ-18 сургууль'!AB62+'З-ТМБ-18 сургууль'!AB64+'З-ТМБ-18 сургууль'!AB82+'З-ТМБ-18 сургууль'!AB94+'З-ТМБ-18 сургууль'!AB95</f>
        <v>20</v>
      </c>
      <c r="AC49" s="197">
        <f>+'З-ТМБ-18 сургууль'!AC36+'З-ТМБ-18 сургууль'!AC45+'З-ТМБ-18 сургууль'!AC60+'З-ТМБ-18 сургууль'!AC62+'З-ТМБ-18 сургууль'!AC64+'З-ТМБ-18 сургууль'!AC82+'З-ТМБ-18 сургууль'!AC94+'З-ТМБ-18 сургууль'!AC95</f>
        <v>458</v>
      </c>
      <c r="AD49" s="197">
        <f>+'З-ТМБ-18 сургууль'!AD36+'З-ТМБ-18 сургууль'!AD45+'З-ТМБ-18 сургууль'!AD60+'З-ТМБ-18 сургууль'!AD62+'З-ТМБ-18 сургууль'!AD64+'З-ТМБ-18 сургууль'!AD82+'З-ТМБ-18 сургууль'!AD94+'З-ТМБ-18 сургууль'!AD95</f>
        <v>300</v>
      </c>
      <c r="AE49" s="197">
        <f>+'З-ТМБ-18 сургууль'!AE36+'З-ТМБ-18 сургууль'!AE45+'З-ТМБ-18 сургууль'!AE60+'З-ТМБ-18 сургууль'!AE62+'З-ТМБ-18 сургууль'!AE64+'З-ТМБ-18 сургууль'!AE82+'З-ТМБ-18 сургууль'!AE94+'З-ТМБ-18 сургууль'!AE95</f>
        <v>120</v>
      </c>
      <c r="AF49" s="197">
        <f>+'З-ТМБ-18 сургууль'!AF36+'З-ТМБ-18 сургууль'!AF45+'З-ТМБ-18 сургууль'!AF60+'З-ТМБ-18 сургууль'!AF62+'З-ТМБ-18 сургууль'!AF64+'З-ТМБ-18 сургууль'!AF82+'З-ТМБ-18 сургууль'!AF94+'З-ТМБ-18 сургууль'!AF95</f>
        <v>103</v>
      </c>
      <c r="AG49" s="197">
        <f>+'З-ТМБ-18 сургууль'!AG36+'З-ТМБ-18 сургууль'!AG45+'З-ТМБ-18 сургууль'!AG60+'З-ТМБ-18 сургууль'!AG62+'З-ТМБ-18 сургууль'!AG64+'З-ТМБ-18 сургууль'!AG82+'З-ТМБ-18 сургууль'!AG94+'З-ТМБ-18 сургууль'!AG95</f>
        <v>221</v>
      </c>
      <c r="AH49" s="197">
        <f>+'З-ТМБ-18 сургууль'!AH36+'З-ТМБ-18 сургууль'!AH45+'З-ТМБ-18 сургууль'!AH60+'З-ТМБ-18 сургууль'!AH62+'З-ТМБ-18 сургууль'!AH64+'З-ТМБ-18 сургууль'!AH82+'З-ТМБ-18 сургууль'!AH94+'З-ТМБ-18 сургууль'!AH95</f>
        <v>108</v>
      </c>
      <c r="AI49" s="197">
        <f>+'З-ТМБ-18 сургууль'!AI36+'З-ТМБ-18 сургууль'!AI45+'З-ТМБ-18 сургууль'!AI60+'З-ТМБ-18 сургууль'!AI62+'З-ТМБ-18 сургууль'!AI64+'З-ТМБ-18 сургууль'!AI82+'З-ТМБ-18 сургууль'!AI94+'З-ТМБ-18 сургууль'!AI95</f>
        <v>100</v>
      </c>
      <c r="AJ49" s="197">
        <f>+'З-ТМБ-18 сургууль'!AJ36+'З-ТМБ-18 сургууль'!AJ45+'З-ТМБ-18 сургууль'!AJ60+'З-ТМБ-18 сургууль'!AJ62+'З-ТМБ-18 сургууль'!AJ64+'З-ТМБ-18 сургууль'!AJ82+'З-ТМБ-18 сургууль'!AJ94+'З-ТМБ-18 сургууль'!AJ95</f>
        <v>43</v>
      </c>
      <c r="AK49" s="197">
        <f>+'З-ТМБ-18 сургууль'!AK36+'З-ТМБ-18 сургууль'!AK45+'З-ТМБ-18 сургууль'!AK60+'З-ТМБ-18 сургууль'!AK62+'З-ТМБ-18 сургууль'!AK64+'З-ТМБ-18 сургууль'!AK82+'З-ТМБ-18 сургууль'!AK94+'З-ТМБ-18 сургууль'!AK95</f>
        <v>121</v>
      </c>
      <c r="AL49" s="197">
        <f>+'З-ТМБ-18 сургууль'!AL36+'З-ТМБ-18 сургууль'!AL45+'З-ТМБ-18 сургууль'!AL60+'З-ТМБ-18 сургууль'!AL62+'З-ТМБ-18 сургууль'!AL64+'З-ТМБ-18 сургууль'!AL82+'З-ТМБ-18 сургууль'!AL94+'З-ТМБ-18 сургууль'!AL95</f>
        <v>65</v>
      </c>
    </row>
    <row r="50" spans="1:38" s="50" customFormat="1" ht="16.5" customHeight="1">
      <c r="A50" s="378" t="s">
        <v>88</v>
      </c>
      <c r="B50" s="378"/>
      <c r="C50" s="199">
        <v>35</v>
      </c>
      <c r="D50" s="381">
        <f t="shared" si="0"/>
        <v>187</v>
      </c>
      <c r="E50" s="381"/>
      <c r="F50" s="381">
        <f t="shared" si="48"/>
        <v>116</v>
      </c>
      <c r="G50" s="381"/>
      <c r="H50" s="197">
        <f>+'З-ТМБ-18 сургууль'!H92+'З-ТМБ-18 сургууль'!H88</f>
        <v>0</v>
      </c>
      <c r="I50" s="197">
        <f>+'З-ТМБ-18 сургууль'!I92+'З-ТМБ-18 сургууль'!I88</f>
        <v>0</v>
      </c>
      <c r="J50" s="197">
        <f>+'З-ТМБ-18 сургууль'!J92+'З-ТМБ-18 сургууль'!J88</f>
        <v>0</v>
      </c>
      <c r="K50" s="197">
        <f>+'З-ТМБ-18 сургууль'!K92+'З-ТМБ-18 сургууль'!K88</f>
        <v>0</v>
      </c>
      <c r="L50" s="197">
        <f>+'З-ТМБ-18 сургууль'!L92+'З-ТМБ-18 сургууль'!L88</f>
        <v>84</v>
      </c>
      <c r="M50" s="197">
        <f>+'З-ТМБ-18 сургууль'!M92+'З-ТМБ-18 сургууль'!M88</f>
        <v>64</v>
      </c>
      <c r="N50" s="197">
        <f>+'З-ТМБ-18 сургууль'!N92+'З-ТМБ-18 сургууль'!N88</f>
        <v>103</v>
      </c>
      <c r="O50" s="197">
        <f>+'З-ТМБ-18 сургууль'!O92+'З-ТМБ-18 сургууль'!O88</f>
        <v>52</v>
      </c>
      <c r="P50" s="197">
        <f>+'З-ТМБ-18 сургууль'!P92+'З-ТМБ-18 сургууль'!P88</f>
        <v>0</v>
      </c>
      <c r="Q50" s="197">
        <f>+'З-ТМБ-18 сургууль'!Q92+'З-ТМБ-18 сургууль'!Q88</f>
        <v>0</v>
      </c>
      <c r="R50" s="197">
        <f>+'З-ТМБ-18 сургууль'!R92+'З-ТМБ-18 сургууль'!R88</f>
        <v>0</v>
      </c>
      <c r="S50" s="197">
        <f>+'З-ТМБ-18 сургууль'!S92+'З-ТМБ-18 сургууль'!S88</f>
        <v>0</v>
      </c>
      <c r="T50" s="197">
        <f>+'З-ТМБ-18 сургууль'!T92+'З-ТМБ-18 сургууль'!T88</f>
        <v>0</v>
      </c>
      <c r="U50" s="197">
        <f>+'З-ТМБ-18 сургууль'!U92+'З-ТМБ-18 сургууль'!U88</f>
        <v>0</v>
      </c>
      <c r="V50" s="382" t="str">
        <f t="shared" si="97"/>
        <v xml:space="preserve">   Чингэлтэй-2</v>
      </c>
      <c r="W50" s="382"/>
      <c r="X50" s="51">
        <v>35</v>
      </c>
      <c r="Y50" s="197">
        <f>+'З-ТМБ-18 сургууль'!Y92+'З-ТМБ-18 сургууль'!Y88</f>
        <v>144</v>
      </c>
      <c r="Z50" s="197">
        <f>+'З-ТМБ-18 сургууль'!Z92+'З-ТМБ-18 сургууль'!Z88</f>
        <v>87</v>
      </c>
      <c r="AA50" s="197">
        <f>+'З-ТМБ-18 сургууль'!AA92+'З-ТМБ-18 сургууль'!AA88</f>
        <v>0</v>
      </c>
      <c r="AB50" s="197">
        <f>+'З-ТМБ-18 сургууль'!AB92+'З-ТМБ-18 сургууль'!AB88</f>
        <v>0</v>
      </c>
      <c r="AC50" s="197">
        <f>+'З-ТМБ-18 сургууль'!AC92+'З-ТМБ-18 сургууль'!AC88</f>
        <v>144</v>
      </c>
      <c r="AD50" s="197">
        <f>+'З-ТМБ-18 сургууль'!AD92+'З-ТМБ-18 сургууль'!AD88</f>
        <v>87</v>
      </c>
      <c r="AE50" s="197">
        <f>+'З-ТМБ-18 сургууль'!AE92+'З-ТМБ-18 сургууль'!AE88</f>
        <v>0</v>
      </c>
      <c r="AF50" s="197">
        <f>+'З-ТМБ-18 сургууль'!AF92+'З-ТМБ-18 сургууль'!AF88</f>
        <v>0</v>
      </c>
      <c r="AG50" s="197">
        <f>+'З-ТМБ-18 сургууль'!AG92+'З-ТМБ-18 сургууль'!AG88</f>
        <v>37</v>
      </c>
      <c r="AH50" s="197">
        <f>+'З-ТМБ-18 сургууль'!AH92+'З-ТМБ-18 сургууль'!AH88</f>
        <v>26</v>
      </c>
      <c r="AI50" s="197">
        <f>+'З-ТМБ-18 сургууль'!AI92+'З-ТМБ-18 сургууль'!AI88</f>
        <v>13</v>
      </c>
      <c r="AJ50" s="197">
        <f>+'З-ТМБ-18 сургууль'!AJ92+'З-ТМБ-18 сургууль'!AJ88</f>
        <v>9</v>
      </c>
      <c r="AK50" s="197">
        <f>+'З-ТМБ-18 сургууль'!AK92+'З-ТМБ-18 сургууль'!AK88</f>
        <v>24</v>
      </c>
      <c r="AL50" s="197">
        <f>+'З-ТМБ-18 сургууль'!AL92+'З-ТМБ-18 сургууль'!AL88</f>
        <v>17</v>
      </c>
    </row>
    <row r="51" spans="1:38" s="50" customFormat="1" ht="16.5" customHeight="1">
      <c r="A51" s="378" t="s">
        <v>89</v>
      </c>
      <c r="B51" s="378"/>
      <c r="C51" s="199">
        <v>36</v>
      </c>
      <c r="D51" s="381">
        <f t="shared" si="0"/>
        <v>1653</v>
      </c>
      <c r="E51" s="381"/>
      <c r="F51" s="381">
        <f t="shared" si="48"/>
        <v>542</v>
      </c>
      <c r="G51" s="381"/>
      <c r="H51" s="197">
        <f>+'З-ТМБ-18 сургууль'!H48+'З-ТМБ-18 сургууль'!H56+'З-ТМБ-18 сургууль'!H59+'З-ТМБ-18 сургууль'!H75+'З-ТМБ-18 сургууль'!H90+'З-ТМБ-18 сургууль'!H97</f>
        <v>132</v>
      </c>
      <c r="I51" s="197">
        <f>+'З-ТМБ-18 сургууль'!I48+'З-ТМБ-18 сургууль'!I56+'З-ТМБ-18 сургууль'!I59+'З-ТМБ-18 сургууль'!I75+'З-ТМБ-18 сургууль'!I90+'З-ТМБ-18 сургууль'!I97</f>
        <v>57</v>
      </c>
      <c r="J51" s="197">
        <f>+'З-ТМБ-18 сургууль'!J48+'З-ТМБ-18 сургууль'!J56+'З-ТМБ-18 сургууль'!J59+'З-ТМБ-18 сургууль'!J75+'З-ТМБ-18 сургууль'!J90+'З-ТМБ-18 сургууль'!J97</f>
        <v>120</v>
      </c>
      <c r="K51" s="197">
        <f>+'З-ТМБ-18 сургууль'!K48+'З-ТМБ-18 сургууль'!K56+'З-ТМБ-18 сургууль'!K59+'З-ТМБ-18 сургууль'!K75+'З-ТМБ-18 сургууль'!K90+'З-ТМБ-18 сургууль'!K97</f>
        <v>38</v>
      </c>
      <c r="L51" s="197">
        <f>+'З-ТМБ-18 сургууль'!L48+'З-ТМБ-18 сургууль'!L56+'З-ТМБ-18 сургууль'!L59+'З-ТМБ-18 сургууль'!L75+'З-ТМБ-18 сургууль'!L90+'З-ТМБ-18 сургууль'!L97</f>
        <v>428</v>
      </c>
      <c r="M51" s="197">
        <f>+'З-ТМБ-18 сургууль'!M48+'З-ТМБ-18 сургууль'!M56+'З-ТМБ-18 сургууль'!M59+'З-ТМБ-18 сургууль'!M75+'З-ТМБ-18 сургууль'!M90+'З-ТМБ-18 сургууль'!M97</f>
        <v>162</v>
      </c>
      <c r="N51" s="197">
        <f>+'З-ТМБ-18 сургууль'!N48+'З-ТМБ-18 сургууль'!N56+'З-ТМБ-18 сургууль'!N59+'З-ТМБ-18 сургууль'!N75+'З-ТМБ-18 сургууль'!N90+'З-ТМБ-18 сургууль'!N97</f>
        <v>944</v>
      </c>
      <c r="O51" s="197">
        <f>+'З-ТМБ-18 сургууль'!O48+'З-ТМБ-18 сургууль'!O56+'З-ТМБ-18 сургууль'!O59+'З-ТМБ-18 сургууль'!O75+'З-ТМБ-18 сургууль'!O90+'З-ТМБ-18 сургууль'!O97</f>
        <v>285</v>
      </c>
      <c r="P51" s="197">
        <f>+'З-ТМБ-18 сургууль'!P48+'З-ТМБ-18 сургууль'!P56+'З-ТМБ-18 сургууль'!P59+'З-ТМБ-18 сургууль'!P75+'З-ТМБ-18 сургууль'!P90+'З-ТМБ-18 сургууль'!P97</f>
        <v>15</v>
      </c>
      <c r="Q51" s="197">
        <f>+'З-ТМБ-18 сургууль'!Q48+'З-ТМБ-18 сургууль'!Q56+'З-ТМБ-18 сургууль'!Q59+'З-ТМБ-18 сургууль'!Q75+'З-ТМБ-18 сургууль'!Q90+'З-ТМБ-18 сургууль'!Q97</f>
        <v>0</v>
      </c>
      <c r="R51" s="197">
        <f>+'З-ТМБ-18 сургууль'!R48+'З-ТМБ-18 сургууль'!R56+'З-ТМБ-18 сургууль'!R59+'З-ТМБ-18 сургууль'!R75+'З-ТМБ-18 сургууль'!R90+'З-ТМБ-18 сургууль'!R97</f>
        <v>14</v>
      </c>
      <c r="S51" s="197">
        <f>+'З-ТМБ-18 сургууль'!S48+'З-ТМБ-18 сургууль'!S56+'З-ТМБ-18 сургууль'!S59+'З-ТМБ-18 сургууль'!S75+'З-ТМБ-18 сургууль'!S90+'З-ТМБ-18 сургууль'!S97</f>
        <v>0</v>
      </c>
      <c r="T51" s="197">
        <f>+'З-ТМБ-18 сургууль'!T48+'З-ТМБ-18 сургууль'!T56+'З-ТМБ-18 сургууль'!T59+'З-ТМБ-18 сургууль'!T75+'З-ТМБ-18 сургууль'!T90+'З-ТМБ-18 сургууль'!T97</f>
        <v>0</v>
      </c>
      <c r="U51" s="197">
        <f>+'З-ТМБ-18 сургууль'!U48+'З-ТМБ-18 сургууль'!U56+'З-ТМБ-18 сургууль'!U59+'З-ТМБ-18 сургууль'!U75+'З-ТМБ-18 сургууль'!U90+'З-ТМБ-18 сургууль'!U97</f>
        <v>0</v>
      </c>
      <c r="V51" s="382" t="str">
        <f t="shared" si="97"/>
        <v xml:space="preserve">   Хан-Уул-6</v>
      </c>
      <c r="W51" s="382"/>
      <c r="X51" s="51">
        <v>36</v>
      </c>
      <c r="Y51" s="198">
        <f>+'З-ТМБ-18 сургууль'!Y48+'З-ТМБ-18 сургууль'!Y56+'З-ТМБ-18 сургууль'!Y59+'З-ТМБ-18 сургууль'!Y75+'З-ТМБ-18 сургууль'!Y90+'З-ТМБ-18 сургууль'!Y97</f>
        <v>819</v>
      </c>
      <c r="Z51" s="198">
        <f>+'З-ТМБ-18 сургууль'!Z48+'З-ТМБ-18 сургууль'!Z56+'З-ТМБ-18 сургууль'!Z59+'З-ТМБ-18 сургууль'!Z75+'З-ТМБ-18 сургууль'!Z90+'З-ТМБ-18 сургууль'!Z97</f>
        <v>288</v>
      </c>
      <c r="AA51" s="198">
        <f>+'З-ТМБ-18 сургууль'!AA48+'З-ТМБ-18 сургууль'!AA56+'З-ТМБ-18 сургууль'!AA59+'З-ТМБ-18 сургууль'!AA75+'З-ТМБ-18 сургууль'!AA90+'З-ТМБ-18 сургууль'!AA97</f>
        <v>143</v>
      </c>
      <c r="AB51" s="198">
        <f>+'З-ТМБ-18 сургууль'!AB48+'З-ТМБ-18 сургууль'!AB56+'З-ТМБ-18 сургууль'!AB59+'З-ТМБ-18 сургууль'!AB75+'З-ТМБ-18 сургууль'!AB90+'З-ТМБ-18 сургууль'!AB97</f>
        <v>62</v>
      </c>
      <c r="AC51" s="198">
        <f>+'З-ТМБ-18 сургууль'!AC48+'З-ТМБ-18 сургууль'!AC56+'З-ТМБ-18 сургууль'!AC59+'З-ТМБ-18 сургууль'!AC75+'З-ТМБ-18 сургууль'!AC90+'З-ТМБ-18 сургууль'!AC97</f>
        <v>615</v>
      </c>
      <c r="AD51" s="198">
        <f>+'З-ТМБ-18 сургууль'!AD48+'З-ТМБ-18 сургууль'!AD56+'З-ТМБ-18 сургууль'!AD59+'З-ТМБ-18 сургууль'!AD75+'З-ТМБ-18 сургууль'!AD90+'З-ТМБ-18 сургууль'!AD97</f>
        <v>218</v>
      </c>
      <c r="AE51" s="198">
        <f>+'З-ТМБ-18 сургууль'!AE48+'З-ТМБ-18 сургууль'!AE56+'З-ТМБ-18 сургууль'!AE59+'З-ТМБ-18 сургууль'!AE75+'З-ТМБ-18 сургууль'!AE90+'З-ТМБ-18 сургууль'!AE97</f>
        <v>61</v>
      </c>
      <c r="AF51" s="198">
        <f>+'З-ТМБ-18 сургууль'!AF48+'З-ТМБ-18 сургууль'!AF56+'З-ТМБ-18 сургууль'!AF59+'З-ТМБ-18 сургууль'!AF75+'З-ТМБ-18 сургууль'!AF90+'З-ТМБ-18 сургууль'!AF97</f>
        <v>8</v>
      </c>
      <c r="AG51" s="198">
        <f>+'З-ТМБ-18 сургууль'!AG48+'З-ТМБ-18 сургууль'!AG56+'З-ТМБ-18 сургууль'!AG59+'З-ТМБ-18 сургууль'!AG75+'З-ТМБ-18 сургууль'!AG90+'З-ТМБ-18 сургууль'!AG97</f>
        <v>159</v>
      </c>
      <c r="AH51" s="198">
        <f>+'З-ТМБ-18 сургууль'!AH48+'З-ТМБ-18 сургууль'!AH56+'З-ТМБ-18 сургууль'!AH59+'З-ТМБ-18 сургууль'!AH75+'З-ТМБ-18 сургууль'!AH90+'З-ТМБ-18 сургууль'!AH97</f>
        <v>78</v>
      </c>
      <c r="AI51" s="198">
        <f>+'З-ТМБ-18 сургууль'!AI48+'З-ТМБ-18 сургууль'!AI56+'З-ТМБ-18 сургууль'!AI59+'З-ТМБ-18 сургууль'!AI75+'З-ТМБ-18 сургууль'!AI90+'З-ТМБ-18 сургууль'!AI97</f>
        <v>106</v>
      </c>
      <c r="AJ51" s="198">
        <f>+'З-ТМБ-18 сургууль'!AJ48+'З-ТМБ-18 сургууль'!AJ56+'З-ТМБ-18 сургууль'!AJ59+'З-ТМБ-18 сургууль'!AJ75+'З-ТМБ-18 сургууль'!AJ90+'З-ТМБ-18 сургууль'!AJ97</f>
        <v>52</v>
      </c>
      <c r="AK51" s="198">
        <f>+'З-ТМБ-18 сургууль'!AK48+'З-ТМБ-18 сургууль'!AK56+'З-ТМБ-18 сургууль'!AK59+'З-ТМБ-18 сургууль'!AK75+'З-ТМБ-18 сургууль'!AK90+'З-ТМБ-18 сургууль'!AK97</f>
        <v>53</v>
      </c>
      <c r="AL51" s="198">
        <f>+'З-ТМБ-18 сургууль'!AL48+'З-ТМБ-18 сургууль'!AL56+'З-ТМБ-18 сургууль'!AL59+'З-ТМБ-18 сургууль'!AL75+'З-ТМБ-18 сургууль'!AL90+'З-ТМБ-18 сургууль'!AL97</f>
        <v>26</v>
      </c>
    </row>
  </sheetData>
  <mergeCells count="185">
    <mergeCell ref="D34:E34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F34:G34"/>
    <mergeCell ref="V34:W34"/>
    <mergeCell ref="F35:G35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20:E20"/>
    <mergeCell ref="D21:E21"/>
    <mergeCell ref="AE13:AE14"/>
    <mergeCell ref="T1:U1"/>
    <mergeCell ref="AJ1:AL1"/>
    <mergeCell ref="A3:T4"/>
    <mergeCell ref="A6:B6"/>
    <mergeCell ref="B8:H8"/>
    <mergeCell ref="A10:C10"/>
    <mergeCell ref="AA12:AB12"/>
    <mergeCell ref="AC12:AD12"/>
    <mergeCell ref="A11:B14"/>
    <mergeCell ref="C11:C14"/>
    <mergeCell ref="H11:U11"/>
    <mergeCell ref="V11:W14"/>
    <mergeCell ref="X11:X14"/>
    <mergeCell ref="Y11:AF11"/>
    <mergeCell ref="AE12:AF12"/>
    <mergeCell ref="AC13:AC14"/>
    <mergeCell ref="D12:E14"/>
    <mergeCell ref="R13:S13"/>
    <mergeCell ref="T13:U13"/>
    <mergeCell ref="AG11:AG14"/>
    <mergeCell ref="Z12:Z14"/>
    <mergeCell ref="D16:E16"/>
    <mergeCell ref="D17:E17"/>
    <mergeCell ref="D18:E18"/>
    <mergeCell ref="D19:E19"/>
    <mergeCell ref="F16:G16"/>
    <mergeCell ref="V16:W16"/>
    <mergeCell ref="F17:G17"/>
    <mergeCell ref="V17:W17"/>
    <mergeCell ref="F18:G18"/>
    <mergeCell ref="V18:W18"/>
    <mergeCell ref="AL13:AL14"/>
    <mergeCell ref="A15:B15"/>
    <mergeCell ref="D15:E15"/>
    <mergeCell ref="F15:G15"/>
    <mergeCell ref="V15:W15"/>
    <mergeCell ref="AH12:AH14"/>
    <mergeCell ref="AI12:AI14"/>
    <mergeCell ref="F12:G14"/>
    <mergeCell ref="H12:K12"/>
    <mergeCell ref="L12:O12"/>
    <mergeCell ref="P12:U12"/>
    <mergeCell ref="Y12:Y14"/>
    <mergeCell ref="AK12:AK14"/>
    <mergeCell ref="H13:I13"/>
    <mergeCell ref="J13:K13"/>
    <mergeCell ref="L13:M13"/>
    <mergeCell ref="N13:O13"/>
    <mergeCell ref="P13:Q13"/>
    <mergeCell ref="AJ13:AJ14"/>
    <mergeCell ref="F22:G22"/>
    <mergeCell ref="V22:W22"/>
    <mergeCell ref="F23:G23"/>
    <mergeCell ref="V23:W23"/>
    <mergeCell ref="F24:G24"/>
    <mergeCell ref="V24:W24"/>
    <mergeCell ref="F19:G19"/>
    <mergeCell ref="V19:W19"/>
    <mergeCell ref="F20:G20"/>
    <mergeCell ref="V20:W20"/>
    <mergeCell ref="F21:G21"/>
    <mergeCell ref="V21:W21"/>
    <mergeCell ref="F28:G28"/>
    <mergeCell ref="V28:W28"/>
    <mergeCell ref="F29:G29"/>
    <mergeCell ref="V29:W29"/>
    <mergeCell ref="F30:G30"/>
    <mergeCell ref="V30:W30"/>
    <mergeCell ref="F25:G25"/>
    <mergeCell ref="V25:W25"/>
    <mergeCell ref="F26:G26"/>
    <mergeCell ref="V26:W26"/>
    <mergeCell ref="F27:G27"/>
    <mergeCell ref="V27:W27"/>
    <mergeCell ref="V35:W35"/>
    <mergeCell ref="F36:G36"/>
    <mergeCell ref="V36:W36"/>
    <mergeCell ref="F37:G37"/>
    <mergeCell ref="V37:W37"/>
    <mergeCell ref="F31:G31"/>
    <mergeCell ref="V31:W31"/>
    <mergeCell ref="F32:G32"/>
    <mergeCell ref="V32:W32"/>
    <mergeCell ref="F33:G33"/>
    <mergeCell ref="V33:W33"/>
    <mergeCell ref="F41:G41"/>
    <mergeCell ref="V41:W41"/>
    <mergeCell ref="F42:G42"/>
    <mergeCell ref="V42:W42"/>
    <mergeCell ref="F43:G43"/>
    <mergeCell ref="V43:W43"/>
    <mergeCell ref="F38:G38"/>
    <mergeCell ref="V38:W38"/>
    <mergeCell ref="F39:G39"/>
    <mergeCell ref="V39:W39"/>
    <mergeCell ref="F40:G40"/>
    <mergeCell ref="V40:W40"/>
    <mergeCell ref="F48:G48"/>
    <mergeCell ref="V48:W48"/>
    <mergeCell ref="F49:G49"/>
    <mergeCell ref="V49:W49"/>
    <mergeCell ref="F44:G44"/>
    <mergeCell ref="V44:W44"/>
    <mergeCell ref="F45:G45"/>
    <mergeCell ref="V45:W45"/>
    <mergeCell ref="F46:G46"/>
    <mergeCell ref="V46:W46"/>
    <mergeCell ref="F50:G50"/>
    <mergeCell ref="V50:W50"/>
    <mergeCell ref="F51:G51"/>
    <mergeCell ref="V51:W51"/>
    <mergeCell ref="A16:B16"/>
    <mergeCell ref="A18:B18"/>
    <mergeCell ref="A19:B19"/>
    <mergeCell ref="A20:B20"/>
    <mergeCell ref="A21:B21"/>
    <mergeCell ref="A22:B22"/>
    <mergeCell ref="A17:B17"/>
    <mergeCell ref="A24:B24"/>
    <mergeCell ref="A25:B25"/>
    <mergeCell ref="A23:B23"/>
    <mergeCell ref="A26:B26"/>
    <mergeCell ref="A27:B27"/>
    <mergeCell ref="A28:B28"/>
    <mergeCell ref="A29:B29"/>
    <mergeCell ref="A31:B31"/>
    <mergeCell ref="A32:B32"/>
    <mergeCell ref="A33:B33"/>
    <mergeCell ref="A34:B34"/>
    <mergeCell ref="F47:G47"/>
    <mergeCell ref="V47:W47"/>
    <mergeCell ref="A35:B35"/>
    <mergeCell ref="A30:B30"/>
    <mergeCell ref="A47:B47"/>
    <mergeCell ref="A49:B49"/>
    <mergeCell ref="A50:B50"/>
    <mergeCell ref="A51:B51"/>
    <mergeCell ref="A36:B36"/>
    <mergeCell ref="A37:B37"/>
    <mergeCell ref="A39:B39"/>
    <mergeCell ref="A40:B40"/>
    <mergeCell ref="A41:B41"/>
    <mergeCell ref="A43:B43"/>
    <mergeCell ref="A44:B44"/>
    <mergeCell ref="A45:B45"/>
    <mergeCell ref="A46:B46"/>
    <mergeCell ref="A38:B38"/>
    <mergeCell ref="A42:B42"/>
    <mergeCell ref="A48:B48"/>
  </mergeCells>
  <printOptions horizontalCentered="1"/>
  <pageMargins left="0.59055118110236204" right="0.39370078740157499" top="0.5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Q227"/>
  <sheetViews>
    <sheetView view="pageBreakPreview" zoomScale="85" zoomScaleNormal="85" zoomScaleSheetLayoutView="85" workbookViewId="0">
      <selection activeCell="A11" sqref="A11:G14"/>
    </sheetView>
  </sheetViews>
  <sheetFormatPr defaultColWidth="8.85546875" defaultRowHeight="12.75"/>
  <cols>
    <col min="1" max="1" width="17.42578125" style="270" customWidth="1"/>
    <col min="2" max="7" width="3.85546875" style="270" customWidth="1"/>
    <col min="8" max="8" width="5.140625" style="46" customWidth="1"/>
    <col min="9" max="10" width="8.5703125" style="375" customWidth="1"/>
    <col min="11" max="16" width="8.5703125" style="46" customWidth="1"/>
    <col min="17" max="217" width="8.85546875" style="46"/>
    <col min="218" max="218" width="5.42578125" style="46" customWidth="1"/>
    <col min="219" max="220" width="12.85546875" style="46" customWidth="1"/>
    <col min="221" max="227" width="5.42578125" style="46" customWidth="1"/>
    <col min="228" max="229" width="8.42578125" style="46" customWidth="1"/>
    <col min="230" max="239" width="8" style="46" customWidth="1"/>
    <col min="240" max="240" width="8.85546875" style="46" customWidth="1"/>
    <col min="241" max="241" width="10.140625" style="46" customWidth="1"/>
    <col min="242" max="247" width="7.85546875" style="46" customWidth="1"/>
    <col min="248" max="473" width="8.85546875" style="46"/>
    <col min="474" max="474" width="5.42578125" style="46" customWidth="1"/>
    <col min="475" max="476" width="12.85546875" style="46" customWidth="1"/>
    <col min="477" max="483" width="5.42578125" style="46" customWidth="1"/>
    <col min="484" max="485" width="8.42578125" style="46" customWidth="1"/>
    <col min="486" max="495" width="8" style="46" customWidth="1"/>
    <col min="496" max="496" width="8.85546875" style="46" customWidth="1"/>
    <col min="497" max="497" width="10.140625" style="46" customWidth="1"/>
    <col min="498" max="503" width="7.85546875" style="46" customWidth="1"/>
    <col min="504" max="729" width="8.85546875" style="46"/>
    <col min="730" max="730" width="5.42578125" style="46" customWidth="1"/>
    <col min="731" max="732" width="12.85546875" style="46" customWidth="1"/>
    <col min="733" max="739" width="5.42578125" style="46" customWidth="1"/>
    <col min="740" max="741" width="8.42578125" style="46" customWidth="1"/>
    <col min="742" max="751" width="8" style="46" customWidth="1"/>
    <col min="752" max="752" width="8.85546875" style="46" customWidth="1"/>
    <col min="753" max="753" width="10.140625" style="46" customWidth="1"/>
    <col min="754" max="759" width="7.85546875" style="46" customWidth="1"/>
    <col min="760" max="985" width="8.85546875" style="46"/>
    <col min="986" max="986" width="5.42578125" style="46" customWidth="1"/>
    <col min="987" max="988" width="12.85546875" style="46" customWidth="1"/>
    <col min="989" max="995" width="5.42578125" style="46" customWidth="1"/>
    <col min="996" max="997" width="8.42578125" style="46" customWidth="1"/>
    <col min="998" max="1007" width="8" style="46" customWidth="1"/>
    <col min="1008" max="1008" width="8.85546875" style="46" customWidth="1"/>
    <col min="1009" max="1009" width="10.140625" style="46" customWidth="1"/>
    <col min="1010" max="1015" width="7.85546875" style="46" customWidth="1"/>
    <col min="1016" max="1241" width="8.85546875" style="46"/>
    <col min="1242" max="1242" width="5.42578125" style="46" customWidth="1"/>
    <col min="1243" max="1244" width="12.85546875" style="46" customWidth="1"/>
    <col min="1245" max="1251" width="5.42578125" style="46" customWidth="1"/>
    <col min="1252" max="1253" width="8.42578125" style="46" customWidth="1"/>
    <col min="1254" max="1263" width="8" style="46" customWidth="1"/>
    <col min="1264" max="1264" width="8.85546875" style="46" customWidth="1"/>
    <col min="1265" max="1265" width="10.140625" style="46" customWidth="1"/>
    <col min="1266" max="1271" width="7.85546875" style="46" customWidth="1"/>
    <col min="1272" max="1497" width="8.85546875" style="46"/>
    <col min="1498" max="1498" width="5.42578125" style="46" customWidth="1"/>
    <col min="1499" max="1500" width="12.85546875" style="46" customWidth="1"/>
    <col min="1501" max="1507" width="5.42578125" style="46" customWidth="1"/>
    <col min="1508" max="1509" width="8.42578125" style="46" customWidth="1"/>
    <col min="1510" max="1519" width="8" style="46" customWidth="1"/>
    <col min="1520" max="1520" width="8.85546875" style="46" customWidth="1"/>
    <col min="1521" max="1521" width="10.140625" style="46" customWidth="1"/>
    <col min="1522" max="1527" width="7.85546875" style="46" customWidth="1"/>
    <col min="1528" max="1753" width="8.85546875" style="46"/>
    <col min="1754" max="1754" width="5.42578125" style="46" customWidth="1"/>
    <col min="1755" max="1756" width="12.85546875" style="46" customWidth="1"/>
    <col min="1757" max="1763" width="5.42578125" style="46" customWidth="1"/>
    <col min="1764" max="1765" width="8.42578125" style="46" customWidth="1"/>
    <col min="1766" max="1775" width="8" style="46" customWidth="1"/>
    <col min="1776" max="1776" width="8.85546875" style="46" customWidth="1"/>
    <col min="1777" max="1777" width="10.140625" style="46" customWidth="1"/>
    <col min="1778" max="1783" width="7.85546875" style="46" customWidth="1"/>
    <col min="1784" max="2009" width="8.85546875" style="46"/>
    <col min="2010" max="2010" width="5.42578125" style="46" customWidth="1"/>
    <col min="2011" max="2012" width="12.85546875" style="46" customWidth="1"/>
    <col min="2013" max="2019" width="5.42578125" style="46" customWidth="1"/>
    <col min="2020" max="2021" width="8.42578125" style="46" customWidth="1"/>
    <col min="2022" max="2031" width="8" style="46" customWidth="1"/>
    <col min="2032" max="2032" width="8.85546875" style="46" customWidth="1"/>
    <col min="2033" max="2033" width="10.140625" style="46" customWidth="1"/>
    <col min="2034" max="2039" width="7.85546875" style="46" customWidth="1"/>
    <col min="2040" max="2265" width="8.85546875" style="46"/>
    <col min="2266" max="2266" width="5.42578125" style="46" customWidth="1"/>
    <col min="2267" max="2268" width="12.85546875" style="46" customWidth="1"/>
    <col min="2269" max="2275" width="5.42578125" style="46" customWidth="1"/>
    <col min="2276" max="2277" width="8.42578125" style="46" customWidth="1"/>
    <col min="2278" max="2287" width="8" style="46" customWidth="1"/>
    <col min="2288" max="2288" width="8.85546875" style="46" customWidth="1"/>
    <col min="2289" max="2289" width="10.140625" style="46" customWidth="1"/>
    <col min="2290" max="2295" width="7.85546875" style="46" customWidth="1"/>
    <col min="2296" max="2521" width="8.85546875" style="46"/>
    <col min="2522" max="2522" width="5.42578125" style="46" customWidth="1"/>
    <col min="2523" max="2524" width="12.85546875" style="46" customWidth="1"/>
    <col min="2525" max="2531" width="5.42578125" style="46" customWidth="1"/>
    <col min="2532" max="2533" width="8.42578125" style="46" customWidth="1"/>
    <col min="2534" max="2543" width="8" style="46" customWidth="1"/>
    <col min="2544" max="2544" width="8.85546875" style="46" customWidth="1"/>
    <col min="2545" max="2545" width="10.140625" style="46" customWidth="1"/>
    <col min="2546" max="2551" width="7.85546875" style="46" customWidth="1"/>
    <col min="2552" max="2777" width="8.85546875" style="46"/>
    <col min="2778" max="2778" width="5.42578125" style="46" customWidth="1"/>
    <col min="2779" max="2780" width="12.85546875" style="46" customWidth="1"/>
    <col min="2781" max="2787" width="5.42578125" style="46" customWidth="1"/>
    <col min="2788" max="2789" width="8.42578125" style="46" customWidth="1"/>
    <col min="2790" max="2799" width="8" style="46" customWidth="1"/>
    <col min="2800" max="2800" width="8.85546875" style="46" customWidth="1"/>
    <col min="2801" max="2801" width="10.140625" style="46" customWidth="1"/>
    <col min="2802" max="2807" width="7.85546875" style="46" customWidth="1"/>
    <col min="2808" max="3033" width="8.85546875" style="46"/>
    <col min="3034" max="3034" width="5.42578125" style="46" customWidth="1"/>
    <col min="3035" max="3036" width="12.85546875" style="46" customWidth="1"/>
    <col min="3037" max="3043" width="5.42578125" style="46" customWidth="1"/>
    <col min="3044" max="3045" width="8.42578125" style="46" customWidth="1"/>
    <col min="3046" max="3055" width="8" style="46" customWidth="1"/>
    <col min="3056" max="3056" width="8.85546875" style="46" customWidth="1"/>
    <col min="3057" max="3057" width="10.140625" style="46" customWidth="1"/>
    <col min="3058" max="3063" width="7.85546875" style="46" customWidth="1"/>
    <col min="3064" max="3289" width="8.85546875" style="46"/>
    <col min="3290" max="3290" width="5.42578125" style="46" customWidth="1"/>
    <col min="3291" max="3292" width="12.85546875" style="46" customWidth="1"/>
    <col min="3293" max="3299" width="5.42578125" style="46" customWidth="1"/>
    <col min="3300" max="3301" width="8.42578125" style="46" customWidth="1"/>
    <col min="3302" max="3311" width="8" style="46" customWidth="1"/>
    <col min="3312" max="3312" width="8.85546875" style="46" customWidth="1"/>
    <col min="3313" max="3313" width="10.140625" style="46" customWidth="1"/>
    <col min="3314" max="3319" width="7.85546875" style="46" customWidth="1"/>
    <col min="3320" max="3545" width="8.85546875" style="46"/>
    <col min="3546" max="3546" width="5.42578125" style="46" customWidth="1"/>
    <col min="3547" max="3548" width="12.85546875" style="46" customWidth="1"/>
    <col min="3549" max="3555" width="5.42578125" style="46" customWidth="1"/>
    <col min="3556" max="3557" width="8.42578125" style="46" customWidth="1"/>
    <col min="3558" max="3567" width="8" style="46" customWidth="1"/>
    <col min="3568" max="3568" width="8.85546875" style="46" customWidth="1"/>
    <col min="3569" max="3569" width="10.140625" style="46" customWidth="1"/>
    <col min="3570" max="3575" width="7.85546875" style="46" customWidth="1"/>
    <col min="3576" max="3801" width="8.85546875" style="46"/>
    <col min="3802" max="3802" width="5.42578125" style="46" customWidth="1"/>
    <col min="3803" max="3804" width="12.85546875" style="46" customWidth="1"/>
    <col min="3805" max="3811" width="5.42578125" style="46" customWidth="1"/>
    <col min="3812" max="3813" width="8.42578125" style="46" customWidth="1"/>
    <col min="3814" max="3823" width="8" style="46" customWidth="1"/>
    <col min="3824" max="3824" width="8.85546875" style="46" customWidth="1"/>
    <col min="3825" max="3825" width="10.140625" style="46" customWidth="1"/>
    <col min="3826" max="3831" width="7.85546875" style="46" customWidth="1"/>
    <col min="3832" max="4057" width="8.85546875" style="46"/>
    <col min="4058" max="4058" width="5.42578125" style="46" customWidth="1"/>
    <col min="4059" max="4060" width="12.85546875" style="46" customWidth="1"/>
    <col min="4061" max="4067" width="5.42578125" style="46" customWidth="1"/>
    <col min="4068" max="4069" width="8.42578125" style="46" customWidth="1"/>
    <col min="4070" max="4079" width="8" style="46" customWidth="1"/>
    <col min="4080" max="4080" width="8.85546875" style="46" customWidth="1"/>
    <col min="4081" max="4081" width="10.140625" style="46" customWidth="1"/>
    <col min="4082" max="4087" width="7.85546875" style="46" customWidth="1"/>
    <col min="4088" max="4313" width="8.85546875" style="46"/>
    <col min="4314" max="4314" width="5.42578125" style="46" customWidth="1"/>
    <col min="4315" max="4316" width="12.85546875" style="46" customWidth="1"/>
    <col min="4317" max="4323" width="5.42578125" style="46" customWidth="1"/>
    <col min="4324" max="4325" width="8.42578125" style="46" customWidth="1"/>
    <col min="4326" max="4335" width="8" style="46" customWidth="1"/>
    <col min="4336" max="4336" width="8.85546875" style="46" customWidth="1"/>
    <col min="4337" max="4337" width="10.140625" style="46" customWidth="1"/>
    <col min="4338" max="4343" width="7.85546875" style="46" customWidth="1"/>
    <col min="4344" max="4569" width="8.85546875" style="46"/>
    <col min="4570" max="4570" width="5.42578125" style="46" customWidth="1"/>
    <col min="4571" max="4572" width="12.85546875" style="46" customWidth="1"/>
    <col min="4573" max="4579" width="5.42578125" style="46" customWidth="1"/>
    <col min="4580" max="4581" width="8.42578125" style="46" customWidth="1"/>
    <col min="4582" max="4591" width="8" style="46" customWidth="1"/>
    <col min="4592" max="4592" width="8.85546875" style="46" customWidth="1"/>
    <col min="4593" max="4593" width="10.140625" style="46" customWidth="1"/>
    <col min="4594" max="4599" width="7.85546875" style="46" customWidth="1"/>
    <col min="4600" max="4825" width="8.85546875" style="46"/>
    <col min="4826" max="4826" width="5.42578125" style="46" customWidth="1"/>
    <col min="4827" max="4828" width="12.85546875" style="46" customWidth="1"/>
    <col min="4829" max="4835" width="5.42578125" style="46" customWidth="1"/>
    <col min="4836" max="4837" width="8.42578125" style="46" customWidth="1"/>
    <col min="4838" max="4847" width="8" style="46" customWidth="1"/>
    <col min="4848" max="4848" width="8.85546875" style="46" customWidth="1"/>
    <col min="4849" max="4849" width="10.140625" style="46" customWidth="1"/>
    <col min="4850" max="4855" width="7.85546875" style="46" customWidth="1"/>
    <col min="4856" max="5081" width="8.85546875" style="46"/>
    <col min="5082" max="5082" width="5.42578125" style="46" customWidth="1"/>
    <col min="5083" max="5084" width="12.85546875" style="46" customWidth="1"/>
    <col min="5085" max="5091" width="5.42578125" style="46" customWidth="1"/>
    <col min="5092" max="5093" width="8.42578125" style="46" customWidth="1"/>
    <col min="5094" max="5103" width="8" style="46" customWidth="1"/>
    <col min="5104" max="5104" width="8.85546875" style="46" customWidth="1"/>
    <col min="5105" max="5105" width="10.140625" style="46" customWidth="1"/>
    <col min="5106" max="5111" width="7.85546875" style="46" customWidth="1"/>
    <col min="5112" max="5337" width="8.85546875" style="46"/>
    <col min="5338" max="5338" width="5.42578125" style="46" customWidth="1"/>
    <col min="5339" max="5340" width="12.85546875" style="46" customWidth="1"/>
    <col min="5341" max="5347" width="5.42578125" style="46" customWidth="1"/>
    <col min="5348" max="5349" width="8.42578125" style="46" customWidth="1"/>
    <col min="5350" max="5359" width="8" style="46" customWidth="1"/>
    <col min="5360" max="5360" width="8.85546875" style="46" customWidth="1"/>
    <col min="5361" max="5361" width="10.140625" style="46" customWidth="1"/>
    <col min="5362" max="5367" width="7.85546875" style="46" customWidth="1"/>
    <col min="5368" max="5593" width="8.85546875" style="46"/>
    <col min="5594" max="5594" width="5.42578125" style="46" customWidth="1"/>
    <col min="5595" max="5596" width="12.85546875" style="46" customWidth="1"/>
    <col min="5597" max="5603" width="5.42578125" style="46" customWidth="1"/>
    <col min="5604" max="5605" width="8.42578125" style="46" customWidth="1"/>
    <col min="5606" max="5615" width="8" style="46" customWidth="1"/>
    <col min="5616" max="5616" width="8.85546875" style="46" customWidth="1"/>
    <col min="5617" max="5617" width="10.140625" style="46" customWidth="1"/>
    <col min="5618" max="5623" width="7.85546875" style="46" customWidth="1"/>
    <col min="5624" max="5849" width="8.85546875" style="46"/>
    <col min="5850" max="5850" width="5.42578125" style="46" customWidth="1"/>
    <col min="5851" max="5852" width="12.85546875" style="46" customWidth="1"/>
    <col min="5853" max="5859" width="5.42578125" style="46" customWidth="1"/>
    <col min="5860" max="5861" width="8.42578125" style="46" customWidth="1"/>
    <col min="5862" max="5871" width="8" style="46" customWidth="1"/>
    <col min="5872" max="5872" width="8.85546875" style="46" customWidth="1"/>
    <col min="5873" max="5873" width="10.140625" style="46" customWidth="1"/>
    <col min="5874" max="5879" width="7.85546875" style="46" customWidth="1"/>
    <col min="5880" max="6105" width="8.85546875" style="46"/>
    <col min="6106" max="6106" width="5.42578125" style="46" customWidth="1"/>
    <col min="6107" max="6108" width="12.85546875" style="46" customWidth="1"/>
    <col min="6109" max="6115" width="5.42578125" style="46" customWidth="1"/>
    <col min="6116" max="6117" width="8.42578125" style="46" customWidth="1"/>
    <col min="6118" max="6127" width="8" style="46" customWidth="1"/>
    <col min="6128" max="6128" width="8.85546875" style="46" customWidth="1"/>
    <col min="6129" max="6129" width="10.140625" style="46" customWidth="1"/>
    <col min="6130" max="6135" width="7.85546875" style="46" customWidth="1"/>
    <col min="6136" max="6361" width="8.85546875" style="46"/>
    <col min="6362" max="6362" width="5.42578125" style="46" customWidth="1"/>
    <col min="6363" max="6364" width="12.85546875" style="46" customWidth="1"/>
    <col min="6365" max="6371" width="5.42578125" style="46" customWidth="1"/>
    <col min="6372" max="6373" width="8.42578125" style="46" customWidth="1"/>
    <col min="6374" max="6383" width="8" style="46" customWidth="1"/>
    <col min="6384" max="6384" width="8.85546875" style="46" customWidth="1"/>
    <col min="6385" max="6385" width="10.140625" style="46" customWidth="1"/>
    <col min="6386" max="6391" width="7.85546875" style="46" customWidth="1"/>
    <col min="6392" max="6617" width="8.85546875" style="46"/>
    <col min="6618" max="6618" width="5.42578125" style="46" customWidth="1"/>
    <col min="6619" max="6620" width="12.85546875" style="46" customWidth="1"/>
    <col min="6621" max="6627" width="5.42578125" style="46" customWidth="1"/>
    <col min="6628" max="6629" width="8.42578125" style="46" customWidth="1"/>
    <col min="6630" max="6639" width="8" style="46" customWidth="1"/>
    <col min="6640" max="6640" width="8.85546875" style="46" customWidth="1"/>
    <col min="6641" max="6641" width="10.140625" style="46" customWidth="1"/>
    <col min="6642" max="6647" width="7.85546875" style="46" customWidth="1"/>
    <col min="6648" max="6873" width="8.85546875" style="46"/>
    <col min="6874" max="6874" width="5.42578125" style="46" customWidth="1"/>
    <col min="6875" max="6876" width="12.85546875" style="46" customWidth="1"/>
    <col min="6877" max="6883" width="5.42578125" style="46" customWidth="1"/>
    <col min="6884" max="6885" width="8.42578125" style="46" customWidth="1"/>
    <col min="6886" max="6895" width="8" style="46" customWidth="1"/>
    <col min="6896" max="6896" width="8.85546875" style="46" customWidth="1"/>
    <col min="6897" max="6897" width="10.140625" style="46" customWidth="1"/>
    <col min="6898" max="6903" width="7.85546875" style="46" customWidth="1"/>
    <col min="6904" max="7129" width="8.85546875" style="46"/>
    <col min="7130" max="7130" width="5.42578125" style="46" customWidth="1"/>
    <col min="7131" max="7132" width="12.85546875" style="46" customWidth="1"/>
    <col min="7133" max="7139" width="5.42578125" style="46" customWidth="1"/>
    <col min="7140" max="7141" width="8.42578125" style="46" customWidth="1"/>
    <col min="7142" max="7151" width="8" style="46" customWidth="1"/>
    <col min="7152" max="7152" width="8.85546875" style="46" customWidth="1"/>
    <col min="7153" max="7153" width="10.140625" style="46" customWidth="1"/>
    <col min="7154" max="7159" width="7.85546875" style="46" customWidth="1"/>
    <col min="7160" max="7385" width="8.85546875" style="46"/>
    <col min="7386" max="7386" width="5.42578125" style="46" customWidth="1"/>
    <col min="7387" max="7388" width="12.85546875" style="46" customWidth="1"/>
    <col min="7389" max="7395" width="5.42578125" style="46" customWidth="1"/>
    <col min="7396" max="7397" width="8.42578125" style="46" customWidth="1"/>
    <col min="7398" max="7407" width="8" style="46" customWidth="1"/>
    <col min="7408" max="7408" width="8.85546875" style="46" customWidth="1"/>
    <col min="7409" max="7409" width="10.140625" style="46" customWidth="1"/>
    <col min="7410" max="7415" width="7.85546875" style="46" customWidth="1"/>
    <col min="7416" max="7641" width="8.85546875" style="46"/>
    <col min="7642" max="7642" width="5.42578125" style="46" customWidth="1"/>
    <col min="7643" max="7644" width="12.85546875" style="46" customWidth="1"/>
    <col min="7645" max="7651" width="5.42578125" style="46" customWidth="1"/>
    <col min="7652" max="7653" width="8.42578125" style="46" customWidth="1"/>
    <col min="7654" max="7663" width="8" style="46" customWidth="1"/>
    <col min="7664" max="7664" width="8.85546875" style="46" customWidth="1"/>
    <col min="7665" max="7665" width="10.140625" style="46" customWidth="1"/>
    <col min="7666" max="7671" width="7.85546875" style="46" customWidth="1"/>
    <col min="7672" max="7897" width="8.85546875" style="46"/>
    <col min="7898" max="7898" width="5.42578125" style="46" customWidth="1"/>
    <col min="7899" max="7900" width="12.85546875" style="46" customWidth="1"/>
    <col min="7901" max="7907" width="5.42578125" style="46" customWidth="1"/>
    <col min="7908" max="7909" width="8.42578125" style="46" customWidth="1"/>
    <col min="7910" max="7919" width="8" style="46" customWidth="1"/>
    <col min="7920" max="7920" width="8.85546875" style="46" customWidth="1"/>
    <col min="7921" max="7921" width="10.140625" style="46" customWidth="1"/>
    <col min="7922" max="7927" width="7.85546875" style="46" customWidth="1"/>
    <col min="7928" max="8153" width="8.85546875" style="46"/>
    <col min="8154" max="8154" width="5.42578125" style="46" customWidth="1"/>
    <col min="8155" max="8156" width="12.85546875" style="46" customWidth="1"/>
    <col min="8157" max="8163" width="5.42578125" style="46" customWidth="1"/>
    <col min="8164" max="8165" width="8.42578125" style="46" customWidth="1"/>
    <col min="8166" max="8175" width="8" style="46" customWidth="1"/>
    <col min="8176" max="8176" width="8.85546875" style="46" customWidth="1"/>
    <col min="8177" max="8177" width="10.140625" style="46" customWidth="1"/>
    <col min="8178" max="8183" width="7.85546875" style="46" customWidth="1"/>
    <col min="8184" max="8409" width="8.85546875" style="46"/>
    <col min="8410" max="8410" width="5.42578125" style="46" customWidth="1"/>
    <col min="8411" max="8412" width="12.85546875" style="46" customWidth="1"/>
    <col min="8413" max="8419" width="5.42578125" style="46" customWidth="1"/>
    <col min="8420" max="8421" width="8.42578125" style="46" customWidth="1"/>
    <col min="8422" max="8431" width="8" style="46" customWidth="1"/>
    <col min="8432" max="8432" width="8.85546875" style="46" customWidth="1"/>
    <col min="8433" max="8433" width="10.140625" style="46" customWidth="1"/>
    <col min="8434" max="8439" width="7.85546875" style="46" customWidth="1"/>
    <col min="8440" max="8665" width="8.85546875" style="46"/>
    <col min="8666" max="8666" width="5.42578125" style="46" customWidth="1"/>
    <col min="8667" max="8668" width="12.85546875" style="46" customWidth="1"/>
    <col min="8669" max="8675" width="5.42578125" style="46" customWidth="1"/>
    <col min="8676" max="8677" width="8.42578125" style="46" customWidth="1"/>
    <col min="8678" max="8687" width="8" style="46" customWidth="1"/>
    <col min="8688" max="8688" width="8.85546875" style="46" customWidth="1"/>
    <col min="8689" max="8689" width="10.140625" style="46" customWidth="1"/>
    <col min="8690" max="8695" width="7.85546875" style="46" customWidth="1"/>
    <col min="8696" max="8921" width="8.85546875" style="46"/>
    <col min="8922" max="8922" width="5.42578125" style="46" customWidth="1"/>
    <col min="8923" max="8924" width="12.85546875" style="46" customWidth="1"/>
    <col min="8925" max="8931" width="5.42578125" style="46" customWidth="1"/>
    <col min="8932" max="8933" width="8.42578125" style="46" customWidth="1"/>
    <col min="8934" max="8943" width="8" style="46" customWidth="1"/>
    <col min="8944" max="8944" width="8.85546875" style="46" customWidth="1"/>
    <col min="8945" max="8945" width="10.140625" style="46" customWidth="1"/>
    <col min="8946" max="8951" width="7.85546875" style="46" customWidth="1"/>
    <col min="8952" max="9177" width="8.85546875" style="46"/>
    <col min="9178" max="9178" width="5.42578125" style="46" customWidth="1"/>
    <col min="9179" max="9180" width="12.85546875" style="46" customWidth="1"/>
    <col min="9181" max="9187" width="5.42578125" style="46" customWidth="1"/>
    <col min="9188" max="9189" width="8.42578125" style="46" customWidth="1"/>
    <col min="9190" max="9199" width="8" style="46" customWidth="1"/>
    <col min="9200" max="9200" width="8.85546875" style="46" customWidth="1"/>
    <col min="9201" max="9201" width="10.140625" style="46" customWidth="1"/>
    <col min="9202" max="9207" width="7.85546875" style="46" customWidth="1"/>
    <col min="9208" max="9433" width="8.85546875" style="46"/>
    <col min="9434" max="9434" width="5.42578125" style="46" customWidth="1"/>
    <col min="9435" max="9436" width="12.85546875" style="46" customWidth="1"/>
    <col min="9437" max="9443" width="5.42578125" style="46" customWidth="1"/>
    <col min="9444" max="9445" width="8.42578125" style="46" customWidth="1"/>
    <col min="9446" max="9455" width="8" style="46" customWidth="1"/>
    <col min="9456" max="9456" width="8.85546875" style="46" customWidth="1"/>
    <col min="9457" max="9457" width="10.140625" style="46" customWidth="1"/>
    <col min="9458" max="9463" width="7.85546875" style="46" customWidth="1"/>
    <col min="9464" max="9689" width="8.85546875" style="46"/>
    <col min="9690" max="9690" width="5.42578125" style="46" customWidth="1"/>
    <col min="9691" max="9692" width="12.85546875" style="46" customWidth="1"/>
    <col min="9693" max="9699" width="5.42578125" style="46" customWidth="1"/>
    <col min="9700" max="9701" width="8.42578125" style="46" customWidth="1"/>
    <col min="9702" max="9711" width="8" style="46" customWidth="1"/>
    <col min="9712" max="9712" width="8.85546875" style="46" customWidth="1"/>
    <col min="9713" max="9713" width="10.140625" style="46" customWidth="1"/>
    <col min="9714" max="9719" width="7.85546875" style="46" customWidth="1"/>
    <col min="9720" max="9945" width="8.85546875" style="46"/>
    <col min="9946" max="9946" width="5.42578125" style="46" customWidth="1"/>
    <col min="9947" max="9948" width="12.85546875" style="46" customWidth="1"/>
    <col min="9949" max="9955" width="5.42578125" style="46" customWidth="1"/>
    <col min="9956" max="9957" width="8.42578125" style="46" customWidth="1"/>
    <col min="9958" max="9967" width="8" style="46" customWidth="1"/>
    <col min="9968" max="9968" width="8.85546875" style="46" customWidth="1"/>
    <col min="9969" max="9969" width="10.140625" style="46" customWidth="1"/>
    <col min="9970" max="9975" width="7.85546875" style="46" customWidth="1"/>
    <col min="9976" max="10201" width="8.85546875" style="46"/>
    <col min="10202" max="10202" width="5.42578125" style="46" customWidth="1"/>
    <col min="10203" max="10204" width="12.85546875" style="46" customWidth="1"/>
    <col min="10205" max="10211" width="5.42578125" style="46" customWidth="1"/>
    <col min="10212" max="10213" width="8.42578125" style="46" customWidth="1"/>
    <col min="10214" max="10223" width="8" style="46" customWidth="1"/>
    <col min="10224" max="10224" width="8.85546875" style="46" customWidth="1"/>
    <col min="10225" max="10225" width="10.140625" style="46" customWidth="1"/>
    <col min="10226" max="10231" width="7.85546875" style="46" customWidth="1"/>
    <col min="10232" max="10457" width="8.85546875" style="46"/>
    <col min="10458" max="10458" width="5.42578125" style="46" customWidth="1"/>
    <col min="10459" max="10460" width="12.85546875" style="46" customWidth="1"/>
    <col min="10461" max="10467" width="5.42578125" style="46" customWidth="1"/>
    <col min="10468" max="10469" width="8.42578125" style="46" customWidth="1"/>
    <col min="10470" max="10479" width="8" style="46" customWidth="1"/>
    <col min="10480" max="10480" width="8.85546875" style="46" customWidth="1"/>
    <col min="10481" max="10481" width="10.140625" style="46" customWidth="1"/>
    <col min="10482" max="10487" width="7.85546875" style="46" customWidth="1"/>
    <col min="10488" max="10713" width="8.85546875" style="46"/>
    <col min="10714" max="10714" width="5.42578125" style="46" customWidth="1"/>
    <col min="10715" max="10716" width="12.85546875" style="46" customWidth="1"/>
    <col min="10717" max="10723" width="5.42578125" style="46" customWidth="1"/>
    <col min="10724" max="10725" width="8.42578125" style="46" customWidth="1"/>
    <col min="10726" max="10735" width="8" style="46" customWidth="1"/>
    <col min="10736" max="10736" width="8.85546875" style="46" customWidth="1"/>
    <col min="10737" max="10737" width="10.140625" style="46" customWidth="1"/>
    <col min="10738" max="10743" width="7.85546875" style="46" customWidth="1"/>
    <col min="10744" max="10969" width="8.85546875" style="46"/>
    <col min="10970" max="10970" width="5.42578125" style="46" customWidth="1"/>
    <col min="10971" max="10972" width="12.85546875" style="46" customWidth="1"/>
    <col min="10973" max="10979" width="5.42578125" style="46" customWidth="1"/>
    <col min="10980" max="10981" width="8.42578125" style="46" customWidth="1"/>
    <col min="10982" max="10991" width="8" style="46" customWidth="1"/>
    <col min="10992" max="10992" width="8.85546875" style="46" customWidth="1"/>
    <col min="10993" max="10993" width="10.140625" style="46" customWidth="1"/>
    <col min="10994" max="10999" width="7.85546875" style="46" customWidth="1"/>
    <col min="11000" max="11225" width="8.85546875" style="46"/>
    <col min="11226" max="11226" width="5.42578125" style="46" customWidth="1"/>
    <col min="11227" max="11228" width="12.85546875" style="46" customWidth="1"/>
    <col min="11229" max="11235" width="5.42578125" style="46" customWidth="1"/>
    <col min="11236" max="11237" width="8.42578125" style="46" customWidth="1"/>
    <col min="11238" max="11247" width="8" style="46" customWidth="1"/>
    <col min="11248" max="11248" width="8.85546875" style="46" customWidth="1"/>
    <col min="11249" max="11249" width="10.140625" style="46" customWidth="1"/>
    <col min="11250" max="11255" width="7.85546875" style="46" customWidth="1"/>
    <col min="11256" max="11481" width="8.85546875" style="46"/>
    <col min="11482" max="11482" width="5.42578125" style="46" customWidth="1"/>
    <col min="11483" max="11484" width="12.85546875" style="46" customWidth="1"/>
    <col min="11485" max="11491" width="5.42578125" style="46" customWidth="1"/>
    <col min="11492" max="11493" width="8.42578125" style="46" customWidth="1"/>
    <col min="11494" max="11503" width="8" style="46" customWidth="1"/>
    <col min="11504" max="11504" width="8.85546875" style="46" customWidth="1"/>
    <col min="11505" max="11505" width="10.140625" style="46" customWidth="1"/>
    <col min="11506" max="11511" width="7.85546875" style="46" customWidth="1"/>
    <col min="11512" max="11737" width="8.85546875" style="46"/>
    <col min="11738" max="11738" width="5.42578125" style="46" customWidth="1"/>
    <col min="11739" max="11740" width="12.85546875" style="46" customWidth="1"/>
    <col min="11741" max="11747" width="5.42578125" style="46" customWidth="1"/>
    <col min="11748" max="11749" width="8.42578125" style="46" customWidth="1"/>
    <col min="11750" max="11759" width="8" style="46" customWidth="1"/>
    <col min="11760" max="11760" width="8.85546875" style="46" customWidth="1"/>
    <col min="11761" max="11761" width="10.140625" style="46" customWidth="1"/>
    <col min="11762" max="11767" width="7.85546875" style="46" customWidth="1"/>
    <col min="11768" max="11993" width="8.85546875" style="46"/>
    <col min="11994" max="11994" width="5.42578125" style="46" customWidth="1"/>
    <col min="11995" max="11996" width="12.85546875" style="46" customWidth="1"/>
    <col min="11997" max="12003" width="5.42578125" style="46" customWidth="1"/>
    <col min="12004" max="12005" width="8.42578125" style="46" customWidth="1"/>
    <col min="12006" max="12015" width="8" style="46" customWidth="1"/>
    <col min="12016" max="12016" width="8.85546875" style="46" customWidth="1"/>
    <col min="12017" max="12017" width="10.140625" style="46" customWidth="1"/>
    <col min="12018" max="12023" width="7.85546875" style="46" customWidth="1"/>
    <col min="12024" max="12249" width="8.85546875" style="46"/>
    <col min="12250" max="12250" width="5.42578125" style="46" customWidth="1"/>
    <col min="12251" max="12252" width="12.85546875" style="46" customWidth="1"/>
    <col min="12253" max="12259" width="5.42578125" style="46" customWidth="1"/>
    <col min="12260" max="12261" width="8.42578125" style="46" customWidth="1"/>
    <col min="12262" max="12271" width="8" style="46" customWidth="1"/>
    <col min="12272" max="12272" width="8.85546875" style="46" customWidth="1"/>
    <col min="12273" max="12273" width="10.140625" style="46" customWidth="1"/>
    <col min="12274" max="12279" width="7.85546875" style="46" customWidth="1"/>
    <col min="12280" max="12505" width="8.85546875" style="46"/>
    <col min="12506" max="12506" width="5.42578125" style="46" customWidth="1"/>
    <col min="12507" max="12508" width="12.85546875" style="46" customWidth="1"/>
    <col min="12509" max="12515" width="5.42578125" style="46" customWidth="1"/>
    <col min="12516" max="12517" width="8.42578125" style="46" customWidth="1"/>
    <col min="12518" max="12527" width="8" style="46" customWidth="1"/>
    <col min="12528" max="12528" width="8.85546875" style="46" customWidth="1"/>
    <col min="12529" max="12529" width="10.140625" style="46" customWidth="1"/>
    <col min="12530" max="12535" width="7.85546875" style="46" customWidth="1"/>
    <col min="12536" max="12761" width="8.85546875" style="46"/>
    <col min="12762" max="12762" width="5.42578125" style="46" customWidth="1"/>
    <col min="12763" max="12764" width="12.85546875" style="46" customWidth="1"/>
    <col min="12765" max="12771" width="5.42578125" style="46" customWidth="1"/>
    <col min="12772" max="12773" width="8.42578125" style="46" customWidth="1"/>
    <col min="12774" max="12783" width="8" style="46" customWidth="1"/>
    <col min="12784" max="12784" width="8.85546875" style="46" customWidth="1"/>
    <col min="12785" max="12785" width="10.140625" style="46" customWidth="1"/>
    <col min="12786" max="12791" width="7.85546875" style="46" customWidth="1"/>
    <col min="12792" max="13017" width="8.85546875" style="46"/>
    <col min="13018" max="13018" width="5.42578125" style="46" customWidth="1"/>
    <col min="13019" max="13020" width="12.85546875" style="46" customWidth="1"/>
    <col min="13021" max="13027" width="5.42578125" style="46" customWidth="1"/>
    <col min="13028" max="13029" width="8.42578125" style="46" customWidth="1"/>
    <col min="13030" max="13039" width="8" style="46" customWidth="1"/>
    <col min="13040" max="13040" width="8.85546875" style="46" customWidth="1"/>
    <col min="13041" max="13041" width="10.140625" style="46" customWidth="1"/>
    <col min="13042" max="13047" width="7.85546875" style="46" customWidth="1"/>
    <col min="13048" max="13273" width="8.85546875" style="46"/>
    <col min="13274" max="13274" width="5.42578125" style="46" customWidth="1"/>
    <col min="13275" max="13276" width="12.85546875" style="46" customWidth="1"/>
    <col min="13277" max="13283" width="5.42578125" style="46" customWidth="1"/>
    <col min="13284" max="13285" width="8.42578125" style="46" customWidth="1"/>
    <col min="13286" max="13295" width="8" style="46" customWidth="1"/>
    <col min="13296" max="13296" width="8.85546875" style="46" customWidth="1"/>
    <col min="13297" max="13297" width="10.140625" style="46" customWidth="1"/>
    <col min="13298" max="13303" width="7.85546875" style="46" customWidth="1"/>
    <col min="13304" max="13529" width="8.85546875" style="46"/>
    <col min="13530" max="13530" width="5.42578125" style="46" customWidth="1"/>
    <col min="13531" max="13532" width="12.85546875" style="46" customWidth="1"/>
    <col min="13533" max="13539" width="5.42578125" style="46" customWidth="1"/>
    <col min="13540" max="13541" width="8.42578125" style="46" customWidth="1"/>
    <col min="13542" max="13551" width="8" style="46" customWidth="1"/>
    <col min="13552" max="13552" width="8.85546875" style="46" customWidth="1"/>
    <col min="13553" max="13553" width="10.140625" style="46" customWidth="1"/>
    <col min="13554" max="13559" width="7.85546875" style="46" customWidth="1"/>
    <col min="13560" max="13785" width="8.85546875" style="46"/>
    <col min="13786" max="13786" width="5.42578125" style="46" customWidth="1"/>
    <col min="13787" max="13788" width="12.85546875" style="46" customWidth="1"/>
    <col min="13789" max="13795" width="5.42578125" style="46" customWidth="1"/>
    <col min="13796" max="13797" width="8.42578125" style="46" customWidth="1"/>
    <col min="13798" max="13807" width="8" style="46" customWidth="1"/>
    <col min="13808" max="13808" width="8.85546875" style="46" customWidth="1"/>
    <col min="13809" max="13809" width="10.140625" style="46" customWidth="1"/>
    <col min="13810" max="13815" width="7.85546875" style="46" customWidth="1"/>
    <col min="13816" max="14041" width="8.85546875" style="46"/>
    <col min="14042" max="14042" width="5.42578125" style="46" customWidth="1"/>
    <col min="14043" max="14044" width="12.85546875" style="46" customWidth="1"/>
    <col min="14045" max="14051" width="5.42578125" style="46" customWidth="1"/>
    <col min="14052" max="14053" width="8.42578125" style="46" customWidth="1"/>
    <col min="14054" max="14063" width="8" style="46" customWidth="1"/>
    <col min="14064" max="14064" width="8.85546875" style="46" customWidth="1"/>
    <col min="14065" max="14065" width="10.140625" style="46" customWidth="1"/>
    <col min="14066" max="14071" width="7.85546875" style="46" customWidth="1"/>
    <col min="14072" max="14297" width="8.85546875" style="46"/>
    <col min="14298" max="14298" width="5.42578125" style="46" customWidth="1"/>
    <col min="14299" max="14300" width="12.85546875" style="46" customWidth="1"/>
    <col min="14301" max="14307" width="5.42578125" style="46" customWidth="1"/>
    <col min="14308" max="14309" width="8.42578125" style="46" customWidth="1"/>
    <col min="14310" max="14319" width="8" style="46" customWidth="1"/>
    <col min="14320" max="14320" width="8.85546875" style="46" customWidth="1"/>
    <col min="14321" max="14321" width="10.140625" style="46" customWidth="1"/>
    <col min="14322" max="14327" width="7.85546875" style="46" customWidth="1"/>
    <col min="14328" max="14553" width="8.85546875" style="46"/>
    <col min="14554" max="14554" width="5.42578125" style="46" customWidth="1"/>
    <col min="14555" max="14556" width="12.85546875" style="46" customWidth="1"/>
    <col min="14557" max="14563" width="5.42578125" style="46" customWidth="1"/>
    <col min="14564" max="14565" width="8.42578125" style="46" customWidth="1"/>
    <col min="14566" max="14575" width="8" style="46" customWidth="1"/>
    <col min="14576" max="14576" width="8.85546875" style="46" customWidth="1"/>
    <col min="14577" max="14577" width="10.140625" style="46" customWidth="1"/>
    <col min="14578" max="14583" width="7.85546875" style="46" customWidth="1"/>
    <col min="14584" max="14809" width="8.85546875" style="46"/>
    <col min="14810" max="14810" width="5.42578125" style="46" customWidth="1"/>
    <col min="14811" max="14812" width="12.85546875" style="46" customWidth="1"/>
    <col min="14813" max="14819" width="5.42578125" style="46" customWidth="1"/>
    <col min="14820" max="14821" width="8.42578125" style="46" customWidth="1"/>
    <col min="14822" max="14831" width="8" style="46" customWidth="1"/>
    <col min="14832" max="14832" width="8.85546875" style="46" customWidth="1"/>
    <col min="14833" max="14833" width="10.140625" style="46" customWidth="1"/>
    <col min="14834" max="14839" width="7.85546875" style="46" customWidth="1"/>
    <col min="14840" max="15065" width="8.85546875" style="46"/>
    <col min="15066" max="15066" width="5.42578125" style="46" customWidth="1"/>
    <col min="15067" max="15068" width="12.85546875" style="46" customWidth="1"/>
    <col min="15069" max="15075" width="5.42578125" style="46" customWidth="1"/>
    <col min="15076" max="15077" width="8.42578125" style="46" customWidth="1"/>
    <col min="15078" max="15087" width="8" style="46" customWidth="1"/>
    <col min="15088" max="15088" width="8.85546875" style="46" customWidth="1"/>
    <col min="15089" max="15089" width="10.140625" style="46" customWidth="1"/>
    <col min="15090" max="15095" width="7.85546875" style="46" customWidth="1"/>
    <col min="15096" max="15321" width="8.85546875" style="46"/>
    <col min="15322" max="15322" width="5.42578125" style="46" customWidth="1"/>
    <col min="15323" max="15324" width="12.85546875" style="46" customWidth="1"/>
    <col min="15325" max="15331" width="5.42578125" style="46" customWidth="1"/>
    <col min="15332" max="15333" width="8.42578125" style="46" customWidth="1"/>
    <col min="15334" max="15343" width="8" style="46" customWidth="1"/>
    <col min="15344" max="15344" width="8.85546875" style="46" customWidth="1"/>
    <col min="15345" max="15345" width="10.140625" style="46" customWidth="1"/>
    <col min="15346" max="15351" width="7.85546875" style="46" customWidth="1"/>
    <col min="15352" max="15577" width="8.85546875" style="46"/>
    <col min="15578" max="15578" width="5.42578125" style="46" customWidth="1"/>
    <col min="15579" max="15580" width="12.85546875" style="46" customWidth="1"/>
    <col min="15581" max="15587" width="5.42578125" style="46" customWidth="1"/>
    <col min="15588" max="15589" width="8.42578125" style="46" customWidth="1"/>
    <col min="15590" max="15599" width="8" style="46" customWidth="1"/>
    <col min="15600" max="15600" width="8.85546875" style="46" customWidth="1"/>
    <col min="15601" max="15601" width="10.140625" style="46" customWidth="1"/>
    <col min="15602" max="15607" width="7.85546875" style="46" customWidth="1"/>
    <col min="15608" max="15833" width="8.85546875" style="46"/>
    <col min="15834" max="15834" width="5.42578125" style="46" customWidth="1"/>
    <col min="15835" max="15836" width="12.85546875" style="46" customWidth="1"/>
    <col min="15837" max="15843" width="5.42578125" style="46" customWidth="1"/>
    <col min="15844" max="15845" width="8.42578125" style="46" customWidth="1"/>
    <col min="15846" max="15855" width="8" style="46" customWidth="1"/>
    <col min="15856" max="15856" width="8.85546875" style="46" customWidth="1"/>
    <col min="15857" max="15857" width="10.140625" style="46" customWidth="1"/>
    <col min="15858" max="15863" width="7.85546875" style="46" customWidth="1"/>
    <col min="15864" max="16089" width="8.85546875" style="46"/>
    <col min="16090" max="16090" width="5.42578125" style="46" customWidth="1"/>
    <col min="16091" max="16092" width="12.85546875" style="46" customWidth="1"/>
    <col min="16093" max="16099" width="5.42578125" style="46" customWidth="1"/>
    <col min="16100" max="16101" width="8.42578125" style="46" customWidth="1"/>
    <col min="16102" max="16111" width="8" style="46" customWidth="1"/>
    <col min="16112" max="16112" width="8.85546875" style="46" customWidth="1"/>
    <col min="16113" max="16113" width="10.140625" style="46" customWidth="1"/>
    <col min="16114" max="16119" width="7.85546875" style="46" customWidth="1"/>
    <col min="16120" max="16384" width="8.85546875" style="46"/>
  </cols>
  <sheetData>
    <row r="1" spans="1:16" ht="26.25" customHeight="1">
      <c r="A1" s="272"/>
      <c r="B1" s="272"/>
      <c r="C1" s="272"/>
      <c r="D1" s="272"/>
      <c r="E1" s="272"/>
      <c r="F1" s="272"/>
      <c r="G1" s="273"/>
      <c r="H1" s="68"/>
      <c r="I1" s="68"/>
      <c r="J1" s="68"/>
      <c r="K1" s="68"/>
      <c r="L1" s="68"/>
      <c r="M1" s="68"/>
      <c r="N1" s="68"/>
      <c r="O1" s="401" t="s">
        <v>654</v>
      </c>
      <c r="P1" s="401"/>
    </row>
    <row r="2" spans="1:16" ht="30.75" customHeight="1">
      <c r="A2" s="274"/>
      <c r="B2" s="274"/>
      <c r="C2" s="274"/>
      <c r="D2" s="274"/>
      <c r="E2" s="274"/>
      <c r="F2" s="274"/>
      <c r="G2" s="273"/>
      <c r="H2" s="68"/>
      <c r="I2" s="68"/>
      <c r="J2" s="68"/>
      <c r="K2" s="68"/>
      <c r="L2" s="68"/>
      <c r="M2" s="68"/>
      <c r="N2" s="68"/>
      <c r="O2" s="68"/>
      <c r="P2" s="47"/>
    </row>
    <row r="3" spans="1:16" s="76" customFormat="1" ht="30" customHeight="1">
      <c r="A3" s="403" t="s">
        <v>715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s="76" customFormat="1" ht="30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1:16" s="50" customFormat="1" ht="12.75" customHeight="1">
      <c r="A5" s="273"/>
      <c r="B5" s="273"/>
      <c r="C5" s="273"/>
      <c r="D5" s="273"/>
      <c r="E5" s="273"/>
      <c r="F5" s="273"/>
      <c r="G5" s="273"/>
      <c r="H5" s="68"/>
      <c r="I5" s="68"/>
      <c r="J5" s="68"/>
      <c r="K5" s="68"/>
      <c r="L5" s="68"/>
      <c r="M5" s="68"/>
      <c r="N5" s="68"/>
      <c r="O5" s="68"/>
      <c r="P5" s="68"/>
    </row>
    <row r="6" spans="1:16" s="58" customFormat="1" ht="18" customHeight="1">
      <c r="A6" s="437"/>
      <c r="B6" s="437"/>
      <c r="C6" s="437"/>
      <c r="D6" s="437"/>
      <c r="E6" s="437"/>
      <c r="F6" s="437"/>
      <c r="G6" s="437"/>
      <c r="H6" s="75"/>
      <c r="I6" s="73"/>
      <c r="J6" s="71"/>
      <c r="K6" s="71"/>
      <c r="L6" s="71"/>
      <c r="M6" s="71"/>
      <c r="N6" s="71"/>
      <c r="O6" s="72"/>
      <c r="P6" s="72"/>
    </row>
    <row r="7" spans="1:16" s="58" customFormat="1" ht="18" customHeight="1">
      <c r="A7" s="1"/>
      <c r="B7" s="32"/>
      <c r="C7" s="32"/>
      <c r="D7" s="32"/>
      <c r="E7" s="32"/>
      <c r="F7" s="32"/>
      <c r="G7" s="32"/>
      <c r="H7" s="74"/>
      <c r="I7" s="73"/>
      <c r="J7" s="73"/>
      <c r="K7" s="73"/>
      <c r="L7" s="73"/>
      <c r="M7" s="71"/>
      <c r="N7" s="71"/>
      <c r="O7" s="72"/>
      <c r="P7" s="72"/>
    </row>
    <row r="8" spans="1:16" s="58" customFormat="1" ht="18" customHeight="1">
      <c r="A8" s="1"/>
      <c r="B8" s="405"/>
      <c r="C8" s="405"/>
      <c r="D8" s="405"/>
      <c r="E8" s="405"/>
      <c r="F8" s="405"/>
      <c r="G8" s="405"/>
      <c r="H8" s="405"/>
      <c r="I8" s="32"/>
      <c r="J8" s="32"/>
      <c r="K8" s="32"/>
      <c r="L8" s="32"/>
      <c r="M8" s="71"/>
      <c r="N8" s="71"/>
      <c r="O8" s="72"/>
      <c r="P8" s="72"/>
    </row>
    <row r="9" spans="1:16" s="58" customFormat="1" ht="14.25" customHeight="1">
      <c r="A9" s="1"/>
      <c r="B9" s="1"/>
      <c r="C9" s="1"/>
      <c r="D9" s="1"/>
      <c r="E9" s="1"/>
      <c r="F9" s="1"/>
      <c r="G9" s="1"/>
      <c r="H9" s="31"/>
      <c r="I9" s="73"/>
      <c r="J9" s="71"/>
      <c r="K9" s="71"/>
      <c r="L9" s="71"/>
      <c r="M9" s="71"/>
      <c r="N9" s="71"/>
      <c r="O9" s="72"/>
      <c r="P9" s="72"/>
    </row>
    <row r="10" spans="1:16" s="50" customFormat="1" ht="15">
      <c r="A10" s="406" t="s">
        <v>68</v>
      </c>
      <c r="B10" s="406"/>
      <c r="C10" s="406"/>
      <c r="D10" s="406"/>
      <c r="E10" s="406"/>
      <c r="F10" s="406"/>
      <c r="G10" s="406"/>
      <c r="H10" s="406"/>
      <c r="I10" s="67"/>
      <c r="J10" s="67"/>
      <c r="K10" s="67"/>
      <c r="L10" s="67"/>
      <c r="M10" s="67"/>
      <c r="N10" s="67"/>
      <c r="O10" s="68"/>
      <c r="P10" s="2" t="s">
        <v>1</v>
      </c>
    </row>
    <row r="11" spans="1:16" s="50" customFormat="1" ht="21" customHeight="1">
      <c r="A11" s="407" t="s">
        <v>652</v>
      </c>
      <c r="B11" s="413"/>
      <c r="C11" s="413"/>
      <c r="D11" s="413"/>
      <c r="E11" s="413"/>
      <c r="F11" s="413"/>
      <c r="G11" s="408"/>
      <c r="H11" s="439" t="s">
        <v>3</v>
      </c>
      <c r="I11" s="441" t="s">
        <v>45</v>
      </c>
      <c r="J11" s="443"/>
      <c r="K11" s="443"/>
      <c r="L11" s="443"/>
      <c r="M11" s="443"/>
      <c r="N11" s="443"/>
      <c r="O11" s="443"/>
      <c r="P11" s="444"/>
    </row>
    <row r="12" spans="1:16" s="50" customFormat="1" ht="29.25" customHeight="1">
      <c r="A12" s="409"/>
      <c r="B12" s="438"/>
      <c r="C12" s="438"/>
      <c r="D12" s="438"/>
      <c r="E12" s="438"/>
      <c r="F12" s="438"/>
      <c r="G12" s="410"/>
      <c r="H12" s="440"/>
      <c r="I12" s="442"/>
      <c r="J12" s="445" t="s">
        <v>31</v>
      </c>
      <c r="K12" s="395" t="s">
        <v>43</v>
      </c>
      <c r="L12" s="395"/>
      <c r="M12" s="395" t="s">
        <v>42</v>
      </c>
      <c r="N12" s="395"/>
      <c r="O12" s="395" t="s">
        <v>41</v>
      </c>
      <c r="P12" s="395"/>
    </row>
    <row r="13" spans="1:16" s="50" customFormat="1" ht="21.75" customHeight="1">
      <c r="A13" s="409"/>
      <c r="B13" s="438"/>
      <c r="C13" s="438"/>
      <c r="D13" s="438"/>
      <c r="E13" s="438"/>
      <c r="F13" s="438"/>
      <c r="G13" s="410"/>
      <c r="H13" s="440"/>
      <c r="I13" s="442"/>
      <c r="J13" s="445"/>
      <c r="K13" s="435" t="s">
        <v>30</v>
      </c>
      <c r="L13" s="275"/>
      <c r="M13" s="435" t="s">
        <v>30</v>
      </c>
      <c r="N13" s="204"/>
      <c r="O13" s="435" t="s">
        <v>30</v>
      </c>
      <c r="P13" s="204"/>
    </row>
    <row r="14" spans="1:16" s="50" customFormat="1" ht="55.5" customHeight="1">
      <c r="A14" s="409"/>
      <c r="B14" s="438"/>
      <c r="C14" s="438"/>
      <c r="D14" s="438"/>
      <c r="E14" s="438"/>
      <c r="F14" s="438"/>
      <c r="G14" s="410"/>
      <c r="H14" s="440"/>
      <c r="I14" s="442"/>
      <c r="J14" s="446"/>
      <c r="K14" s="436"/>
      <c r="L14" s="201" t="s">
        <v>31</v>
      </c>
      <c r="M14" s="436"/>
      <c r="N14" s="200" t="s">
        <v>31</v>
      </c>
      <c r="O14" s="436"/>
      <c r="P14" s="200" t="s">
        <v>31</v>
      </c>
    </row>
    <row r="15" spans="1:16" s="50" customFormat="1" ht="20.25" customHeight="1">
      <c r="A15" s="385" t="s">
        <v>4</v>
      </c>
      <c r="B15" s="386"/>
      <c r="C15" s="386"/>
      <c r="D15" s="386"/>
      <c r="E15" s="386"/>
      <c r="F15" s="386"/>
      <c r="G15" s="386"/>
      <c r="H15" s="53" t="s">
        <v>5</v>
      </c>
      <c r="I15" s="374">
        <v>1</v>
      </c>
      <c r="J15" s="374">
        <v>2</v>
      </c>
      <c r="K15" s="202">
        <v>3</v>
      </c>
      <c r="L15" s="202">
        <v>4</v>
      </c>
      <c r="M15" s="202">
        <v>5</v>
      </c>
      <c r="N15" s="202">
        <v>6</v>
      </c>
      <c r="O15" s="202">
        <v>7</v>
      </c>
      <c r="P15" s="199">
        <v>8</v>
      </c>
    </row>
    <row r="16" spans="1:16" s="50" customFormat="1" ht="25.5" customHeight="1">
      <c r="A16" s="420" t="s">
        <v>655</v>
      </c>
      <c r="B16" s="420"/>
      <c r="C16" s="420"/>
      <c r="D16" s="420"/>
      <c r="E16" s="420"/>
      <c r="F16" s="420"/>
      <c r="G16" s="420"/>
      <c r="H16" s="276">
        <v>1</v>
      </c>
      <c r="I16" s="278">
        <f t="shared" ref="I16:P16" si="0">+I17+I19+I45+I65+I70+I84+I86+I93+I117+I139+I146+I166+I183+I215+I217+I225</f>
        <v>19734</v>
      </c>
      <c r="J16" s="278">
        <f t="shared" si="0"/>
        <v>8839</v>
      </c>
      <c r="K16" s="278">
        <f t="shared" si="0"/>
        <v>2084</v>
      </c>
      <c r="L16" s="278">
        <f t="shared" si="0"/>
        <v>790</v>
      </c>
      <c r="M16" s="278">
        <f t="shared" si="0"/>
        <v>17085</v>
      </c>
      <c r="N16" s="278">
        <f t="shared" si="0"/>
        <v>7800</v>
      </c>
      <c r="O16" s="278">
        <f t="shared" si="0"/>
        <v>565</v>
      </c>
      <c r="P16" s="278">
        <f t="shared" si="0"/>
        <v>249</v>
      </c>
    </row>
    <row r="17" spans="1:16" s="50" customFormat="1" ht="25.5" customHeight="1">
      <c r="A17" s="420" t="s">
        <v>733</v>
      </c>
      <c r="B17" s="420"/>
      <c r="C17" s="420"/>
      <c r="D17" s="420"/>
      <c r="E17" s="420"/>
      <c r="F17" s="420"/>
      <c r="G17" s="420"/>
      <c r="H17" s="276">
        <f>+H16+1</f>
        <v>2</v>
      </c>
      <c r="I17" s="278">
        <f>+I18</f>
        <v>8</v>
      </c>
      <c r="J17" s="278">
        <f t="shared" ref="J17:P17" si="1">+J18</f>
        <v>5</v>
      </c>
      <c r="K17" s="278">
        <f t="shared" si="1"/>
        <v>8</v>
      </c>
      <c r="L17" s="278">
        <f t="shared" si="1"/>
        <v>5</v>
      </c>
      <c r="M17" s="278">
        <f t="shared" si="1"/>
        <v>0</v>
      </c>
      <c r="N17" s="278">
        <f t="shared" si="1"/>
        <v>0</v>
      </c>
      <c r="O17" s="278">
        <f t="shared" si="1"/>
        <v>0</v>
      </c>
      <c r="P17" s="278">
        <f t="shared" si="1"/>
        <v>0</v>
      </c>
    </row>
    <row r="18" spans="1:16" s="50" customFormat="1" ht="24" customHeight="1">
      <c r="A18" s="422" t="s">
        <v>408</v>
      </c>
      <c r="B18" s="422"/>
      <c r="C18" s="422"/>
      <c r="D18" s="422"/>
      <c r="E18" s="422"/>
      <c r="F18" s="422"/>
      <c r="G18" s="422"/>
      <c r="H18" s="91">
        <f>+H17+1</f>
        <v>3</v>
      </c>
      <c r="I18" s="42">
        <f>+K18+M18+O18</f>
        <v>8</v>
      </c>
      <c r="J18" s="42">
        <f>+L18+N18+P18</f>
        <v>5</v>
      </c>
      <c r="K18" s="348">
        <v>8</v>
      </c>
      <c r="L18" s="348">
        <v>5</v>
      </c>
      <c r="M18" s="348"/>
      <c r="N18" s="348"/>
      <c r="O18" s="348"/>
      <c r="P18" s="348"/>
    </row>
    <row r="19" spans="1:16" s="50" customFormat="1" ht="28.5" customHeight="1">
      <c r="A19" s="420" t="s">
        <v>732</v>
      </c>
      <c r="B19" s="420"/>
      <c r="C19" s="420"/>
      <c r="D19" s="420"/>
      <c r="E19" s="420"/>
      <c r="F19" s="420"/>
      <c r="G19" s="420"/>
      <c r="H19" s="276">
        <f t="shared" ref="H19:H82" si="2">+H18+1</f>
        <v>4</v>
      </c>
      <c r="I19" s="278">
        <f t="shared" ref="I19:P19" si="3">SUM(I20:I44)</f>
        <v>898</v>
      </c>
      <c r="J19" s="278">
        <f t="shared" si="3"/>
        <v>497</v>
      </c>
      <c r="K19" s="278">
        <f t="shared" si="3"/>
        <v>160</v>
      </c>
      <c r="L19" s="278">
        <f t="shared" si="3"/>
        <v>102</v>
      </c>
      <c r="M19" s="278">
        <f t="shared" si="3"/>
        <v>723</v>
      </c>
      <c r="N19" s="278">
        <f t="shared" si="3"/>
        <v>395</v>
      </c>
      <c r="O19" s="278">
        <f t="shared" si="3"/>
        <v>15</v>
      </c>
      <c r="P19" s="278">
        <f t="shared" si="3"/>
        <v>0</v>
      </c>
    </row>
    <row r="20" spans="1:16" s="50" customFormat="1" ht="24" customHeight="1">
      <c r="A20" s="421" t="s">
        <v>446</v>
      </c>
      <c r="B20" s="421"/>
      <c r="C20" s="421"/>
      <c r="D20" s="421"/>
      <c r="E20" s="421"/>
      <c r="F20" s="421"/>
      <c r="G20" s="421"/>
      <c r="H20" s="91">
        <f t="shared" si="2"/>
        <v>5</v>
      </c>
      <c r="I20" s="42">
        <f>+K20+M20+O20</f>
        <v>14</v>
      </c>
      <c r="J20" s="42">
        <f>+L20+N20+P20</f>
        <v>6</v>
      </c>
      <c r="K20" s="91">
        <v>8</v>
      </c>
      <c r="L20" s="91">
        <v>4</v>
      </c>
      <c r="M20" s="91">
        <v>6</v>
      </c>
      <c r="N20" s="91">
        <v>2</v>
      </c>
      <c r="O20" s="91"/>
      <c r="P20" s="91"/>
    </row>
    <row r="21" spans="1:16" s="50" customFormat="1" ht="24" customHeight="1">
      <c r="A21" s="421" t="s">
        <v>601</v>
      </c>
      <c r="B21" s="421"/>
      <c r="C21" s="421"/>
      <c r="D21" s="421"/>
      <c r="E21" s="421"/>
      <c r="F21" s="421"/>
      <c r="G21" s="421"/>
      <c r="H21" s="91">
        <f t="shared" si="2"/>
        <v>6</v>
      </c>
      <c r="I21" s="42">
        <f>+K21+M21+O21</f>
        <v>15</v>
      </c>
      <c r="J21" s="42">
        <f>+L21+N21+P21</f>
        <v>8</v>
      </c>
      <c r="K21" s="91"/>
      <c r="L21" s="91"/>
      <c r="M21" s="91">
        <v>15</v>
      </c>
      <c r="N21" s="91">
        <v>8</v>
      </c>
      <c r="O21" s="91"/>
      <c r="P21" s="91"/>
    </row>
    <row r="22" spans="1:16" s="50" customFormat="1" ht="24" customHeight="1">
      <c r="A22" s="421" t="s">
        <v>237</v>
      </c>
      <c r="B22" s="421"/>
      <c r="C22" s="421"/>
      <c r="D22" s="421"/>
      <c r="E22" s="421"/>
      <c r="F22" s="421"/>
      <c r="G22" s="421"/>
      <c r="H22" s="91">
        <f t="shared" si="2"/>
        <v>7</v>
      </c>
      <c r="I22" s="42">
        <f t="shared" ref="I22:J44" si="4">+K22+M22+O22</f>
        <v>24</v>
      </c>
      <c r="J22" s="42">
        <f t="shared" si="4"/>
        <v>14</v>
      </c>
      <c r="K22" s="348">
        <v>20</v>
      </c>
      <c r="L22" s="348">
        <v>11</v>
      </c>
      <c r="M22" s="348">
        <v>4</v>
      </c>
      <c r="N22" s="348">
        <v>3</v>
      </c>
      <c r="O22" s="348"/>
      <c r="P22" s="348"/>
    </row>
    <row r="23" spans="1:16" s="50" customFormat="1" ht="24" customHeight="1">
      <c r="A23" s="421" t="s">
        <v>471</v>
      </c>
      <c r="B23" s="421"/>
      <c r="C23" s="421"/>
      <c r="D23" s="421"/>
      <c r="E23" s="421"/>
      <c r="F23" s="421"/>
      <c r="G23" s="421"/>
      <c r="H23" s="91">
        <f t="shared" si="2"/>
        <v>8</v>
      </c>
      <c r="I23" s="42">
        <f t="shared" si="4"/>
        <v>20</v>
      </c>
      <c r="J23" s="42">
        <f t="shared" si="4"/>
        <v>12</v>
      </c>
      <c r="K23" s="348"/>
      <c r="L23" s="348"/>
      <c r="M23" s="348">
        <v>20</v>
      </c>
      <c r="N23" s="348">
        <v>12</v>
      </c>
      <c r="O23" s="348"/>
      <c r="P23" s="348"/>
    </row>
    <row r="24" spans="1:16" s="50" customFormat="1" ht="24" customHeight="1">
      <c r="A24" s="427" t="s">
        <v>241</v>
      </c>
      <c r="B24" s="427"/>
      <c r="C24" s="427"/>
      <c r="D24" s="427"/>
      <c r="E24" s="427"/>
      <c r="F24" s="427"/>
      <c r="G24" s="427"/>
      <c r="H24" s="91">
        <f t="shared" si="2"/>
        <v>9</v>
      </c>
      <c r="I24" s="42">
        <f t="shared" si="4"/>
        <v>40</v>
      </c>
      <c r="J24" s="42">
        <f t="shared" si="4"/>
        <v>22</v>
      </c>
      <c r="K24" s="91"/>
      <c r="L24" s="91"/>
      <c r="M24" s="91">
        <v>25</v>
      </c>
      <c r="N24" s="91">
        <v>22</v>
      </c>
      <c r="O24" s="91">
        <v>15</v>
      </c>
      <c r="P24" s="91">
        <v>0</v>
      </c>
    </row>
    <row r="25" spans="1:16" s="50" customFormat="1" ht="24" customHeight="1">
      <c r="A25" s="424" t="s">
        <v>283</v>
      </c>
      <c r="B25" s="424"/>
      <c r="C25" s="424"/>
      <c r="D25" s="424"/>
      <c r="E25" s="424"/>
      <c r="F25" s="424"/>
      <c r="G25" s="424"/>
      <c r="H25" s="91">
        <f t="shared" si="2"/>
        <v>10</v>
      </c>
      <c r="I25" s="42">
        <f t="shared" si="4"/>
        <v>136</v>
      </c>
      <c r="J25" s="42">
        <f t="shared" si="4"/>
        <v>90</v>
      </c>
      <c r="K25" s="91"/>
      <c r="L25" s="91"/>
      <c r="M25" s="91">
        <v>136</v>
      </c>
      <c r="N25" s="91">
        <v>90</v>
      </c>
      <c r="O25" s="91"/>
      <c r="P25" s="91"/>
    </row>
    <row r="26" spans="1:16" s="50" customFormat="1" ht="24" customHeight="1">
      <c r="A26" s="421" t="s">
        <v>645</v>
      </c>
      <c r="B26" s="421"/>
      <c r="C26" s="421"/>
      <c r="D26" s="421"/>
      <c r="E26" s="421"/>
      <c r="F26" s="421"/>
      <c r="G26" s="421"/>
      <c r="H26" s="91">
        <f t="shared" si="2"/>
        <v>11</v>
      </c>
      <c r="I26" s="42">
        <f t="shared" si="4"/>
        <v>10</v>
      </c>
      <c r="J26" s="42">
        <f t="shared" si="4"/>
        <v>4</v>
      </c>
      <c r="K26" s="348"/>
      <c r="L26" s="348"/>
      <c r="M26" s="348">
        <v>10</v>
      </c>
      <c r="N26" s="348">
        <v>4</v>
      </c>
      <c r="O26" s="348"/>
      <c r="P26" s="348"/>
    </row>
    <row r="27" spans="1:16" s="50" customFormat="1" ht="24" customHeight="1">
      <c r="A27" s="421" t="s">
        <v>476</v>
      </c>
      <c r="B27" s="421"/>
      <c r="C27" s="421"/>
      <c r="D27" s="421"/>
      <c r="E27" s="421"/>
      <c r="F27" s="421"/>
      <c r="G27" s="421"/>
      <c r="H27" s="91">
        <f t="shared" si="2"/>
        <v>12</v>
      </c>
      <c r="I27" s="42">
        <f t="shared" si="4"/>
        <v>14</v>
      </c>
      <c r="J27" s="42">
        <f t="shared" si="4"/>
        <v>9</v>
      </c>
      <c r="K27" s="348">
        <v>13</v>
      </c>
      <c r="L27" s="348">
        <v>8</v>
      </c>
      <c r="M27" s="348">
        <v>1</v>
      </c>
      <c r="N27" s="348">
        <v>1</v>
      </c>
      <c r="O27" s="348"/>
      <c r="P27" s="348"/>
    </row>
    <row r="28" spans="1:16" s="50" customFormat="1" ht="24" customHeight="1">
      <c r="A28" s="421" t="s">
        <v>716</v>
      </c>
      <c r="B28" s="421"/>
      <c r="C28" s="421"/>
      <c r="D28" s="421"/>
      <c r="E28" s="421"/>
      <c r="F28" s="421"/>
      <c r="G28" s="421"/>
      <c r="H28" s="91">
        <f t="shared" si="2"/>
        <v>13</v>
      </c>
      <c r="I28" s="42">
        <f t="shared" si="4"/>
        <v>18</v>
      </c>
      <c r="J28" s="42">
        <f t="shared" si="4"/>
        <v>12</v>
      </c>
      <c r="K28" s="348"/>
      <c r="L28" s="348"/>
      <c r="M28" s="348">
        <v>18</v>
      </c>
      <c r="N28" s="348">
        <v>12</v>
      </c>
      <c r="O28" s="279"/>
      <c r="P28" s="279"/>
    </row>
    <row r="29" spans="1:16" s="50" customFormat="1" ht="24" customHeight="1">
      <c r="A29" s="421" t="s">
        <v>393</v>
      </c>
      <c r="B29" s="421"/>
      <c r="C29" s="421"/>
      <c r="D29" s="421"/>
      <c r="E29" s="421"/>
      <c r="F29" s="421"/>
      <c r="G29" s="421"/>
      <c r="H29" s="91">
        <f t="shared" si="2"/>
        <v>14</v>
      </c>
      <c r="I29" s="42">
        <f t="shared" si="4"/>
        <v>5</v>
      </c>
      <c r="J29" s="42">
        <f t="shared" si="4"/>
        <v>0</v>
      </c>
      <c r="K29" s="348"/>
      <c r="L29" s="348"/>
      <c r="M29" s="348">
        <v>5</v>
      </c>
      <c r="N29" s="348">
        <v>0</v>
      </c>
      <c r="O29" s="279"/>
      <c r="P29" s="279"/>
    </row>
    <row r="30" spans="1:16" s="50" customFormat="1" ht="24" customHeight="1">
      <c r="A30" s="421" t="s">
        <v>432</v>
      </c>
      <c r="B30" s="421"/>
      <c r="C30" s="421"/>
      <c r="D30" s="421"/>
      <c r="E30" s="421"/>
      <c r="F30" s="421"/>
      <c r="G30" s="421"/>
      <c r="H30" s="91">
        <f t="shared" si="2"/>
        <v>15</v>
      </c>
      <c r="I30" s="42">
        <f t="shared" si="4"/>
        <v>6</v>
      </c>
      <c r="J30" s="42">
        <f t="shared" si="4"/>
        <v>0</v>
      </c>
      <c r="K30" s="91"/>
      <c r="L30" s="91"/>
      <c r="M30" s="91">
        <v>6</v>
      </c>
      <c r="N30" s="91">
        <v>0</v>
      </c>
      <c r="O30" s="91"/>
      <c r="P30" s="91"/>
    </row>
    <row r="31" spans="1:16" s="50" customFormat="1" ht="24" customHeight="1">
      <c r="A31" s="421" t="s">
        <v>397</v>
      </c>
      <c r="B31" s="421"/>
      <c r="C31" s="421"/>
      <c r="D31" s="421"/>
      <c r="E31" s="421"/>
      <c r="F31" s="421"/>
      <c r="G31" s="421"/>
      <c r="H31" s="91">
        <f t="shared" si="2"/>
        <v>16</v>
      </c>
      <c r="I31" s="42">
        <f t="shared" si="4"/>
        <v>30</v>
      </c>
      <c r="J31" s="42">
        <f t="shared" si="4"/>
        <v>18</v>
      </c>
      <c r="K31" s="348"/>
      <c r="L31" s="348"/>
      <c r="M31" s="348">
        <v>30</v>
      </c>
      <c r="N31" s="348">
        <v>18</v>
      </c>
      <c r="O31" s="348"/>
      <c r="P31" s="348"/>
    </row>
    <row r="32" spans="1:16" s="50" customFormat="1" ht="24" customHeight="1">
      <c r="A32" s="427" t="s">
        <v>239</v>
      </c>
      <c r="B32" s="427"/>
      <c r="C32" s="427"/>
      <c r="D32" s="427"/>
      <c r="E32" s="427"/>
      <c r="F32" s="427"/>
      <c r="G32" s="427"/>
      <c r="H32" s="91">
        <f t="shared" si="2"/>
        <v>17</v>
      </c>
      <c r="I32" s="42">
        <f t="shared" si="4"/>
        <v>1</v>
      </c>
      <c r="J32" s="42">
        <f t="shared" si="4"/>
        <v>1</v>
      </c>
      <c r="K32" s="348">
        <v>1</v>
      </c>
      <c r="L32" s="348">
        <v>1</v>
      </c>
      <c r="M32" s="348"/>
      <c r="N32" s="348"/>
      <c r="O32" s="348"/>
      <c r="P32" s="348"/>
    </row>
    <row r="33" spans="1:16" s="50" customFormat="1" ht="24" customHeight="1">
      <c r="A33" s="421" t="s">
        <v>472</v>
      </c>
      <c r="B33" s="421"/>
      <c r="C33" s="421"/>
      <c r="D33" s="421"/>
      <c r="E33" s="421"/>
      <c r="F33" s="421"/>
      <c r="G33" s="421"/>
      <c r="H33" s="91">
        <f t="shared" si="2"/>
        <v>18</v>
      </c>
      <c r="I33" s="42">
        <f t="shared" si="4"/>
        <v>3</v>
      </c>
      <c r="J33" s="42">
        <f t="shared" si="4"/>
        <v>0</v>
      </c>
      <c r="K33" s="348"/>
      <c r="L33" s="348"/>
      <c r="M33" s="348">
        <v>3</v>
      </c>
      <c r="N33" s="348">
        <v>0</v>
      </c>
      <c r="O33" s="348"/>
      <c r="P33" s="348"/>
    </row>
    <row r="34" spans="1:16" s="50" customFormat="1" ht="24" customHeight="1">
      <c r="A34" s="421" t="s">
        <v>656</v>
      </c>
      <c r="B34" s="421"/>
      <c r="C34" s="421"/>
      <c r="D34" s="421"/>
      <c r="E34" s="421"/>
      <c r="F34" s="421"/>
      <c r="G34" s="421"/>
      <c r="H34" s="91">
        <f t="shared" si="2"/>
        <v>19</v>
      </c>
      <c r="I34" s="42">
        <f t="shared" si="4"/>
        <v>8</v>
      </c>
      <c r="J34" s="42">
        <f t="shared" si="4"/>
        <v>1</v>
      </c>
      <c r="K34" s="348"/>
      <c r="L34" s="348"/>
      <c r="M34" s="348">
        <v>8</v>
      </c>
      <c r="N34" s="348">
        <v>1</v>
      </c>
      <c r="O34" s="348"/>
      <c r="P34" s="348"/>
    </row>
    <row r="35" spans="1:16" s="50" customFormat="1" ht="24" customHeight="1">
      <c r="A35" s="427" t="s">
        <v>611</v>
      </c>
      <c r="B35" s="427"/>
      <c r="C35" s="427"/>
      <c r="D35" s="427"/>
      <c r="E35" s="427"/>
      <c r="F35" s="427"/>
      <c r="G35" s="427"/>
      <c r="H35" s="91">
        <f t="shared" si="2"/>
        <v>20</v>
      </c>
      <c r="I35" s="42">
        <f t="shared" si="4"/>
        <v>58</v>
      </c>
      <c r="J35" s="42">
        <f t="shared" si="4"/>
        <v>15</v>
      </c>
      <c r="K35" s="91">
        <v>30</v>
      </c>
      <c r="L35" s="91">
        <v>10</v>
      </c>
      <c r="M35" s="91">
        <v>28</v>
      </c>
      <c r="N35" s="91">
        <v>5</v>
      </c>
      <c r="O35" s="91"/>
      <c r="P35" s="91"/>
    </row>
    <row r="36" spans="1:16" s="50" customFormat="1" ht="24" customHeight="1">
      <c r="A36" s="421" t="s">
        <v>447</v>
      </c>
      <c r="B36" s="421"/>
      <c r="C36" s="421"/>
      <c r="D36" s="421"/>
      <c r="E36" s="421"/>
      <c r="F36" s="421"/>
      <c r="G36" s="421"/>
      <c r="H36" s="91">
        <f t="shared" si="2"/>
        <v>21</v>
      </c>
      <c r="I36" s="42">
        <f t="shared" si="4"/>
        <v>2</v>
      </c>
      <c r="J36" s="42">
        <f t="shared" si="4"/>
        <v>2</v>
      </c>
      <c r="K36" s="91">
        <v>2</v>
      </c>
      <c r="L36" s="91">
        <v>2</v>
      </c>
      <c r="M36" s="91"/>
      <c r="N36" s="91"/>
      <c r="O36" s="91"/>
      <c r="P36" s="91"/>
    </row>
    <row r="37" spans="1:16" s="50" customFormat="1" ht="24" customHeight="1">
      <c r="A37" s="432" t="s">
        <v>267</v>
      </c>
      <c r="B37" s="432"/>
      <c r="C37" s="432"/>
      <c r="D37" s="432"/>
      <c r="E37" s="432"/>
      <c r="F37" s="432"/>
      <c r="G37" s="432"/>
      <c r="H37" s="91">
        <f t="shared" si="2"/>
        <v>22</v>
      </c>
      <c r="I37" s="42">
        <f t="shared" si="4"/>
        <v>8</v>
      </c>
      <c r="J37" s="42">
        <f t="shared" si="4"/>
        <v>2</v>
      </c>
      <c r="K37" s="91">
        <v>8</v>
      </c>
      <c r="L37" s="91">
        <v>2</v>
      </c>
      <c r="M37" s="91"/>
      <c r="N37" s="91"/>
      <c r="O37" s="91"/>
      <c r="P37" s="91"/>
    </row>
    <row r="38" spans="1:16" s="50" customFormat="1" ht="24" customHeight="1">
      <c r="A38" s="434" t="s">
        <v>280</v>
      </c>
      <c r="B38" s="434"/>
      <c r="C38" s="434"/>
      <c r="D38" s="434"/>
      <c r="E38" s="434"/>
      <c r="F38" s="434"/>
      <c r="G38" s="434"/>
      <c r="H38" s="91">
        <f t="shared" si="2"/>
        <v>23</v>
      </c>
      <c r="I38" s="42">
        <f t="shared" si="4"/>
        <v>12</v>
      </c>
      <c r="J38" s="42">
        <f t="shared" si="4"/>
        <v>0</v>
      </c>
      <c r="K38" s="91"/>
      <c r="L38" s="91"/>
      <c r="M38" s="91">
        <v>12</v>
      </c>
      <c r="N38" s="91">
        <v>0</v>
      </c>
      <c r="O38" s="91"/>
      <c r="P38" s="91"/>
    </row>
    <row r="39" spans="1:16" s="50" customFormat="1" ht="24" customHeight="1">
      <c r="A39" s="422" t="s">
        <v>410</v>
      </c>
      <c r="B39" s="422"/>
      <c r="C39" s="422"/>
      <c r="D39" s="422"/>
      <c r="E39" s="422"/>
      <c r="F39" s="422"/>
      <c r="G39" s="422"/>
      <c r="H39" s="91">
        <f t="shared" si="2"/>
        <v>24</v>
      </c>
      <c r="I39" s="42">
        <f t="shared" si="4"/>
        <v>6</v>
      </c>
      <c r="J39" s="42">
        <f t="shared" si="4"/>
        <v>4</v>
      </c>
      <c r="K39" s="91">
        <v>6</v>
      </c>
      <c r="L39" s="91">
        <v>4</v>
      </c>
      <c r="M39" s="91"/>
      <c r="N39" s="91"/>
      <c r="O39" s="91"/>
      <c r="P39" s="91"/>
    </row>
    <row r="40" spans="1:16" s="50" customFormat="1" ht="24" customHeight="1">
      <c r="A40" s="433" t="s">
        <v>178</v>
      </c>
      <c r="B40" s="433"/>
      <c r="C40" s="433"/>
      <c r="D40" s="433"/>
      <c r="E40" s="433"/>
      <c r="F40" s="433"/>
      <c r="G40" s="433"/>
      <c r="H40" s="91">
        <f t="shared" si="2"/>
        <v>25</v>
      </c>
      <c r="I40" s="42">
        <f t="shared" si="4"/>
        <v>322</v>
      </c>
      <c r="J40" s="42">
        <f t="shared" si="4"/>
        <v>157</v>
      </c>
      <c r="K40" s="91"/>
      <c r="L40" s="91"/>
      <c r="M40" s="91">
        <v>322</v>
      </c>
      <c r="N40" s="91">
        <v>157</v>
      </c>
      <c r="O40" s="91"/>
      <c r="P40" s="91"/>
    </row>
    <row r="41" spans="1:16" s="50" customFormat="1" ht="24" customHeight="1">
      <c r="A41" s="430" t="s">
        <v>275</v>
      </c>
      <c r="B41" s="430"/>
      <c r="C41" s="430"/>
      <c r="D41" s="430"/>
      <c r="E41" s="430"/>
      <c r="F41" s="430"/>
      <c r="G41" s="430"/>
      <c r="H41" s="91">
        <f t="shared" si="2"/>
        <v>26</v>
      </c>
      <c r="I41" s="42">
        <f t="shared" si="4"/>
        <v>48</v>
      </c>
      <c r="J41" s="42">
        <f t="shared" si="4"/>
        <v>47</v>
      </c>
      <c r="K41" s="91">
        <v>48</v>
      </c>
      <c r="L41" s="91">
        <v>47</v>
      </c>
      <c r="M41" s="91"/>
      <c r="N41" s="91"/>
      <c r="O41" s="91"/>
      <c r="P41" s="91"/>
    </row>
    <row r="42" spans="1:16" s="50" customFormat="1" ht="24" customHeight="1">
      <c r="A42" s="430" t="s">
        <v>457</v>
      </c>
      <c r="B42" s="430"/>
      <c r="C42" s="430"/>
      <c r="D42" s="430"/>
      <c r="E42" s="430"/>
      <c r="F42" s="430"/>
      <c r="G42" s="430"/>
      <c r="H42" s="91">
        <f t="shared" si="2"/>
        <v>27</v>
      </c>
      <c r="I42" s="42">
        <f t="shared" si="4"/>
        <v>67</v>
      </c>
      <c r="J42" s="42">
        <f t="shared" si="4"/>
        <v>54</v>
      </c>
      <c r="K42" s="91"/>
      <c r="L42" s="91"/>
      <c r="M42" s="91">
        <v>67</v>
      </c>
      <c r="N42" s="91">
        <v>54</v>
      </c>
      <c r="O42" s="91"/>
      <c r="P42" s="91"/>
    </row>
    <row r="43" spans="1:16" s="50" customFormat="1" ht="24" customHeight="1">
      <c r="A43" s="427" t="s">
        <v>230</v>
      </c>
      <c r="B43" s="427"/>
      <c r="C43" s="427"/>
      <c r="D43" s="427"/>
      <c r="E43" s="427"/>
      <c r="F43" s="427"/>
      <c r="G43" s="427"/>
      <c r="H43" s="91">
        <f t="shared" si="2"/>
        <v>28</v>
      </c>
      <c r="I43" s="42">
        <f t="shared" si="4"/>
        <v>10</v>
      </c>
      <c r="J43" s="42">
        <f t="shared" si="4"/>
        <v>3</v>
      </c>
      <c r="K43" s="348">
        <v>10</v>
      </c>
      <c r="L43" s="348">
        <v>3</v>
      </c>
      <c r="M43" s="348"/>
      <c r="N43" s="348"/>
      <c r="O43" s="348"/>
      <c r="P43" s="348"/>
    </row>
    <row r="44" spans="1:16" s="50" customFormat="1" ht="24" customHeight="1">
      <c r="A44" s="433" t="s">
        <v>234</v>
      </c>
      <c r="B44" s="433"/>
      <c r="C44" s="433"/>
      <c r="D44" s="433"/>
      <c r="E44" s="433"/>
      <c r="F44" s="433"/>
      <c r="G44" s="433"/>
      <c r="H44" s="91">
        <f t="shared" si="2"/>
        <v>29</v>
      </c>
      <c r="I44" s="42">
        <f t="shared" si="4"/>
        <v>21</v>
      </c>
      <c r="J44" s="42">
        <f t="shared" si="4"/>
        <v>16</v>
      </c>
      <c r="K44" s="91">
        <v>14</v>
      </c>
      <c r="L44" s="91">
        <v>10</v>
      </c>
      <c r="M44" s="91">
        <v>7</v>
      </c>
      <c r="N44" s="91">
        <v>6</v>
      </c>
      <c r="O44" s="91"/>
      <c r="P44" s="91"/>
    </row>
    <row r="45" spans="1:16" s="50" customFormat="1" ht="33" customHeight="1">
      <c r="A45" s="420" t="s">
        <v>731</v>
      </c>
      <c r="B45" s="420"/>
      <c r="C45" s="420"/>
      <c r="D45" s="420"/>
      <c r="E45" s="420"/>
      <c r="F45" s="420"/>
      <c r="G45" s="420"/>
      <c r="H45" s="276">
        <f t="shared" si="2"/>
        <v>30</v>
      </c>
      <c r="I45" s="278">
        <f>SUM(I46:I64)</f>
        <v>150</v>
      </c>
      <c r="J45" s="278">
        <f t="shared" ref="J45:P45" si="5">SUM(J46:J64)</f>
        <v>0</v>
      </c>
      <c r="K45" s="278">
        <f t="shared" si="5"/>
        <v>0</v>
      </c>
      <c r="L45" s="278">
        <f t="shared" si="5"/>
        <v>0</v>
      </c>
      <c r="M45" s="278">
        <f t="shared" si="5"/>
        <v>150</v>
      </c>
      <c r="N45" s="278">
        <f t="shared" si="5"/>
        <v>0</v>
      </c>
      <c r="O45" s="278">
        <f t="shared" si="5"/>
        <v>0</v>
      </c>
      <c r="P45" s="278">
        <f t="shared" si="5"/>
        <v>0</v>
      </c>
    </row>
    <row r="46" spans="1:16" s="50" customFormat="1" ht="24" customHeight="1">
      <c r="A46" s="433" t="s">
        <v>657</v>
      </c>
      <c r="B46" s="433"/>
      <c r="C46" s="433"/>
      <c r="D46" s="433"/>
      <c r="E46" s="433"/>
      <c r="F46" s="433"/>
      <c r="G46" s="433"/>
      <c r="H46" s="91">
        <f t="shared" si="2"/>
        <v>31</v>
      </c>
      <c r="I46" s="42">
        <f t="shared" ref="I46:J61" si="6">+K46+M46+O46</f>
        <v>5</v>
      </c>
      <c r="J46" s="42">
        <f t="shared" si="6"/>
        <v>0</v>
      </c>
      <c r="K46" s="348"/>
      <c r="L46" s="348"/>
      <c r="M46" s="279">
        <v>5</v>
      </c>
      <c r="N46" s="348">
        <v>0</v>
      </c>
      <c r="O46" s="348"/>
      <c r="P46" s="348"/>
    </row>
    <row r="47" spans="1:16" s="50" customFormat="1" ht="24" customHeight="1">
      <c r="A47" s="433" t="s">
        <v>658</v>
      </c>
      <c r="B47" s="433"/>
      <c r="C47" s="433"/>
      <c r="D47" s="433"/>
      <c r="E47" s="433"/>
      <c r="F47" s="433"/>
      <c r="G47" s="433"/>
      <c r="H47" s="91">
        <f t="shared" si="2"/>
        <v>32</v>
      </c>
      <c r="I47" s="42">
        <f t="shared" si="6"/>
        <v>10</v>
      </c>
      <c r="J47" s="42">
        <f t="shared" si="6"/>
        <v>0</v>
      </c>
      <c r="K47" s="350"/>
      <c r="L47" s="350"/>
      <c r="M47" s="350">
        <v>10</v>
      </c>
      <c r="N47" s="350">
        <v>0</v>
      </c>
      <c r="O47" s="350"/>
      <c r="P47" s="350"/>
    </row>
    <row r="48" spans="1:16" s="50" customFormat="1" ht="24" customHeight="1">
      <c r="A48" s="433" t="s">
        <v>515</v>
      </c>
      <c r="B48" s="433"/>
      <c r="C48" s="433"/>
      <c r="D48" s="433"/>
      <c r="E48" s="433"/>
      <c r="F48" s="433"/>
      <c r="G48" s="433"/>
      <c r="H48" s="91">
        <f t="shared" si="2"/>
        <v>33</v>
      </c>
      <c r="I48" s="42">
        <f t="shared" si="6"/>
        <v>10</v>
      </c>
      <c r="J48" s="42">
        <f t="shared" si="6"/>
        <v>0</v>
      </c>
      <c r="K48" s="350"/>
      <c r="L48" s="350"/>
      <c r="M48" s="350">
        <v>10</v>
      </c>
      <c r="N48" s="350">
        <v>0</v>
      </c>
      <c r="O48" s="350"/>
      <c r="P48" s="350"/>
    </row>
    <row r="49" spans="1:16" s="50" customFormat="1" ht="24" customHeight="1">
      <c r="A49" s="433" t="s">
        <v>659</v>
      </c>
      <c r="B49" s="433"/>
      <c r="C49" s="433"/>
      <c r="D49" s="433"/>
      <c r="E49" s="433"/>
      <c r="F49" s="433"/>
      <c r="G49" s="433"/>
      <c r="H49" s="91">
        <f t="shared" si="2"/>
        <v>34</v>
      </c>
      <c r="I49" s="42">
        <f t="shared" si="6"/>
        <v>5</v>
      </c>
      <c r="J49" s="42">
        <f t="shared" si="6"/>
        <v>0</v>
      </c>
      <c r="K49" s="348"/>
      <c r="L49" s="348"/>
      <c r="M49" s="280">
        <v>5</v>
      </c>
      <c r="N49" s="348">
        <v>0</v>
      </c>
      <c r="O49" s="348"/>
      <c r="P49" s="348"/>
    </row>
    <row r="50" spans="1:16" s="50" customFormat="1" ht="24" customHeight="1">
      <c r="A50" s="421" t="s">
        <v>511</v>
      </c>
      <c r="B50" s="421"/>
      <c r="C50" s="421"/>
      <c r="D50" s="421"/>
      <c r="E50" s="421"/>
      <c r="F50" s="421"/>
      <c r="G50" s="421"/>
      <c r="H50" s="91">
        <f t="shared" si="2"/>
        <v>35</v>
      </c>
      <c r="I50" s="42">
        <f t="shared" si="6"/>
        <v>10</v>
      </c>
      <c r="J50" s="42">
        <f t="shared" si="6"/>
        <v>0</v>
      </c>
      <c r="K50" s="348"/>
      <c r="L50" s="348"/>
      <c r="M50" s="279">
        <v>10</v>
      </c>
      <c r="N50" s="348">
        <v>0</v>
      </c>
      <c r="O50" s="348"/>
      <c r="P50" s="348"/>
    </row>
    <row r="51" spans="1:16" s="50" customFormat="1" ht="24" customHeight="1">
      <c r="A51" s="433" t="s">
        <v>487</v>
      </c>
      <c r="B51" s="433"/>
      <c r="C51" s="433"/>
      <c r="D51" s="433"/>
      <c r="E51" s="433"/>
      <c r="F51" s="433"/>
      <c r="G51" s="433"/>
      <c r="H51" s="91">
        <f t="shared" si="2"/>
        <v>36</v>
      </c>
      <c r="I51" s="42">
        <f t="shared" si="6"/>
        <v>5</v>
      </c>
      <c r="J51" s="42">
        <f t="shared" si="6"/>
        <v>0</v>
      </c>
      <c r="K51" s="348"/>
      <c r="L51" s="348"/>
      <c r="M51" s="280">
        <v>5</v>
      </c>
      <c r="N51" s="348">
        <v>0</v>
      </c>
      <c r="O51" s="348"/>
      <c r="P51" s="348"/>
    </row>
    <row r="52" spans="1:16" s="50" customFormat="1" ht="24" customHeight="1">
      <c r="A52" s="433" t="s">
        <v>489</v>
      </c>
      <c r="B52" s="433"/>
      <c r="C52" s="433"/>
      <c r="D52" s="433"/>
      <c r="E52" s="433"/>
      <c r="F52" s="433"/>
      <c r="G52" s="433"/>
      <c r="H52" s="91">
        <f t="shared" si="2"/>
        <v>37</v>
      </c>
      <c r="I52" s="42">
        <f t="shared" si="6"/>
        <v>5</v>
      </c>
      <c r="J52" s="42">
        <f t="shared" si="6"/>
        <v>0</v>
      </c>
      <c r="K52" s="348"/>
      <c r="L52" s="348"/>
      <c r="M52" s="280">
        <v>5</v>
      </c>
      <c r="N52" s="348">
        <v>0</v>
      </c>
      <c r="O52" s="348"/>
      <c r="P52" s="348"/>
    </row>
    <row r="53" spans="1:16" s="50" customFormat="1" ht="24" customHeight="1">
      <c r="A53" s="433" t="s">
        <v>491</v>
      </c>
      <c r="B53" s="433"/>
      <c r="C53" s="433"/>
      <c r="D53" s="433"/>
      <c r="E53" s="433"/>
      <c r="F53" s="433"/>
      <c r="G53" s="433"/>
      <c r="H53" s="91">
        <f t="shared" si="2"/>
        <v>38</v>
      </c>
      <c r="I53" s="42">
        <f t="shared" si="6"/>
        <v>5</v>
      </c>
      <c r="J53" s="42">
        <f t="shared" si="6"/>
        <v>0</v>
      </c>
      <c r="K53" s="348"/>
      <c r="L53" s="348"/>
      <c r="M53" s="280">
        <v>5</v>
      </c>
      <c r="N53" s="348">
        <v>0</v>
      </c>
      <c r="O53" s="348"/>
      <c r="P53" s="348"/>
    </row>
    <row r="54" spans="1:16" s="50" customFormat="1" ht="24" customHeight="1">
      <c r="A54" s="433" t="s">
        <v>493</v>
      </c>
      <c r="B54" s="433"/>
      <c r="C54" s="433"/>
      <c r="D54" s="433"/>
      <c r="E54" s="433"/>
      <c r="F54" s="433"/>
      <c r="G54" s="433"/>
      <c r="H54" s="91">
        <f t="shared" si="2"/>
        <v>39</v>
      </c>
      <c r="I54" s="42">
        <f t="shared" si="6"/>
        <v>5</v>
      </c>
      <c r="J54" s="42">
        <f t="shared" si="6"/>
        <v>0</v>
      </c>
      <c r="K54" s="348"/>
      <c r="L54" s="348"/>
      <c r="M54" s="280">
        <v>5</v>
      </c>
      <c r="N54" s="348">
        <v>0</v>
      </c>
      <c r="O54" s="348"/>
      <c r="P54" s="348"/>
    </row>
    <row r="55" spans="1:16" s="50" customFormat="1" ht="24" customHeight="1">
      <c r="A55" s="433" t="s">
        <v>495</v>
      </c>
      <c r="B55" s="433"/>
      <c r="C55" s="433"/>
      <c r="D55" s="433"/>
      <c r="E55" s="433"/>
      <c r="F55" s="433"/>
      <c r="G55" s="433"/>
      <c r="H55" s="91">
        <f t="shared" si="2"/>
        <v>40</v>
      </c>
      <c r="I55" s="42">
        <f t="shared" si="6"/>
        <v>5</v>
      </c>
      <c r="J55" s="42">
        <f t="shared" si="6"/>
        <v>0</v>
      </c>
      <c r="K55" s="348"/>
      <c r="L55" s="348"/>
      <c r="M55" s="280">
        <v>5</v>
      </c>
      <c r="N55" s="348">
        <v>0</v>
      </c>
      <c r="O55" s="348"/>
      <c r="P55" s="348"/>
    </row>
    <row r="56" spans="1:16" s="50" customFormat="1" ht="24" customHeight="1">
      <c r="A56" s="421" t="s">
        <v>521</v>
      </c>
      <c r="B56" s="421"/>
      <c r="C56" s="421"/>
      <c r="D56" s="421"/>
      <c r="E56" s="421"/>
      <c r="F56" s="421"/>
      <c r="G56" s="421"/>
      <c r="H56" s="91">
        <f t="shared" si="2"/>
        <v>41</v>
      </c>
      <c r="I56" s="42">
        <f t="shared" si="6"/>
        <v>5</v>
      </c>
      <c r="J56" s="42">
        <f t="shared" si="6"/>
        <v>0</v>
      </c>
      <c r="K56" s="348"/>
      <c r="L56" s="348"/>
      <c r="M56" s="280">
        <v>5</v>
      </c>
      <c r="N56" s="348">
        <v>0</v>
      </c>
      <c r="O56" s="348"/>
      <c r="P56" s="348"/>
    </row>
    <row r="57" spans="1:16" s="50" customFormat="1" ht="24" customHeight="1">
      <c r="A57" s="433" t="s">
        <v>660</v>
      </c>
      <c r="B57" s="433"/>
      <c r="C57" s="433"/>
      <c r="D57" s="433"/>
      <c r="E57" s="433"/>
      <c r="F57" s="433"/>
      <c r="G57" s="433"/>
      <c r="H57" s="91">
        <f t="shared" si="2"/>
        <v>42</v>
      </c>
      <c r="I57" s="42">
        <f t="shared" si="6"/>
        <v>10</v>
      </c>
      <c r="J57" s="42">
        <f t="shared" si="6"/>
        <v>0</v>
      </c>
      <c r="K57" s="348"/>
      <c r="L57" s="348"/>
      <c r="M57" s="280">
        <v>10</v>
      </c>
      <c r="N57" s="348">
        <v>0</v>
      </c>
      <c r="O57" s="348"/>
      <c r="P57" s="348"/>
    </row>
    <row r="58" spans="1:16" s="50" customFormat="1" ht="24" customHeight="1">
      <c r="A58" s="433" t="s">
        <v>503</v>
      </c>
      <c r="B58" s="433"/>
      <c r="C58" s="433"/>
      <c r="D58" s="433"/>
      <c r="E58" s="433"/>
      <c r="F58" s="433"/>
      <c r="G58" s="433"/>
      <c r="H58" s="91">
        <f t="shared" si="2"/>
        <v>43</v>
      </c>
      <c r="I58" s="42">
        <f t="shared" si="6"/>
        <v>9</v>
      </c>
      <c r="J58" s="42">
        <f t="shared" si="6"/>
        <v>0</v>
      </c>
      <c r="K58" s="348"/>
      <c r="L58" s="348"/>
      <c r="M58" s="280">
        <v>9</v>
      </c>
      <c r="N58" s="348">
        <v>0</v>
      </c>
      <c r="O58" s="348"/>
      <c r="P58" s="348"/>
    </row>
    <row r="59" spans="1:16" s="50" customFormat="1" ht="24" customHeight="1">
      <c r="A59" s="433" t="s">
        <v>501</v>
      </c>
      <c r="B59" s="433"/>
      <c r="C59" s="433"/>
      <c r="D59" s="433"/>
      <c r="E59" s="433"/>
      <c r="F59" s="433"/>
      <c r="G59" s="433"/>
      <c r="H59" s="91">
        <f t="shared" si="2"/>
        <v>44</v>
      </c>
      <c r="I59" s="42">
        <f t="shared" si="6"/>
        <v>12</v>
      </c>
      <c r="J59" s="42">
        <f t="shared" si="6"/>
        <v>0</v>
      </c>
      <c r="K59" s="348"/>
      <c r="L59" s="348"/>
      <c r="M59" s="280">
        <v>12</v>
      </c>
      <c r="N59" s="348">
        <v>0</v>
      </c>
      <c r="O59" s="348"/>
      <c r="P59" s="348"/>
    </row>
    <row r="60" spans="1:16" s="50" customFormat="1" ht="24" customHeight="1">
      <c r="A60" s="433" t="s">
        <v>507</v>
      </c>
      <c r="B60" s="433"/>
      <c r="C60" s="433"/>
      <c r="D60" s="433"/>
      <c r="E60" s="433"/>
      <c r="F60" s="433"/>
      <c r="G60" s="433"/>
      <c r="H60" s="91">
        <f t="shared" si="2"/>
        <v>45</v>
      </c>
      <c r="I60" s="42">
        <f t="shared" si="6"/>
        <v>10</v>
      </c>
      <c r="J60" s="42">
        <f t="shared" si="6"/>
        <v>0</v>
      </c>
      <c r="K60" s="348"/>
      <c r="L60" s="348"/>
      <c r="M60" s="280">
        <v>10</v>
      </c>
      <c r="N60" s="348">
        <v>0</v>
      </c>
      <c r="O60" s="348"/>
      <c r="P60" s="348"/>
    </row>
    <row r="61" spans="1:16" s="50" customFormat="1" ht="24" customHeight="1">
      <c r="A61" s="433" t="s">
        <v>661</v>
      </c>
      <c r="B61" s="433"/>
      <c r="C61" s="433"/>
      <c r="D61" s="433"/>
      <c r="E61" s="433"/>
      <c r="F61" s="433"/>
      <c r="G61" s="433"/>
      <c r="H61" s="91">
        <f t="shared" si="2"/>
        <v>46</v>
      </c>
      <c r="I61" s="42">
        <f t="shared" si="6"/>
        <v>6</v>
      </c>
      <c r="J61" s="42">
        <f t="shared" si="6"/>
        <v>0</v>
      </c>
      <c r="K61" s="348"/>
      <c r="L61" s="348"/>
      <c r="M61" s="280">
        <v>6</v>
      </c>
      <c r="N61" s="348">
        <v>0</v>
      </c>
      <c r="O61" s="348"/>
      <c r="P61" s="348"/>
    </row>
    <row r="62" spans="1:16" s="50" customFormat="1" ht="24" customHeight="1">
      <c r="A62" s="433" t="s">
        <v>662</v>
      </c>
      <c r="B62" s="433"/>
      <c r="C62" s="433"/>
      <c r="D62" s="433"/>
      <c r="E62" s="433"/>
      <c r="F62" s="433"/>
      <c r="G62" s="433"/>
      <c r="H62" s="91">
        <f t="shared" si="2"/>
        <v>47</v>
      </c>
      <c r="I62" s="42">
        <f t="shared" ref="I62:J64" si="7">+K62+M62+O62</f>
        <v>10</v>
      </c>
      <c r="J62" s="42">
        <f t="shared" si="7"/>
        <v>0</v>
      </c>
      <c r="K62" s="348"/>
      <c r="L62" s="348"/>
      <c r="M62" s="280">
        <v>10</v>
      </c>
      <c r="N62" s="348">
        <v>0</v>
      </c>
      <c r="O62" s="348"/>
      <c r="P62" s="348"/>
    </row>
    <row r="63" spans="1:16" s="50" customFormat="1" ht="24" customHeight="1">
      <c r="A63" s="433" t="s">
        <v>485</v>
      </c>
      <c r="B63" s="433"/>
      <c r="C63" s="433"/>
      <c r="D63" s="433"/>
      <c r="E63" s="433"/>
      <c r="F63" s="433"/>
      <c r="G63" s="433"/>
      <c r="H63" s="91">
        <f t="shared" si="2"/>
        <v>48</v>
      </c>
      <c r="I63" s="42">
        <f t="shared" si="7"/>
        <v>14</v>
      </c>
      <c r="J63" s="42">
        <f t="shared" si="7"/>
        <v>0</v>
      </c>
      <c r="K63" s="321"/>
      <c r="L63" s="323"/>
      <c r="M63" s="90">
        <v>14</v>
      </c>
      <c r="N63" s="90">
        <v>0</v>
      </c>
      <c r="O63" s="90"/>
      <c r="P63" s="10"/>
    </row>
    <row r="64" spans="1:16" s="50" customFormat="1" ht="24" customHeight="1">
      <c r="A64" s="433" t="s">
        <v>663</v>
      </c>
      <c r="B64" s="433"/>
      <c r="C64" s="433"/>
      <c r="D64" s="433"/>
      <c r="E64" s="433"/>
      <c r="F64" s="433"/>
      <c r="G64" s="433"/>
      <c r="H64" s="91">
        <f t="shared" si="2"/>
        <v>49</v>
      </c>
      <c r="I64" s="42">
        <f t="shared" si="7"/>
        <v>9</v>
      </c>
      <c r="J64" s="42">
        <f t="shared" si="7"/>
        <v>0</v>
      </c>
      <c r="K64" s="348"/>
      <c r="L64" s="348"/>
      <c r="M64" s="280">
        <v>9</v>
      </c>
      <c r="N64" s="348">
        <v>0</v>
      </c>
      <c r="O64" s="348"/>
      <c r="P64" s="348"/>
    </row>
    <row r="65" spans="1:16" s="50" customFormat="1" ht="37.5" customHeight="1">
      <c r="A65" s="420" t="s">
        <v>730</v>
      </c>
      <c r="B65" s="420"/>
      <c r="C65" s="420"/>
      <c r="D65" s="420"/>
      <c r="E65" s="420"/>
      <c r="F65" s="420"/>
      <c r="G65" s="420"/>
      <c r="H65" s="276">
        <f t="shared" si="2"/>
        <v>50</v>
      </c>
      <c r="I65" s="278">
        <f t="shared" ref="I65:P65" si="8">SUM(I66:I69)</f>
        <v>434</v>
      </c>
      <c r="J65" s="278">
        <f t="shared" si="8"/>
        <v>360</v>
      </c>
      <c r="K65" s="278">
        <f t="shared" si="8"/>
        <v>13</v>
      </c>
      <c r="L65" s="278">
        <f t="shared" si="8"/>
        <v>12</v>
      </c>
      <c r="M65" s="278">
        <f t="shared" si="8"/>
        <v>402</v>
      </c>
      <c r="N65" s="278">
        <f t="shared" si="8"/>
        <v>329</v>
      </c>
      <c r="O65" s="278">
        <f t="shared" si="8"/>
        <v>19</v>
      </c>
      <c r="P65" s="278">
        <f t="shared" si="8"/>
        <v>19</v>
      </c>
    </row>
    <row r="66" spans="1:16" s="50" customFormat="1" ht="30.75" customHeight="1">
      <c r="A66" s="427" t="s">
        <v>613</v>
      </c>
      <c r="B66" s="427"/>
      <c r="C66" s="427"/>
      <c r="D66" s="427"/>
      <c r="E66" s="427"/>
      <c r="F66" s="427"/>
      <c r="G66" s="427"/>
      <c r="H66" s="91">
        <f>+H65+1</f>
        <v>51</v>
      </c>
      <c r="I66" s="42">
        <f t="shared" ref="I66:J69" si="9">+K66+M66+O66</f>
        <v>122</v>
      </c>
      <c r="J66" s="42">
        <f t="shared" si="9"/>
        <v>105</v>
      </c>
      <c r="K66" s="91"/>
      <c r="L66" s="91"/>
      <c r="M66" s="91">
        <v>122</v>
      </c>
      <c r="N66" s="91">
        <v>105</v>
      </c>
      <c r="O66" s="91"/>
      <c r="P66" s="91"/>
    </row>
    <row r="67" spans="1:16" s="50" customFormat="1" ht="24" customHeight="1">
      <c r="A67" s="424" t="s">
        <v>664</v>
      </c>
      <c r="B67" s="424"/>
      <c r="C67" s="424"/>
      <c r="D67" s="424"/>
      <c r="E67" s="424"/>
      <c r="F67" s="424"/>
      <c r="G67" s="424"/>
      <c r="H67" s="91">
        <f>+H66+1</f>
        <v>52</v>
      </c>
      <c r="I67" s="42">
        <f t="shared" si="9"/>
        <v>94</v>
      </c>
      <c r="J67" s="42">
        <f t="shared" si="9"/>
        <v>84</v>
      </c>
      <c r="K67" s="91">
        <v>13</v>
      </c>
      <c r="L67" s="91">
        <v>12</v>
      </c>
      <c r="M67" s="91">
        <v>62</v>
      </c>
      <c r="N67" s="91">
        <v>53</v>
      </c>
      <c r="O67" s="91">
        <v>19</v>
      </c>
      <c r="P67" s="91">
        <v>19</v>
      </c>
    </row>
    <row r="68" spans="1:16" s="50" customFormat="1" ht="24" customHeight="1">
      <c r="A68" s="421" t="s">
        <v>348</v>
      </c>
      <c r="B68" s="421"/>
      <c r="C68" s="421"/>
      <c r="D68" s="421"/>
      <c r="E68" s="421"/>
      <c r="F68" s="421"/>
      <c r="G68" s="421"/>
      <c r="H68" s="91">
        <f>+H67+1</f>
        <v>53</v>
      </c>
      <c r="I68" s="42">
        <f t="shared" si="9"/>
        <v>80</v>
      </c>
      <c r="J68" s="42">
        <f t="shared" si="9"/>
        <v>71</v>
      </c>
      <c r="K68" s="91"/>
      <c r="L68" s="91"/>
      <c r="M68" s="91">
        <v>80</v>
      </c>
      <c r="N68" s="91">
        <v>71</v>
      </c>
      <c r="O68" s="91"/>
      <c r="P68" s="91"/>
    </row>
    <row r="69" spans="1:16" s="50" customFormat="1" ht="24" customHeight="1">
      <c r="A69" s="423" t="s">
        <v>213</v>
      </c>
      <c r="B69" s="423"/>
      <c r="C69" s="423"/>
      <c r="D69" s="423"/>
      <c r="E69" s="423"/>
      <c r="F69" s="423"/>
      <c r="G69" s="423"/>
      <c r="H69" s="91">
        <f>+H68+1</f>
        <v>54</v>
      </c>
      <c r="I69" s="42">
        <f t="shared" si="9"/>
        <v>138</v>
      </c>
      <c r="J69" s="42">
        <f t="shared" si="9"/>
        <v>100</v>
      </c>
      <c r="K69" s="91"/>
      <c r="L69" s="91"/>
      <c r="M69" s="91">
        <v>138</v>
      </c>
      <c r="N69" s="91">
        <v>100</v>
      </c>
      <c r="O69" s="91"/>
      <c r="P69" s="91"/>
    </row>
    <row r="70" spans="1:16" s="50" customFormat="1" ht="30" customHeight="1">
      <c r="A70" s="420" t="s">
        <v>729</v>
      </c>
      <c r="B70" s="420"/>
      <c r="C70" s="420"/>
      <c r="D70" s="420"/>
      <c r="E70" s="420"/>
      <c r="F70" s="420"/>
      <c r="G70" s="420"/>
      <c r="H70" s="276">
        <f t="shared" si="2"/>
        <v>55</v>
      </c>
      <c r="I70" s="278">
        <f>SUM(I71:I83)</f>
        <v>974</v>
      </c>
      <c r="J70" s="278">
        <f t="shared" ref="J70:P70" si="10">SUM(J71:J83)</f>
        <v>667</v>
      </c>
      <c r="K70" s="278">
        <f t="shared" si="10"/>
        <v>96</v>
      </c>
      <c r="L70" s="278">
        <f t="shared" si="10"/>
        <v>50</v>
      </c>
      <c r="M70" s="278">
        <f t="shared" si="10"/>
        <v>878</v>
      </c>
      <c r="N70" s="278">
        <f t="shared" si="10"/>
        <v>617</v>
      </c>
      <c r="O70" s="278">
        <f t="shared" si="10"/>
        <v>0</v>
      </c>
      <c r="P70" s="278">
        <f t="shared" si="10"/>
        <v>0</v>
      </c>
    </row>
    <row r="71" spans="1:16" s="50" customFormat="1" ht="24" customHeight="1">
      <c r="A71" s="423" t="s">
        <v>215</v>
      </c>
      <c r="B71" s="423"/>
      <c r="C71" s="423"/>
      <c r="D71" s="423"/>
      <c r="E71" s="423"/>
      <c r="F71" s="423"/>
      <c r="G71" s="423"/>
      <c r="H71" s="91">
        <f t="shared" si="2"/>
        <v>56</v>
      </c>
      <c r="I71" s="42">
        <f t="shared" ref="I71:J83" si="11">+K71+M71+O71</f>
        <v>40</v>
      </c>
      <c r="J71" s="42">
        <f t="shared" si="11"/>
        <v>39</v>
      </c>
      <c r="K71" s="91"/>
      <c r="L71" s="91"/>
      <c r="M71" s="91">
        <v>40</v>
      </c>
      <c r="N71" s="91">
        <v>39</v>
      </c>
      <c r="O71" s="91"/>
      <c r="P71" s="91"/>
    </row>
    <row r="72" spans="1:16" s="50" customFormat="1" ht="24" customHeight="1">
      <c r="A72" s="424" t="s">
        <v>249</v>
      </c>
      <c r="B72" s="424"/>
      <c r="C72" s="424"/>
      <c r="D72" s="424"/>
      <c r="E72" s="424"/>
      <c r="F72" s="424"/>
      <c r="G72" s="424"/>
      <c r="H72" s="91">
        <f t="shared" si="2"/>
        <v>57</v>
      </c>
      <c r="I72" s="42">
        <f t="shared" si="11"/>
        <v>241</v>
      </c>
      <c r="J72" s="42">
        <f t="shared" si="11"/>
        <v>118</v>
      </c>
      <c r="K72" s="91"/>
      <c r="L72" s="91"/>
      <c r="M72" s="91">
        <v>241</v>
      </c>
      <c r="N72" s="91">
        <v>118</v>
      </c>
      <c r="O72" s="91"/>
      <c r="P72" s="91"/>
    </row>
    <row r="73" spans="1:16" s="50" customFormat="1" ht="24" customHeight="1">
      <c r="A73" s="421" t="s">
        <v>598</v>
      </c>
      <c r="B73" s="421"/>
      <c r="C73" s="421"/>
      <c r="D73" s="421"/>
      <c r="E73" s="421"/>
      <c r="F73" s="421"/>
      <c r="G73" s="421"/>
      <c r="H73" s="91">
        <f t="shared" si="2"/>
        <v>58</v>
      </c>
      <c r="I73" s="42">
        <f t="shared" si="11"/>
        <v>26</v>
      </c>
      <c r="J73" s="42">
        <f t="shared" si="11"/>
        <v>14</v>
      </c>
      <c r="K73" s="91">
        <v>26</v>
      </c>
      <c r="L73" s="91">
        <v>14</v>
      </c>
      <c r="M73" s="91"/>
      <c r="N73" s="91"/>
      <c r="O73" s="91"/>
      <c r="P73" s="91"/>
    </row>
    <row r="74" spans="1:16" s="50" customFormat="1" ht="24" customHeight="1">
      <c r="A74" s="430" t="s">
        <v>406</v>
      </c>
      <c r="B74" s="430"/>
      <c r="C74" s="430"/>
      <c r="D74" s="430"/>
      <c r="E74" s="430"/>
      <c r="F74" s="430"/>
      <c r="G74" s="430"/>
      <c r="H74" s="91">
        <f t="shared" si="2"/>
        <v>59</v>
      </c>
      <c r="I74" s="42">
        <f t="shared" si="11"/>
        <v>17</v>
      </c>
      <c r="J74" s="42">
        <f t="shared" si="11"/>
        <v>10</v>
      </c>
      <c r="K74" s="348">
        <v>17</v>
      </c>
      <c r="L74" s="348">
        <v>10</v>
      </c>
      <c r="M74" s="348"/>
      <c r="N74" s="348"/>
      <c r="O74" s="348"/>
      <c r="P74" s="348"/>
    </row>
    <row r="75" spans="1:16" s="50" customFormat="1" ht="24" customHeight="1">
      <c r="A75" s="421" t="s">
        <v>65</v>
      </c>
      <c r="B75" s="421"/>
      <c r="C75" s="421"/>
      <c r="D75" s="421"/>
      <c r="E75" s="421"/>
      <c r="F75" s="421"/>
      <c r="G75" s="421"/>
      <c r="H75" s="91">
        <f t="shared" si="2"/>
        <v>60</v>
      </c>
      <c r="I75" s="42">
        <f t="shared" si="11"/>
        <v>119</v>
      </c>
      <c r="J75" s="42">
        <f t="shared" si="11"/>
        <v>89</v>
      </c>
      <c r="K75" s="91"/>
      <c r="L75" s="91"/>
      <c r="M75" s="91">
        <v>119</v>
      </c>
      <c r="N75" s="91">
        <v>89</v>
      </c>
      <c r="O75" s="91"/>
      <c r="P75" s="91"/>
    </row>
    <row r="76" spans="1:16" s="50" customFormat="1" ht="24" customHeight="1">
      <c r="A76" s="430" t="s">
        <v>407</v>
      </c>
      <c r="B76" s="430"/>
      <c r="C76" s="430"/>
      <c r="D76" s="430"/>
      <c r="E76" s="430"/>
      <c r="F76" s="430"/>
      <c r="G76" s="430"/>
      <c r="H76" s="91">
        <f t="shared" si="2"/>
        <v>61</v>
      </c>
      <c r="I76" s="42">
        <f t="shared" si="11"/>
        <v>9</v>
      </c>
      <c r="J76" s="42">
        <f t="shared" si="11"/>
        <v>5</v>
      </c>
      <c r="K76" s="348">
        <v>9</v>
      </c>
      <c r="L76" s="348">
        <v>5</v>
      </c>
      <c r="M76" s="348"/>
      <c r="N76" s="348"/>
      <c r="O76" s="348"/>
      <c r="P76" s="348"/>
    </row>
    <row r="77" spans="1:16" s="50" customFormat="1" ht="24" customHeight="1">
      <c r="A77" s="421" t="s">
        <v>383</v>
      </c>
      <c r="B77" s="421"/>
      <c r="C77" s="421"/>
      <c r="D77" s="421"/>
      <c r="E77" s="421"/>
      <c r="F77" s="421"/>
      <c r="G77" s="421"/>
      <c r="H77" s="91">
        <f t="shared" si="2"/>
        <v>62</v>
      </c>
      <c r="I77" s="42">
        <f t="shared" si="11"/>
        <v>16</v>
      </c>
      <c r="J77" s="42">
        <f t="shared" si="11"/>
        <v>6</v>
      </c>
      <c r="K77" s="91"/>
      <c r="L77" s="91"/>
      <c r="M77" s="91">
        <v>16</v>
      </c>
      <c r="N77" s="91">
        <v>6</v>
      </c>
      <c r="O77" s="91"/>
      <c r="P77" s="91"/>
    </row>
    <row r="78" spans="1:16" s="50" customFormat="1" ht="24" customHeight="1">
      <c r="A78" s="422" t="s">
        <v>319</v>
      </c>
      <c r="B78" s="422"/>
      <c r="C78" s="422"/>
      <c r="D78" s="422"/>
      <c r="E78" s="422"/>
      <c r="F78" s="422"/>
      <c r="G78" s="422"/>
      <c r="H78" s="91">
        <f t="shared" si="2"/>
        <v>63</v>
      </c>
      <c r="I78" s="42">
        <f t="shared" si="11"/>
        <v>30</v>
      </c>
      <c r="J78" s="42">
        <f t="shared" si="11"/>
        <v>15</v>
      </c>
      <c r="K78" s="91">
        <v>30</v>
      </c>
      <c r="L78" s="91">
        <v>15</v>
      </c>
      <c r="M78" s="91"/>
      <c r="N78" s="91"/>
      <c r="O78" s="91"/>
      <c r="P78" s="91"/>
    </row>
    <row r="79" spans="1:16" s="50" customFormat="1" ht="24" customHeight="1">
      <c r="A79" s="423" t="s">
        <v>174</v>
      </c>
      <c r="B79" s="423"/>
      <c r="C79" s="423"/>
      <c r="D79" s="423"/>
      <c r="E79" s="423"/>
      <c r="F79" s="423"/>
      <c r="G79" s="423"/>
      <c r="H79" s="91">
        <f t="shared" si="2"/>
        <v>64</v>
      </c>
      <c r="I79" s="42">
        <f t="shared" si="11"/>
        <v>384</v>
      </c>
      <c r="J79" s="42">
        <f t="shared" si="11"/>
        <v>344</v>
      </c>
      <c r="K79" s="91"/>
      <c r="L79" s="91"/>
      <c r="M79" s="91">
        <v>384</v>
      </c>
      <c r="N79" s="91">
        <v>344</v>
      </c>
      <c r="O79" s="91"/>
      <c r="P79" s="91"/>
    </row>
    <row r="80" spans="1:16" s="50" customFormat="1" ht="24" customHeight="1">
      <c r="A80" s="421" t="s">
        <v>417</v>
      </c>
      <c r="B80" s="421"/>
      <c r="C80" s="421"/>
      <c r="D80" s="421"/>
      <c r="E80" s="421"/>
      <c r="F80" s="421"/>
      <c r="G80" s="421"/>
      <c r="H80" s="91">
        <f t="shared" si="2"/>
        <v>65</v>
      </c>
      <c r="I80" s="42">
        <f t="shared" si="11"/>
        <v>14</v>
      </c>
      <c r="J80" s="42">
        <f t="shared" si="11"/>
        <v>6</v>
      </c>
      <c r="K80" s="91">
        <v>14</v>
      </c>
      <c r="L80" s="91">
        <v>6</v>
      </c>
      <c r="M80" s="91"/>
      <c r="N80" s="91"/>
      <c r="O80" s="91"/>
      <c r="P80" s="91"/>
    </row>
    <row r="81" spans="1:16" s="50" customFormat="1" ht="24" customHeight="1">
      <c r="A81" s="421" t="s">
        <v>285</v>
      </c>
      <c r="B81" s="421"/>
      <c r="C81" s="421"/>
      <c r="D81" s="421"/>
      <c r="E81" s="421"/>
      <c r="F81" s="421"/>
      <c r="G81" s="421"/>
      <c r="H81" s="91">
        <f t="shared" si="2"/>
        <v>66</v>
      </c>
      <c r="I81" s="42">
        <f t="shared" si="11"/>
        <v>49</v>
      </c>
      <c r="J81" s="42">
        <f t="shared" si="11"/>
        <v>15</v>
      </c>
      <c r="K81" s="91"/>
      <c r="L81" s="91"/>
      <c r="M81" s="91">
        <v>49</v>
      </c>
      <c r="N81" s="91">
        <v>15</v>
      </c>
      <c r="O81" s="91"/>
      <c r="P81" s="91"/>
    </row>
    <row r="82" spans="1:16" s="50" customFormat="1" ht="24" customHeight="1">
      <c r="A82" s="421" t="s">
        <v>665</v>
      </c>
      <c r="B82" s="421"/>
      <c r="C82" s="421"/>
      <c r="D82" s="421"/>
      <c r="E82" s="421"/>
      <c r="F82" s="421"/>
      <c r="G82" s="421"/>
      <c r="H82" s="91">
        <f t="shared" si="2"/>
        <v>67</v>
      </c>
      <c r="I82" s="42">
        <f t="shared" si="11"/>
        <v>21</v>
      </c>
      <c r="J82" s="42">
        <f t="shared" si="11"/>
        <v>1</v>
      </c>
      <c r="K82" s="348"/>
      <c r="L82" s="348"/>
      <c r="M82" s="348">
        <v>21</v>
      </c>
      <c r="N82" s="348">
        <v>1</v>
      </c>
      <c r="O82" s="348"/>
      <c r="P82" s="348"/>
    </row>
    <row r="83" spans="1:16" s="50" customFormat="1" ht="24" customHeight="1">
      <c r="A83" s="421" t="s">
        <v>454</v>
      </c>
      <c r="B83" s="421"/>
      <c r="C83" s="421"/>
      <c r="D83" s="421"/>
      <c r="E83" s="421"/>
      <c r="F83" s="421"/>
      <c r="G83" s="421"/>
      <c r="H83" s="91">
        <f t="shared" ref="H83:H146" si="12">+H82+1</f>
        <v>68</v>
      </c>
      <c r="I83" s="42">
        <f t="shared" si="11"/>
        <v>8</v>
      </c>
      <c r="J83" s="42">
        <f t="shared" si="11"/>
        <v>5</v>
      </c>
      <c r="K83" s="91"/>
      <c r="L83" s="91"/>
      <c r="M83" s="91">
        <v>8</v>
      </c>
      <c r="N83" s="91">
        <v>5</v>
      </c>
      <c r="O83" s="91"/>
      <c r="P83" s="91"/>
    </row>
    <row r="84" spans="1:16" s="50" customFormat="1" ht="30.75" customHeight="1">
      <c r="A84" s="420" t="s">
        <v>728</v>
      </c>
      <c r="B84" s="420"/>
      <c r="C84" s="420"/>
      <c r="D84" s="420"/>
      <c r="E84" s="420"/>
      <c r="F84" s="420"/>
      <c r="G84" s="420"/>
      <c r="H84" s="276">
        <f t="shared" si="12"/>
        <v>69</v>
      </c>
      <c r="I84" s="278">
        <f>SUM(I85)</f>
        <v>64</v>
      </c>
      <c r="J84" s="278">
        <f t="shared" ref="J84:P84" si="13">SUM(J85)</f>
        <v>32</v>
      </c>
      <c r="K84" s="278">
        <f t="shared" si="13"/>
        <v>0</v>
      </c>
      <c r="L84" s="278">
        <f t="shared" si="13"/>
        <v>0</v>
      </c>
      <c r="M84" s="278">
        <f t="shared" si="13"/>
        <v>64</v>
      </c>
      <c r="N84" s="278">
        <f t="shared" si="13"/>
        <v>32</v>
      </c>
      <c r="O84" s="278">
        <f t="shared" si="13"/>
        <v>0</v>
      </c>
      <c r="P84" s="278">
        <f t="shared" si="13"/>
        <v>0</v>
      </c>
    </row>
    <row r="85" spans="1:16" s="50" customFormat="1" ht="24" customHeight="1">
      <c r="A85" s="421" t="s">
        <v>599</v>
      </c>
      <c r="B85" s="421"/>
      <c r="C85" s="421"/>
      <c r="D85" s="421"/>
      <c r="E85" s="421"/>
      <c r="F85" s="421"/>
      <c r="G85" s="421"/>
      <c r="H85" s="91">
        <f t="shared" si="12"/>
        <v>70</v>
      </c>
      <c r="I85" s="42">
        <f t="shared" ref="I85:J85" si="14">+K85+M85+O85</f>
        <v>64</v>
      </c>
      <c r="J85" s="42">
        <f t="shared" si="14"/>
        <v>32</v>
      </c>
      <c r="K85" s="91"/>
      <c r="L85" s="91"/>
      <c r="M85" s="91">
        <v>64</v>
      </c>
      <c r="N85" s="91">
        <v>32</v>
      </c>
      <c r="O85" s="91"/>
      <c r="P85" s="91"/>
    </row>
    <row r="86" spans="1:16" s="50" customFormat="1" ht="28.5" customHeight="1">
      <c r="A86" s="420" t="s">
        <v>727</v>
      </c>
      <c r="B86" s="420"/>
      <c r="C86" s="420"/>
      <c r="D86" s="420"/>
      <c r="E86" s="420"/>
      <c r="F86" s="420"/>
      <c r="G86" s="420"/>
      <c r="H86" s="276">
        <f t="shared" si="12"/>
        <v>71</v>
      </c>
      <c r="I86" s="278">
        <f t="shared" ref="I86:P86" si="15">SUM(I87:I92)</f>
        <v>609</v>
      </c>
      <c r="J86" s="278">
        <f t="shared" si="15"/>
        <v>382</v>
      </c>
      <c r="K86" s="278">
        <f t="shared" si="15"/>
        <v>0</v>
      </c>
      <c r="L86" s="278">
        <f t="shared" si="15"/>
        <v>0</v>
      </c>
      <c r="M86" s="278">
        <f t="shared" si="15"/>
        <v>609</v>
      </c>
      <c r="N86" s="278">
        <f t="shared" si="15"/>
        <v>382</v>
      </c>
      <c r="O86" s="278">
        <f t="shared" si="15"/>
        <v>0</v>
      </c>
      <c r="P86" s="278">
        <f t="shared" si="15"/>
        <v>0</v>
      </c>
    </row>
    <row r="87" spans="1:16" s="50" customFormat="1" ht="24" customHeight="1">
      <c r="A87" s="423" t="s">
        <v>315</v>
      </c>
      <c r="B87" s="423"/>
      <c r="C87" s="423"/>
      <c r="D87" s="423"/>
      <c r="E87" s="423"/>
      <c r="F87" s="423"/>
      <c r="G87" s="423"/>
      <c r="H87" s="91">
        <f>+H86+1</f>
        <v>72</v>
      </c>
      <c r="I87" s="42">
        <f t="shared" ref="I87:J92" si="16">+K87+M87+O87</f>
        <v>65</v>
      </c>
      <c r="J87" s="42">
        <f t="shared" si="16"/>
        <v>45</v>
      </c>
      <c r="K87" s="91"/>
      <c r="L87" s="91"/>
      <c r="M87" s="91">
        <v>65</v>
      </c>
      <c r="N87" s="91">
        <v>45</v>
      </c>
      <c r="O87" s="91"/>
      <c r="P87" s="91"/>
    </row>
    <row r="88" spans="1:16" s="50" customFormat="1" ht="24" customHeight="1">
      <c r="A88" s="431" t="s">
        <v>251</v>
      </c>
      <c r="B88" s="431"/>
      <c r="C88" s="431"/>
      <c r="D88" s="431"/>
      <c r="E88" s="431"/>
      <c r="F88" s="431"/>
      <c r="G88" s="431"/>
      <c r="H88" s="91">
        <f t="shared" si="12"/>
        <v>73</v>
      </c>
      <c r="I88" s="42">
        <f t="shared" si="16"/>
        <v>145</v>
      </c>
      <c r="J88" s="42">
        <f t="shared" si="16"/>
        <v>107</v>
      </c>
      <c r="K88" s="91"/>
      <c r="L88" s="91"/>
      <c r="M88" s="91">
        <v>145</v>
      </c>
      <c r="N88" s="91">
        <v>107</v>
      </c>
      <c r="O88" s="91"/>
      <c r="P88" s="91"/>
    </row>
    <row r="89" spans="1:16" s="50" customFormat="1" ht="24" customHeight="1">
      <c r="A89" s="424" t="s">
        <v>666</v>
      </c>
      <c r="B89" s="424"/>
      <c r="C89" s="424"/>
      <c r="D89" s="424"/>
      <c r="E89" s="424"/>
      <c r="F89" s="424"/>
      <c r="G89" s="424"/>
      <c r="H89" s="91">
        <f>+H88+1</f>
        <v>74</v>
      </c>
      <c r="I89" s="42">
        <f t="shared" si="16"/>
        <v>265</v>
      </c>
      <c r="J89" s="42">
        <f t="shared" si="16"/>
        <v>145</v>
      </c>
      <c r="K89" s="91"/>
      <c r="L89" s="91"/>
      <c r="M89" s="91">
        <v>265</v>
      </c>
      <c r="N89" s="91">
        <v>145</v>
      </c>
      <c r="O89" s="91"/>
      <c r="P89" s="91"/>
    </row>
    <row r="90" spans="1:16" s="50" customFormat="1" ht="24" customHeight="1">
      <c r="A90" s="423" t="s">
        <v>362</v>
      </c>
      <c r="B90" s="423"/>
      <c r="C90" s="423"/>
      <c r="D90" s="423"/>
      <c r="E90" s="423"/>
      <c r="F90" s="423"/>
      <c r="G90" s="423"/>
      <c r="H90" s="91">
        <f t="shared" si="12"/>
        <v>75</v>
      </c>
      <c r="I90" s="42">
        <f t="shared" si="16"/>
        <v>60</v>
      </c>
      <c r="J90" s="42">
        <f t="shared" si="16"/>
        <v>41</v>
      </c>
      <c r="K90" s="348"/>
      <c r="L90" s="348"/>
      <c r="M90" s="279">
        <v>60</v>
      </c>
      <c r="N90" s="279">
        <v>41</v>
      </c>
      <c r="O90" s="348"/>
      <c r="P90" s="348"/>
    </row>
    <row r="91" spans="1:16" s="50" customFormat="1" ht="24" customHeight="1">
      <c r="A91" s="421" t="s">
        <v>604</v>
      </c>
      <c r="B91" s="421"/>
      <c r="C91" s="421"/>
      <c r="D91" s="421"/>
      <c r="E91" s="421"/>
      <c r="F91" s="421"/>
      <c r="G91" s="421"/>
      <c r="H91" s="91">
        <f t="shared" si="12"/>
        <v>76</v>
      </c>
      <c r="I91" s="42">
        <f t="shared" si="16"/>
        <v>34</v>
      </c>
      <c r="J91" s="42">
        <f t="shared" si="16"/>
        <v>19</v>
      </c>
      <c r="K91" s="348"/>
      <c r="L91" s="348"/>
      <c r="M91" s="91">
        <v>34</v>
      </c>
      <c r="N91" s="348">
        <v>19</v>
      </c>
      <c r="O91" s="348"/>
      <c r="P91" s="348"/>
    </row>
    <row r="92" spans="1:16" s="50" customFormat="1" ht="24" customHeight="1">
      <c r="A92" s="421" t="s">
        <v>361</v>
      </c>
      <c r="B92" s="421"/>
      <c r="C92" s="421"/>
      <c r="D92" s="421"/>
      <c r="E92" s="421"/>
      <c r="F92" s="421"/>
      <c r="G92" s="421"/>
      <c r="H92" s="91">
        <f t="shared" si="12"/>
        <v>77</v>
      </c>
      <c r="I92" s="42">
        <f t="shared" si="16"/>
        <v>40</v>
      </c>
      <c r="J92" s="42">
        <f t="shared" si="16"/>
        <v>25</v>
      </c>
      <c r="K92" s="42"/>
      <c r="L92" s="42"/>
      <c r="M92" s="42">
        <v>40</v>
      </c>
      <c r="N92" s="42">
        <v>25</v>
      </c>
      <c r="O92" s="42"/>
      <c r="P92" s="42"/>
    </row>
    <row r="93" spans="1:16" s="50" customFormat="1" ht="24" customHeight="1">
      <c r="A93" s="420" t="s">
        <v>726</v>
      </c>
      <c r="B93" s="420"/>
      <c r="C93" s="420"/>
      <c r="D93" s="420"/>
      <c r="E93" s="420"/>
      <c r="F93" s="420"/>
      <c r="G93" s="420"/>
      <c r="H93" s="276">
        <f t="shared" si="12"/>
        <v>78</v>
      </c>
      <c r="I93" s="278">
        <f t="shared" ref="I93:P93" si="17">SUM(I94:I116)</f>
        <v>3791</v>
      </c>
      <c r="J93" s="278">
        <f t="shared" si="17"/>
        <v>820</v>
      </c>
      <c r="K93" s="278">
        <f t="shared" si="17"/>
        <v>390</v>
      </c>
      <c r="L93" s="278">
        <f t="shared" si="17"/>
        <v>70</v>
      </c>
      <c r="M93" s="278">
        <f t="shared" si="17"/>
        <v>3293</v>
      </c>
      <c r="N93" s="278">
        <f t="shared" si="17"/>
        <v>749</v>
      </c>
      <c r="O93" s="278">
        <f t="shared" si="17"/>
        <v>108</v>
      </c>
      <c r="P93" s="278">
        <f t="shared" si="17"/>
        <v>1</v>
      </c>
    </row>
    <row r="94" spans="1:16" s="50" customFormat="1" ht="24" customHeight="1">
      <c r="A94" s="421" t="s">
        <v>597</v>
      </c>
      <c r="B94" s="421"/>
      <c r="C94" s="421"/>
      <c r="D94" s="421"/>
      <c r="E94" s="421"/>
      <c r="F94" s="421"/>
      <c r="G94" s="421"/>
      <c r="H94" s="91">
        <f t="shared" si="12"/>
        <v>79</v>
      </c>
      <c r="I94" s="42">
        <f t="shared" ref="I94:J109" si="18">+K94+M94+O94</f>
        <v>8</v>
      </c>
      <c r="J94" s="42">
        <f t="shared" si="18"/>
        <v>0</v>
      </c>
      <c r="K94" s="91"/>
      <c r="L94" s="91"/>
      <c r="M94" s="91">
        <v>8</v>
      </c>
      <c r="N94" s="91">
        <v>0</v>
      </c>
      <c r="O94" s="91"/>
      <c r="P94" s="91"/>
    </row>
    <row r="95" spans="1:16" s="50" customFormat="1" ht="24" customHeight="1">
      <c r="A95" s="424" t="s">
        <v>415</v>
      </c>
      <c r="B95" s="424"/>
      <c r="C95" s="424"/>
      <c r="D95" s="424"/>
      <c r="E95" s="424"/>
      <c r="F95" s="424"/>
      <c r="G95" s="424"/>
      <c r="H95" s="91">
        <f t="shared" si="12"/>
        <v>80</v>
      </c>
      <c r="I95" s="42">
        <f t="shared" si="18"/>
        <v>8</v>
      </c>
      <c r="J95" s="42">
        <f t="shared" si="18"/>
        <v>0</v>
      </c>
      <c r="K95" s="348">
        <v>8</v>
      </c>
      <c r="L95" s="348">
        <v>0</v>
      </c>
      <c r="M95" s="348"/>
      <c r="N95" s="348"/>
      <c r="O95" s="348"/>
      <c r="P95" s="348"/>
    </row>
    <row r="96" spans="1:16" s="50" customFormat="1" ht="24" customHeight="1">
      <c r="A96" s="431" t="s">
        <v>667</v>
      </c>
      <c r="B96" s="431"/>
      <c r="C96" s="431"/>
      <c r="D96" s="431"/>
      <c r="E96" s="431"/>
      <c r="F96" s="431"/>
      <c r="G96" s="431"/>
      <c r="H96" s="91">
        <f t="shared" si="12"/>
        <v>81</v>
      </c>
      <c r="I96" s="42">
        <f t="shared" si="18"/>
        <v>53</v>
      </c>
      <c r="J96" s="42">
        <f t="shared" si="18"/>
        <v>20</v>
      </c>
      <c r="K96" s="91"/>
      <c r="L96" s="91"/>
      <c r="M96" s="91">
        <v>53</v>
      </c>
      <c r="N96" s="91">
        <v>20</v>
      </c>
      <c r="O96" s="91"/>
      <c r="P96" s="91"/>
    </row>
    <row r="97" spans="1:43" s="50" customFormat="1" ht="24" customHeight="1">
      <c r="A97" s="421" t="s">
        <v>258</v>
      </c>
      <c r="B97" s="421"/>
      <c r="C97" s="421"/>
      <c r="D97" s="421"/>
      <c r="E97" s="421"/>
      <c r="F97" s="421"/>
      <c r="G97" s="421"/>
      <c r="H97" s="91">
        <f t="shared" si="12"/>
        <v>82</v>
      </c>
      <c r="I97" s="42">
        <f t="shared" si="18"/>
        <v>27</v>
      </c>
      <c r="J97" s="42">
        <f t="shared" si="18"/>
        <v>2</v>
      </c>
      <c r="K97" s="91">
        <v>27</v>
      </c>
      <c r="L97" s="91">
        <v>2</v>
      </c>
      <c r="M97" s="91"/>
      <c r="N97" s="91"/>
      <c r="O97" s="91"/>
      <c r="P97" s="91"/>
    </row>
    <row r="98" spans="1:43" ht="24" customHeight="1">
      <c r="A98" s="424" t="s">
        <v>175</v>
      </c>
      <c r="B98" s="424"/>
      <c r="C98" s="424"/>
      <c r="D98" s="424"/>
      <c r="E98" s="424"/>
      <c r="F98" s="424"/>
      <c r="G98" s="424"/>
      <c r="H98" s="91">
        <f t="shared" si="12"/>
        <v>83</v>
      </c>
      <c r="I98" s="42">
        <f t="shared" si="18"/>
        <v>856</v>
      </c>
      <c r="J98" s="42">
        <f t="shared" si="18"/>
        <v>364</v>
      </c>
      <c r="K98" s="91"/>
      <c r="L98" s="91"/>
      <c r="M98" s="91">
        <v>831</v>
      </c>
      <c r="N98" s="91">
        <v>364</v>
      </c>
      <c r="O98" s="91">
        <v>25</v>
      </c>
      <c r="P98" s="91">
        <v>0</v>
      </c>
      <c r="AM98" s="49"/>
      <c r="AO98" s="48"/>
      <c r="AP98" s="48"/>
      <c r="AQ98" s="48"/>
    </row>
    <row r="99" spans="1:43" ht="24" customHeight="1">
      <c r="A99" s="421" t="s">
        <v>387</v>
      </c>
      <c r="B99" s="421"/>
      <c r="C99" s="421"/>
      <c r="D99" s="421"/>
      <c r="E99" s="421"/>
      <c r="F99" s="421"/>
      <c r="G99" s="421"/>
      <c r="H99" s="91">
        <f t="shared" si="12"/>
        <v>84</v>
      </c>
      <c r="I99" s="42">
        <f t="shared" si="18"/>
        <v>16</v>
      </c>
      <c r="J99" s="42">
        <f t="shared" si="18"/>
        <v>4</v>
      </c>
      <c r="K99" s="348">
        <v>16</v>
      </c>
      <c r="L99" s="348">
        <v>4</v>
      </c>
      <c r="M99" s="348"/>
      <c r="N99" s="348"/>
      <c r="O99" s="348"/>
      <c r="P99" s="348"/>
    </row>
    <row r="100" spans="1:43" ht="24" customHeight="1">
      <c r="A100" s="424" t="s">
        <v>219</v>
      </c>
      <c r="B100" s="424"/>
      <c r="C100" s="424"/>
      <c r="D100" s="424"/>
      <c r="E100" s="424"/>
      <c r="F100" s="424"/>
      <c r="G100" s="424"/>
      <c r="H100" s="91">
        <f t="shared" si="12"/>
        <v>85</v>
      </c>
      <c r="I100" s="42">
        <f t="shared" si="18"/>
        <v>193</v>
      </c>
      <c r="J100" s="42">
        <f t="shared" si="18"/>
        <v>17</v>
      </c>
      <c r="K100" s="91"/>
      <c r="L100" s="91"/>
      <c r="M100" s="91">
        <v>193</v>
      </c>
      <c r="N100" s="91">
        <v>17</v>
      </c>
      <c r="O100" s="91"/>
      <c r="P100" s="91"/>
    </row>
    <row r="101" spans="1:43" ht="24" customHeight="1">
      <c r="A101" s="421" t="s">
        <v>208</v>
      </c>
      <c r="B101" s="421"/>
      <c r="C101" s="421"/>
      <c r="D101" s="421"/>
      <c r="E101" s="421"/>
      <c r="F101" s="421"/>
      <c r="G101" s="421"/>
      <c r="H101" s="91">
        <f t="shared" si="12"/>
        <v>86</v>
      </c>
      <c r="I101" s="42">
        <f t="shared" si="18"/>
        <v>251</v>
      </c>
      <c r="J101" s="42">
        <f t="shared" si="18"/>
        <v>65</v>
      </c>
      <c r="K101" s="91"/>
      <c r="L101" s="91"/>
      <c r="M101" s="91">
        <v>251</v>
      </c>
      <c r="N101" s="91">
        <v>65</v>
      </c>
      <c r="O101" s="91"/>
      <c r="P101" s="91"/>
    </row>
    <row r="102" spans="1:43" ht="24" customHeight="1">
      <c r="A102" s="424" t="s">
        <v>173</v>
      </c>
      <c r="B102" s="424"/>
      <c r="C102" s="424"/>
      <c r="D102" s="424"/>
      <c r="E102" s="424"/>
      <c r="F102" s="424"/>
      <c r="G102" s="424"/>
      <c r="H102" s="91">
        <f t="shared" si="12"/>
        <v>87</v>
      </c>
      <c r="I102" s="42">
        <f t="shared" si="18"/>
        <v>542</v>
      </c>
      <c r="J102" s="42">
        <f t="shared" si="18"/>
        <v>35</v>
      </c>
      <c r="K102" s="91"/>
      <c r="L102" s="91"/>
      <c r="M102" s="91">
        <v>521</v>
      </c>
      <c r="N102" s="91">
        <v>35</v>
      </c>
      <c r="O102" s="91">
        <v>21</v>
      </c>
      <c r="P102" s="91">
        <v>0</v>
      </c>
    </row>
    <row r="103" spans="1:43" ht="24" customHeight="1">
      <c r="A103" s="421" t="s">
        <v>356</v>
      </c>
      <c r="B103" s="421"/>
      <c r="C103" s="421"/>
      <c r="D103" s="421"/>
      <c r="E103" s="421"/>
      <c r="F103" s="421"/>
      <c r="G103" s="421"/>
      <c r="H103" s="91">
        <f t="shared" si="12"/>
        <v>88</v>
      </c>
      <c r="I103" s="42">
        <f t="shared" si="18"/>
        <v>10</v>
      </c>
      <c r="J103" s="42">
        <f t="shared" si="18"/>
        <v>2</v>
      </c>
      <c r="K103" s="91">
        <v>10</v>
      </c>
      <c r="L103" s="91">
        <v>2</v>
      </c>
      <c r="M103" s="91"/>
      <c r="N103" s="91"/>
      <c r="O103" s="91"/>
      <c r="P103" s="91"/>
    </row>
    <row r="104" spans="1:43" ht="24" customHeight="1">
      <c r="A104" s="424" t="s">
        <v>189</v>
      </c>
      <c r="B104" s="424"/>
      <c r="C104" s="424"/>
      <c r="D104" s="424"/>
      <c r="E104" s="424"/>
      <c r="F104" s="424"/>
      <c r="G104" s="424"/>
      <c r="H104" s="91">
        <f t="shared" si="12"/>
        <v>89</v>
      </c>
      <c r="I104" s="42">
        <f t="shared" si="18"/>
        <v>804</v>
      </c>
      <c r="J104" s="42">
        <f t="shared" si="18"/>
        <v>119</v>
      </c>
      <c r="K104" s="91"/>
      <c r="L104" s="91"/>
      <c r="M104" s="91">
        <v>787</v>
      </c>
      <c r="N104" s="91">
        <v>119</v>
      </c>
      <c r="O104" s="91">
        <v>17</v>
      </c>
      <c r="P104" s="91">
        <v>0</v>
      </c>
    </row>
    <row r="105" spans="1:43" ht="24" customHeight="1">
      <c r="A105" s="427" t="s">
        <v>59</v>
      </c>
      <c r="B105" s="427"/>
      <c r="C105" s="427"/>
      <c r="D105" s="427"/>
      <c r="E105" s="427"/>
      <c r="F105" s="427"/>
      <c r="G105" s="427"/>
      <c r="H105" s="91">
        <f t="shared" si="12"/>
        <v>90</v>
      </c>
      <c r="I105" s="42">
        <f t="shared" si="18"/>
        <v>221</v>
      </c>
      <c r="J105" s="42">
        <f t="shared" si="18"/>
        <v>57</v>
      </c>
      <c r="K105" s="91"/>
      <c r="L105" s="91"/>
      <c r="M105" s="91">
        <v>187</v>
      </c>
      <c r="N105" s="91">
        <v>56</v>
      </c>
      <c r="O105" s="91">
        <v>34</v>
      </c>
      <c r="P105" s="91">
        <v>1</v>
      </c>
    </row>
    <row r="106" spans="1:43" ht="24" customHeight="1">
      <c r="A106" s="428" t="s">
        <v>360</v>
      </c>
      <c r="B106" s="428"/>
      <c r="C106" s="428"/>
      <c r="D106" s="428"/>
      <c r="E106" s="428"/>
      <c r="F106" s="428"/>
      <c r="G106" s="428"/>
      <c r="H106" s="91">
        <f t="shared" si="12"/>
        <v>91</v>
      </c>
      <c r="I106" s="42">
        <f t="shared" si="18"/>
        <v>69</v>
      </c>
      <c r="J106" s="42">
        <f t="shared" si="18"/>
        <v>5</v>
      </c>
      <c r="K106" s="91"/>
      <c r="L106" s="91"/>
      <c r="M106" s="91">
        <v>69</v>
      </c>
      <c r="N106" s="91">
        <v>5</v>
      </c>
      <c r="O106" s="91"/>
      <c r="P106" s="91"/>
    </row>
    <row r="107" spans="1:43" ht="24" customHeight="1">
      <c r="A107" s="424" t="s">
        <v>413</v>
      </c>
      <c r="B107" s="424"/>
      <c r="C107" s="424"/>
      <c r="D107" s="424"/>
      <c r="E107" s="424"/>
      <c r="F107" s="424"/>
      <c r="G107" s="424"/>
      <c r="H107" s="91">
        <f t="shared" si="12"/>
        <v>92</v>
      </c>
      <c r="I107" s="42">
        <f t="shared" si="18"/>
        <v>61</v>
      </c>
      <c r="J107" s="42">
        <f t="shared" si="18"/>
        <v>11</v>
      </c>
      <c r="K107" s="348">
        <v>61</v>
      </c>
      <c r="L107" s="348">
        <v>11</v>
      </c>
      <c r="M107" s="348"/>
      <c r="N107" s="348"/>
      <c r="O107" s="348"/>
      <c r="P107" s="348"/>
    </row>
    <row r="108" spans="1:43" ht="24" customHeight="1">
      <c r="A108" s="421" t="s">
        <v>206</v>
      </c>
      <c r="B108" s="421"/>
      <c r="C108" s="421"/>
      <c r="D108" s="421"/>
      <c r="E108" s="421"/>
      <c r="F108" s="421"/>
      <c r="G108" s="421"/>
      <c r="H108" s="91">
        <f t="shared" si="12"/>
        <v>93</v>
      </c>
      <c r="I108" s="42">
        <f t="shared" si="18"/>
        <v>105</v>
      </c>
      <c r="J108" s="42">
        <f t="shared" si="18"/>
        <v>29</v>
      </c>
      <c r="K108" s="91">
        <v>105</v>
      </c>
      <c r="L108" s="91">
        <v>29</v>
      </c>
      <c r="M108" s="91"/>
      <c r="N108" s="91"/>
      <c r="O108" s="91"/>
      <c r="P108" s="91"/>
    </row>
    <row r="109" spans="1:43" ht="24" customHeight="1">
      <c r="A109" s="422" t="s">
        <v>409</v>
      </c>
      <c r="B109" s="422"/>
      <c r="C109" s="422"/>
      <c r="D109" s="422"/>
      <c r="E109" s="422"/>
      <c r="F109" s="422"/>
      <c r="G109" s="422"/>
      <c r="H109" s="91">
        <f t="shared" si="12"/>
        <v>94</v>
      </c>
      <c r="I109" s="42">
        <f t="shared" si="18"/>
        <v>19</v>
      </c>
      <c r="J109" s="42">
        <f t="shared" si="18"/>
        <v>0</v>
      </c>
      <c r="K109" s="91">
        <v>19</v>
      </c>
      <c r="L109" s="91">
        <v>0</v>
      </c>
      <c r="M109" s="91"/>
      <c r="N109" s="91"/>
      <c r="O109" s="91"/>
      <c r="P109" s="91"/>
    </row>
    <row r="110" spans="1:43" ht="24" customHeight="1">
      <c r="A110" s="421" t="s">
        <v>212</v>
      </c>
      <c r="B110" s="421"/>
      <c r="C110" s="421"/>
      <c r="D110" s="421"/>
      <c r="E110" s="421"/>
      <c r="F110" s="421"/>
      <c r="G110" s="421"/>
      <c r="H110" s="91">
        <f t="shared" si="12"/>
        <v>95</v>
      </c>
      <c r="I110" s="42">
        <f t="shared" ref="I110:J116" si="19">+K110+M110+O110</f>
        <v>274</v>
      </c>
      <c r="J110" s="42">
        <f t="shared" si="19"/>
        <v>35</v>
      </c>
      <c r="K110" s="91"/>
      <c r="L110" s="91"/>
      <c r="M110" s="91">
        <v>274</v>
      </c>
      <c r="N110" s="91">
        <v>35</v>
      </c>
      <c r="O110" s="91"/>
      <c r="P110" s="91"/>
    </row>
    <row r="111" spans="1:43" ht="24" customHeight="1">
      <c r="A111" s="423" t="s">
        <v>260</v>
      </c>
      <c r="B111" s="423"/>
      <c r="C111" s="423"/>
      <c r="D111" s="423"/>
      <c r="E111" s="423"/>
      <c r="F111" s="423"/>
      <c r="G111" s="423"/>
      <c r="H111" s="91">
        <f t="shared" si="12"/>
        <v>96</v>
      </c>
      <c r="I111" s="42">
        <f t="shared" si="19"/>
        <v>41</v>
      </c>
      <c r="J111" s="42">
        <f t="shared" si="19"/>
        <v>2</v>
      </c>
      <c r="K111" s="91">
        <v>41</v>
      </c>
      <c r="L111" s="91">
        <v>2</v>
      </c>
      <c r="M111" s="91"/>
      <c r="N111" s="91"/>
      <c r="O111" s="91"/>
      <c r="P111" s="91"/>
    </row>
    <row r="112" spans="1:43" ht="24" customHeight="1">
      <c r="A112" s="421" t="s">
        <v>321</v>
      </c>
      <c r="B112" s="421"/>
      <c r="C112" s="421"/>
      <c r="D112" s="421"/>
      <c r="E112" s="421"/>
      <c r="F112" s="421"/>
      <c r="G112" s="421"/>
      <c r="H112" s="91">
        <f t="shared" si="12"/>
        <v>97</v>
      </c>
      <c r="I112" s="42">
        <f t="shared" si="19"/>
        <v>81</v>
      </c>
      <c r="J112" s="42">
        <f t="shared" si="19"/>
        <v>17</v>
      </c>
      <c r="K112" s="91">
        <v>81</v>
      </c>
      <c r="L112" s="91">
        <v>17</v>
      </c>
      <c r="M112" s="91"/>
      <c r="N112" s="91"/>
      <c r="O112" s="91"/>
      <c r="P112" s="91"/>
    </row>
    <row r="113" spans="1:16" ht="24" customHeight="1">
      <c r="A113" s="421" t="s">
        <v>421</v>
      </c>
      <c r="B113" s="421"/>
      <c r="C113" s="421"/>
      <c r="D113" s="421"/>
      <c r="E113" s="421"/>
      <c r="F113" s="421"/>
      <c r="G113" s="421"/>
      <c r="H113" s="91">
        <f t="shared" si="12"/>
        <v>98</v>
      </c>
      <c r="I113" s="42">
        <f t="shared" si="19"/>
        <v>32</v>
      </c>
      <c r="J113" s="42">
        <f t="shared" si="19"/>
        <v>8</v>
      </c>
      <c r="K113" s="348"/>
      <c r="L113" s="348"/>
      <c r="M113" s="348">
        <v>32</v>
      </c>
      <c r="N113" s="348">
        <v>8</v>
      </c>
      <c r="O113" s="348"/>
      <c r="P113" s="348"/>
    </row>
    <row r="114" spans="1:16" ht="24" customHeight="1">
      <c r="A114" s="421" t="s">
        <v>419</v>
      </c>
      <c r="B114" s="421"/>
      <c r="C114" s="421"/>
      <c r="D114" s="421"/>
      <c r="E114" s="421"/>
      <c r="F114" s="421"/>
      <c r="G114" s="421"/>
      <c r="H114" s="91">
        <f t="shared" si="12"/>
        <v>99</v>
      </c>
      <c r="I114" s="42">
        <f t="shared" si="19"/>
        <v>22</v>
      </c>
      <c r="J114" s="42">
        <f t="shared" si="19"/>
        <v>3</v>
      </c>
      <c r="K114" s="348">
        <v>22</v>
      </c>
      <c r="L114" s="348">
        <v>3</v>
      </c>
      <c r="M114" s="348"/>
      <c r="N114" s="348"/>
      <c r="O114" s="348"/>
      <c r="P114" s="348"/>
    </row>
    <row r="115" spans="1:16" ht="24" customHeight="1">
      <c r="A115" s="421" t="s">
        <v>345</v>
      </c>
      <c r="B115" s="421"/>
      <c r="C115" s="421"/>
      <c r="D115" s="421"/>
      <c r="E115" s="421"/>
      <c r="F115" s="421"/>
      <c r="G115" s="421"/>
      <c r="H115" s="91">
        <f t="shared" si="12"/>
        <v>100</v>
      </c>
      <c r="I115" s="42">
        <f t="shared" si="19"/>
        <v>53</v>
      </c>
      <c r="J115" s="42">
        <f t="shared" si="19"/>
        <v>8</v>
      </c>
      <c r="K115" s="348"/>
      <c r="L115" s="348"/>
      <c r="M115" s="348">
        <v>42</v>
      </c>
      <c r="N115" s="348">
        <v>8</v>
      </c>
      <c r="O115" s="348">
        <v>11</v>
      </c>
      <c r="P115" s="348">
        <v>0</v>
      </c>
    </row>
    <row r="116" spans="1:16" ht="24" customHeight="1">
      <c r="A116" s="431" t="s">
        <v>300</v>
      </c>
      <c r="B116" s="431"/>
      <c r="C116" s="431"/>
      <c r="D116" s="431"/>
      <c r="E116" s="431"/>
      <c r="F116" s="431"/>
      <c r="G116" s="431"/>
      <c r="H116" s="91">
        <f t="shared" si="12"/>
        <v>101</v>
      </c>
      <c r="I116" s="42">
        <f t="shared" si="19"/>
        <v>45</v>
      </c>
      <c r="J116" s="42">
        <f t="shared" si="19"/>
        <v>17</v>
      </c>
      <c r="K116" s="376"/>
      <c r="L116" s="376"/>
      <c r="M116" s="376">
        <v>45</v>
      </c>
      <c r="N116" s="376">
        <v>17</v>
      </c>
      <c r="O116" s="279"/>
      <c r="P116" s="279"/>
    </row>
    <row r="117" spans="1:16" ht="24" customHeight="1">
      <c r="A117" s="420" t="s">
        <v>725</v>
      </c>
      <c r="B117" s="420"/>
      <c r="C117" s="420"/>
      <c r="D117" s="420"/>
      <c r="E117" s="420"/>
      <c r="F117" s="420"/>
      <c r="G117" s="420"/>
      <c r="H117" s="276">
        <f t="shared" si="12"/>
        <v>102</v>
      </c>
      <c r="I117" s="278">
        <f t="shared" ref="I117:P117" si="20">SUM(I118:I138)</f>
        <v>2508</v>
      </c>
      <c r="J117" s="278">
        <f t="shared" si="20"/>
        <v>570</v>
      </c>
      <c r="K117" s="278">
        <f t="shared" si="20"/>
        <v>310</v>
      </c>
      <c r="L117" s="278">
        <f t="shared" si="20"/>
        <v>75</v>
      </c>
      <c r="M117" s="278">
        <f t="shared" si="20"/>
        <v>2165</v>
      </c>
      <c r="N117" s="278">
        <f t="shared" si="20"/>
        <v>484</v>
      </c>
      <c r="O117" s="278">
        <f t="shared" si="20"/>
        <v>33</v>
      </c>
      <c r="P117" s="278">
        <f t="shared" si="20"/>
        <v>11</v>
      </c>
    </row>
    <row r="118" spans="1:16" ht="24" customHeight="1">
      <c r="A118" s="421" t="s">
        <v>405</v>
      </c>
      <c r="B118" s="421"/>
      <c r="C118" s="421"/>
      <c r="D118" s="421"/>
      <c r="E118" s="421"/>
      <c r="F118" s="421"/>
      <c r="G118" s="421"/>
      <c r="H118" s="91">
        <f t="shared" si="12"/>
        <v>103</v>
      </c>
      <c r="I118" s="42">
        <f t="shared" ref="I118:J133" si="21">+K118+M118+O118</f>
        <v>99</v>
      </c>
      <c r="J118" s="42">
        <f t="shared" si="21"/>
        <v>0</v>
      </c>
      <c r="K118" s="91">
        <v>99</v>
      </c>
      <c r="L118" s="91">
        <v>0</v>
      </c>
      <c r="M118" s="91"/>
      <c r="N118" s="91"/>
      <c r="O118" s="91"/>
      <c r="P118" s="91"/>
    </row>
    <row r="119" spans="1:16" ht="24" customHeight="1">
      <c r="A119" s="424" t="s">
        <v>52</v>
      </c>
      <c r="B119" s="424"/>
      <c r="C119" s="424"/>
      <c r="D119" s="424"/>
      <c r="E119" s="424"/>
      <c r="F119" s="424"/>
      <c r="G119" s="424"/>
      <c r="H119" s="91">
        <f t="shared" si="12"/>
        <v>104</v>
      </c>
      <c r="I119" s="42">
        <f t="shared" si="21"/>
        <v>1003</v>
      </c>
      <c r="J119" s="42">
        <f t="shared" si="21"/>
        <v>36</v>
      </c>
      <c r="K119" s="91"/>
      <c r="L119" s="91"/>
      <c r="M119" s="91">
        <v>996</v>
      </c>
      <c r="N119" s="91">
        <v>36</v>
      </c>
      <c r="O119" s="91">
        <v>7</v>
      </c>
      <c r="P119" s="91">
        <v>0</v>
      </c>
    </row>
    <row r="120" spans="1:16" ht="24" customHeight="1">
      <c r="A120" s="421" t="s">
        <v>302</v>
      </c>
      <c r="B120" s="421"/>
      <c r="C120" s="421"/>
      <c r="D120" s="421"/>
      <c r="E120" s="421"/>
      <c r="F120" s="421"/>
      <c r="G120" s="421"/>
      <c r="H120" s="91">
        <f t="shared" si="12"/>
        <v>105</v>
      </c>
      <c r="I120" s="42">
        <f t="shared" si="21"/>
        <v>25</v>
      </c>
      <c r="J120" s="42">
        <f t="shared" si="21"/>
        <v>2</v>
      </c>
      <c r="K120" s="91"/>
      <c r="L120" s="91"/>
      <c r="M120" s="91">
        <v>25</v>
      </c>
      <c r="N120" s="91">
        <v>2</v>
      </c>
      <c r="O120" s="91"/>
      <c r="P120" s="91"/>
    </row>
    <row r="121" spans="1:16" ht="24" customHeight="1">
      <c r="A121" s="432" t="s">
        <v>289</v>
      </c>
      <c r="B121" s="432"/>
      <c r="C121" s="432"/>
      <c r="D121" s="432"/>
      <c r="E121" s="432"/>
      <c r="F121" s="432"/>
      <c r="G121" s="432"/>
      <c r="H121" s="91">
        <f t="shared" si="12"/>
        <v>106</v>
      </c>
      <c r="I121" s="42">
        <f t="shared" si="21"/>
        <v>8</v>
      </c>
      <c r="J121" s="42">
        <f t="shared" si="21"/>
        <v>8</v>
      </c>
      <c r="K121" s="348"/>
      <c r="L121" s="348"/>
      <c r="M121" s="91">
        <v>8</v>
      </c>
      <c r="N121" s="91">
        <v>8</v>
      </c>
      <c r="O121" s="348"/>
      <c r="P121" s="348"/>
    </row>
    <row r="122" spans="1:16" ht="24" customHeight="1">
      <c r="A122" s="430" t="s">
        <v>431</v>
      </c>
      <c r="B122" s="430"/>
      <c r="C122" s="430"/>
      <c r="D122" s="430"/>
      <c r="E122" s="430"/>
      <c r="F122" s="430"/>
      <c r="G122" s="430"/>
      <c r="H122" s="91">
        <f t="shared" si="12"/>
        <v>107</v>
      </c>
      <c r="I122" s="42">
        <f t="shared" si="21"/>
        <v>117</v>
      </c>
      <c r="J122" s="42">
        <f t="shared" si="21"/>
        <v>95</v>
      </c>
      <c r="K122" s="91"/>
      <c r="L122" s="91"/>
      <c r="M122" s="91">
        <v>117</v>
      </c>
      <c r="N122" s="91">
        <v>95</v>
      </c>
      <c r="O122" s="91"/>
      <c r="P122" s="91"/>
    </row>
    <row r="123" spans="1:16" ht="24" customHeight="1">
      <c r="A123" s="421" t="s">
        <v>366</v>
      </c>
      <c r="B123" s="421"/>
      <c r="C123" s="421"/>
      <c r="D123" s="421"/>
      <c r="E123" s="421"/>
      <c r="F123" s="421"/>
      <c r="G123" s="421"/>
      <c r="H123" s="91">
        <f t="shared" si="12"/>
        <v>108</v>
      </c>
      <c r="I123" s="42">
        <f t="shared" si="21"/>
        <v>56</v>
      </c>
      <c r="J123" s="42">
        <f t="shared" si="21"/>
        <v>29</v>
      </c>
      <c r="K123" s="348">
        <v>56</v>
      </c>
      <c r="L123" s="348">
        <v>29</v>
      </c>
      <c r="M123" s="348"/>
      <c r="N123" s="348"/>
      <c r="O123" s="348"/>
      <c r="P123" s="348"/>
    </row>
    <row r="124" spans="1:16" ht="24" customHeight="1">
      <c r="A124" s="433" t="s">
        <v>377</v>
      </c>
      <c r="B124" s="433"/>
      <c r="C124" s="433"/>
      <c r="D124" s="433"/>
      <c r="E124" s="433"/>
      <c r="F124" s="433"/>
      <c r="G124" s="433"/>
      <c r="H124" s="91">
        <f t="shared" si="12"/>
        <v>109</v>
      </c>
      <c r="I124" s="42">
        <f t="shared" si="21"/>
        <v>152</v>
      </c>
      <c r="J124" s="42">
        <f t="shared" si="21"/>
        <v>66</v>
      </c>
      <c r="K124" s="91"/>
      <c r="L124" s="91"/>
      <c r="M124" s="91">
        <v>152</v>
      </c>
      <c r="N124" s="91">
        <v>66</v>
      </c>
      <c r="O124" s="91"/>
      <c r="P124" s="91"/>
    </row>
    <row r="125" spans="1:16" ht="24" customHeight="1">
      <c r="A125" s="421" t="s">
        <v>668</v>
      </c>
      <c r="B125" s="421"/>
      <c r="C125" s="421"/>
      <c r="D125" s="421"/>
      <c r="E125" s="421"/>
      <c r="F125" s="421"/>
      <c r="G125" s="421"/>
      <c r="H125" s="91">
        <f t="shared" si="12"/>
        <v>110</v>
      </c>
      <c r="I125" s="42">
        <f t="shared" si="21"/>
        <v>36</v>
      </c>
      <c r="J125" s="42">
        <f t="shared" si="21"/>
        <v>9</v>
      </c>
      <c r="K125" s="348">
        <v>36</v>
      </c>
      <c r="L125" s="348">
        <v>9</v>
      </c>
      <c r="M125" s="348"/>
      <c r="N125" s="348"/>
      <c r="O125" s="348"/>
      <c r="P125" s="348"/>
    </row>
    <row r="126" spans="1:16" ht="24" customHeight="1">
      <c r="A126" s="421" t="s">
        <v>335</v>
      </c>
      <c r="B126" s="421"/>
      <c r="C126" s="421"/>
      <c r="D126" s="421"/>
      <c r="E126" s="421"/>
      <c r="F126" s="421"/>
      <c r="G126" s="421"/>
      <c r="H126" s="91">
        <f t="shared" si="12"/>
        <v>111</v>
      </c>
      <c r="I126" s="42">
        <f t="shared" si="21"/>
        <v>20</v>
      </c>
      <c r="J126" s="42">
        <f t="shared" si="21"/>
        <v>17</v>
      </c>
      <c r="K126" s="348"/>
      <c r="L126" s="348"/>
      <c r="M126" s="348">
        <v>20</v>
      </c>
      <c r="N126" s="348">
        <v>17</v>
      </c>
      <c r="O126" s="348"/>
      <c r="P126" s="348"/>
    </row>
    <row r="127" spans="1:16" ht="24" customHeight="1">
      <c r="A127" s="421" t="s">
        <v>368</v>
      </c>
      <c r="B127" s="421"/>
      <c r="C127" s="421"/>
      <c r="D127" s="421"/>
      <c r="E127" s="421"/>
      <c r="F127" s="421"/>
      <c r="G127" s="421"/>
      <c r="H127" s="91">
        <f t="shared" si="12"/>
        <v>112</v>
      </c>
      <c r="I127" s="42">
        <f t="shared" si="21"/>
        <v>32</v>
      </c>
      <c r="J127" s="42">
        <f t="shared" si="21"/>
        <v>11</v>
      </c>
      <c r="K127" s="348">
        <v>32</v>
      </c>
      <c r="L127" s="348">
        <v>11</v>
      </c>
      <c r="M127" s="348"/>
      <c r="N127" s="348"/>
      <c r="O127" s="348"/>
      <c r="P127" s="348"/>
    </row>
    <row r="128" spans="1:16" ht="24" customHeight="1">
      <c r="A128" s="430" t="s">
        <v>379</v>
      </c>
      <c r="B128" s="430"/>
      <c r="C128" s="430"/>
      <c r="D128" s="430"/>
      <c r="E128" s="430"/>
      <c r="F128" s="430"/>
      <c r="G128" s="430"/>
      <c r="H128" s="91">
        <f t="shared" si="12"/>
        <v>113</v>
      </c>
      <c r="I128" s="42">
        <f t="shared" si="21"/>
        <v>55</v>
      </c>
      <c r="J128" s="42">
        <f t="shared" si="21"/>
        <v>52</v>
      </c>
      <c r="K128" s="348"/>
      <c r="L128" s="348"/>
      <c r="M128" s="348">
        <v>55</v>
      </c>
      <c r="N128" s="348">
        <v>52</v>
      </c>
      <c r="O128" s="348"/>
      <c r="P128" s="348"/>
    </row>
    <row r="129" spans="1:16" ht="24" customHeight="1">
      <c r="A129" s="421" t="s">
        <v>364</v>
      </c>
      <c r="B129" s="421"/>
      <c r="C129" s="421"/>
      <c r="D129" s="421"/>
      <c r="E129" s="421"/>
      <c r="F129" s="421"/>
      <c r="G129" s="421"/>
      <c r="H129" s="91">
        <f t="shared" si="12"/>
        <v>114</v>
      </c>
      <c r="I129" s="42">
        <f t="shared" si="21"/>
        <v>37</v>
      </c>
      <c r="J129" s="42">
        <f t="shared" si="21"/>
        <v>4</v>
      </c>
      <c r="K129" s="348">
        <v>37</v>
      </c>
      <c r="L129" s="348">
        <v>4</v>
      </c>
      <c r="M129" s="348"/>
      <c r="N129" s="348"/>
      <c r="O129" s="348"/>
      <c r="P129" s="348"/>
    </row>
    <row r="130" spans="1:16" ht="24" customHeight="1">
      <c r="A130" s="433" t="s">
        <v>376</v>
      </c>
      <c r="B130" s="433"/>
      <c r="C130" s="433"/>
      <c r="D130" s="433"/>
      <c r="E130" s="433"/>
      <c r="F130" s="433"/>
      <c r="G130" s="433"/>
      <c r="H130" s="91">
        <f t="shared" si="12"/>
        <v>115</v>
      </c>
      <c r="I130" s="42">
        <f t="shared" si="21"/>
        <v>212</v>
      </c>
      <c r="J130" s="42">
        <f t="shared" si="21"/>
        <v>1</v>
      </c>
      <c r="K130" s="348"/>
      <c r="L130" s="348"/>
      <c r="M130" s="348">
        <v>212</v>
      </c>
      <c r="N130" s="348">
        <v>1</v>
      </c>
      <c r="O130" s="348"/>
      <c r="P130" s="348"/>
    </row>
    <row r="131" spans="1:16" ht="24" customHeight="1">
      <c r="A131" s="421" t="s">
        <v>354</v>
      </c>
      <c r="B131" s="421"/>
      <c r="C131" s="421"/>
      <c r="D131" s="421"/>
      <c r="E131" s="421"/>
      <c r="F131" s="421"/>
      <c r="G131" s="421"/>
      <c r="H131" s="91">
        <f t="shared" si="12"/>
        <v>116</v>
      </c>
      <c r="I131" s="42">
        <f t="shared" si="21"/>
        <v>102</v>
      </c>
      <c r="J131" s="42">
        <f t="shared" si="21"/>
        <v>0</v>
      </c>
      <c r="K131" s="348"/>
      <c r="L131" s="348"/>
      <c r="M131" s="348">
        <v>102</v>
      </c>
      <c r="N131" s="348">
        <v>0</v>
      </c>
      <c r="O131" s="348"/>
      <c r="P131" s="348"/>
    </row>
    <row r="132" spans="1:16" ht="24" customHeight="1">
      <c r="A132" s="421" t="s">
        <v>370</v>
      </c>
      <c r="B132" s="421"/>
      <c r="C132" s="421"/>
      <c r="D132" s="421"/>
      <c r="E132" s="421"/>
      <c r="F132" s="421"/>
      <c r="G132" s="421"/>
      <c r="H132" s="91">
        <f t="shared" si="12"/>
        <v>117</v>
      </c>
      <c r="I132" s="42">
        <f t="shared" si="21"/>
        <v>19</v>
      </c>
      <c r="J132" s="42">
        <f t="shared" si="21"/>
        <v>0</v>
      </c>
      <c r="K132" s="348">
        <v>19</v>
      </c>
      <c r="L132" s="348">
        <v>0</v>
      </c>
      <c r="M132" s="348"/>
      <c r="N132" s="348"/>
      <c r="O132" s="348"/>
      <c r="P132" s="348"/>
    </row>
    <row r="133" spans="1:16" ht="24" customHeight="1">
      <c r="A133" s="421" t="s">
        <v>374</v>
      </c>
      <c r="B133" s="421"/>
      <c r="C133" s="421"/>
      <c r="D133" s="421"/>
      <c r="E133" s="421"/>
      <c r="F133" s="421"/>
      <c r="G133" s="421"/>
      <c r="H133" s="91">
        <f t="shared" si="12"/>
        <v>118</v>
      </c>
      <c r="I133" s="42">
        <f t="shared" si="21"/>
        <v>102</v>
      </c>
      <c r="J133" s="42">
        <f t="shared" si="21"/>
        <v>76</v>
      </c>
      <c r="K133" s="348"/>
      <c r="L133" s="348"/>
      <c r="M133" s="348">
        <v>102</v>
      </c>
      <c r="N133" s="348">
        <v>76</v>
      </c>
      <c r="O133" s="348"/>
      <c r="P133" s="348"/>
    </row>
    <row r="134" spans="1:16" ht="24" customHeight="1">
      <c r="A134" s="421" t="s">
        <v>605</v>
      </c>
      <c r="B134" s="421"/>
      <c r="C134" s="421"/>
      <c r="D134" s="421"/>
      <c r="E134" s="421"/>
      <c r="F134" s="421"/>
      <c r="G134" s="421"/>
      <c r="H134" s="91">
        <f t="shared" si="12"/>
        <v>119</v>
      </c>
      <c r="I134" s="42">
        <f t="shared" ref="I134:J138" si="22">+K134+M134+O134</f>
        <v>31</v>
      </c>
      <c r="J134" s="42">
        <f t="shared" si="22"/>
        <v>22</v>
      </c>
      <c r="K134" s="348">
        <v>31</v>
      </c>
      <c r="L134" s="348">
        <v>22</v>
      </c>
      <c r="M134" s="348"/>
      <c r="N134" s="348"/>
      <c r="O134" s="348"/>
      <c r="P134" s="348"/>
    </row>
    <row r="135" spans="1:16" ht="24" customHeight="1">
      <c r="A135" s="433" t="s">
        <v>350</v>
      </c>
      <c r="B135" s="433"/>
      <c r="C135" s="433"/>
      <c r="D135" s="433"/>
      <c r="E135" s="433"/>
      <c r="F135" s="433"/>
      <c r="G135" s="433"/>
      <c r="H135" s="91">
        <f t="shared" si="12"/>
        <v>120</v>
      </c>
      <c r="I135" s="42">
        <f t="shared" si="22"/>
        <v>190</v>
      </c>
      <c r="J135" s="42">
        <f t="shared" si="22"/>
        <v>58</v>
      </c>
      <c r="K135" s="348"/>
      <c r="L135" s="348"/>
      <c r="M135" s="348">
        <v>190</v>
      </c>
      <c r="N135" s="348">
        <v>58</v>
      </c>
      <c r="O135" s="348"/>
      <c r="P135" s="348"/>
    </row>
    <row r="136" spans="1:16" ht="24" customHeight="1">
      <c r="A136" s="427" t="s">
        <v>56</v>
      </c>
      <c r="B136" s="427"/>
      <c r="C136" s="427"/>
      <c r="D136" s="427"/>
      <c r="E136" s="427"/>
      <c r="F136" s="427"/>
      <c r="G136" s="427"/>
      <c r="H136" s="91">
        <f t="shared" si="12"/>
        <v>121</v>
      </c>
      <c r="I136" s="42">
        <f t="shared" si="22"/>
        <v>166</v>
      </c>
      <c r="J136" s="42">
        <f t="shared" si="22"/>
        <v>69</v>
      </c>
      <c r="K136" s="348"/>
      <c r="L136" s="348"/>
      <c r="M136" s="348">
        <v>166</v>
      </c>
      <c r="N136" s="348">
        <v>69</v>
      </c>
      <c r="O136" s="348"/>
      <c r="P136" s="348"/>
    </row>
    <row r="137" spans="1:16" ht="24" customHeight="1">
      <c r="A137" s="421" t="s">
        <v>669</v>
      </c>
      <c r="B137" s="421"/>
      <c r="C137" s="421"/>
      <c r="D137" s="421"/>
      <c r="E137" s="421"/>
      <c r="F137" s="421"/>
      <c r="G137" s="421"/>
      <c r="H137" s="91">
        <f t="shared" si="12"/>
        <v>122</v>
      </c>
      <c r="I137" s="42">
        <f t="shared" si="22"/>
        <v>20</v>
      </c>
      <c r="J137" s="42">
        <f t="shared" si="22"/>
        <v>4</v>
      </c>
      <c r="K137" s="348"/>
      <c r="L137" s="348"/>
      <c r="M137" s="348">
        <v>20</v>
      </c>
      <c r="N137" s="348">
        <v>4</v>
      </c>
      <c r="O137" s="348"/>
      <c r="P137" s="348"/>
    </row>
    <row r="138" spans="1:16" ht="24" customHeight="1">
      <c r="A138" s="424" t="s">
        <v>670</v>
      </c>
      <c r="B138" s="424"/>
      <c r="C138" s="424"/>
      <c r="D138" s="424"/>
      <c r="E138" s="424"/>
      <c r="F138" s="424"/>
      <c r="G138" s="424"/>
      <c r="H138" s="91">
        <f t="shared" si="12"/>
        <v>123</v>
      </c>
      <c r="I138" s="42">
        <f t="shared" si="22"/>
        <v>26</v>
      </c>
      <c r="J138" s="42">
        <f t="shared" si="22"/>
        <v>11</v>
      </c>
      <c r="K138" s="348"/>
      <c r="L138" s="348"/>
      <c r="M138" s="348"/>
      <c r="N138" s="348"/>
      <c r="O138" s="348">
        <v>26</v>
      </c>
      <c r="P138" s="348">
        <v>11</v>
      </c>
    </row>
    <row r="139" spans="1:16" ht="24" customHeight="1">
      <c r="A139" s="420" t="s">
        <v>724</v>
      </c>
      <c r="B139" s="420"/>
      <c r="C139" s="420"/>
      <c r="D139" s="420"/>
      <c r="E139" s="420"/>
      <c r="F139" s="420"/>
      <c r="G139" s="420"/>
      <c r="H139" s="276">
        <f t="shared" si="12"/>
        <v>124</v>
      </c>
      <c r="I139" s="278">
        <f t="shared" ref="I139:P139" si="23">SUM(I140:I145)</f>
        <v>176</v>
      </c>
      <c r="J139" s="278">
        <f t="shared" si="23"/>
        <v>55</v>
      </c>
      <c r="K139" s="278">
        <f t="shared" si="23"/>
        <v>40</v>
      </c>
      <c r="L139" s="278">
        <f t="shared" si="23"/>
        <v>18</v>
      </c>
      <c r="M139" s="278">
        <f t="shared" si="23"/>
        <v>136</v>
      </c>
      <c r="N139" s="278">
        <f t="shared" si="23"/>
        <v>37</v>
      </c>
      <c r="O139" s="278">
        <f t="shared" si="23"/>
        <v>0</v>
      </c>
      <c r="P139" s="278">
        <f t="shared" si="23"/>
        <v>0</v>
      </c>
    </row>
    <row r="140" spans="1:16" ht="24" customHeight="1">
      <c r="A140" s="421" t="s">
        <v>671</v>
      </c>
      <c r="B140" s="421"/>
      <c r="C140" s="421"/>
      <c r="D140" s="421"/>
      <c r="E140" s="421"/>
      <c r="F140" s="421"/>
      <c r="G140" s="421"/>
      <c r="H140" s="91">
        <f>+H139+1</f>
        <v>125</v>
      </c>
      <c r="I140" s="42">
        <f t="shared" ref="I140:J145" si="24">+K140+M140+O140</f>
        <v>46</v>
      </c>
      <c r="J140" s="42">
        <f t="shared" si="24"/>
        <v>6</v>
      </c>
      <c r="K140" s="91"/>
      <c r="L140" s="91"/>
      <c r="M140" s="91">
        <v>46</v>
      </c>
      <c r="N140" s="91">
        <v>6</v>
      </c>
      <c r="O140" s="91"/>
      <c r="P140" s="91"/>
    </row>
    <row r="141" spans="1:16" ht="24" customHeight="1">
      <c r="A141" s="421" t="s">
        <v>672</v>
      </c>
      <c r="B141" s="421"/>
      <c r="C141" s="421"/>
      <c r="D141" s="421"/>
      <c r="E141" s="421"/>
      <c r="F141" s="421"/>
      <c r="G141" s="421"/>
      <c r="H141" s="91">
        <f t="shared" si="12"/>
        <v>126</v>
      </c>
      <c r="I141" s="42">
        <f t="shared" si="24"/>
        <v>27</v>
      </c>
      <c r="J141" s="42">
        <f t="shared" si="24"/>
        <v>15</v>
      </c>
      <c r="K141" s="348">
        <v>27</v>
      </c>
      <c r="L141" s="348">
        <v>15</v>
      </c>
      <c r="M141" s="348"/>
      <c r="N141" s="348"/>
      <c r="O141" s="348"/>
      <c r="P141" s="348"/>
    </row>
    <row r="142" spans="1:16" ht="24" customHeight="1">
      <c r="A142" s="432" t="s">
        <v>438</v>
      </c>
      <c r="B142" s="432"/>
      <c r="C142" s="432"/>
      <c r="D142" s="432"/>
      <c r="E142" s="432"/>
      <c r="F142" s="432"/>
      <c r="G142" s="432"/>
      <c r="H142" s="91">
        <f t="shared" si="12"/>
        <v>127</v>
      </c>
      <c r="I142" s="42">
        <f t="shared" si="24"/>
        <v>22</v>
      </c>
      <c r="J142" s="42">
        <f t="shared" si="24"/>
        <v>18</v>
      </c>
      <c r="K142" s="348"/>
      <c r="L142" s="348"/>
      <c r="M142" s="348">
        <v>22</v>
      </c>
      <c r="N142" s="348">
        <v>18</v>
      </c>
      <c r="O142" s="348"/>
      <c r="P142" s="348"/>
    </row>
    <row r="143" spans="1:16" ht="24" customHeight="1">
      <c r="A143" s="421" t="s">
        <v>673</v>
      </c>
      <c r="B143" s="421"/>
      <c r="C143" s="421"/>
      <c r="D143" s="421"/>
      <c r="E143" s="421"/>
      <c r="F143" s="421"/>
      <c r="G143" s="421"/>
      <c r="H143" s="91">
        <f t="shared" si="12"/>
        <v>128</v>
      </c>
      <c r="I143" s="42">
        <f t="shared" si="24"/>
        <v>13</v>
      </c>
      <c r="J143" s="42">
        <f t="shared" si="24"/>
        <v>3</v>
      </c>
      <c r="K143" s="348">
        <v>13</v>
      </c>
      <c r="L143" s="348">
        <v>3</v>
      </c>
      <c r="M143" s="42"/>
      <c r="N143" s="348"/>
      <c r="O143" s="348"/>
      <c r="P143" s="348"/>
    </row>
    <row r="144" spans="1:16" ht="24" customHeight="1">
      <c r="A144" s="421" t="s">
        <v>674</v>
      </c>
      <c r="B144" s="421"/>
      <c r="C144" s="421"/>
      <c r="D144" s="421"/>
      <c r="E144" s="421"/>
      <c r="F144" s="421"/>
      <c r="G144" s="421"/>
      <c r="H144" s="91">
        <f t="shared" si="12"/>
        <v>129</v>
      </c>
      <c r="I144" s="42">
        <f t="shared" si="24"/>
        <v>35</v>
      </c>
      <c r="J144" s="42">
        <f t="shared" si="24"/>
        <v>13</v>
      </c>
      <c r="K144" s="348"/>
      <c r="L144" s="348"/>
      <c r="M144" s="348">
        <v>35</v>
      </c>
      <c r="N144" s="348">
        <v>13</v>
      </c>
      <c r="O144" s="348"/>
      <c r="P144" s="348"/>
    </row>
    <row r="145" spans="1:16" ht="24" customHeight="1">
      <c r="A145" s="421" t="s">
        <v>675</v>
      </c>
      <c r="B145" s="421"/>
      <c r="C145" s="421"/>
      <c r="D145" s="421"/>
      <c r="E145" s="421"/>
      <c r="F145" s="421"/>
      <c r="G145" s="421"/>
      <c r="H145" s="91">
        <f t="shared" si="12"/>
        <v>130</v>
      </c>
      <c r="I145" s="42">
        <f t="shared" si="24"/>
        <v>33</v>
      </c>
      <c r="J145" s="42">
        <f t="shared" si="24"/>
        <v>0</v>
      </c>
      <c r="K145" s="91"/>
      <c r="L145" s="91"/>
      <c r="M145" s="91">
        <v>33</v>
      </c>
      <c r="N145" s="91">
        <v>0</v>
      </c>
      <c r="O145" s="91"/>
      <c r="P145" s="91"/>
    </row>
    <row r="146" spans="1:16" ht="24" customHeight="1">
      <c r="A146" s="420" t="s">
        <v>723</v>
      </c>
      <c r="B146" s="420"/>
      <c r="C146" s="420"/>
      <c r="D146" s="420"/>
      <c r="E146" s="420"/>
      <c r="F146" s="420"/>
      <c r="G146" s="420"/>
      <c r="H146" s="276">
        <f t="shared" si="12"/>
        <v>131</v>
      </c>
      <c r="I146" s="278">
        <f t="shared" ref="I146:P146" si="25">SUM(I147:I165)</f>
        <v>1494</v>
      </c>
      <c r="J146" s="278">
        <f t="shared" si="25"/>
        <v>270</v>
      </c>
      <c r="K146" s="278">
        <f t="shared" si="25"/>
        <v>151</v>
      </c>
      <c r="L146" s="278">
        <f t="shared" si="25"/>
        <v>52</v>
      </c>
      <c r="M146" s="278">
        <f t="shared" si="25"/>
        <v>1283</v>
      </c>
      <c r="N146" s="278">
        <f t="shared" si="25"/>
        <v>209</v>
      </c>
      <c r="O146" s="278">
        <f t="shared" si="25"/>
        <v>60</v>
      </c>
      <c r="P146" s="278">
        <f t="shared" si="25"/>
        <v>9</v>
      </c>
    </row>
    <row r="147" spans="1:16" ht="24" customHeight="1">
      <c r="A147" s="432" t="s">
        <v>441</v>
      </c>
      <c r="B147" s="432"/>
      <c r="C147" s="432"/>
      <c r="D147" s="432"/>
      <c r="E147" s="432"/>
      <c r="F147" s="432"/>
      <c r="G147" s="432"/>
      <c r="H147" s="91">
        <f t="shared" ref="H147:H210" si="26">+H146+1</f>
        <v>132</v>
      </c>
      <c r="I147" s="42">
        <f t="shared" ref="I147:J163" si="27">+K147+M147+O147</f>
        <v>26</v>
      </c>
      <c r="J147" s="42">
        <f t="shared" si="27"/>
        <v>9</v>
      </c>
      <c r="K147" s="348">
        <v>26</v>
      </c>
      <c r="L147" s="348">
        <v>9</v>
      </c>
      <c r="M147" s="348"/>
      <c r="N147" s="348"/>
      <c r="O147" s="348"/>
      <c r="P147" s="348"/>
    </row>
    <row r="148" spans="1:16" ht="24" customHeight="1">
      <c r="A148" s="421" t="s">
        <v>676</v>
      </c>
      <c r="B148" s="421"/>
      <c r="C148" s="421"/>
      <c r="D148" s="421"/>
      <c r="E148" s="421"/>
      <c r="F148" s="421"/>
      <c r="G148" s="421"/>
      <c r="H148" s="91">
        <f t="shared" si="26"/>
        <v>133</v>
      </c>
      <c r="I148" s="42">
        <f t="shared" si="27"/>
        <v>6</v>
      </c>
      <c r="J148" s="42">
        <f t="shared" si="27"/>
        <v>3</v>
      </c>
      <c r="K148" s="348">
        <v>6</v>
      </c>
      <c r="L148" s="348">
        <v>3</v>
      </c>
      <c r="M148" s="348"/>
      <c r="N148" s="348"/>
      <c r="O148" s="348"/>
      <c r="P148" s="348"/>
    </row>
    <row r="149" spans="1:16" ht="24" customHeight="1">
      <c r="A149" s="432" t="s">
        <v>445</v>
      </c>
      <c r="B149" s="432"/>
      <c r="C149" s="432"/>
      <c r="D149" s="432"/>
      <c r="E149" s="432"/>
      <c r="F149" s="432"/>
      <c r="G149" s="432"/>
      <c r="H149" s="91">
        <f t="shared" si="26"/>
        <v>134</v>
      </c>
      <c r="I149" s="42">
        <f t="shared" si="27"/>
        <v>13</v>
      </c>
      <c r="J149" s="42">
        <f t="shared" si="27"/>
        <v>8</v>
      </c>
      <c r="K149" s="348">
        <v>13</v>
      </c>
      <c r="L149" s="348">
        <v>8</v>
      </c>
      <c r="M149" s="348"/>
      <c r="N149" s="348"/>
      <c r="O149" s="348"/>
      <c r="P149" s="348"/>
    </row>
    <row r="150" spans="1:16" ht="24" customHeight="1">
      <c r="A150" s="427" t="s">
        <v>608</v>
      </c>
      <c r="B150" s="427"/>
      <c r="C150" s="427"/>
      <c r="D150" s="427"/>
      <c r="E150" s="427"/>
      <c r="F150" s="427"/>
      <c r="G150" s="427"/>
      <c r="H150" s="91">
        <f t="shared" si="26"/>
        <v>135</v>
      </c>
      <c r="I150" s="42">
        <f t="shared" si="27"/>
        <v>94</v>
      </c>
      <c r="J150" s="42">
        <f t="shared" si="27"/>
        <v>60</v>
      </c>
      <c r="K150" s="91"/>
      <c r="L150" s="91"/>
      <c r="M150" s="91">
        <v>94</v>
      </c>
      <c r="N150" s="91">
        <v>60</v>
      </c>
      <c r="O150" s="91"/>
      <c r="P150" s="91"/>
    </row>
    <row r="151" spans="1:16" ht="24" customHeight="1">
      <c r="A151" s="428" t="s">
        <v>427</v>
      </c>
      <c r="B151" s="428"/>
      <c r="C151" s="428"/>
      <c r="D151" s="428"/>
      <c r="E151" s="428"/>
      <c r="F151" s="428"/>
      <c r="G151" s="428"/>
      <c r="H151" s="91">
        <f t="shared" si="26"/>
        <v>136</v>
      </c>
      <c r="I151" s="42">
        <f t="shared" si="27"/>
        <v>23</v>
      </c>
      <c r="J151" s="42">
        <f t="shared" si="27"/>
        <v>5</v>
      </c>
      <c r="K151" s="376"/>
      <c r="L151" s="376"/>
      <c r="M151" s="376">
        <v>23</v>
      </c>
      <c r="N151" s="376">
        <v>5</v>
      </c>
      <c r="O151" s="376"/>
      <c r="P151" s="376"/>
    </row>
    <row r="152" spans="1:16" ht="24" customHeight="1">
      <c r="A152" s="421" t="s">
        <v>437</v>
      </c>
      <c r="B152" s="421"/>
      <c r="C152" s="421"/>
      <c r="D152" s="421"/>
      <c r="E152" s="421"/>
      <c r="F152" s="421"/>
      <c r="G152" s="421"/>
      <c r="H152" s="91">
        <f t="shared" si="26"/>
        <v>137</v>
      </c>
      <c r="I152" s="42">
        <f t="shared" si="27"/>
        <v>14</v>
      </c>
      <c r="J152" s="42">
        <f t="shared" si="27"/>
        <v>0</v>
      </c>
      <c r="K152" s="348"/>
      <c r="L152" s="348"/>
      <c r="M152" s="348">
        <v>14</v>
      </c>
      <c r="N152" s="348">
        <v>0</v>
      </c>
      <c r="O152" s="348"/>
      <c r="P152" s="348"/>
    </row>
    <row r="153" spans="1:16" ht="24" customHeight="1">
      <c r="A153" s="428" t="s">
        <v>187</v>
      </c>
      <c r="B153" s="428"/>
      <c r="C153" s="428"/>
      <c r="D153" s="428"/>
      <c r="E153" s="428"/>
      <c r="F153" s="428"/>
      <c r="G153" s="428"/>
      <c r="H153" s="91">
        <f t="shared" si="26"/>
        <v>138</v>
      </c>
      <c r="I153" s="42">
        <f t="shared" si="27"/>
        <v>411</v>
      </c>
      <c r="J153" s="42">
        <f t="shared" si="27"/>
        <v>23</v>
      </c>
      <c r="K153" s="91"/>
      <c r="L153" s="91"/>
      <c r="M153" s="91">
        <v>381</v>
      </c>
      <c r="N153" s="91">
        <v>21</v>
      </c>
      <c r="O153" s="91">
        <v>30</v>
      </c>
      <c r="P153" s="91">
        <v>2</v>
      </c>
    </row>
    <row r="154" spans="1:16" ht="24" customHeight="1">
      <c r="A154" s="421" t="s">
        <v>193</v>
      </c>
      <c r="B154" s="421"/>
      <c r="C154" s="421"/>
      <c r="D154" s="421"/>
      <c r="E154" s="421"/>
      <c r="F154" s="421"/>
      <c r="G154" s="421"/>
      <c r="H154" s="91">
        <f t="shared" si="26"/>
        <v>139</v>
      </c>
      <c r="I154" s="42">
        <f t="shared" si="27"/>
        <v>592</v>
      </c>
      <c r="J154" s="42">
        <f t="shared" si="27"/>
        <v>57</v>
      </c>
      <c r="K154" s="91"/>
      <c r="L154" s="91"/>
      <c r="M154" s="91">
        <v>562</v>
      </c>
      <c r="N154" s="91">
        <v>50</v>
      </c>
      <c r="O154" s="91">
        <v>30</v>
      </c>
      <c r="P154" s="91">
        <v>7</v>
      </c>
    </row>
    <row r="155" spans="1:16" ht="24" customHeight="1">
      <c r="A155" s="421" t="s">
        <v>677</v>
      </c>
      <c r="B155" s="421"/>
      <c r="C155" s="421"/>
      <c r="D155" s="421"/>
      <c r="E155" s="421"/>
      <c r="F155" s="421"/>
      <c r="G155" s="421"/>
      <c r="H155" s="91">
        <f t="shared" si="26"/>
        <v>140</v>
      </c>
      <c r="I155" s="42">
        <f t="shared" si="27"/>
        <v>14</v>
      </c>
      <c r="J155" s="42">
        <f t="shared" si="27"/>
        <v>9</v>
      </c>
      <c r="K155" s="348"/>
      <c r="L155" s="348"/>
      <c r="M155" s="348">
        <v>14</v>
      </c>
      <c r="N155" s="348">
        <v>9</v>
      </c>
      <c r="O155" s="348"/>
      <c r="P155" s="348"/>
    </row>
    <row r="156" spans="1:16" ht="24" customHeight="1">
      <c r="A156" s="421" t="s">
        <v>460</v>
      </c>
      <c r="B156" s="421"/>
      <c r="C156" s="421"/>
      <c r="D156" s="421"/>
      <c r="E156" s="421"/>
      <c r="F156" s="421"/>
      <c r="G156" s="421"/>
      <c r="H156" s="91">
        <f t="shared" si="26"/>
        <v>141</v>
      </c>
      <c r="I156" s="42">
        <f t="shared" si="27"/>
        <v>6</v>
      </c>
      <c r="J156" s="42">
        <f t="shared" si="27"/>
        <v>1</v>
      </c>
      <c r="K156" s="348"/>
      <c r="L156" s="348"/>
      <c r="M156" s="348">
        <v>6</v>
      </c>
      <c r="N156" s="348">
        <v>1</v>
      </c>
      <c r="O156" s="348"/>
      <c r="P156" s="348"/>
    </row>
    <row r="157" spans="1:16" ht="24" customHeight="1">
      <c r="A157" s="421" t="s">
        <v>333</v>
      </c>
      <c r="B157" s="421"/>
      <c r="C157" s="421"/>
      <c r="D157" s="421"/>
      <c r="E157" s="421"/>
      <c r="F157" s="421"/>
      <c r="G157" s="421"/>
      <c r="H157" s="91">
        <f t="shared" si="26"/>
        <v>142</v>
      </c>
      <c r="I157" s="42">
        <f t="shared" si="27"/>
        <v>75</v>
      </c>
      <c r="J157" s="42">
        <f t="shared" si="27"/>
        <v>6</v>
      </c>
      <c r="K157" s="91"/>
      <c r="L157" s="91"/>
      <c r="M157" s="91">
        <v>75</v>
      </c>
      <c r="N157" s="91">
        <v>6</v>
      </c>
      <c r="O157" s="91"/>
      <c r="P157" s="91"/>
    </row>
    <row r="158" spans="1:16" ht="24" customHeight="1">
      <c r="A158" s="421" t="s">
        <v>340</v>
      </c>
      <c r="B158" s="421"/>
      <c r="C158" s="421"/>
      <c r="D158" s="421"/>
      <c r="E158" s="421"/>
      <c r="F158" s="421"/>
      <c r="G158" s="421"/>
      <c r="H158" s="91">
        <f t="shared" si="26"/>
        <v>143</v>
      </c>
      <c r="I158" s="42">
        <f t="shared" si="27"/>
        <v>36</v>
      </c>
      <c r="J158" s="42">
        <f t="shared" si="27"/>
        <v>10</v>
      </c>
      <c r="K158" s="91"/>
      <c r="L158" s="91"/>
      <c r="M158" s="91">
        <v>36</v>
      </c>
      <c r="N158" s="91">
        <v>10</v>
      </c>
      <c r="O158" s="91"/>
      <c r="P158" s="91"/>
    </row>
    <row r="159" spans="1:16" ht="24" customHeight="1">
      <c r="A159" s="421" t="s">
        <v>444</v>
      </c>
      <c r="B159" s="421"/>
      <c r="C159" s="421"/>
      <c r="D159" s="421"/>
      <c r="E159" s="421"/>
      <c r="F159" s="421"/>
      <c r="G159" s="421"/>
      <c r="H159" s="91">
        <f t="shared" si="26"/>
        <v>144</v>
      </c>
      <c r="I159" s="42">
        <f t="shared" si="27"/>
        <v>25</v>
      </c>
      <c r="J159" s="42">
        <f t="shared" si="27"/>
        <v>1</v>
      </c>
      <c r="K159" s="348">
        <v>25</v>
      </c>
      <c r="L159" s="348">
        <v>1</v>
      </c>
      <c r="M159" s="348"/>
      <c r="N159" s="348"/>
      <c r="O159" s="348"/>
      <c r="P159" s="348"/>
    </row>
    <row r="160" spans="1:16" ht="24" customHeight="1">
      <c r="A160" s="421" t="s">
        <v>462</v>
      </c>
      <c r="B160" s="421"/>
      <c r="C160" s="421"/>
      <c r="D160" s="421"/>
      <c r="E160" s="421"/>
      <c r="F160" s="421"/>
      <c r="G160" s="421"/>
      <c r="H160" s="91">
        <f t="shared" si="26"/>
        <v>145</v>
      </c>
      <c r="I160" s="42">
        <f t="shared" si="27"/>
        <v>33</v>
      </c>
      <c r="J160" s="42">
        <f t="shared" si="27"/>
        <v>21</v>
      </c>
      <c r="K160" s="348">
        <v>33</v>
      </c>
      <c r="L160" s="348">
        <v>21</v>
      </c>
      <c r="M160" s="348"/>
      <c r="N160" s="348"/>
      <c r="O160" s="348"/>
      <c r="P160" s="348"/>
    </row>
    <row r="161" spans="1:16" ht="24" customHeight="1">
      <c r="A161" s="421" t="s">
        <v>466</v>
      </c>
      <c r="B161" s="421"/>
      <c r="C161" s="421"/>
      <c r="D161" s="421"/>
      <c r="E161" s="421"/>
      <c r="F161" s="421"/>
      <c r="G161" s="421"/>
      <c r="H161" s="91">
        <f t="shared" si="26"/>
        <v>146</v>
      </c>
      <c r="I161" s="42">
        <f t="shared" si="27"/>
        <v>39</v>
      </c>
      <c r="J161" s="42">
        <f t="shared" si="27"/>
        <v>10</v>
      </c>
      <c r="K161" s="348">
        <v>39</v>
      </c>
      <c r="L161" s="348">
        <v>10</v>
      </c>
      <c r="M161" s="348"/>
      <c r="N161" s="348"/>
      <c r="O161" s="348"/>
      <c r="P161" s="348"/>
    </row>
    <row r="162" spans="1:16" ht="24" customHeight="1">
      <c r="A162" s="421" t="s">
        <v>480</v>
      </c>
      <c r="B162" s="421"/>
      <c r="C162" s="421"/>
      <c r="D162" s="421"/>
      <c r="E162" s="421"/>
      <c r="F162" s="421"/>
      <c r="G162" s="421"/>
      <c r="H162" s="91">
        <f t="shared" si="26"/>
        <v>147</v>
      </c>
      <c r="I162" s="42">
        <f t="shared" si="27"/>
        <v>23</v>
      </c>
      <c r="J162" s="42">
        <f t="shared" si="27"/>
        <v>13</v>
      </c>
      <c r="K162" s="348"/>
      <c r="L162" s="348"/>
      <c r="M162" s="348">
        <v>23</v>
      </c>
      <c r="N162" s="348">
        <v>13</v>
      </c>
      <c r="O162" s="348"/>
      <c r="P162" s="348"/>
    </row>
    <row r="163" spans="1:16" ht="24" customHeight="1">
      <c r="A163" s="421" t="s">
        <v>436</v>
      </c>
      <c r="B163" s="421"/>
      <c r="C163" s="421"/>
      <c r="D163" s="421"/>
      <c r="E163" s="421"/>
      <c r="F163" s="421"/>
      <c r="G163" s="421"/>
      <c r="H163" s="91">
        <f t="shared" si="26"/>
        <v>148</v>
      </c>
      <c r="I163" s="42">
        <f t="shared" si="27"/>
        <v>44</v>
      </c>
      <c r="J163" s="42">
        <f t="shared" si="27"/>
        <v>30</v>
      </c>
      <c r="K163" s="91"/>
      <c r="L163" s="91"/>
      <c r="M163" s="91">
        <v>44</v>
      </c>
      <c r="N163" s="91">
        <v>30</v>
      </c>
      <c r="O163" s="91"/>
      <c r="P163" s="91"/>
    </row>
    <row r="164" spans="1:16" ht="24" customHeight="1">
      <c r="A164" s="421" t="s">
        <v>311</v>
      </c>
      <c r="B164" s="421"/>
      <c r="C164" s="421"/>
      <c r="D164" s="421"/>
      <c r="E164" s="421"/>
      <c r="F164" s="421"/>
      <c r="G164" s="421"/>
      <c r="H164" s="91">
        <f>+H163+1</f>
        <v>149</v>
      </c>
      <c r="I164" s="42">
        <f t="shared" ref="I164:J165" si="28">+K164+M164+O164</f>
        <v>11</v>
      </c>
      <c r="J164" s="42">
        <f t="shared" si="28"/>
        <v>4</v>
      </c>
      <c r="K164" s="348"/>
      <c r="L164" s="348"/>
      <c r="M164" s="348">
        <v>11</v>
      </c>
      <c r="N164" s="348">
        <v>4</v>
      </c>
      <c r="O164" s="348"/>
      <c r="P164" s="348"/>
    </row>
    <row r="165" spans="1:16" ht="24" customHeight="1">
      <c r="A165" s="421" t="s">
        <v>464</v>
      </c>
      <c r="B165" s="421"/>
      <c r="C165" s="421"/>
      <c r="D165" s="421"/>
      <c r="E165" s="421"/>
      <c r="F165" s="421"/>
      <c r="G165" s="421"/>
      <c r="H165" s="91">
        <f t="shared" si="26"/>
        <v>150</v>
      </c>
      <c r="I165" s="42">
        <f t="shared" si="28"/>
        <v>9</v>
      </c>
      <c r="J165" s="42">
        <f t="shared" si="28"/>
        <v>0</v>
      </c>
      <c r="K165" s="91">
        <v>9</v>
      </c>
      <c r="L165" s="91">
        <v>0</v>
      </c>
      <c r="M165" s="91"/>
      <c r="N165" s="91"/>
      <c r="O165" s="91"/>
      <c r="P165" s="91"/>
    </row>
    <row r="166" spans="1:16" ht="24" customHeight="1">
      <c r="A166" s="420" t="s">
        <v>722</v>
      </c>
      <c r="B166" s="420"/>
      <c r="C166" s="420"/>
      <c r="D166" s="420"/>
      <c r="E166" s="420"/>
      <c r="F166" s="420"/>
      <c r="G166" s="420"/>
      <c r="H166" s="276">
        <f t="shared" si="26"/>
        <v>151</v>
      </c>
      <c r="I166" s="278">
        <f t="shared" ref="I166:P166" si="29">SUM(I167:I182)</f>
        <v>1269</v>
      </c>
      <c r="J166" s="278">
        <f t="shared" si="29"/>
        <v>640</v>
      </c>
      <c r="K166" s="278">
        <f t="shared" si="29"/>
        <v>148</v>
      </c>
      <c r="L166" s="278">
        <f t="shared" si="29"/>
        <v>48</v>
      </c>
      <c r="M166" s="278">
        <f t="shared" si="29"/>
        <v>1121</v>
      </c>
      <c r="N166" s="278">
        <f t="shared" si="29"/>
        <v>592</v>
      </c>
      <c r="O166" s="278">
        <f t="shared" si="29"/>
        <v>0</v>
      </c>
      <c r="P166" s="278">
        <f t="shared" si="29"/>
        <v>0</v>
      </c>
    </row>
    <row r="167" spans="1:16" ht="24" customHeight="1">
      <c r="A167" s="421" t="s">
        <v>203</v>
      </c>
      <c r="B167" s="421"/>
      <c r="C167" s="421"/>
      <c r="D167" s="421"/>
      <c r="E167" s="421"/>
      <c r="F167" s="421"/>
      <c r="G167" s="421"/>
      <c r="H167" s="91">
        <f t="shared" si="26"/>
        <v>152</v>
      </c>
      <c r="I167" s="42">
        <f t="shared" ref="I167:J182" si="30">+K167+M167+O167</f>
        <v>35</v>
      </c>
      <c r="J167" s="42">
        <f t="shared" si="30"/>
        <v>16</v>
      </c>
      <c r="K167" s="348">
        <v>35</v>
      </c>
      <c r="L167" s="348">
        <v>16</v>
      </c>
      <c r="M167" s="348"/>
      <c r="N167" s="348"/>
      <c r="O167" s="348"/>
      <c r="P167" s="348"/>
    </row>
    <row r="168" spans="1:16" ht="24" customHeight="1">
      <c r="A168" s="424" t="s">
        <v>309</v>
      </c>
      <c r="B168" s="424"/>
      <c r="C168" s="424"/>
      <c r="D168" s="424"/>
      <c r="E168" s="424"/>
      <c r="F168" s="424"/>
      <c r="G168" s="424"/>
      <c r="H168" s="91">
        <f t="shared" si="26"/>
        <v>153</v>
      </c>
      <c r="I168" s="42">
        <f t="shared" si="30"/>
        <v>56</v>
      </c>
      <c r="J168" s="42">
        <f t="shared" si="30"/>
        <v>35</v>
      </c>
      <c r="K168" s="91"/>
      <c r="L168" s="91"/>
      <c r="M168" s="91">
        <v>56</v>
      </c>
      <c r="N168" s="91">
        <v>35</v>
      </c>
      <c r="O168" s="91"/>
      <c r="P168" s="91"/>
    </row>
    <row r="169" spans="1:16" ht="24" customHeight="1">
      <c r="A169" s="429" t="s">
        <v>201</v>
      </c>
      <c r="B169" s="429"/>
      <c r="C169" s="429"/>
      <c r="D169" s="429"/>
      <c r="E169" s="429"/>
      <c r="F169" s="429"/>
      <c r="G169" s="429"/>
      <c r="H169" s="91">
        <f t="shared" si="26"/>
        <v>154</v>
      </c>
      <c r="I169" s="42">
        <f t="shared" si="30"/>
        <v>11</v>
      </c>
      <c r="J169" s="42">
        <f t="shared" si="30"/>
        <v>8</v>
      </c>
      <c r="K169" s="91">
        <v>11</v>
      </c>
      <c r="L169" s="91">
        <v>8</v>
      </c>
      <c r="M169" s="91"/>
      <c r="N169" s="91"/>
      <c r="O169" s="91"/>
      <c r="P169" s="91"/>
    </row>
    <row r="170" spans="1:16" ht="24" customHeight="1">
      <c r="A170" s="423" t="s">
        <v>678</v>
      </c>
      <c r="B170" s="423"/>
      <c r="C170" s="423"/>
      <c r="D170" s="423"/>
      <c r="E170" s="423"/>
      <c r="F170" s="423"/>
      <c r="G170" s="423"/>
      <c r="H170" s="91">
        <f t="shared" si="26"/>
        <v>155</v>
      </c>
      <c r="I170" s="42">
        <f t="shared" si="30"/>
        <v>13</v>
      </c>
      <c r="J170" s="42">
        <f t="shared" si="30"/>
        <v>10</v>
      </c>
      <c r="K170" s="348"/>
      <c r="L170" s="348"/>
      <c r="M170" s="348">
        <v>13</v>
      </c>
      <c r="N170" s="348">
        <v>10</v>
      </c>
      <c r="O170" s="348"/>
      <c r="P170" s="348"/>
    </row>
    <row r="171" spans="1:16" ht="24" customHeight="1">
      <c r="A171" s="423" t="s">
        <v>261</v>
      </c>
      <c r="B171" s="423"/>
      <c r="C171" s="423"/>
      <c r="D171" s="423"/>
      <c r="E171" s="423"/>
      <c r="F171" s="423"/>
      <c r="G171" s="423"/>
      <c r="H171" s="91">
        <f t="shared" si="26"/>
        <v>156</v>
      </c>
      <c r="I171" s="42">
        <f t="shared" si="30"/>
        <v>112</v>
      </c>
      <c r="J171" s="42">
        <f t="shared" si="30"/>
        <v>43</v>
      </c>
      <c r="K171" s="42"/>
      <c r="L171" s="42"/>
      <c r="M171" s="42">
        <v>112</v>
      </c>
      <c r="N171" s="42">
        <v>43</v>
      </c>
      <c r="O171" s="42"/>
      <c r="P171" s="42"/>
    </row>
    <row r="172" spans="1:16" ht="24" customHeight="1">
      <c r="A172" s="424" t="s">
        <v>246</v>
      </c>
      <c r="B172" s="424"/>
      <c r="C172" s="424"/>
      <c r="D172" s="424"/>
      <c r="E172" s="424"/>
      <c r="F172" s="424"/>
      <c r="G172" s="424"/>
      <c r="H172" s="91">
        <f t="shared" si="26"/>
        <v>157</v>
      </c>
      <c r="I172" s="42">
        <f t="shared" si="30"/>
        <v>185</v>
      </c>
      <c r="J172" s="42">
        <f t="shared" si="30"/>
        <v>65</v>
      </c>
      <c r="K172" s="91"/>
      <c r="L172" s="91"/>
      <c r="M172" s="91">
        <v>185</v>
      </c>
      <c r="N172" s="91">
        <v>65</v>
      </c>
      <c r="O172" s="91"/>
      <c r="P172" s="91"/>
    </row>
    <row r="173" spans="1:16" ht="24" customHeight="1">
      <c r="A173" s="423" t="s">
        <v>171</v>
      </c>
      <c r="B173" s="423"/>
      <c r="C173" s="423"/>
      <c r="D173" s="423"/>
      <c r="E173" s="423"/>
      <c r="F173" s="423"/>
      <c r="G173" s="423"/>
      <c r="H173" s="91">
        <f t="shared" si="26"/>
        <v>158</v>
      </c>
      <c r="I173" s="42">
        <f t="shared" si="30"/>
        <v>94</v>
      </c>
      <c r="J173" s="42">
        <f t="shared" si="30"/>
        <v>24</v>
      </c>
      <c r="K173" s="91">
        <v>94</v>
      </c>
      <c r="L173" s="91">
        <v>24</v>
      </c>
      <c r="M173" s="91"/>
      <c r="N173" s="91"/>
      <c r="O173" s="91"/>
      <c r="P173" s="91"/>
    </row>
    <row r="174" spans="1:16" ht="24" customHeight="1">
      <c r="A174" s="423" t="s">
        <v>308</v>
      </c>
      <c r="B174" s="423"/>
      <c r="C174" s="423"/>
      <c r="D174" s="423"/>
      <c r="E174" s="423"/>
      <c r="F174" s="423"/>
      <c r="G174" s="423"/>
      <c r="H174" s="91">
        <f t="shared" si="26"/>
        <v>159</v>
      </c>
      <c r="I174" s="42">
        <f t="shared" si="30"/>
        <v>54</v>
      </c>
      <c r="J174" s="42">
        <f t="shared" si="30"/>
        <v>5</v>
      </c>
      <c r="K174" s="42"/>
      <c r="L174" s="42"/>
      <c r="M174" s="42">
        <v>54</v>
      </c>
      <c r="N174" s="42">
        <v>5</v>
      </c>
      <c r="O174" s="42"/>
      <c r="P174" s="42"/>
    </row>
    <row r="175" spans="1:16" ht="24" customHeight="1">
      <c r="A175" s="421" t="s">
        <v>242</v>
      </c>
      <c r="B175" s="421"/>
      <c r="C175" s="421"/>
      <c r="D175" s="421"/>
      <c r="E175" s="421"/>
      <c r="F175" s="421"/>
      <c r="G175" s="421"/>
      <c r="H175" s="91">
        <f t="shared" si="26"/>
        <v>160</v>
      </c>
      <c r="I175" s="42">
        <f t="shared" si="30"/>
        <v>68</v>
      </c>
      <c r="J175" s="42">
        <f t="shared" si="30"/>
        <v>39</v>
      </c>
      <c r="K175" s="91"/>
      <c r="L175" s="91"/>
      <c r="M175" s="91">
        <v>68</v>
      </c>
      <c r="N175" s="91">
        <v>39</v>
      </c>
      <c r="O175" s="91"/>
      <c r="P175" s="91"/>
    </row>
    <row r="176" spans="1:16" ht="24" customHeight="1">
      <c r="A176" s="421" t="s">
        <v>306</v>
      </c>
      <c r="B176" s="421"/>
      <c r="C176" s="421"/>
      <c r="D176" s="421"/>
      <c r="E176" s="421"/>
      <c r="F176" s="421"/>
      <c r="G176" s="421"/>
      <c r="H176" s="91">
        <f t="shared" si="26"/>
        <v>161</v>
      </c>
      <c r="I176" s="42">
        <f t="shared" si="30"/>
        <v>50</v>
      </c>
      <c r="J176" s="42">
        <f t="shared" si="30"/>
        <v>20</v>
      </c>
      <c r="K176" s="91"/>
      <c r="L176" s="91"/>
      <c r="M176" s="91">
        <v>50</v>
      </c>
      <c r="N176" s="91">
        <v>20</v>
      </c>
      <c r="O176" s="91"/>
      <c r="P176" s="91"/>
    </row>
    <row r="177" spans="1:16" ht="24" customHeight="1">
      <c r="A177" s="423" t="s">
        <v>614</v>
      </c>
      <c r="B177" s="423"/>
      <c r="C177" s="423"/>
      <c r="D177" s="423"/>
      <c r="E177" s="423"/>
      <c r="F177" s="423"/>
      <c r="G177" s="423"/>
      <c r="H177" s="91">
        <f t="shared" si="26"/>
        <v>162</v>
      </c>
      <c r="I177" s="42">
        <f t="shared" si="30"/>
        <v>31</v>
      </c>
      <c r="J177" s="42">
        <f t="shared" si="30"/>
        <v>16</v>
      </c>
      <c r="K177" s="91"/>
      <c r="L177" s="91"/>
      <c r="M177" s="91">
        <v>31</v>
      </c>
      <c r="N177" s="91">
        <v>16</v>
      </c>
      <c r="O177" s="91"/>
      <c r="P177" s="91"/>
    </row>
    <row r="178" spans="1:16" ht="24" customHeight="1">
      <c r="A178" s="421" t="s">
        <v>222</v>
      </c>
      <c r="B178" s="421"/>
      <c r="C178" s="421"/>
      <c r="D178" s="421"/>
      <c r="E178" s="421"/>
      <c r="F178" s="421"/>
      <c r="G178" s="421"/>
      <c r="H178" s="91">
        <f t="shared" si="26"/>
        <v>163</v>
      </c>
      <c r="I178" s="42">
        <f t="shared" si="30"/>
        <v>283</v>
      </c>
      <c r="J178" s="42">
        <f t="shared" si="30"/>
        <v>212</v>
      </c>
      <c r="K178" s="91"/>
      <c r="L178" s="91"/>
      <c r="M178" s="91">
        <v>283</v>
      </c>
      <c r="N178" s="91">
        <v>212</v>
      </c>
      <c r="O178" s="91"/>
      <c r="P178" s="91"/>
    </row>
    <row r="179" spans="1:16" ht="24" customHeight="1">
      <c r="A179" s="421" t="s">
        <v>218</v>
      </c>
      <c r="B179" s="421"/>
      <c r="C179" s="421"/>
      <c r="D179" s="421"/>
      <c r="E179" s="421"/>
      <c r="F179" s="421"/>
      <c r="G179" s="421"/>
      <c r="H179" s="91">
        <f t="shared" si="26"/>
        <v>164</v>
      </c>
      <c r="I179" s="42">
        <f t="shared" si="30"/>
        <v>184</v>
      </c>
      <c r="J179" s="42">
        <f t="shared" si="30"/>
        <v>134</v>
      </c>
      <c r="K179" s="91"/>
      <c r="L179" s="91"/>
      <c r="M179" s="91">
        <v>184</v>
      </c>
      <c r="N179" s="91">
        <v>134</v>
      </c>
      <c r="O179" s="91"/>
      <c r="P179" s="91"/>
    </row>
    <row r="180" spans="1:16" ht="24" customHeight="1">
      <c r="A180" s="423" t="s">
        <v>294</v>
      </c>
      <c r="B180" s="423"/>
      <c r="C180" s="423"/>
      <c r="D180" s="423"/>
      <c r="E180" s="423"/>
      <c r="F180" s="423"/>
      <c r="G180" s="423"/>
      <c r="H180" s="91">
        <f t="shared" si="26"/>
        <v>165</v>
      </c>
      <c r="I180" s="42">
        <f t="shared" si="30"/>
        <v>60</v>
      </c>
      <c r="J180" s="42">
        <f t="shared" si="30"/>
        <v>0</v>
      </c>
      <c r="K180" s="91"/>
      <c r="L180" s="91"/>
      <c r="M180" s="91">
        <v>60</v>
      </c>
      <c r="N180" s="91">
        <v>0</v>
      </c>
      <c r="O180" s="91"/>
      <c r="P180" s="91"/>
    </row>
    <row r="181" spans="1:16" ht="24" customHeight="1">
      <c r="A181" s="421" t="s">
        <v>679</v>
      </c>
      <c r="B181" s="421"/>
      <c r="C181" s="421"/>
      <c r="D181" s="421"/>
      <c r="E181" s="421"/>
      <c r="F181" s="421"/>
      <c r="G181" s="421"/>
      <c r="H181" s="91">
        <f t="shared" si="26"/>
        <v>166</v>
      </c>
      <c r="I181" s="42">
        <f t="shared" si="30"/>
        <v>25</v>
      </c>
      <c r="J181" s="42">
        <f t="shared" si="30"/>
        <v>13</v>
      </c>
      <c r="K181" s="348"/>
      <c r="L181" s="348"/>
      <c r="M181" s="348">
        <v>25</v>
      </c>
      <c r="N181" s="348">
        <v>13</v>
      </c>
      <c r="O181" s="348"/>
      <c r="P181" s="348"/>
    </row>
    <row r="182" spans="1:16" ht="24" customHeight="1">
      <c r="A182" s="421" t="s">
        <v>398</v>
      </c>
      <c r="B182" s="421"/>
      <c r="C182" s="421"/>
      <c r="D182" s="421"/>
      <c r="E182" s="421"/>
      <c r="F182" s="421"/>
      <c r="G182" s="421"/>
      <c r="H182" s="91">
        <f t="shared" si="26"/>
        <v>167</v>
      </c>
      <c r="I182" s="42">
        <f t="shared" si="30"/>
        <v>8</v>
      </c>
      <c r="J182" s="42">
        <f t="shared" si="30"/>
        <v>0</v>
      </c>
      <c r="K182" s="348">
        <v>8</v>
      </c>
      <c r="L182" s="348">
        <v>0</v>
      </c>
      <c r="M182" s="348"/>
      <c r="N182" s="348"/>
      <c r="O182" s="348"/>
      <c r="P182" s="348"/>
    </row>
    <row r="183" spans="1:16" ht="24" customHeight="1">
      <c r="A183" s="420" t="s">
        <v>721</v>
      </c>
      <c r="B183" s="420"/>
      <c r="C183" s="420"/>
      <c r="D183" s="420"/>
      <c r="E183" s="420"/>
      <c r="F183" s="420"/>
      <c r="G183" s="420"/>
      <c r="H183" s="276">
        <f>+H182+1</f>
        <v>168</v>
      </c>
      <c r="I183" s="278">
        <f t="shared" ref="I183:P183" si="31">SUM(I184:I214)</f>
        <v>5796</v>
      </c>
      <c r="J183" s="278">
        <f t="shared" si="31"/>
        <v>3231</v>
      </c>
      <c r="K183" s="278">
        <f t="shared" si="31"/>
        <v>650</v>
      </c>
      <c r="L183" s="278">
        <f t="shared" si="31"/>
        <v>265</v>
      </c>
      <c r="M183" s="278">
        <f t="shared" si="31"/>
        <v>4846</v>
      </c>
      <c r="N183" s="278">
        <f t="shared" si="31"/>
        <v>2784</v>
      </c>
      <c r="O183" s="278">
        <f t="shared" si="31"/>
        <v>300</v>
      </c>
      <c r="P183" s="278">
        <f t="shared" si="31"/>
        <v>182</v>
      </c>
    </row>
    <row r="184" spans="1:16" ht="24" customHeight="1">
      <c r="A184" s="424" t="s">
        <v>53</v>
      </c>
      <c r="B184" s="424"/>
      <c r="C184" s="424"/>
      <c r="D184" s="424"/>
      <c r="E184" s="424"/>
      <c r="F184" s="424"/>
      <c r="G184" s="424"/>
      <c r="H184" s="91">
        <f t="shared" si="26"/>
        <v>169</v>
      </c>
      <c r="I184" s="42">
        <f t="shared" ref="I184:J199" si="32">+K184+M184+O184</f>
        <v>1170</v>
      </c>
      <c r="J184" s="42">
        <f t="shared" si="32"/>
        <v>96</v>
      </c>
      <c r="K184" s="91"/>
      <c r="L184" s="91"/>
      <c r="M184" s="91">
        <v>1107</v>
      </c>
      <c r="N184" s="91">
        <v>79</v>
      </c>
      <c r="O184" s="91">
        <v>63</v>
      </c>
      <c r="P184" s="91">
        <v>17</v>
      </c>
    </row>
    <row r="185" spans="1:16" ht="24" customHeight="1">
      <c r="A185" s="428" t="s">
        <v>277</v>
      </c>
      <c r="B185" s="428"/>
      <c r="C185" s="428"/>
      <c r="D185" s="428"/>
      <c r="E185" s="428"/>
      <c r="F185" s="428"/>
      <c r="G185" s="428"/>
      <c r="H185" s="91">
        <f t="shared" si="26"/>
        <v>170</v>
      </c>
      <c r="I185" s="42">
        <f t="shared" si="32"/>
        <v>146</v>
      </c>
      <c r="J185" s="42">
        <f t="shared" si="32"/>
        <v>27</v>
      </c>
      <c r="K185" s="91"/>
      <c r="L185" s="91"/>
      <c r="M185" s="91">
        <v>146</v>
      </c>
      <c r="N185" s="91">
        <v>27</v>
      </c>
      <c r="O185" s="91"/>
      <c r="P185" s="91"/>
    </row>
    <row r="186" spans="1:16" ht="24" customHeight="1">
      <c r="A186" s="431" t="s">
        <v>199</v>
      </c>
      <c r="B186" s="431"/>
      <c r="C186" s="431"/>
      <c r="D186" s="431"/>
      <c r="E186" s="431"/>
      <c r="F186" s="431"/>
      <c r="G186" s="431"/>
      <c r="H186" s="91">
        <f t="shared" si="26"/>
        <v>171</v>
      </c>
      <c r="I186" s="42">
        <f t="shared" si="32"/>
        <v>137</v>
      </c>
      <c r="J186" s="42">
        <f t="shared" si="32"/>
        <v>75</v>
      </c>
      <c r="K186" s="91">
        <v>137</v>
      </c>
      <c r="L186" s="91">
        <v>75</v>
      </c>
      <c r="M186" s="91"/>
      <c r="N186" s="91"/>
      <c r="O186" s="91"/>
      <c r="P186" s="91"/>
    </row>
    <row r="187" spans="1:16" ht="24" customHeight="1">
      <c r="A187" s="421" t="s">
        <v>435</v>
      </c>
      <c r="B187" s="421"/>
      <c r="C187" s="421"/>
      <c r="D187" s="421"/>
      <c r="E187" s="421"/>
      <c r="F187" s="421"/>
      <c r="G187" s="421"/>
      <c r="H187" s="91">
        <f t="shared" si="26"/>
        <v>172</v>
      </c>
      <c r="I187" s="42">
        <f t="shared" si="32"/>
        <v>16</v>
      </c>
      <c r="J187" s="42">
        <f t="shared" si="32"/>
        <v>6</v>
      </c>
      <c r="K187" s="91"/>
      <c r="L187" s="91"/>
      <c r="M187" s="91">
        <v>16</v>
      </c>
      <c r="N187" s="91">
        <v>6</v>
      </c>
      <c r="O187" s="91"/>
      <c r="P187" s="91"/>
    </row>
    <row r="188" spans="1:16" ht="24" customHeight="1">
      <c r="A188" s="423" t="s">
        <v>680</v>
      </c>
      <c r="B188" s="423"/>
      <c r="C188" s="423"/>
      <c r="D188" s="423"/>
      <c r="E188" s="423"/>
      <c r="F188" s="423"/>
      <c r="G188" s="423"/>
      <c r="H188" s="91">
        <f t="shared" si="26"/>
        <v>173</v>
      </c>
      <c r="I188" s="42">
        <f t="shared" si="32"/>
        <v>15</v>
      </c>
      <c r="J188" s="42">
        <f t="shared" si="32"/>
        <v>15</v>
      </c>
      <c r="K188" s="348"/>
      <c r="L188" s="348"/>
      <c r="M188" s="91">
        <v>15</v>
      </c>
      <c r="N188" s="91">
        <v>15</v>
      </c>
      <c r="O188" s="348"/>
      <c r="P188" s="348"/>
    </row>
    <row r="189" spans="1:16" ht="24" customHeight="1">
      <c r="A189" s="421" t="s">
        <v>197</v>
      </c>
      <c r="B189" s="421"/>
      <c r="C189" s="421"/>
      <c r="D189" s="421"/>
      <c r="E189" s="421"/>
      <c r="F189" s="421"/>
      <c r="G189" s="421"/>
      <c r="H189" s="91">
        <f t="shared" si="26"/>
        <v>174</v>
      </c>
      <c r="I189" s="42">
        <f t="shared" si="32"/>
        <v>228</v>
      </c>
      <c r="J189" s="42">
        <f t="shared" si="32"/>
        <v>34</v>
      </c>
      <c r="K189" s="91">
        <v>228</v>
      </c>
      <c r="L189" s="91">
        <v>34</v>
      </c>
      <c r="M189" s="91">
        <v>0</v>
      </c>
      <c r="N189" s="91">
        <v>0</v>
      </c>
      <c r="O189" s="91">
        <v>0</v>
      </c>
      <c r="P189" s="91">
        <v>0</v>
      </c>
    </row>
    <row r="190" spans="1:16" ht="24" customHeight="1">
      <c r="A190" s="421" t="s">
        <v>600</v>
      </c>
      <c r="B190" s="421"/>
      <c r="C190" s="421"/>
      <c r="D190" s="421"/>
      <c r="E190" s="421"/>
      <c r="F190" s="421"/>
      <c r="G190" s="421"/>
      <c r="H190" s="91">
        <f t="shared" si="26"/>
        <v>175</v>
      </c>
      <c r="I190" s="42">
        <f t="shared" si="32"/>
        <v>43</v>
      </c>
      <c r="J190" s="42">
        <f t="shared" si="32"/>
        <v>35</v>
      </c>
      <c r="K190" s="91"/>
      <c r="L190" s="91"/>
      <c r="M190" s="91">
        <v>43</v>
      </c>
      <c r="N190" s="91">
        <v>35</v>
      </c>
      <c r="O190" s="91"/>
      <c r="P190" s="91"/>
    </row>
    <row r="191" spans="1:16" ht="24" customHeight="1">
      <c r="A191" s="430" t="s">
        <v>411</v>
      </c>
      <c r="B191" s="430"/>
      <c r="C191" s="430"/>
      <c r="D191" s="430"/>
      <c r="E191" s="430"/>
      <c r="F191" s="430"/>
      <c r="G191" s="430"/>
      <c r="H191" s="91">
        <f t="shared" si="26"/>
        <v>176</v>
      </c>
      <c r="I191" s="42">
        <f t="shared" si="32"/>
        <v>11</v>
      </c>
      <c r="J191" s="42">
        <f t="shared" si="32"/>
        <v>11</v>
      </c>
      <c r="K191" s="348"/>
      <c r="L191" s="348"/>
      <c r="M191" s="348">
        <v>11</v>
      </c>
      <c r="N191" s="348">
        <v>11</v>
      </c>
      <c r="O191" s="348"/>
      <c r="P191" s="348"/>
    </row>
    <row r="192" spans="1:16" ht="24" customHeight="1">
      <c r="A192" s="421" t="s">
        <v>269</v>
      </c>
      <c r="B192" s="421"/>
      <c r="C192" s="421"/>
      <c r="D192" s="421"/>
      <c r="E192" s="421"/>
      <c r="F192" s="421"/>
      <c r="G192" s="421"/>
      <c r="H192" s="91">
        <f t="shared" si="26"/>
        <v>177</v>
      </c>
      <c r="I192" s="42">
        <f t="shared" si="32"/>
        <v>32</v>
      </c>
      <c r="J192" s="42">
        <f t="shared" si="32"/>
        <v>3</v>
      </c>
      <c r="K192" s="91">
        <v>32</v>
      </c>
      <c r="L192" s="91">
        <v>3</v>
      </c>
      <c r="M192" s="91"/>
      <c r="N192" s="91"/>
      <c r="O192" s="91"/>
      <c r="P192" s="91"/>
    </row>
    <row r="193" spans="1:16" ht="24" customHeight="1">
      <c r="A193" s="421" t="s">
        <v>478</v>
      </c>
      <c r="B193" s="421"/>
      <c r="C193" s="421"/>
      <c r="D193" s="421"/>
      <c r="E193" s="421"/>
      <c r="F193" s="421"/>
      <c r="G193" s="421"/>
      <c r="H193" s="91">
        <f t="shared" si="26"/>
        <v>178</v>
      </c>
      <c r="I193" s="42">
        <f t="shared" si="32"/>
        <v>6</v>
      </c>
      <c r="J193" s="42">
        <f t="shared" si="32"/>
        <v>5</v>
      </c>
      <c r="K193" s="348"/>
      <c r="L193" s="348"/>
      <c r="M193" s="91">
        <v>6</v>
      </c>
      <c r="N193" s="91">
        <v>5</v>
      </c>
      <c r="O193" s="348"/>
      <c r="P193" s="348"/>
    </row>
    <row r="194" spans="1:16" ht="24" customHeight="1">
      <c r="A194" s="421" t="s">
        <v>473</v>
      </c>
      <c r="B194" s="421"/>
      <c r="C194" s="421"/>
      <c r="D194" s="421"/>
      <c r="E194" s="421"/>
      <c r="F194" s="421"/>
      <c r="G194" s="421"/>
      <c r="H194" s="91">
        <f t="shared" si="26"/>
        <v>179</v>
      </c>
      <c r="I194" s="42">
        <f t="shared" si="32"/>
        <v>7</v>
      </c>
      <c r="J194" s="42">
        <f t="shared" si="32"/>
        <v>3</v>
      </c>
      <c r="K194" s="348"/>
      <c r="L194" s="348"/>
      <c r="M194" s="91">
        <v>7</v>
      </c>
      <c r="N194" s="91">
        <v>3</v>
      </c>
      <c r="O194" s="348"/>
      <c r="P194" s="348"/>
    </row>
    <row r="195" spans="1:16" ht="24" customHeight="1">
      <c r="A195" s="423" t="s">
        <v>681</v>
      </c>
      <c r="B195" s="423"/>
      <c r="C195" s="423"/>
      <c r="D195" s="423"/>
      <c r="E195" s="423"/>
      <c r="F195" s="423"/>
      <c r="G195" s="423"/>
      <c r="H195" s="91">
        <f t="shared" si="26"/>
        <v>180</v>
      </c>
      <c r="I195" s="42">
        <f t="shared" si="32"/>
        <v>35</v>
      </c>
      <c r="J195" s="42">
        <f t="shared" si="32"/>
        <v>21</v>
      </c>
      <c r="K195" s="91"/>
      <c r="L195" s="91"/>
      <c r="M195" s="91">
        <v>35</v>
      </c>
      <c r="N195" s="91">
        <v>21</v>
      </c>
      <c r="O195" s="91"/>
      <c r="P195" s="91"/>
    </row>
    <row r="196" spans="1:16" ht="24" customHeight="1">
      <c r="A196" s="421" t="s">
        <v>602</v>
      </c>
      <c r="B196" s="421"/>
      <c r="C196" s="421"/>
      <c r="D196" s="421"/>
      <c r="E196" s="421"/>
      <c r="F196" s="421"/>
      <c r="G196" s="421"/>
      <c r="H196" s="91">
        <f t="shared" si="26"/>
        <v>181</v>
      </c>
      <c r="I196" s="42">
        <f t="shared" si="32"/>
        <v>67</v>
      </c>
      <c r="J196" s="42">
        <f t="shared" si="32"/>
        <v>14</v>
      </c>
      <c r="K196" s="91"/>
      <c r="L196" s="91"/>
      <c r="M196" s="91">
        <v>67</v>
      </c>
      <c r="N196" s="91">
        <v>14</v>
      </c>
      <c r="O196" s="91"/>
      <c r="P196" s="91"/>
    </row>
    <row r="197" spans="1:16" ht="24" customHeight="1">
      <c r="A197" s="430" t="s">
        <v>402</v>
      </c>
      <c r="B197" s="430"/>
      <c r="C197" s="430"/>
      <c r="D197" s="430"/>
      <c r="E197" s="430"/>
      <c r="F197" s="430"/>
      <c r="G197" s="430"/>
      <c r="H197" s="91">
        <f t="shared" si="26"/>
        <v>182</v>
      </c>
      <c r="I197" s="42">
        <f t="shared" si="32"/>
        <v>20</v>
      </c>
      <c r="J197" s="42">
        <f t="shared" si="32"/>
        <v>1</v>
      </c>
      <c r="K197" s="348"/>
      <c r="L197" s="348"/>
      <c r="M197" s="348">
        <v>20</v>
      </c>
      <c r="N197" s="348">
        <v>1</v>
      </c>
      <c r="O197" s="348"/>
      <c r="P197" s="348"/>
    </row>
    <row r="198" spans="1:16" ht="24" customHeight="1">
      <c r="A198" s="424" t="s">
        <v>603</v>
      </c>
      <c r="B198" s="424"/>
      <c r="C198" s="424"/>
      <c r="D198" s="424"/>
      <c r="E198" s="424"/>
      <c r="F198" s="424"/>
      <c r="G198" s="424"/>
      <c r="H198" s="91">
        <f t="shared" si="26"/>
        <v>183</v>
      </c>
      <c r="I198" s="42">
        <f t="shared" si="32"/>
        <v>93</v>
      </c>
      <c r="J198" s="42">
        <f t="shared" si="32"/>
        <v>69</v>
      </c>
      <c r="K198" s="91"/>
      <c r="L198" s="91"/>
      <c r="M198" s="91">
        <v>93</v>
      </c>
      <c r="N198" s="91">
        <v>69</v>
      </c>
      <c r="O198" s="91"/>
      <c r="P198" s="91"/>
    </row>
    <row r="199" spans="1:16" ht="24" customHeight="1">
      <c r="A199" s="421" t="s">
        <v>384</v>
      </c>
      <c r="B199" s="421"/>
      <c r="C199" s="421"/>
      <c r="D199" s="421"/>
      <c r="E199" s="421"/>
      <c r="F199" s="421"/>
      <c r="G199" s="421"/>
      <c r="H199" s="91">
        <f t="shared" si="26"/>
        <v>184</v>
      </c>
      <c r="I199" s="42">
        <f t="shared" si="32"/>
        <v>25</v>
      </c>
      <c r="J199" s="42">
        <f t="shared" si="32"/>
        <v>25</v>
      </c>
      <c r="K199" s="91">
        <v>25</v>
      </c>
      <c r="L199" s="91">
        <v>25</v>
      </c>
      <c r="M199" s="91"/>
      <c r="N199" s="91"/>
      <c r="O199" s="91"/>
      <c r="P199" s="91"/>
    </row>
    <row r="200" spans="1:16" ht="24" customHeight="1">
      <c r="A200" s="424" t="s">
        <v>50</v>
      </c>
      <c r="B200" s="424"/>
      <c r="C200" s="424"/>
      <c r="D200" s="424"/>
      <c r="E200" s="424"/>
      <c r="F200" s="424"/>
      <c r="G200" s="424"/>
      <c r="H200" s="91">
        <f t="shared" si="26"/>
        <v>185</v>
      </c>
      <c r="I200" s="42">
        <f t="shared" ref="I200:J214" si="33">+K200+M200+O200</f>
        <v>958</v>
      </c>
      <c r="J200" s="42">
        <f t="shared" si="33"/>
        <v>910</v>
      </c>
      <c r="K200" s="91"/>
      <c r="L200" s="91"/>
      <c r="M200" s="91">
        <v>887</v>
      </c>
      <c r="N200" s="91">
        <v>877</v>
      </c>
      <c r="O200" s="91">
        <v>71</v>
      </c>
      <c r="P200" s="91">
        <v>33</v>
      </c>
    </row>
    <row r="201" spans="1:16" ht="24" customHeight="1">
      <c r="A201" s="422" t="s">
        <v>404</v>
      </c>
      <c r="B201" s="422"/>
      <c r="C201" s="422"/>
      <c r="D201" s="422"/>
      <c r="E201" s="422"/>
      <c r="F201" s="422"/>
      <c r="G201" s="422"/>
      <c r="H201" s="91">
        <f t="shared" si="26"/>
        <v>186</v>
      </c>
      <c r="I201" s="42">
        <f t="shared" si="33"/>
        <v>10</v>
      </c>
      <c r="J201" s="42">
        <f t="shared" si="33"/>
        <v>6</v>
      </c>
      <c r="K201" s="91"/>
      <c r="L201" s="91"/>
      <c r="M201" s="91">
        <v>10</v>
      </c>
      <c r="N201" s="91">
        <v>6</v>
      </c>
      <c r="O201" s="91"/>
      <c r="P201" s="91"/>
    </row>
    <row r="202" spans="1:16" ht="24" customHeight="1">
      <c r="A202" s="421" t="s">
        <v>401</v>
      </c>
      <c r="B202" s="421"/>
      <c r="C202" s="421"/>
      <c r="D202" s="421"/>
      <c r="E202" s="421"/>
      <c r="F202" s="421"/>
      <c r="G202" s="421"/>
      <c r="H202" s="91">
        <f t="shared" si="26"/>
        <v>187</v>
      </c>
      <c r="I202" s="42">
        <f t="shared" si="33"/>
        <v>70</v>
      </c>
      <c r="J202" s="42">
        <f t="shared" si="33"/>
        <v>62</v>
      </c>
      <c r="K202" s="91"/>
      <c r="L202" s="91"/>
      <c r="M202" s="91">
        <v>70</v>
      </c>
      <c r="N202" s="91">
        <v>62</v>
      </c>
      <c r="O202" s="91"/>
      <c r="P202" s="91"/>
    </row>
    <row r="203" spans="1:16" ht="24" customHeight="1">
      <c r="A203" s="422" t="s">
        <v>400</v>
      </c>
      <c r="B203" s="422"/>
      <c r="C203" s="422"/>
      <c r="D203" s="422"/>
      <c r="E203" s="422"/>
      <c r="F203" s="422"/>
      <c r="G203" s="422"/>
      <c r="H203" s="91">
        <f t="shared" si="26"/>
        <v>188</v>
      </c>
      <c r="I203" s="42">
        <f t="shared" si="33"/>
        <v>45</v>
      </c>
      <c r="J203" s="42">
        <f t="shared" si="33"/>
        <v>30</v>
      </c>
      <c r="K203" s="91"/>
      <c r="L203" s="91"/>
      <c r="M203" s="91">
        <v>45</v>
      </c>
      <c r="N203" s="91">
        <v>30</v>
      </c>
      <c r="O203" s="91"/>
      <c r="P203" s="91"/>
    </row>
    <row r="204" spans="1:16" ht="24" customHeight="1">
      <c r="A204" s="424" t="s">
        <v>292</v>
      </c>
      <c r="B204" s="424"/>
      <c r="C204" s="424"/>
      <c r="D204" s="424"/>
      <c r="E204" s="424"/>
      <c r="F204" s="424"/>
      <c r="G204" s="424"/>
      <c r="H204" s="91">
        <f t="shared" si="26"/>
        <v>189</v>
      </c>
      <c r="I204" s="42">
        <f t="shared" si="33"/>
        <v>256</v>
      </c>
      <c r="J204" s="42">
        <f t="shared" si="33"/>
        <v>192</v>
      </c>
      <c r="K204" s="91"/>
      <c r="L204" s="91"/>
      <c r="M204" s="91">
        <v>256</v>
      </c>
      <c r="N204" s="91">
        <v>192</v>
      </c>
      <c r="O204" s="91"/>
      <c r="P204" s="91"/>
    </row>
    <row r="205" spans="1:16" ht="24" customHeight="1">
      <c r="A205" s="421" t="s">
        <v>248</v>
      </c>
      <c r="B205" s="421"/>
      <c r="C205" s="421"/>
      <c r="D205" s="421"/>
      <c r="E205" s="421"/>
      <c r="F205" s="421"/>
      <c r="G205" s="421"/>
      <c r="H205" s="91">
        <f t="shared" si="26"/>
        <v>190</v>
      </c>
      <c r="I205" s="42">
        <f t="shared" si="33"/>
        <v>265</v>
      </c>
      <c r="J205" s="42">
        <f t="shared" si="33"/>
        <v>236</v>
      </c>
      <c r="K205" s="91"/>
      <c r="L205" s="91"/>
      <c r="M205" s="91">
        <v>265</v>
      </c>
      <c r="N205" s="91">
        <v>236</v>
      </c>
      <c r="O205" s="91"/>
      <c r="P205" s="91"/>
    </row>
    <row r="206" spans="1:16" ht="24" customHeight="1">
      <c r="A206" s="424" t="s">
        <v>51</v>
      </c>
      <c r="B206" s="424"/>
      <c r="C206" s="424"/>
      <c r="D206" s="424"/>
      <c r="E206" s="424"/>
      <c r="F206" s="424"/>
      <c r="G206" s="424"/>
      <c r="H206" s="91">
        <f t="shared" si="26"/>
        <v>191</v>
      </c>
      <c r="I206" s="42">
        <f t="shared" si="33"/>
        <v>1666</v>
      </c>
      <c r="J206" s="42">
        <f t="shared" si="33"/>
        <v>1135</v>
      </c>
      <c r="K206" s="91"/>
      <c r="L206" s="91"/>
      <c r="M206" s="91">
        <v>1500</v>
      </c>
      <c r="N206" s="91">
        <v>1003</v>
      </c>
      <c r="O206" s="91">
        <v>166</v>
      </c>
      <c r="P206" s="91">
        <v>132</v>
      </c>
    </row>
    <row r="207" spans="1:16" ht="24" customHeight="1">
      <c r="A207" s="421" t="s">
        <v>682</v>
      </c>
      <c r="B207" s="421"/>
      <c r="C207" s="421"/>
      <c r="D207" s="421"/>
      <c r="E207" s="421"/>
      <c r="F207" s="421"/>
      <c r="G207" s="421"/>
      <c r="H207" s="91">
        <f t="shared" si="26"/>
        <v>192</v>
      </c>
      <c r="I207" s="42">
        <f t="shared" si="33"/>
        <v>17</v>
      </c>
      <c r="J207" s="42">
        <f t="shared" si="33"/>
        <v>14</v>
      </c>
      <c r="K207" s="91">
        <v>17</v>
      </c>
      <c r="L207" s="91">
        <v>14</v>
      </c>
      <c r="M207" s="91"/>
      <c r="N207" s="91"/>
      <c r="O207" s="91"/>
      <c r="P207" s="91"/>
    </row>
    <row r="208" spans="1:16" ht="24" customHeight="1">
      <c r="A208" s="427" t="s">
        <v>312</v>
      </c>
      <c r="B208" s="427"/>
      <c r="C208" s="427"/>
      <c r="D208" s="427"/>
      <c r="E208" s="427"/>
      <c r="F208" s="427"/>
      <c r="G208" s="427"/>
      <c r="H208" s="91">
        <f t="shared" si="26"/>
        <v>193</v>
      </c>
      <c r="I208" s="42">
        <f t="shared" si="33"/>
        <v>92</v>
      </c>
      <c r="J208" s="42">
        <f t="shared" si="33"/>
        <v>12</v>
      </c>
      <c r="K208" s="91"/>
      <c r="L208" s="91"/>
      <c r="M208" s="91">
        <f>79+13</f>
        <v>92</v>
      </c>
      <c r="N208" s="91">
        <v>12</v>
      </c>
      <c r="O208" s="91"/>
      <c r="P208" s="91"/>
    </row>
    <row r="209" spans="1:16" ht="24" customHeight="1">
      <c r="A209" s="428" t="s">
        <v>317</v>
      </c>
      <c r="B209" s="428"/>
      <c r="C209" s="428"/>
      <c r="D209" s="428"/>
      <c r="E209" s="428"/>
      <c r="F209" s="428"/>
      <c r="G209" s="428"/>
      <c r="H209" s="91">
        <f t="shared" si="26"/>
        <v>194</v>
      </c>
      <c r="I209" s="42">
        <f t="shared" si="33"/>
        <v>68</v>
      </c>
      <c r="J209" s="42">
        <f t="shared" si="33"/>
        <v>30</v>
      </c>
      <c r="K209" s="91"/>
      <c r="L209" s="91"/>
      <c r="M209" s="91">
        <v>68</v>
      </c>
      <c r="N209" s="91">
        <v>30</v>
      </c>
      <c r="O209" s="91"/>
      <c r="P209" s="91"/>
    </row>
    <row r="210" spans="1:16" ht="24" customHeight="1">
      <c r="A210" s="429" t="s">
        <v>314</v>
      </c>
      <c r="B210" s="429"/>
      <c r="C210" s="429"/>
      <c r="D210" s="429"/>
      <c r="E210" s="429"/>
      <c r="F210" s="429"/>
      <c r="G210" s="429"/>
      <c r="H210" s="91">
        <f t="shared" si="26"/>
        <v>195</v>
      </c>
      <c r="I210" s="42">
        <f t="shared" si="33"/>
        <v>39</v>
      </c>
      <c r="J210" s="42">
        <f t="shared" si="33"/>
        <v>14</v>
      </c>
      <c r="K210" s="91">
        <v>39</v>
      </c>
      <c r="L210" s="91">
        <v>14</v>
      </c>
      <c r="M210" s="91"/>
      <c r="N210" s="91"/>
      <c r="O210" s="91"/>
      <c r="P210" s="91"/>
    </row>
    <row r="211" spans="1:16" ht="24" customHeight="1">
      <c r="A211" s="421" t="s">
        <v>385</v>
      </c>
      <c r="B211" s="421"/>
      <c r="C211" s="421"/>
      <c r="D211" s="421"/>
      <c r="E211" s="421"/>
      <c r="F211" s="421"/>
      <c r="G211" s="421"/>
      <c r="H211" s="91">
        <f t="shared" ref="H211:H225" si="34">+H210+1</f>
        <v>196</v>
      </c>
      <c r="I211" s="42">
        <f t="shared" si="33"/>
        <v>172</v>
      </c>
      <c r="J211" s="42">
        <f t="shared" si="33"/>
        <v>100</v>
      </c>
      <c r="K211" s="91">
        <v>172</v>
      </c>
      <c r="L211" s="91">
        <v>100</v>
      </c>
      <c r="M211" s="91"/>
      <c r="N211" s="91"/>
      <c r="O211" s="91"/>
      <c r="P211" s="91"/>
    </row>
    <row r="212" spans="1:16" ht="24" customHeight="1">
      <c r="A212" s="430" t="s">
        <v>399</v>
      </c>
      <c r="B212" s="430"/>
      <c r="C212" s="430"/>
      <c r="D212" s="430"/>
      <c r="E212" s="430"/>
      <c r="F212" s="430"/>
      <c r="G212" s="430"/>
      <c r="H212" s="91">
        <f t="shared" si="34"/>
        <v>197</v>
      </c>
      <c r="I212" s="42">
        <f t="shared" si="33"/>
        <v>30</v>
      </c>
      <c r="J212" s="42">
        <f t="shared" si="33"/>
        <v>0</v>
      </c>
      <c r="K212" s="348"/>
      <c r="L212" s="348"/>
      <c r="M212" s="348">
        <v>30</v>
      </c>
      <c r="N212" s="348">
        <v>0</v>
      </c>
      <c r="O212" s="348"/>
      <c r="P212" s="348"/>
    </row>
    <row r="213" spans="1:16" ht="24" customHeight="1">
      <c r="A213" s="421" t="s">
        <v>228</v>
      </c>
      <c r="B213" s="421"/>
      <c r="C213" s="421"/>
      <c r="D213" s="421"/>
      <c r="E213" s="421"/>
      <c r="F213" s="421"/>
      <c r="G213" s="421"/>
      <c r="H213" s="91">
        <f t="shared" si="34"/>
        <v>198</v>
      </c>
      <c r="I213" s="42">
        <f>+K213+M213+O213</f>
        <v>42</v>
      </c>
      <c r="J213" s="42">
        <f>+L213+N213+P213</f>
        <v>35</v>
      </c>
      <c r="K213" s="348"/>
      <c r="L213" s="348"/>
      <c r="M213" s="348">
        <v>42</v>
      </c>
      <c r="N213" s="348">
        <v>35</v>
      </c>
      <c r="O213" s="348"/>
      <c r="P213" s="348"/>
    </row>
    <row r="214" spans="1:16" ht="24" customHeight="1">
      <c r="A214" s="425" t="s">
        <v>717</v>
      </c>
      <c r="B214" s="425"/>
      <c r="C214" s="425"/>
      <c r="D214" s="425"/>
      <c r="E214" s="425"/>
      <c r="F214" s="425"/>
      <c r="G214" s="425"/>
      <c r="H214" s="91">
        <f t="shared" si="34"/>
        <v>199</v>
      </c>
      <c r="I214" s="42">
        <f t="shared" si="33"/>
        <v>15</v>
      </c>
      <c r="J214" s="42">
        <f t="shared" si="33"/>
        <v>15</v>
      </c>
      <c r="K214" s="97"/>
      <c r="L214" s="97"/>
      <c r="M214" s="97">
        <v>15</v>
      </c>
      <c r="N214" s="97">
        <v>15</v>
      </c>
      <c r="O214" s="97"/>
      <c r="P214" s="97"/>
    </row>
    <row r="215" spans="1:16" ht="29.25" customHeight="1">
      <c r="A215" s="420" t="s">
        <v>720</v>
      </c>
      <c r="B215" s="420"/>
      <c r="C215" s="420"/>
      <c r="D215" s="420"/>
      <c r="E215" s="420"/>
      <c r="F215" s="420"/>
      <c r="G215" s="420"/>
      <c r="H215" s="276">
        <f>+H214+1</f>
        <v>200</v>
      </c>
      <c r="I215" s="278">
        <f>SUM(I216)</f>
        <v>91</v>
      </c>
      <c r="J215" s="278">
        <f t="shared" ref="J215:P215" si="35">SUM(J216)</f>
        <v>49</v>
      </c>
      <c r="K215" s="278">
        <f t="shared" si="35"/>
        <v>0</v>
      </c>
      <c r="L215" s="278">
        <f t="shared" si="35"/>
        <v>0</v>
      </c>
      <c r="M215" s="278">
        <f t="shared" si="35"/>
        <v>91</v>
      </c>
      <c r="N215" s="278">
        <f t="shared" si="35"/>
        <v>49</v>
      </c>
      <c r="O215" s="278">
        <f t="shared" si="35"/>
        <v>0</v>
      </c>
      <c r="P215" s="278">
        <f t="shared" si="35"/>
        <v>0</v>
      </c>
    </row>
    <row r="216" spans="1:16" ht="24" customHeight="1">
      <c r="A216" s="423" t="s">
        <v>253</v>
      </c>
      <c r="B216" s="423"/>
      <c r="C216" s="423"/>
      <c r="D216" s="423"/>
      <c r="E216" s="423"/>
      <c r="F216" s="423"/>
      <c r="G216" s="423"/>
      <c r="H216" s="91">
        <f t="shared" si="34"/>
        <v>201</v>
      </c>
      <c r="I216" s="42">
        <f t="shared" ref="I216:J216" si="36">+K216+M216+O216</f>
        <v>91</v>
      </c>
      <c r="J216" s="42">
        <f t="shared" si="36"/>
        <v>49</v>
      </c>
      <c r="K216" s="91">
        <v>0</v>
      </c>
      <c r="L216" s="91">
        <v>0</v>
      </c>
      <c r="M216" s="91">
        <v>91</v>
      </c>
      <c r="N216" s="91">
        <v>49</v>
      </c>
      <c r="O216" s="91">
        <v>0</v>
      </c>
      <c r="P216" s="91">
        <v>0</v>
      </c>
    </row>
    <row r="217" spans="1:16" ht="24" customHeight="1">
      <c r="A217" s="420" t="s">
        <v>719</v>
      </c>
      <c r="B217" s="420"/>
      <c r="C217" s="420"/>
      <c r="D217" s="420"/>
      <c r="E217" s="420"/>
      <c r="F217" s="420"/>
      <c r="G217" s="420"/>
      <c r="H217" s="276">
        <f t="shared" si="34"/>
        <v>202</v>
      </c>
      <c r="I217" s="278">
        <f>SUM(I218:I224)</f>
        <v>1317</v>
      </c>
      <c r="J217" s="278">
        <f t="shared" ref="J217:P217" si="37">SUM(J218:J224)</f>
        <v>1121</v>
      </c>
      <c r="K217" s="278">
        <f t="shared" si="37"/>
        <v>118</v>
      </c>
      <c r="L217" s="278">
        <f t="shared" si="37"/>
        <v>93</v>
      </c>
      <c r="M217" s="278">
        <f t="shared" si="37"/>
        <v>1169</v>
      </c>
      <c r="N217" s="278">
        <f t="shared" si="37"/>
        <v>1001</v>
      </c>
      <c r="O217" s="278">
        <f t="shared" si="37"/>
        <v>30</v>
      </c>
      <c r="P217" s="278">
        <f t="shared" si="37"/>
        <v>27</v>
      </c>
    </row>
    <row r="218" spans="1:16" ht="24" customHeight="1">
      <c r="A218" s="421" t="s">
        <v>60</v>
      </c>
      <c r="B218" s="426"/>
      <c r="C218" s="426"/>
      <c r="D218" s="426"/>
      <c r="E218" s="426"/>
      <c r="F218" s="426"/>
      <c r="G218" s="426"/>
      <c r="H218" s="91">
        <f t="shared" si="34"/>
        <v>203</v>
      </c>
      <c r="I218" s="42">
        <f t="shared" ref="I218:J224" si="38">+K218+M218+O218</f>
        <v>480</v>
      </c>
      <c r="J218" s="42">
        <f t="shared" si="38"/>
        <v>455</v>
      </c>
      <c r="K218" s="91"/>
      <c r="L218" s="91"/>
      <c r="M218" s="91">
        <v>450</v>
      </c>
      <c r="N218" s="91">
        <v>428</v>
      </c>
      <c r="O218" s="91">
        <v>30</v>
      </c>
      <c r="P218" s="91">
        <v>27</v>
      </c>
    </row>
    <row r="219" spans="1:16" ht="24" customHeight="1">
      <c r="A219" s="421" t="s">
        <v>273</v>
      </c>
      <c r="B219" s="421"/>
      <c r="C219" s="421"/>
      <c r="D219" s="421"/>
      <c r="E219" s="421"/>
      <c r="F219" s="421"/>
      <c r="G219" s="421"/>
      <c r="H219" s="91">
        <f t="shared" si="34"/>
        <v>204</v>
      </c>
      <c r="I219" s="42">
        <f t="shared" si="38"/>
        <v>54</v>
      </c>
      <c r="J219" s="42">
        <f t="shared" si="38"/>
        <v>51</v>
      </c>
      <c r="K219" s="91">
        <v>54</v>
      </c>
      <c r="L219" s="91">
        <v>51</v>
      </c>
      <c r="M219" s="91"/>
      <c r="N219" s="91"/>
      <c r="O219" s="91"/>
      <c r="P219" s="91"/>
    </row>
    <row r="220" spans="1:16" ht="24" customHeight="1">
      <c r="A220" s="421" t="s">
        <v>470</v>
      </c>
      <c r="B220" s="421"/>
      <c r="C220" s="421"/>
      <c r="D220" s="421"/>
      <c r="E220" s="421"/>
      <c r="F220" s="421"/>
      <c r="G220" s="421"/>
      <c r="H220" s="91">
        <f t="shared" si="34"/>
        <v>205</v>
      </c>
      <c r="I220" s="42">
        <f t="shared" si="38"/>
        <v>6</v>
      </c>
      <c r="J220" s="42">
        <f t="shared" si="38"/>
        <v>2</v>
      </c>
      <c r="K220" s="348"/>
      <c r="L220" s="348"/>
      <c r="M220" s="91">
        <v>6</v>
      </c>
      <c r="N220" s="91">
        <v>2</v>
      </c>
      <c r="O220" s="348"/>
      <c r="P220" s="348"/>
    </row>
    <row r="221" spans="1:16" ht="24" customHeight="1">
      <c r="A221" s="422" t="s">
        <v>210</v>
      </c>
      <c r="B221" s="422"/>
      <c r="C221" s="422"/>
      <c r="D221" s="422"/>
      <c r="E221" s="422"/>
      <c r="F221" s="422"/>
      <c r="G221" s="422"/>
      <c r="H221" s="91">
        <f t="shared" si="34"/>
        <v>206</v>
      </c>
      <c r="I221" s="42">
        <f t="shared" si="38"/>
        <v>13</v>
      </c>
      <c r="J221" s="42">
        <f t="shared" si="38"/>
        <v>0</v>
      </c>
      <c r="K221" s="348"/>
      <c r="L221" s="348"/>
      <c r="M221" s="348">
        <v>13</v>
      </c>
      <c r="N221" s="348">
        <v>0</v>
      </c>
      <c r="O221" s="348"/>
      <c r="P221" s="348"/>
    </row>
    <row r="222" spans="1:16" ht="24" customHeight="1">
      <c r="A222" s="421" t="s">
        <v>325</v>
      </c>
      <c r="B222" s="421"/>
      <c r="C222" s="421"/>
      <c r="D222" s="421"/>
      <c r="E222" s="421"/>
      <c r="F222" s="421"/>
      <c r="G222" s="421"/>
      <c r="H222" s="91">
        <f t="shared" si="34"/>
        <v>207</v>
      </c>
      <c r="I222" s="42">
        <f t="shared" si="38"/>
        <v>35</v>
      </c>
      <c r="J222" s="42">
        <f t="shared" si="38"/>
        <v>20</v>
      </c>
      <c r="K222" s="91"/>
      <c r="L222" s="91"/>
      <c r="M222" s="91">
        <v>35</v>
      </c>
      <c r="N222" s="91">
        <v>20</v>
      </c>
      <c r="O222" s="91"/>
      <c r="P222" s="91"/>
    </row>
    <row r="223" spans="1:16" ht="24" customHeight="1">
      <c r="A223" s="423" t="s">
        <v>271</v>
      </c>
      <c r="B223" s="423"/>
      <c r="C223" s="423"/>
      <c r="D223" s="423"/>
      <c r="E223" s="423"/>
      <c r="F223" s="423"/>
      <c r="G223" s="423"/>
      <c r="H223" s="91">
        <f t="shared" si="34"/>
        <v>208</v>
      </c>
      <c r="I223" s="42">
        <f t="shared" si="38"/>
        <v>64</v>
      </c>
      <c r="J223" s="42">
        <f t="shared" si="38"/>
        <v>42</v>
      </c>
      <c r="K223" s="91">
        <v>64</v>
      </c>
      <c r="L223" s="91">
        <v>42</v>
      </c>
      <c r="M223" s="91"/>
      <c r="N223" s="91"/>
      <c r="O223" s="91"/>
      <c r="P223" s="91"/>
    </row>
    <row r="224" spans="1:16" ht="24" customHeight="1">
      <c r="A224" s="424" t="s">
        <v>179</v>
      </c>
      <c r="B224" s="424"/>
      <c r="C224" s="424"/>
      <c r="D224" s="424"/>
      <c r="E224" s="424"/>
      <c r="F224" s="424"/>
      <c r="G224" s="424"/>
      <c r="H224" s="91">
        <f t="shared" si="34"/>
        <v>209</v>
      </c>
      <c r="I224" s="42">
        <f t="shared" si="38"/>
        <v>665</v>
      </c>
      <c r="J224" s="42">
        <f t="shared" si="38"/>
        <v>551</v>
      </c>
      <c r="K224" s="91"/>
      <c r="L224" s="91"/>
      <c r="M224" s="91">
        <v>665</v>
      </c>
      <c r="N224" s="91">
        <v>551</v>
      </c>
      <c r="O224" s="91"/>
      <c r="P224" s="91"/>
    </row>
    <row r="225" spans="1:16" ht="24" customHeight="1">
      <c r="A225" s="420" t="s">
        <v>718</v>
      </c>
      <c r="B225" s="420"/>
      <c r="C225" s="420"/>
      <c r="D225" s="420"/>
      <c r="E225" s="420"/>
      <c r="F225" s="420"/>
      <c r="G225" s="420"/>
      <c r="H225" s="276">
        <f t="shared" si="34"/>
        <v>210</v>
      </c>
      <c r="I225" s="278">
        <f t="shared" ref="I225:P225" si="39">SUM(I226:I227)</f>
        <v>155</v>
      </c>
      <c r="J225" s="278">
        <f t="shared" si="39"/>
        <v>140</v>
      </c>
      <c r="K225" s="278">
        <f t="shared" si="39"/>
        <v>0</v>
      </c>
      <c r="L225" s="278">
        <f t="shared" si="39"/>
        <v>0</v>
      </c>
      <c r="M225" s="278">
        <f t="shared" si="39"/>
        <v>155</v>
      </c>
      <c r="N225" s="278">
        <f t="shared" si="39"/>
        <v>140</v>
      </c>
      <c r="O225" s="278">
        <f t="shared" si="39"/>
        <v>0</v>
      </c>
      <c r="P225" s="278">
        <f t="shared" si="39"/>
        <v>0</v>
      </c>
    </row>
    <row r="226" spans="1:16" ht="24" customHeight="1">
      <c r="A226" s="421" t="s">
        <v>428</v>
      </c>
      <c r="B226" s="421"/>
      <c r="C226" s="421"/>
      <c r="D226" s="421"/>
      <c r="E226" s="421"/>
      <c r="F226" s="421"/>
      <c r="G226" s="421"/>
      <c r="H226" s="91">
        <f>+H225+1</f>
        <v>211</v>
      </c>
      <c r="I226" s="42">
        <f t="shared" ref="I226:J227" si="40">+K226+M226+O226</f>
        <v>112</v>
      </c>
      <c r="J226" s="42">
        <f t="shared" si="40"/>
        <v>110</v>
      </c>
      <c r="K226" s="91"/>
      <c r="L226" s="91"/>
      <c r="M226" s="91">
        <v>112</v>
      </c>
      <c r="N226" s="91">
        <v>110</v>
      </c>
      <c r="O226" s="91"/>
      <c r="P226" s="91"/>
    </row>
    <row r="227" spans="1:16" ht="24" customHeight="1">
      <c r="A227" s="421" t="s">
        <v>469</v>
      </c>
      <c r="B227" s="421"/>
      <c r="C227" s="421"/>
      <c r="D227" s="421"/>
      <c r="E227" s="421"/>
      <c r="F227" s="421"/>
      <c r="G227" s="421"/>
      <c r="H227" s="91">
        <f>+H226+1</f>
        <v>212</v>
      </c>
      <c r="I227" s="42">
        <f t="shared" si="40"/>
        <v>43</v>
      </c>
      <c r="J227" s="42">
        <f t="shared" si="40"/>
        <v>30</v>
      </c>
      <c r="K227" s="91"/>
      <c r="L227" s="91"/>
      <c r="M227" s="91">
        <v>43</v>
      </c>
      <c r="N227" s="91">
        <v>30</v>
      </c>
      <c r="O227" s="91"/>
      <c r="P227" s="91"/>
    </row>
  </sheetData>
  <mergeCells count="229">
    <mergeCell ref="K12:L12"/>
    <mergeCell ref="M12:N12"/>
    <mergeCell ref="O12:P12"/>
    <mergeCell ref="K13:K14"/>
    <mergeCell ref="M13:M14"/>
    <mergeCell ref="O13:O14"/>
    <mergeCell ref="O1:P1"/>
    <mergeCell ref="A3:P4"/>
    <mergeCell ref="A6:G6"/>
    <mergeCell ref="B8:H8"/>
    <mergeCell ref="A10:H10"/>
    <mergeCell ref="A11:G14"/>
    <mergeCell ref="H11:H14"/>
    <mergeCell ref="I11:I14"/>
    <mergeCell ref="J11:P11"/>
    <mergeCell ref="J12:J14"/>
    <mergeCell ref="A21:G21"/>
    <mergeCell ref="A22:G22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45:G45"/>
    <mergeCell ref="A46:G46"/>
    <mergeCell ref="A47:G47"/>
    <mergeCell ref="A48:G48"/>
    <mergeCell ref="A49:G49"/>
    <mergeCell ref="A50:G50"/>
    <mergeCell ref="A39:G39"/>
    <mergeCell ref="A40:G40"/>
    <mergeCell ref="A41:G41"/>
    <mergeCell ref="A42:G42"/>
    <mergeCell ref="A43:G43"/>
    <mergeCell ref="A44:G44"/>
    <mergeCell ref="A57:G57"/>
    <mergeCell ref="A58:G58"/>
    <mergeCell ref="A59:G59"/>
    <mergeCell ref="A60:G60"/>
    <mergeCell ref="A61:G61"/>
    <mergeCell ref="A62:G62"/>
    <mergeCell ref="A51:G51"/>
    <mergeCell ref="A52:G52"/>
    <mergeCell ref="A53:G53"/>
    <mergeCell ref="A54:G54"/>
    <mergeCell ref="A55:G55"/>
    <mergeCell ref="A56:G56"/>
    <mergeCell ref="A69:G69"/>
    <mergeCell ref="A70:G70"/>
    <mergeCell ref="A71:G71"/>
    <mergeCell ref="A72:G72"/>
    <mergeCell ref="A73:G73"/>
    <mergeCell ref="A74:G74"/>
    <mergeCell ref="A63:G63"/>
    <mergeCell ref="A64:G64"/>
    <mergeCell ref="A65:G65"/>
    <mergeCell ref="A66:G66"/>
    <mergeCell ref="A67:G67"/>
    <mergeCell ref="A68:G68"/>
    <mergeCell ref="A81:G81"/>
    <mergeCell ref="A82:G82"/>
    <mergeCell ref="A83:G83"/>
    <mergeCell ref="A84:G84"/>
    <mergeCell ref="A85:G85"/>
    <mergeCell ref="A86:G86"/>
    <mergeCell ref="A75:G75"/>
    <mergeCell ref="A76:G76"/>
    <mergeCell ref="A77:G77"/>
    <mergeCell ref="A78:G78"/>
    <mergeCell ref="A79:G79"/>
    <mergeCell ref="A80:G80"/>
    <mergeCell ref="A93:G93"/>
    <mergeCell ref="A94:G94"/>
    <mergeCell ref="A95:G95"/>
    <mergeCell ref="A96:G96"/>
    <mergeCell ref="A97:G97"/>
    <mergeCell ref="A98:G98"/>
    <mergeCell ref="A87:G87"/>
    <mergeCell ref="A88:G88"/>
    <mergeCell ref="A89:G89"/>
    <mergeCell ref="A90:G90"/>
    <mergeCell ref="A91:G91"/>
    <mergeCell ref="A92:G92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A117:G117"/>
    <mergeCell ref="A118:G118"/>
    <mergeCell ref="A119:G119"/>
    <mergeCell ref="A120:G120"/>
    <mergeCell ref="A121:G121"/>
    <mergeCell ref="A122:G122"/>
    <mergeCell ref="A111:G111"/>
    <mergeCell ref="A112:G112"/>
    <mergeCell ref="A113:G113"/>
    <mergeCell ref="A114:G114"/>
    <mergeCell ref="A115:G115"/>
    <mergeCell ref="A116:G116"/>
    <mergeCell ref="A129:G129"/>
    <mergeCell ref="A130:G130"/>
    <mergeCell ref="A131:G131"/>
    <mergeCell ref="A132:G132"/>
    <mergeCell ref="A133:G133"/>
    <mergeCell ref="A134:G134"/>
    <mergeCell ref="A123:G123"/>
    <mergeCell ref="A124:G124"/>
    <mergeCell ref="A125:G125"/>
    <mergeCell ref="A126:G126"/>
    <mergeCell ref="A127:G127"/>
    <mergeCell ref="A128:G128"/>
    <mergeCell ref="A141:G141"/>
    <mergeCell ref="A142:G142"/>
    <mergeCell ref="A143:G143"/>
    <mergeCell ref="A144:G144"/>
    <mergeCell ref="A145:G145"/>
    <mergeCell ref="A146:G146"/>
    <mergeCell ref="A135:G135"/>
    <mergeCell ref="A136:G136"/>
    <mergeCell ref="A137:G137"/>
    <mergeCell ref="A138:G138"/>
    <mergeCell ref="A139:G139"/>
    <mergeCell ref="A140:G140"/>
    <mergeCell ref="A153:G153"/>
    <mergeCell ref="A154:G154"/>
    <mergeCell ref="A155:G155"/>
    <mergeCell ref="A156:G156"/>
    <mergeCell ref="A157:G157"/>
    <mergeCell ref="A158:G158"/>
    <mergeCell ref="A147:G147"/>
    <mergeCell ref="A148:G148"/>
    <mergeCell ref="A149:G149"/>
    <mergeCell ref="A150:G150"/>
    <mergeCell ref="A151:G151"/>
    <mergeCell ref="A152:G152"/>
    <mergeCell ref="A165:G165"/>
    <mergeCell ref="A166:G166"/>
    <mergeCell ref="A167:G167"/>
    <mergeCell ref="A168:G168"/>
    <mergeCell ref="A169:G169"/>
    <mergeCell ref="A170:G170"/>
    <mergeCell ref="A159:G159"/>
    <mergeCell ref="A160:G160"/>
    <mergeCell ref="A161:G161"/>
    <mergeCell ref="A162:G162"/>
    <mergeCell ref="A163:G163"/>
    <mergeCell ref="A164:G164"/>
    <mergeCell ref="A177:G177"/>
    <mergeCell ref="A178:G178"/>
    <mergeCell ref="A179:G179"/>
    <mergeCell ref="A180:G180"/>
    <mergeCell ref="A181:G181"/>
    <mergeCell ref="A182:G182"/>
    <mergeCell ref="A171:G171"/>
    <mergeCell ref="A172:G172"/>
    <mergeCell ref="A173:G173"/>
    <mergeCell ref="A174:G174"/>
    <mergeCell ref="A175:G175"/>
    <mergeCell ref="A176:G176"/>
    <mergeCell ref="A189:G189"/>
    <mergeCell ref="A190:G190"/>
    <mergeCell ref="A191:G191"/>
    <mergeCell ref="A192:G192"/>
    <mergeCell ref="A193:G193"/>
    <mergeCell ref="A194:G194"/>
    <mergeCell ref="A183:G183"/>
    <mergeCell ref="A184:G184"/>
    <mergeCell ref="A185:G185"/>
    <mergeCell ref="A186:G186"/>
    <mergeCell ref="A187:G187"/>
    <mergeCell ref="A188:G188"/>
    <mergeCell ref="A201:G201"/>
    <mergeCell ref="A202:G202"/>
    <mergeCell ref="A203:G203"/>
    <mergeCell ref="A204:G204"/>
    <mergeCell ref="A205:G205"/>
    <mergeCell ref="A206:G206"/>
    <mergeCell ref="A195:G195"/>
    <mergeCell ref="A196:G196"/>
    <mergeCell ref="A197:G197"/>
    <mergeCell ref="A198:G198"/>
    <mergeCell ref="A199:G199"/>
    <mergeCell ref="A200:G200"/>
    <mergeCell ref="A213:G213"/>
    <mergeCell ref="A214:G214"/>
    <mergeCell ref="A215:G215"/>
    <mergeCell ref="A216:G216"/>
    <mergeCell ref="A217:G217"/>
    <mergeCell ref="A218:G218"/>
    <mergeCell ref="A207:G207"/>
    <mergeCell ref="A208:G208"/>
    <mergeCell ref="A209:G209"/>
    <mergeCell ref="A210:G210"/>
    <mergeCell ref="A211:G211"/>
    <mergeCell ref="A212:G212"/>
    <mergeCell ref="A225:G225"/>
    <mergeCell ref="A226:G226"/>
    <mergeCell ref="A227:G227"/>
    <mergeCell ref="A219:G219"/>
    <mergeCell ref="A220:G220"/>
    <mergeCell ref="A221:G221"/>
    <mergeCell ref="A222:G222"/>
    <mergeCell ref="A223:G223"/>
    <mergeCell ref="A224:G224"/>
  </mergeCells>
  <printOptions horizontalCentered="1"/>
  <pageMargins left="0.7" right="0.45" top="0.5" bottom="0.5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L101"/>
  <sheetViews>
    <sheetView view="pageBreakPreview" zoomScale="70" zoomScaleNormal="85" zoomScaleSheetLayoutView="70" workbookViewId="0">
      <selection activeCell="V28" sqref="V28:W28"/>
    </sheetView>
  </sheetViews>
  <sheetFormatPr defaultColWidth="8.85546875" defaultRowHeight="12.75"/>
  <cols>
    <col min="1" max="1" width="23.85546875" style="3" customWidth="1"/>
    <col min="2" max="7" width="3.85546875" style="3" customWidth="1"/>
    <col min="8" max="8" width="5.85546875" style="40" customWidth="1"/>
    <col min="9" max="9" width="6" style="40" customWidth="1"/>
    <col min="10" max="11" width="6.85546875" style="40" customWidth="1"/>
    <col min="12" max="21" width="6.28515625" style="40" customWidth="1"/>
    <col min="22" max="22" width="17.85546875" style="3" customWidth="1"/>
    <col min="23" max="23" width="12.7109375" style="3" customWidth="1"/>
    <col min="24" max="24" width="4" style="3" customWidth="1"/>
    <col min="25" max="32" width="6.28515625" style="40" customWidth="1"/>
    <col min="33" max="33" width="7" style="40" customWidth="1"/>
    <col min="34" max="38" width="5.85546875" style="40" customWidth="1"/>
    <col min="39" max="206" width="8.85546875" style="3"/>
    <col min="207" max="207" width="5.42578125" style="3" customWidth="1"/>
    <col min="208" max="209" width="12.85546875" style="3" customWidth="1"/>
    <col min="210" max="216" width="5.42578125" style="3" customWidth="1"/>
    <col min="217" max="218" width="8.42578125" style="3" customWidth="1"/>
    <col min="219" max="228" width="8" style="3" customWidth="1"/>
    <col min="229" max="229" width="8.85546875" style="3" customWidth="1"/>
    <col min="230" max="230" width="10.140625" style="3" customWidth="1"/>
    <col min="231" max="236" width="7.85546875" style="3" customWidth="1"/>
    <col min="237" max="462" width="8.85546875" style="3"/>
    <col min="463" max="463" width="5.42578125" style="3" customWidth="1"/>
    <col min="464" max="465" width="12.85546875" style="3" customWidth="1"/>
    <col min="466" max="472" width="5.42578125" style="3" customWidth="1"/>
    <col min="473" max="474" width="8.42578125" style="3" customWidth="1"/>
    <col min="475" max="484" width="8" style="3" customWidth="1"/>
    <col min="485" max="485" width="8.85546875" style="3" customWidth="1"/>
    <col min="486" max="486" width="10.140625" style="3" customWidth="1"/>
    <col min="487" max="492" width="7.85546875" style="3" customWidth="1"/>
    <col min="493" max="718" width="8.85546875" style="3"/>
    <col min="719" max="719" width="5.42578125" style="3" customWidth="1"/>
    <col min="720" max="721" width="12.85546875" style="3" customWidth="1"/>
    <col min="722" max="728" width="5.42578125" style="3" customWidth="1"/>
    <col min="729" max="730" width="8.42578125" style="3" customWidth="1"/>
    <col min="731" max="740" width="8" style="3" customWidth="1"/>
    <col min="741" max="741" width="8.85546875" style="3" customWidth="1"/>
    <col min="742" max="742" width="10.140625" style="3" customWidth="1"/>
    <col min="743" max="748" width="7.85546875" style="3" customWidth="1"/>
    <col min="749" max="974" width="8.85546875" style="3"/>
    <col min="975" max="975" width="5.42578125" style="3" customWidth="1"/>
    <col min="976" max="977" width="12.85546875" style="3" customWidth="1"/>
    <col min="978" max="984" width="5.42578125" style="3" customWidth="1"/>
    <col min="985" max="986" width="8.42578125" style="3" customWidth="1"/>
    <col min="987" max="996" width="8" style="3" customWidth="1"/>
    <col min="997" max="997" width="8.85546875" style="3" customWidth="1"/>
    <col min="998" max="998" width="10.140625" style="3" customWidth="1"/>
    <col min="999" max="1004" width="7.85546875" style="3" customWidth="1"/>
    <col min="1005" max="1230" width="8.85546875" style="3"/>
    <col min="1231" max="1231" width="5.42578125" style="3" customWidth="1"/>
    <col min="1232" max="1233" width="12.85546875" style="3" customWidth="1"/>
    <col min="1234" max="1240" width="5.42578125" style="3" customWidth="1"/>
    <col min="1241" max="1242" width="8.42578125" style="3" customWidth="1"/>
    <col min="1243" max="1252" width="8" style="3" customWidth="1"/>
    <col min="1253" max="1253" width="8.85546875" style="3" customWidth="1"/>
    <col min="1254" max="1254" width="10.140625" style="3" customWidth="1"/>
    <col min="1255" max="1260" width="7.85546875" style="3" customWidth="1"/>
    <col min="1261" max="1486" width="8.85546875" style="3"/>
    <col min="1487" max="1487" width="5.42578125" style="3" customWidth="1"/>
    <col min="1488" max="1489" width="12.85546875" style="3" customWidth="1"/>
    <col min="1490" max="1496" width="5.42578125" style="3" customWidth="1"/>
    <col min="1497" max="1498" width="8.42578125" style="3" customWidth="1"/>
    <col min="1499" max="1508" width="8" style="3" customWidth="1"/>
    <col min="1509" max="1509" width="8.85546875" style="3" customWidth="1"/>
    <col min="1510" max="1510" width="10.140625" style="3" customWidth="1"/>
    <col min="1511" max="1516" width="7.85546875" style="3" customWidth="1"/>
    <col min="1517" max="1742" width="8.85546875" style="3"/>
    <col min="1743" max="1743" width="5.42578125" style="3" customWidth="1"/>
    <col min="1744" max="1745" width="12.85546875" style="3" customWidth="1"/>
    <col min="1746" max="1752" width="5.42578125" style="3" customWidth="1"/>
    <col min="1753" max="1754" width="8.42578125" style="3" customWidth="1"/>
    <col min="1755" max="1764" width="8" style="3" customWidth="1"/>
    <col min="1765" max="1765" width="8.85546875" style="3" customWidth="1"/>
    <col min="1766" max="1766" width="10.140625" style="3" customWidth="1"/>
    <col min="1767" max="1772" width="7.85546875" style="3" customWidth="1"/>
    <col min="1773" max="1998" width="8.85546875" style="3"/>
    <col min="1999" max="1999" width="5.42578125" style="3" customWidth="1"/>
    <col min="2000" max="2001" width="12.85546875" style="3" customWidth="1"/>
    <col min="2002" max="2008" width="5.42578125" style="3" customWidth="1"/>
    <col min="2009" max="2010" width="8.42578125" style="3" customWidth="1"/>
    <col min="2011" max="2020" width="8" style="3" customWidth="1"/>
    <col min="2021" max="2021" width="8.85546875" style="3" customWidth="1"/>
    <col min="2022" max="2022" width="10.140625" style="3" customWidth="1"/>
    <col min="2023" max="2028" width="7.85546875" style="3" customWidth="1"/>
    <col min="2029" max="2254" width="8.85546875" style="3"/>
    <col min="2255" max="2255" width="5.42578125" style="3" customWidth="1"/>
    <col min="2256" max="2257" width="12.85546875" style="3" customWidth="1"/>
    <col min="2258" max="2264" width="5.42578125" style="3" customWidth="1"/>
    <col min="2265" max="2266" width="8.42578125" style="3" customWidth="1"/>
    <col min="2267" max="2276" width="8" style="3" customWidth="1"/>
    <col min="2277" max="2277" width="8.85546875" style="3" customWidth="1"/>
    <col min="2278" max="2278" width="10.140625" style="3" customWidth="1"/>
    <col min="2279" max="2284" width="7.85546875" style="3" customWidth="1"/>
    <col min="2285" max="2510" width="8.85546875" style="3"/>
    <col min="2511" max="2511" width="5.42578125" style="3" customWidth="1"/>
    <col min="2512" max="2513" width="12.85546875" style="3" customWidth="1"/>
    <col min="2514" max="2520" width="5.42578125" style="3" customWidth="1"/>
    <col min="2521" max="2522" width="8.42578125" style="3" customWidth="1"/>
    <col min="2523" max="2532" width="8" style="3" customWidth="1"/>
    <col min="2533" max="2533" width="8.85546875" style="3" customWidth="1"/>
    <col min="2534" max="2534" width="10.140625" style="3" customWidth="1"/>
    <col min="2535" max="2540" width="7.85546875" style="3" customWidth="1"/>
    <col min="2541" max="2766" width="8.85546875" style="3"/>
    <col min="2767" max="2767" width="5.42578125" style="3" customWidth="1"/>
    <col min="2768" max="2769" width="12.85546875" style="3" customWidth="1"/>
    <col min="2770" max="2776" width="5.42578125" style="3" customWidth="1"/>
    <col min="2777" max="2778" width="8.42578125" style="3" customWidth="1"/>
    <col min="2779" max="2788" width="8" style="3" customWidth="1"/>
    <col min="2789" max="2789" width="8.85546875" style="3" customWidth="1"/>
    <col min="2790" max="2790" width="10.140625" style="3" customWidth="1"/>
    <col min="2791" max="2796" width="7.85546875" style="3" customWidth="1"/>
    <col min="2797" max="3022" width="8.85546875" style="3"/>
    <col min="3023" max="3023" width="5.42578125" style="3" customWidth="1"/>
    <col min="3024" max="3025" width="12.85546875" style="3" customWidth="1"/>
    <col min="3026" max="3032" width="5.42578125" style="3" customWidth="1"/>
    <col min="3033" max="3034" width="8.42578125" style="3" customWidth="1"/>
    <col min="3035" max="3044" width="8" style="3" customWidth="1"/>
    <col min="3045" max="3045" width="8.85546875" style="3" customWidth="1"/>
    <col min="3046" max="3046" width="10.140625" style="3" customWidth="1"/>
    <col min="3047" max="3052" width="7.85546875" style="3" customWidth="1"/>
    <col min="3053" max="3278" width="8.85546875" style="3"/>
    <col min="3279" max="3279" width="5.42578125" style="3" customWidth="1"/>
    <col min="3280" max="3281" width="12.85546875" style="3" customWidth="1"/>
    <col min="3282" max="3288" width="5.42578125" style="3" customWidth="1"/>
    <col min="3289" max="3290" width="8.42578125" style="3" customWidth="1"/>
    <col min="3291" max="3300" width="8" style="3" customWidth="1"/>
    <col min="3301" max="3301" width="8.85546875" style="3" customWidth="1"/>
    <col min="3302" max="3302" width="10.140625" style="3" customWidth="1"/>
    <col min="3303" max="3308" width="7.85546875" style="3" customWidth="1"/>
    <col min="3309" max="3534" width="8.85546875" style="3"/>
    <col min="3535" max="3535" width="5.42578125" style="3" customWidth="1"/>
    <col min="3536" max="3537" width="12.85546875" style="3" customWidth="1"/>
    <col min="3538" max="3544" width="5.42578125" style="3" customWidth="1"/>
    <col min="3545" max="3546" width="8.42578125" style="3" customWidth="1"/>
    <col min="3547" max="3556" width="8" style="3" customWidth="1"/>
    <col min="3557" max="3557" width="8.85546875" style="3" customWidth="1"/>
    <col min="3558" max="3558" width="10.140625" style="3" customWidth="1"/>
    <col min="3559" max="3564" width="7.85546875" style="3" customWidth="1"/>
    <col min="3565" max="3790" width="8.85546875" style="3"/>
    <col min="3791" max="3791" width="5.42578125" style="3" customWidth="1"/>
    <col min="3792" max="3793" width="12.85546875" style="3" customWidth="1"/>
    <col min="3794" max="3800" width="5.42578125" style="3" customWidth="1"/>
    <col min="3801" max="3802" width="8.42578125" style="3" customWidth="1"/>
    <col min="3803" max="3812" width="8" style="3" customWidth="1"/>
    <col min="3813" max="3813" width="8.85546875" style="3" customWidth="1"/>
    <col min="3814" max="3814" width="10.140625" style="3" customWidth="1"/>
    <col min="3815" max="3820" width="7.85546875" style="3" customWidth="1"/>
    <col min="3821" max="4046" width="8.85546875" style="3"/>
    <col min="4047" max="4047" width="5.42578125" style="3" customWidth="1"/>
    <col min="4048" max="4049" width="12.85546875" style="3" customWidth="1"/>
    <col min="4050" max="4056" width="5.42578125" style="3" customWidth="1"/>
    <col min="4057" max="4058" width="8.42578125" style="3" customWidth="1"/>
    <col min="4059" max="4068" width="8" style="3" customWidth="1"/>
    <col min="4069" max="4069" width="8.85546875" style="3" customWidth="1"/>
    <col min="4070" max="4070" width="10.140625" style="3" customWidth="1"/>
    <col min="4071" max="4076" width="7.85546875" style="3" customWidth="1"/>
    <col min="4077" max="4302" width="8.85546875" style="3"/>
    <col min="4303" max="4303" width="5.42578125" style="3" customWidth="1"/>
    <col min="4304" max="4305" width="12.85546875" style="3" customWidth="1"/>
    <col min="4306" max="4312" width="5.42578125" style="3" customWidth="1"/>
    <col min="4313" max="4314" width="8.42578125" style="3" customWidth="1"/>
    <col min="4315" max="4324" width="8" style="3" customWidth="1"/>
    <col min="4325" max="4325" width="8.85546875" style="3" customWidth="1"/>
    <col min="4326" max="4326" width="10.140625" style="3" customWidth="1"/>
    <col min="4327" max="4332" width="7.85546875" style="3" customWidth="1"/>
    <col min="4333" max="4558" width="8.85546875" style="3"/>
    <col min="4559" max="4559" width="5.42578125" style="3" customWidth="1"/>
    <col min="4560" max="4561" width="12.85546875" style="3" customWidth="1"/>
    <col min="4562" max="4568" width="5.42578125" style="3" customWidth="1"/>
    <col min="4569" max="4570" width="8.42578125" style="3" customWidth="1"/>
    <col min="4571" max="4580" width="8" style="3" customWidth="1"/>
    <col min="4581" max="4581" width="8.85546875" style="3" customWidth="1"/>
    <col min="4582" max="4582" width="10.140625" style="3" customWidth="1"/>
    <col min="4583" max="4588" width="7.85546875" style="3" customWidth="1"/>
    <col min="4589" max="4814" width="8.85546875" style="3"/>
    <col min="4815" max="4815" width="5.42578125" style="3" customWidth="1"/>
    <col min="4816" max="4817" width="12.85546875" style="3" customWidth="1"/>
    <col min="4818" max="4824" width="5.42578125" style="3" customWidth="1"/>
    <col min="4825" max="4826" width="8.42578125" style="3" customWidth="1"/>
    <col min="4827" max="4836" width="8" style="3" customWidth="1"/>
    <col min="4837" max="4837" width="8.85546875" style="3" customWidth="1"/>
    <col min="4838" max="4838" width="10.140625" style="3" customWidth="1"/>
    <col min="4839" max="4844" width="7.85546875" style="3" customWidth="1"/>
    <col min="4845" max="5070" width="8.85546875" style="3"/>
    <col min="5071" max="5071" width="5.42578125" style="3" customWidth="1"/>
    <col min="5072" max="5073" width="12.85546875" style="3" customWidth="1"/>
    <col min="5074" max="5080" width="5.42578125" style="3" customWidth="1"/>
    <col min="5081" max="5082" width="8.42578125" style="3" customWidth="1"/>
    <col min="5083" max="5092" width="8" style="3" customWidth="1"/>
    <col min="5093" max="5093" width="8.85546875" style="3" customWidth="1"/>
    <col min="5094" max="5094" width="10.140625" style="3" customWidth="1"/>
    <col min="5095" max="5100" width="7.85546875" style="3" customWidth="1"/>
    <col min="5101" max="5326" width="8.85546875" style="3"/>
    <col min="5327" max="5327" width="5.42578125" style="3" customWidth="1"/>
    <col min="5328" max="5329" width="12.85546875" style="3" customWidth="1"/>
    <col min="5330" max="5336" width="5.42578125" style="3" customWidth="1"/>
    <col min="5337" max="5338" width="8.42578125" style="3" customWidth="1"/>
    <col min="5339" max="5348" width="8" style="3" customWidth="1"/>
    <col min="5349" max="5349" width="8.85546875" style="3" customWidth="1"/>
    <col min="5350" max="5350" width="10.140625" style="3" customWidth="1"/>
    <col min="5351" max="5356" width="7.85546875" style="3" customWidth="1"/>
    <col min="5357" max="5582" width="8.85546875" style="3"/>
    <col min="5583" max="5583" width="5.42578125" style="3" customWidth="1"/>
    <col min="5584" max="5585" width="12.85546875" style="3" customWidth="1"/>
    <col min="5586" max="5592" width="5.42578125" style="3" customWidth="1"/>
    <col min="5593" max="5594" width="8.42578125" style="3" customWidth="1"/>
    <col min="5595" max="5604" width="8" style="3" customWidth="1"/>
    <col min="5605" max="5605" width="8.85546875" style="3" customWidth="1"/>
    <col min="5606" max="5606" width="10.140625" style="3" customWidth="1"/>
    <col min="5607" max="5612" width="7.85546875" style="3" customWidth="1"/>
    <col min="5613" max="5838" width="8.85546875" style="3"/>
    <col min="5839" max="5839" width="5.42578125" style="3" customWidth="1"/>
    <col min="5840" max="5841" width="12.85546875" style="3" customWidth="1"/>
    <col min="5842" max="5848" width="5.42578125" style="3" customWidth="1"/>
    <col min="5849" max="5850" width="8.42578125" style="3" customWidth="1"/>
    <col min="5851" max="5860" width="8" style="3" customWidth="1"/>
    <col min="5861" max="5861" width="8.85546875" style="3" customWidth="1"/>
    <col min="5862" max="5862" width="10.140625" style="3" customWidth="1"/>
    <col min="5863" max="5868" width="7.85546875" style="3" customWidth="1"/>
    <col min="5869" max="6094" width="8.85546875" style="3"/>
    <col min="6095" max="6095" width="5.42578125" style="3" customWidth="1"/>
    <col min="6096" max="6097" width="12.85546875" style="3" customWidth="1"/>
    <col min="6098" max="6104" width="5.42578125" style="3" customWidth="1"/>
    <col min="6105" max="6106" width="8.42578125" style="3" customWidth="1"/>
    <col min="6107" max="6116" width="8" style="3" customWidth="1"/>
    <col min="6117" max="6117" width="8.85546875" style="3" customWidth="1"/>
    <col min="6118" max="6118" width="10.140625" style="3" customWidth="1"/>
    <col min="6119" max="6124" width="7.85546875" style="3" customWidth="1"/>
    <col min="6125" max="6350" width="8.85546875" style="3"/>
    <col min="6351" max="6351" width="5.42578125" style="3" customWidth="1"/>
    <col min="6352" max="6353" width="12.85546875" style="3" customWidth="1"/>
    <col min="6354" max="6360" width="5.42578125" style="3" customWidth="1"/>
    <col min="6361" max="6362" width="8.42578125" style="3" customWidth="1"/>
    <col min="6363" max="6372" width="8" style="3" customWidth="1"/>
    <col min="6373" max="6373" width="8.85546875" style="3" customWidth="1"/>
    <col min="6374" max="6374" width="10.140625" style="3" customWidth="1"/>
    <col min="6375" max="6380" width="7.85546875" style="3" customWidth="1"/>
    <col min="6381" max="6606" width="8.85546875" style="3"/>
    <col min="6607" max="6607" width="5.42578125" style="3" customWidth="1"/>
    <col min="6608" max="6609" width="12.85546875" style="3" customWidth="1"/>
    <col min="6610" max="6616" width="5.42578125" style="3" customWidth="1"/>
    <col min="6617" max="6618" width="8.42578125" style="3" customWidth="1"/>
    <col min="6619" max="6628" width="8" style="3" customWidth="1"/>
    <col min="6629" max="6629" width="8.85546875" style="3" customWidth="1"/>
    <col min="6630" max="6630" width="10.140625" style="3" customWidth="1"/>
    <col min="6631" max="6636" width="7.85546875" style="3" customWidth="1"/>
    <col min="6637" max="6862" width="8.85546875" style="3"/>
    <col min="6863" max="6863" width="5.42578125" style="3" customWidth="1"/>
    <col min="6864" max="6865" width="12.85546875" style="3" customWidth="1"/>
    <col min="6866" max="6872" width="5.42578125" style="3" customWidth="1"/>
    <col min="6873" max="6874" width="8.42578125" style="3" customWidth="1"/>
    <col min="6875" max="6884" width="8" style="3" customWidth="1"/>
    <col min="6885" max="6885" width="8.85546875" style="3" customWidth="1"/>
    <col min="6886" max="6886" width="10.140625" style="3" customWidth="1"/>
    <col min="6887" max="6892" width="7.85546875" style="3" customWidth="1"/>
    <col min="6893" max="7118" width="8.85546875" style="3"/>
    <col min="7119" max="7119" width="5.42578125" style="3" customWidth="1"/>
    <col min="7120" max="7121" width="12.85546875" style="3" customWidth="1"/>
    <col min="7122" max="7128" width="5.42578125" style="3" customWidth="1"/>
    <col min="7129" max="7130" width="8.42578125" style="3" customWidth="1"/>
    <col min="7131" max="7140" width="8" style="3" customWidth="1"/>
    <col min="7141" max="7141" width="8.85546875" style="3" customWidth="1"/>
    <col min="7142" max="7142" width="10.140625" style="3" customWidth="1"/>
    <col min="7143" max="7148" width="7.85546875" style="3" customWidth="1"/>
    <col min="7149" max="7374" width="8.85546875" style="3"/>
    <col min="7375" max="7375" width="5.42578125" style="3" customWidth="1"/>
    <col min="7376" max="7377" width="12.85546875" style="3" customWidth="1"/>
    <col min="7378" max="7384" width="5.42578125" style="3" customWidth="1"/>
    <col min="7385" max="7386" width="8.42578125" style="3" customWidth="1"/>
    <col min="7387" max="7396" width="8" style="3" customWidth="1"/>
    <col min="7397" max="7397" width="8.85546875" style="3" customWidth="1"/>
    <col min="7398" max="7398" width="10.140625" style="3" customWidth="1"/>
    <col min="7399" max="7404" width="7.85546875" style="3" customWidth="1"/>
    <col min="7405" max="7630" width="8.85546875" style="3"/>
    <col min="7631" max="7631" width="5.42578125" style="3" customWidth="1"/>
    <col min="7632" max="7633" width="12.85546875" style="3" customWidth="1"/>
    <col min="7634" max="7640" width="5.42578125" style="3" customWidth="1"/>
    <col min="7641" max="7642" width="8.42578125" style="3" customWidth="1"/>
    <col min="7643" max="7652" width="8" style="3" customWidth="1"/>
    <col min="7653" max="7653" width="8.85546875" style="3" customWidth="1"/>
    <col min="7654" max="7654" width="10.140625" style="3" customWidth="1"/>
    <col min="7655" max="7660" width="7.85546875" style="3" customWidth="1"/>
    <col min="7661" max="7886" width="8.85546875" style="3"/>
    <col min="7887" max="7887" width="5.42578125" style="3" customWidth="1"/>
    <col min="7888" max="7889" width="12.85546875" style="3" customWidth="1"/>
    <col min="7890" max="7896" width="5.42578125" style="3" customWidth="1"/>
    <col min="7897" max="7898" width="8.42578125" style="3" customWidth="1"/>
    <col min="7899" max="7908" width="8" style="3" customWidth="1"/>
    <col min="7909" max="7909" width="8.85546875" style="3" customWidth="1"/>
    <col min="7910" max="7910" width="10.140625" style="3" customWidth="1"/>
    <col min="7911" max="7916" width="7.85546875" style="3" customWidth="1"/>
    <col min="7917" max="8142" width="8.85546875" style="3"/>
    <col min="8143" max="8143" width="5.42578125" style="3" customWidth="1"/>
    <col min="8144" max="8145" width="12.85546875" style="3" customWidth="1"/>
    <col min="8146" max="8152" width="5.42578125" style="3" customWidth="1"/>
    <col min="8153" max="8154" width="8.42578125" style="3" customWidth="1"/>
    <col min="8155" max="8164" width="8" style="3" customWidth="1"/>
    <col min="8165" max="8165" width="8.85546875" style="3" customWidth="1"/>
    <col min="8166" max="8166" width="10.140625" style="3" customWidth="1"/>
    <col min="8167" max="8172" width="7.85546875" style="3" customWidth="1"/>
    <col min="8173" max="8398" width="8.85546875" style="3"/>
    <col min="8399" max="8399" width="5.42578125" style="3" customWidth="1"/>
    <col min="8400" max="8401" width="12.85546875" style="3" customWidth="1"/>
    <col min="8402" max="8408" width="5.42578125" style="3" customWidth="1"/>
    <col min="8409" max="8410" width="8.42578125" style="3" customWidth="1"/>
    <col min="8411" max="8420" width="8" style="3" customWidth="1"/>
    <col min="8421" max="8421" width="8.85546875" style="3" customWidth="1"/>
    <col min="8422" max="8422" width="10.140625" style="3" customWidth="1"/>
    <col min="8423" max="8428" width="7.85546875" style="3" customWidth="1"/>
    <col min="8429" max="8654" width="8.85546875" style="3"/>
    <col min="8655" max="8655" width="5.42578125" style="3" customWidth="1"/>
    <col min="8656" max="8657" width="12.85546875" style="3" customWidth="1"/>
    <col min="8658" max="8664" width="5.42578125" style="3" customWidth="1"/>
    <col min="8665" max="8666" width="8.42578125" style="3" customWidth="1"/>
    <col min="8667" max="8676" width="8" style="3" customWidth="1"/>
    <col min="8677" max="8677" width="8.85546875" style="3" customWidth="1"/>
    <col min="8678" max="8678" width="10.140625" style="3" customWidth="1"/>
    <col min="8679" max="8684" width="7.85546875" style="3" customWidth="1"/>
    <col min="8685" max="8910" width="8.85546875" style="3"/>
    <col min="8911" max="8911" width="5.42578125" style="3" customWidth="1"/>
    <col min="8912" max="8913" width="12.85546875" style="3" customWidth="1"/>
    <col min="8914" max="8920" width="5.42578125" style="3" customWidth="1"/>
    <col min="8921" max="8922" width="8.42578125" style="3" customWidth="1"/>
    <col min="8923" max="8932" width="8" style="3" customWidth="1"/>
    <col min="8933" max="8933" width="8.85546875" style="3" customWidth="1"/>
    <col min="8934" max="8934" width="10.140625" style="3" customWidth="1"/>
    <col min="8935" max="8940" width="7.85546875" style="3" customWidth="1"/>
    <col min="8941" max="9166" width="8.85546875" style="3"/>
    <col min="9167" max="9167" width="5.42578125" style="3" customWidth="1"/>
    <col min="9168" max="9169" width="12.85546875" style="3" customWidth="1"/>
    <col min="9170" max="9176" width="5.42578125" style="3" customWidth="1"/>
    <col min="9177" max="9178" width="8.42578125" style="3" customWidth="1"/>
    <col min="9179" max="9188" width="8" style="3" customWidth="1"/>
    <col min="9189" max="9189" width="8.85546875" style="3" customWidth="1"/>
    <col min="9190" max="9190" width="10.140625" style="3" customWidth="1"/>
    <col min="9191" max="9196" width="7.85546875" style="3" customWidth="1"/>
    <col min="9197" max="9422" width="8.85546875" style="3"/>
    <col min="9423" max="9423" width="5.42578125" style="3" customWidth="1"/>
    <col min="9424" max="9425" width="12.85546875" style="3" customWidth="1"/>
    <col min="9426" max="9432" width="5.42578125" style="3" customWidth="1"/>
    <col min="9433" max="9434" width="8.42578125" style="3" customWidth="1"/>
    <col min="9435" max="9444" width="8" style="3" customWidth="1"/>
    <col min="9445" max="9445" width="8.85546875" style="3" customWidth="1"/>
    <col min="9446" max="9446" width="10.140625" style="3" customWidth="1"/>
    <col min="9447" max="9452" width="7.85546875" style="3" customWidth="1"/>
    <col min="9453" max="9678" width="8.85546875" style="3"/>
    <col min="9679" max="9679" width="5.42578125" style="3" customWidth="1"/>
    <col min="9680" max="9681" width="12.85546875" style="3" customWidth="1"/>
    <col min="9682" max="9688" width="5.42578125" style="3" customWidth="1"/>
    <col min="9689" max="9690" width="8.42578125" style="3" customWidth="1"/>
    <col min="9691" max="9700" width="8" style="3" customWidth="1"/>
    <col min="9701" max="9701" width="8.85546875" style="3" customWidth="1"/>
    <col min="9702" max="9702" width="10.140625" style="3" customWidth="1"/>
    <col min="9703" max="9708" width="7.85546875" style="3" customWidth="1"/>
    <col min="9709" max="9934" width="8.85546875" style="3"/>
    <col min="9935" max="9935" width="5.42578125" style="3" customWidth="1"/>
    <col min="9936" max="9937" width="12.85546875" style="3" customWidth="1"/>
    <col min="9938" max="9944" width="5.42578125" style="3" customWidth="1"/>
    <col min="9945" max="9946" width="8.42578125" style="3" customWidth="1"/>
    <col min="9947" max="9956" width="8" style="3" customWidth="1"/>
    <col min="9957" max="9957" width="8.85546875" style="3" customWidth="1"/>
    <col min="9958" max="9958" width="10.140625" style="3" customWidth="1"/>
    <col min="9959" max="9964" width="7.85546875" style="3" customWidth="1"/>
    <col min="9965" max="10190" width="8.85546875" style="3"/>
    <col min="10191" max="10191" width="5.42578125" style="3" customWidth="1"/>
    <col min="10192" max="10193" width="12.85546875" style="3" customWidth="1"/>
    <col min="10194" max="10200" width="5.42578125" style="3" customWidth="1"/>
    <col min="10201" max="10202" width="8.42578125" style="3" customWidth="1"/>
    <col min="10203" max="10212" width="8" style="3" customWidth="1"/>
    <col min="10213" max="10213" width="8.85546875" style="3" customWidth="1"/>
    <col min="10214" max="10214" width="10.140625" style="3" customWidth="1"/>
    <col min="10215" max="10220" width="7.85546875" style="3" customWidth="1"/>
    <col min="10221" max="10446" width="8.85546875" style="3"/>
    <col min="10447" max="10447" width="5.42578125" style="3" customWidth="1"/>
    <col min="10448" max="10449" width="12.85546875" style="3" customWidth="1"/>
    <col min="10450" max="10456" width="5.42578125" style="3" customWidth="1"/>
    <col min="10457" max="10458" width="8.42578125" style="3" customWidth="1"/>
    <col min="10459" max="10468" width="8" style="3" customWidth="1"/>
    <col min="10469" max="10469" width="8.85546875" style="3" customWidth="1"/>
    <col min="10470" max="10470" width="10.140625" style="3" customWidth="1"/>
    <col min="10471" max="10476" width="7.85546875" style="3" customWidth="1"/>
    <col min="10477" max="10702" width="8.85546875" style="3"/>
    <col min="10703" max="10703" width="5.42578125" style="3" customWidth="1"/>
    <col min="10704" max="10705" width="12.85546875" style="3" customWidth="1"/>
    <col min="10706" max="10712" width="5.42578125" style="3" customWidth="1"/>
    <col min="10713" max="10714" width="8.42578125" style="3" customWidth="1"/>
    <col min="10715" max="10724" width="8" style="3" customWidth="1"/>
    <col min="10725" max="10725" width="8.85546875" style="3" customWidth="1"/>
    <col min="10726" max="10726" width="10.140625" style="3" customWidth="1"/>
    <col min="10727" max="10732" width="7.85546875" style="3" customWidth="1"/>
    <col min="10733" max="10958" width="8.85546875" style="3"/>
    <col min="10959" max="10959" width="5.42578125" style="3" customWidth="1"/>
    <col min="10960" max="10961" width="12.85546875" style="3" customWidth="1"/>
    <col min="10962" max="10968" width="5.42578125" style="3" customWidth="1"/>
    <col min="10969" max="10970" width="8.42578125" style="3" customWidth="1"/>
    <col min="10971" max="10980" width="8" style="3" customWidth="1"/>
    <col min="10981" max="10981" width="8.85546875" style="3" customWidth="1"/>
    <col min="10982" max="10982" width="10.140625" style="3" customWidth="1"/>
    <col min="10983" max="10988" width="7.85546875" style="3" customWidth="1"/>
    <col min="10989" max="11214" width="8.85546875" style="3"/>
    <col min="11215" max="11215" width="5.42578125" style="3" customWidth="1"/>
    <col min="11216" max="11217" width="12.85546875" style="3" customWidth="1"/>
    <col min="11218" max="11224" width="5.42578125" style="3" customWidth="1"/>
    <col min="11225" max="11226" width="8.42578125" style="3" customWidth="1"/>
    <col min="11227" max="11236" width="8" style="3" customWidth="1"/>
    <col min="11237" max="11237" width="8.85546875" style="3" customWidth="1"/>
    <col min="11238" max="11238" width="10.140625" style="3" customWidth="1"/>
    <col min="11239" max="11244" width="7.85546875" style="3" customWidth="1"/>
    <col min="11245" max="11470" width="8.85546875" style="3"/>
    <col min="11471" max="11471" width="5.42578125" style="3" customWidth="1"/>
    <col min="11472" max="11473" width="12.85546875" style="3" customWidth="1"/>
    <col min="11474" max="11480" width="5.42578125" style="3" customWidth="1"/>
    <col min="11481" max="11482" width="8.42578125" style="3" customWidth="1"/>
    <col min="11483" max="11492" width="8" style="3" customWidth="1"/>
    <col min="11493" max="11493" width="8.85546875" style="3" customWidth="1"/>
    <col min="11494" max="11494" width="10.140625" style="3" customWidth="1"/>
    <col min="11495" max="11500" width="7.85546875" style="3" customWidth="1"/>
    <col min="11501" max="11726" width="8.85546875" style="3"/>
    <col min="11727" max="11727" width="5.42578125" style="3" customWidth="1"/>
    <col min="11728" max="11729" width="12.85546875" style="3" customWidth="1"/>
    <col min="11730" max="11736" width="5.42578125" style="3" customWidth="1"/>
    <col min="11737" max="11738" width="8.42578125" style="3" customWidth="1"/>
    <col min="11739" max="11748" width="8" style="3" customWidth="1"/>
    <col min="11749" max="11749" width="8.85546875" style="3" customWidth="1"/>
    <col min="11750" max="11750" width="10.140625" style="3" customWidth="1"/>
    <col min="11751" max="11756" width="7.85546875" style="3" customWidth="1"/>
    <col min="11757" max="11982" width="8.85546875" style="3"/>
    <col min="11983" max="11983" width="5.42578125" style="3" customWidth="1"/>
    <col min="11984" max="11985" width="12.85546875" style="3" customWidth="1"/>
    <col min="11986" max="11992" width="5.42578125" style="3" customWidth="1"/>
    <col min="11993" max="11994" width="8.42578125" style="3" customWidth="1"/>
    <col min="11995" max="12004" width="8" style="3" customWidth="1"/>
    <col min="12005" max="12005" width="8.85546875" style="3" customWidth="1"/>
    <col min="12006" max="12006" width="10.140625" style="3" customWidth="1"/>
    <col min="12007" max="12012" width="7.85546875" style="3" customWidth="1"/>
    <col min="12013" max="12238" width="8.85546875" style="3"/>
    <col min="12239" max="12239" width="5.42578125" style="3" customWidth="1"/>
    <col min="12240" max="12241" width="12.85546875" style="3" customWidth="1"/>
    <col min="12242" max="12248" width="5.42578125" style="3" customWidth="1"/>
    <col min="12249" max="12250" width="8.42578125" style="3" customWidth="1"/>
    <col min="12251" max="12260" width="8" style="3" customWidth="1"/>
    <col min="12261" max="12261" width="8.85546875" style="3" customWidth="1"/>
    <col min="12262" max="12262" width="10.140625" style="3" customWidth="1"/>
    <col min="12263" max="12268" width="7.85546875" style="3" customWidth="1"/>
    <col min="12269" max="12494" width="8.85546875" style="3"/>
    <col min="12495" max="12495" width="5.42578125" style="3" customWidth="1"/>
    <col min="12496" max="12497" width="12.85546875" style="3" customWidth="1"/>
    <col min="12498" max="12504" width="5.42578125" style="3" customWidth="1"/>
    <col min="12505" max="12506" width="8.42578125" style="3" customWidth="1"/>
    <col min="12507" max="12516" width="8" style="3" customWidth="1"/>
    <col min="12517" max="12517" width="8.85546875" style="3" customWidth="1"/>
    <col min="12518" max="12518" width="10.140625" style="3" customWidth="1"/>
    <col min="12519" max="12524" width="7.85546875" style="3" customWidth="1"/>
    <col min="12525" max="12750" width="8.85546875" style="3"/>
    <col min="12751" max="12751" width="5.42578125" style="3" customWidth="1"/>
    <col min="12752" max="12753" width="12.85546875" style="3" customWidth="1"/>
    <col min="12754" max="12760" width="5.42578125" style="3" customWidth="1"/>
    <col min="12761" max="12762" width="8.42578125" style="3" customWidth="1"/>
    <col min="12763" max="12772" width="8" style="3" customWidth="1"/>
    <col min="12773" max="12773" width="8.85546875" style="3" customWidth="1"/>
    <col min="12774" max="12774" width="10.140625" style="3" customWidth="1"/>
    <col min="12775" max="12780" width="7.85546875" style="3" customWidth="1"/>
    <col min="12781" max="13006" width="8.85546875" style="3"/>
    <col min="13007" max="13007" width="5.42578125" style="3" customWidth="1"/>
    <col min="13008" max="13009" width="12.85546875" style="3" customWidth="1"/>
    <col min="13010" max="13016" width="5.42578125" style="3" customWidth="1"/>
    <col min="13017" max="13018" width="8.42578125" style="3" customWidth="1"/>
    <col min="13019" max="13028" width="8" style="3" customWidth="1"/>
    <col min="13029" max="13029" width="8.85546875" style="3" customWidth="1"/>
    <col min="13030" max="13030" width="10.140625" style="3" customWidth="1"/>
    <col min="13031" max="13036" width="7.85546875" style="3" customWidth="1"/>
    <col min="13037" max="13262" width="8.85546875" style="3"/>
    <col min="13263" max="13263" width="5.42578125" style="3" customWidth="1"/>
    <col min="13264" max="13265" width="12.85546875" style="3" customWidth="1"/>
    <col min="13266" max="13272" width="5.42578125" style="3" customWidth="1"/>
    <col min="13273" max="13274" width="8.42578125" style="3" customWidth="1"/>
    <col min="13275" max="13284" width="8" style="3" customWidth="1"/>
    <col min="13285" max="13285" width="8.85546875" style="3" customWidth="1"/>
    <col min="13286" max="13286" width="10.140625" style="3" customWidth="1"/>
    <col min="13287" max="13292" width="7.85546875" style="3" customWidth="1"/>
    <col min="13293" max="13518" width="8.85546875" style="3"/>
    <col min="13519" max="13519" width="5.42578125" style="3" customWidth="1"/>
    <col min="13520" max="13521" width="12.85546875" style="3" customWidth="1"/>
    <col min="13522" max="13528" width="5.42578125" style="3" customWidth="1"/>
    <col min="13529" max="13530" width="8.42578125" style="3" customWidth="1"/>
    <col min="13531" max="13540" width="8" style="3" customWidth="1"/>
    <col min="13541" max="13541" width="8.85546875" style="3" customWidth="1"/>
    <col min="13542" max="13542" width="10.140625" style="3" customWidth="1"/>
    <col min="13543" max="13548" width="7.85546875" style="3" customWidth="1"/>
    <col min="13549" max="13774" width="8.85546875" style="3"/>
    <col min="13775" max="13775" width="5.42578125" style="3" customWidth="1"/>
    <col min="13776" max="13777" width="12.85546875" style="3" customWidth="1"/>
    <col min="13778" max="13784" width="5.42578125" style="3" customWidth="1"/>
    <col min="13785" max="13786" width="8.42578125" style="3" customWidth="1"/>
    <col min="13787" max="13796" width="8" style="3" customWidth="1"/>
    <col min="13797" max="13797" width="8.85546875" style="3" customWidth="1"/>
    <col min="13798" max="13798" width="10.140625" style="3" customWidth="1"/>
    <col min="13799" max="13804" width="7.85546875" style="3" customWidth="1"/>
    <col min="13805" max="14030" width="8.85546875" style="3"/>
    <col min="14031" max="14031" width="5.42578125" style="3" customWidth="1"/>
    <col min="14032" max="14033" width="12.85546875" style="3" customWidth="1"/>
    <col min="14034" max="14040" width="5.42578125" style="3" customWidth="1"/>
    <col min="14041" max="14042" width="8.42578125" style="3" customWidth="1"/>
    <col min="14043" max="14052" width="8" style="3" customWidth="1"/>
    <col min="14053" max="14053" width="8.85546875" style="3" customWidth="1"/>
    <col min="14054" max="14054" width="10.140625" style="3" customWidth="1"/>
    <col min="14055" max="14060" width="7.85546875" style="3" customWidth="1"/>
    <col min="14061" max="14286" width="8.85546875" style="3"/>
    <col min="14287" max="14287" width="5.42578125" style="3" customWidth="1"/>
    <col min="14288" max="14289" width="12.85546875" style="3" customWidth="1"/>
    <col min="14290" max="14296" width="5.42578125" style="3" customWidth="1"/>
    <col min="14297" max="14298" width="8.42578125" style="3" customWidth="1"/>
    <col min="14299" max="14308" width="8" style="3" customWidth="1"/>
    <col min="14309" max="14309" width="8.85546875" style="3" customWidth="1"/>
    <col min="14310" max="14310" width="10.140625" style="3" customWidth="1"/>
    <col min="14311" max="14316" width="7.85546875" style="3" customWidth="1"/>
    <col min="14317" max="14542" width="8.85546875" style="3"/>
    <col min="14543" max="14543" width="5.42578125" style="3" customWidth="1"/>
    <col min="14544" max="14545" width="12.85546875" style="3" customWidth="1"/>
    <col min="14546" max="14552" width="5.42578125" style="3" customWidth="1"/>
    <col min="14553" max="14554" width="8.42578125" style="3" customWidth="1"/>
    <col min="14555" max="14564" width="8" style="3" customWidth="1"/>
    <col min="14565" max="14565" width="8.85546875" style="3" customWidth="1"/>
    <col min="14566" max="14566" width="10.140625" style="3" customWidth="1"/>
    <col min="14567" max="14572" width="7.85546875" style="3" customWidth="1"/>
    <col min="14573" max="14798" width="8.85546875" style="3"/>
    <col min="14799" max="14799" width="5.42578125" style="3" customWidth="1"/>
    <col min="14800" max="14801" width="12.85546875" style="3" customWidth="1"/>
    <col min="14802" max="14808" width="5.42578125" style="3" customWidth="1"/>
    <col min="14809" max="14810" width="8.42578125" style="3" customWidth="1"/>
    <col min="14811" max="14820" width="8" style="3" customWidth="1"/>
    <col min="14821" max="14821" width="8.85546875" style="3" customWidth="1"/>
    <col min="14822" max="14822" width="10.140625" style="3" customWidth="1"/>
    <col min="14823" max="14828" width="7.85546875" style="3" customWidth="1"/>
    <col min="14829" max="15054" width="8.85546875" style="3"/>
    <col min="15055" max="15055" width="5.42578125" style="3" customWidth="1"/>
    <col min="15056" max="15057" width="12.85546875" style="3" customWidth="1"/>
    <col min="15058" max="15064" width="5.42578125" style="3" customWidth="1"/>
    <col min="15065" max="15066" width="8.42578125" style="3" customWidth="1"/>
    <col min="15067" max="15076" width="8" style="3" customWidth="1"/>
    <col min="15077" max="15077" width="8.85546875" style="3" customWidth="1"/>
    <col min="15078" max="15078" width="10.140625" style="3" customWidth="1"/>
    <col min="15079" max="15084" width="7.85546875" style="3" customWidth="1"/>
    <col min="15085" max="15310" width="8.85546875" style="3"/>
    <col min="15311" max="15311" width="5.42578125" style="3" customWidth="1"/>
    <col min="15312" max="15313" width="12.85546875" style="3" customWidth="1"/>
    <col min="15314" max="15320" width="5.42578125" style="3" customWidth="1"/>
    <col min="15321" max="15322" width="8.42578125" style="3" customWidth="1"/>
    <col min="15323" max="15332" width="8" style="3" customWidth="1"/>
    <col min="15333" max="15333" width="8.85546875" style="3" customWidth="1"/>
    <col min="15334" max="15334" width="10.140625" style="3" customWidth="1"/>
    <col min="15335" max="15340" width="7.85546875" style="3" customWidth="1"/>
    <col min="15341" max="15566" width="8.85546875" style="3"/>
    <col min="15567" max="15567" width="5.42578125" style="3" customWidth="1"/>
    <col min="15568" max="15569" width="12.85546875" style="3" customWidth="1"/>
    <col min="15570" max="15576" width="5.42578125" style="3" customWidth="1"/>
    <col min="15577" max="15578" width="8.42578125" style="3" customWidth="1"/>
    <col min="15579" max="15588" width="8" style="3" customWidth="1"/>
    <col min="15589" max="15589" width="8.85546875" style="3" customWidth="1"/>
    <col min="15590" max="15590" width="10.140625" style="3" customWidth="1"/>
    <col min="15591" max="15596" width="7.85546875" style="3" customWidth="1"/>
    <col min="15597" max="15822" width="8.85546875" style="3"/>
    <col min="15823" max="15823" width="5.42578125" style="3" customWidth="1"/>
    <col min="15824" max="15825" width="12.85546875" style="3" customWidth="1"/>
    <col min="15826" max="15832" width="5.42578125" style="3" customWidth="1"/>
    <col min="15833" max="15834" width="8.42578125" style="3" customWidth="1"/>
    <col min="15835" max="15844" width="8" style="3" customWidth="1"/>
    <col min="15845" max="15845" width="8.85546875" style="3" customWidth="1"/>
    <col min="15846" max="15846" width="10.140625" style="3" customWidth="1"/>
    <col min="15847" max="15852" width="7.85546875" style="3" customWidth="1"/>
    <col min="15853" max="16078" width="8.85546875" style="3"/>
    <col min="16079" max="16079" width="5.42578125" style="3" customWidth="1"/>
    <col min="16080" max="16081" width="12.85546875" style="3" customWidth="1"/>
    <col min="16082" max="16088" width="5.42578125" style="3" customWidth="1"/>
    <col min="16089" max="16090" width="8.42578125" style="3" customWidth="1"/>
    <col min="16091" max="16100" width="8" style="3" customWidth="1"/>
    <col min="16101" max="16101" width="8.85546875" style="3" customWidth="1"/>
    <col min="16102" max="16102" width="10.140625" style="3" customWidth="1"/>
    <col min="16103" max="16108" width="7.85546875" style="3" customWidth="1"/>
    <col min="16109" max="16384" width="8.85546875" style="3"/>
  </cols>
  <sheetData>
    <row r="1" spans="1:38" ht="39.75" customHeight="1">
      <c r="A1" s="38"/>
      <c r="B1" s="38"/>
      <c r="C1" s="23"/>
      <c r="D1" s="23"/>
      <c r="E1" s="23"/>
      <c r="F1" s="23"/>
      <c r="G1" s="23"/>
      <c r="H1" s="29"/>
      <c r="I1" s="29"/>
      <c r="J1" s="29"/>
      <c r="K1" s="29"/>
      <c r="L1" s="29"/>
      <c r="M1" s="29"/>
      <c r="N1" s="29"/>
      <c r="O1" s="29"/>
      <c r="P1" s="29"/>
      <c r="Q1" s="29"/>
      <c r="R1" s="473" t="s">
        <v>49</v>
      </c>
      <c r="S1" s="473"/>
      <c r="T1" s="229"/>
      <c r="U1" s="229"/>
      <c r="V1" s="4"/>
      <c r="W1" s="4"/>
      <c r="X1" s="4"/>
      <c r="Y1" s="29"/>
      <c r="Z1" s="29"/>
      <c r="AA1" s="29"/>
      <c r="AB1" s="29"/>
      <c r="AC1" s="189"/>
      <c r="AD1" s="189"/>
      <c r="AE1" s="189"/>
      <c r="AF1" s="189"/>
      <c r="AG1" s="189"/>
      <c r="AH1" s="189"/>
      <c r="AI1" s="189"/>
      <c r="AJ1" s="474" t="s">
        <v>48</v>
      </c>
      <c r="AK1" s="474"/>
      <c r="AL1" s="474"/>
    </row>
    <row r="2" spans="1:38" ht="53.25" customHeight="1">
      <c r="A2" s="4"/>
      <c r="B2" s="4"/>
      <c r="C2" s="23"/>
      <c r="D2" s="23"/>
      <c r="E2" s="23"/>
      <c r="F2" s="23"/>
      <c r="G2" s="23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4"/>
      <c r="W2" s="4"/>
      <c r="X2" s="4"/>
      <c r="Y2" s="29"/>
      <c r="Z2" s="29"/>
      <c r="AA2" s="29"/>
      <c r="AB2" s="29"/>
      <c r="AC2" s="29"/>
      <c r="AD2" s="29"/>
      <c r="AE2" s="190"/>
      <c r="AF2" s="190"/>
      <c r="AG2" s="189"/>
      <c r="AH2" s="189"/>
      <c r="AI2" s="189"/>
      <c r="AJ2" s="189"/>
      <c r="AK2" s="189"/>
      <c r="AL2" s="189"/>
    </row>
    <row r="3" spans="1:38" s="34" customFormat="1" ht="17.25" customHeight="1">
      <c r="A3" s="475" t="s">
        <v>47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226"/>
      <c r="U3" s="226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34" customFormat="1" ht="17.25" customHeight="1">
      <c r="A4" s="475" t="s">
        <v>714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226"/>
      <c r="U4" s="226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s="6" customFormat="1" ht="21" customHeight="1">
      <c r="A5" s="23"/>
      <c r="B5" s="23"/>
      <c r="C5" s="23"/>
      <c r="D5" s="23"/>
      <c r="E5" s="23"/>
      <c r="F5" s="23"/>
      <c r="G5" s="2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3"/>
      <c r="W5" s="23"/>
      <c r="X5" s="23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8"/>
      <c r="AL5" s="28"/>
    </row>
    <row r="6" spans="1:38" s="15" customFormat="1" ht="18" customHeight="1">
      <c r="A6" s="33"/>
      <c r="B6" s="33"/>
      <c r="C6" s="75"/>
      <c r="D6" s="30"/>
      <c r="E6" s="30"/>
      <c r="F6" s="30"/>
      <c r="G6" s="30"/>
      <c r="H6" s="30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8"/>
      <c r="AL6" s="28"/>
    </row>
    <row r="7" spans="1:38" s="15" customFormat="1" ht="18.75" customHeight="1">
      <c r="A7" s="32"/>
      <c r="B7" s="377"/>
      <c r="C7" s="377"/>
      <c r="D7" s="377"/>
      <c r="E7" s="377"/>
      <c r="F7" s="377"/>
      <c r="G7" s="377"/>
      <c r="H7" s="377"/>
      <c r="I7" s="30"/>
      <c r="J7" s="30"/>
      <c r="K7" s="30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8"/>
      <c r="AL7" s="28"/>
    </row>
    <row r="8" spans="1:38" s="15" customFormat="1" ht="24" customHeight="1">
      <c r="A8" s="32"/>
      <c r="B8" s="405"/>
      <c r="C8" s="405"/>
      <c r="D8" s="405"/>
      <c r="E8" s="405"/>
      <c r="F8" s="405"/>
      <c r="G8" s="405"/>
      <c r="H8" s="405"/>
      <c r="I8" s="32"/>
      <c r="J8" s="454"/>
      <c r="K8" s="454"/>
      <c r="L8" s="28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8"/>
      <c r="AL8" s="28"/>
    </row>
    <row r="9" spans="1:38" s="15" customFormat="1" ht="18.75" customHeight="1">
      <c r="A9" s="32"/>
      <c r="B9" s="405"/>
      <c r="C9" s="405"/>
      <c r="D9" s="405"/>
      <c r="E9" s="405"/>
      <c r="F9" s="405"/>
      <c r="G9" s="405"/>
      <c r="H9" s="405"/>
      <c r="I9" s="32"/>
      <c r="J9" s="186"/>
      <c r="K9" s="186"/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8"/>
      <c r="AL9" s="28"/>
    </row>
    <row r="10" spans="1:38" s="15" customFormat="1" ht="25.5" customHeight="1">
      <c r="A10" s="1"/>
      <c r="B10" s="1"/>
      <c r="C10" s="31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8"/>
      <c r="AL10" s="28"/>
    </row>
    <row r="11" spans="1:38" s="6" customFormat="1" ht="18" customHeight="1">
      <c r="A11" s="406" t="s">
        <v>0</v>
      </c>
      <c r="B11" s="406"/>
      <c r="C11" s="406"/>
      <c r="D11" s="22"/>
      <c r="E11" s="22"/>
      <c r="F11" s="22"/>
      <c r="G11" s="22"/>
      <c r="H11" s="147"/>
      <c r="I11" s="147"/>
      <c r="J11" s="147"/>
      <c r="K11" s="147"/>
      <c r="L11" s="147"/>
      <c r="M11" s="147"/>
      <c r="N11" s="187"/>
      <c r="O11" s="187"/>
      <c r="P11" s="187"/>
      <c r="Q11" s="187"/>
      <c r="R11" s="187"/>
      <c r="S11" s="188" t="s">
        <v>1</v>
      </c>
      <c r="T11" s="188"/>
      <c r="U11" s="188"/>
      <c r="V11" s="25"/>
      <c r="W11" s="25"/>
      <c r="X11" s="25"/>
      <c r="Y11" s="29"/>
      <c r="Z11" s="29"/>
      <c r="AA11" s="191"/>
      <c r="AB11" s="191"/>
      <c r="AC11" s="191"/>
      <c r="AD11" s="191"/>
      <c r="AE11" s="191"/>
      <c r="AF11" s="191"/>
      <c r="AG11" s="29"/>
      <c r="AH11" s="29"/>
      <c r="AI11" s="29"/>
      <c r="AJ11" s="29"/>
      <c r="AK11" s="28"/>
      <c r="AL11" s="188" t="s">
        <v>1</v>
      </c>
    </row>
    <row r="12" spans="1:38" s="6" customFormat="1" ht="21.75" customHeight="1">
      <c r="A12" s="478" t="s">
        <v>2</v>
      </c>
      <c r="B12" s="479"/>
      <c r="C12" s="469" t="s">
        <v>3</v>
      </c>
      <c r="D12" s="21"/>
      <c r="E12" s="20"/>
      <c r="F12" s="20"/>
      <c r="G12" s="20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7"/>
      <c r="T12" s="476" t="s">
        <v>45</v>
      </c>
      <c r="U12" s="477"/>
      <c r="V12" s="478" t="s">
        <v>2</v>
      </c>
      <c r="W12" s="479"/>
      <c r="X12" s="470" t="s">
        <v>3</v>
      </c>
      <c r="Y12" s="478"/>
      <c r="Z12" s="479"/>
      <c r="AA12" s="479"/>
      <c r="AB12" s="479"/>
      <c r="AC12" s="479"/>
      <c r="AD12" s="479"/>
      <c r="AE12" s="479"/>
      <c r="AF12" s="480"/>
      <c r="AG12" s="481" t="s">
        <v>46</v>
      </c>
      <c r="AH12" s="19"/>
      <c r="AI12" s="19"/>
      <c r="AJ12" s="19"/>
      <c r="AK12" s="19"/>
      <c r="AL12" s="19"/>
    </row>
    <row r="13" spans="1:38" s="6" customFormat="1" ht="27.75" customHeight="1">
      <c r="A13" s="498"/>
      <c r="B13" s="499"/>
      <c r="C13" s="469"/>
      <c r="D13" s="484" t="s">
        <v>45</v>
      </c>
      <c r="E13" s="485"/>
      <c r="F13" s="488" t="s">
        <v>31</v>
      </c>
      <c r="G13" s="488"/>
      <c r="H13" s="489" t="s">
        <v>43</v>
      </c>
      <c r="I13" s="476"/>
      <c r="J13" s="476"/>
      <c r="K13" s="477"/>
      <c r="L13" s="469" t="s">
        <v>42</v>
      </c>
      <c r="M13" s="469"/>
      <c r="N13" s="469"/>
      <c r="O13" s="469"/>
      <c r="P13" s="469" t="s">
        <v>41</v>
      </c>
      <c r="Q13" s="469"/>
      <c r="R13" s="469"/>
      <c r="S13" s="469"/>
      <c r="T13" s="476" t="s">
        <v>41</v>
      </c>
      <c r="U13" s="477"/>
      <c r="V13" s="498"/>
      <c r="W13" s="499"/>
      <c r="X13" s="471"/>
      <c r="Y13" s="490" t="s">
        <v>44</v>
      </c>
      <c r="Z13" s="468" t="s">
        <v>31</v>
      </c>
      <c r="AA13" s="469" t="s">
        <v>43</v>
      </c>
      <c r="AB13" s="469"/>
      <c r="AC13" s="469" t="s">
        <v>42</v>
      </c>
      <c r="AD13" s="469"/>
      <c r="AE13" s="469" t="s">
        <v>41</v>
      </c>
      <c r="AF13" s="469"/>
      <c r="AG13" s="482"/>
      <c r="AH13" s="452" t="s">
        <v>31</v>
      </c>
      <c r="AI13" s="449" t="s">
        <v>40</v>
      </c>
      <c r="AJ13" s="18"/>
      <c r="AK13" s="449" t="s">
        <v>39</v>
      </c>
      <c r="AL13" s="257"/>
    </row>
    <row r="14" spans="1:38" s="15" customFormat="1" ht="28.5" customHeight="1">
      <c r="A14" s="498"/>
      <c r="B14" s="499"/>
      <c r="C14" s="469"/>
      <c r="D14" s="484"/>
      <c r="E14" s="485"/>
      <c r="F14" s="488"/>
      <c r="G14" s="488"/>
      <c r="H14" s="469" t="s">
        <v>38</v>
      </c>
      <c r="I14" s="469"/>
      <c r="J14" s="469" t="s">
        <v>37</v>
      </c>
      <c r="K14" s="469"/>
      <c r="L14" s="469" t="s">
        <v>36</v>
      </c>
      <c r="M14" s="469"/>
      <c r="N14" s="469" t="s">
        <v>35</v>
      </c>
      <c r="O14" s="469"/>
      <c r="P14" s="469" t="s">
        <v>34</v>
      </c>
      <c r="Q14" s="469"/>
      <c r="R14" s="469" t="s">
        <v>33</v>
      </c>
      <c r="S14" s="469"/>
      <c r="T14" s="489" t="s">
        <v>32</v>
      </c>
      <c r="U14" s="477"/>
      <c r="V14" s="498"/>
      <c r="W14" s="499"/>
      <c r="X14" s="471"/>
      <c r="Y14" s="490"/>
      <c r="Z14" s="468"/>
      <c r="AA14" s="192"/>
      <c r="AB14" s="193"/>
      <c r="AC14" s="466" t="s">
        <v>30</v>
      </c>
      <c r="AD14" s="193"/>
      <c r="AE14" s="466" t="s">
        <v>30</v>
      </c>
      <c r="AF14" s="193"/>
      <c r="AG14" s="482"/>
      <c r="AH14" s="452"/>
      <c r="AI14" s="450"/>
      <c r="AJ14" s="492" t="s">
        <v>31</v>
      </c>
      <c r="AK14" s="450"/>
      <c r="AL14" s="493" t="s">
        <v>31</v>
      </c>
    </row>
    <row r="15" spans="1:38" s="6" customFormat="1" ht="61.5" customHeight="1">
      <c r="A15" s="500"/>
      <c r="B15" s="501"/>
      <c r="C15" s="469"/>
      <c r="D15" s="486"/>
      <c r="E15" s="487"/>
      <c r="F15" s="488"/>
      <c r="G15" s="488"/>
      <c r="H15" s="231" t="s">
        <v>30</v>
      </c>
      <c r="I15" s="149" t="s">
        <v>31</v>
      </c>
      <c r="J15" s="148" t="s">
        <v>30</v>
      </c>
      <c r="K15" s="149" t="s">
        <v>31</v>
      </c>
      <c r="L15" s="148" t="s">
        <v>30</v>
      </c>
      <c r="M15" s="149" t="s">
        <v>31</v>
      </c>
      <c r="N15" s="148" t="s">
        <v>30</v>
      </c>
      <c r="O15" s="149" t="s">
        <v>31</v>
      </c>
      <c r="P15" s="148" t="s">
        <v>30</v>
      </c>
      <c r="Q15" s="149" t="s">
        <v>31</v>
      </c>
      <c r="R15" s="148" t="s">
        <v>30</v>
      </c>
      <c r="S15" s="149" t="s">
        <v>31</v>
      </c>
      <c r="T15" s="11" t="s">
        <v>30</v>
      </c>
      <c r="U15" s="85" t="s">
        <v>31</v>
      </c>
      <c r="V15" s="500"/>
      <c r="W15" s="501"/>
      <c r="X15" s="472"/>
      <c r="Y15" s="491"/>
      <c r="Z15" s="468"/>
      <c r="AA15" s="194" t="s">
        <v>30</v>
      </c>
      <c r="AB15" s="195" t="s">
        <v>31</v>
      </c>
      <c r="AC15" s="467"/>
      <c r="AD15" s="195" t="s">
        <v>31</v>
      </c>
      <c r="AE15" s="467"/>
      <c r="AF15" s="148" t="s">
        <v>31</v>
      </c>
      <c r="AG15" s="483"/>
      <c r="AH15" s="452"/>
      <c r="AI15" s="451"/>
      <c r="AJ15" s="492"/>
      <c r="AK15" s="451"/>
      <c r="AL15" s="493"/>
    </row>
    <row r="16" spans="1:38" s="6" customFormat="1" ht="17.25" customHeight="1">
      <c r="A16" s="489" t="s">
        <v>4</v>
      </c>
      <c r="B16" s="476"/>
      <c r="C16" s="10" t="s">
        <v>5</v>
      </c>
      <c r="D16" s="494">
        <v>1</v>
      </c>
      <c r="E16" s="495"/>
      <c r="F16" s="494">
        <v>2</v>
      </c>
      <c r="G16" s="495"/>
      <c r="H16" s="209">
        <v>3</v>
      </c>
      <c r="I16" s="167">
        <v>4</v>
      </c>
      <c r="J16" s="167">
        <v>5</v>
      </c>
      <c r="K16" s="167">
        <v>6</v>
      </c>
      <c r="L16" s="167">
        <v>7</v>
      </c>
      <c r="M16" s="167">
        <v>8</v>
      </c>
      <c r="N16" s="167">
        <v>9</v>
      </c>
      <c r="O16" s="167">
        <v>10</v>
      </c>
      <c r="P16" s="167">
        <v>11</v>
      </c>
      <c r="Q16" s="167">
        <v>12</v>
      </c>
      <c r="R16" s="167">
        <v>13</v>
      </c>
      <c r="S16" s="167">
        <v>14</v>
      </c>
      <c r="T16" s="84">
        <v>15</v>
      </c>
      <c r="U16" s="84">
        <v>16</v>
      </c>
      <c r="V16" s="496" t="s">
        <v>4</v>
      </c>
      <c r="W16" s="497"/>
      <c r="X16" s="10" t="s">
        <v>5</v>
      </c>
      <c r="Y16" s="167">
        <v>17</v>
      </c>
      <c r="Z16" s="167">
        <v>18</v>
      </c>
      <c r="AA16" s="167">
        <v>19</v>
      </c>
      <c r="AB16" s="167">
        <v>20</v>
      </c>
      <c r="AC16" s="167">
        <v>21</v>
      </c>
      <c r="AD16" s="167">
        <v>22</v>
      </c>
      <c r="AE16" s="167">
        <v>23</v>
      </c>
      <c r="AF16" s="167">
        <v>24</v>
      </c>
      <c r="AG16" s="167">
        <v>25</v>
      </c>
      <c r="AH16" s="167">
        <v>26</v>
      </c>
      <c r="AI16" s="167">
        <v>27</v>
      </c>
      <c r="AJ16" s="167">
        <v>28</v>
      </c>
      <c r="AK16" s="167">
        <v>29</v>
      </c>
      <c r="AL16" s="209">
        <v>30</v>
      </c>
    </row>
    <row r="17" spans="1:38" s="87" customFormat="1" ht="21" customHeight="1">
      <c r="A17" s="463" t="s">
        <v>159</v>
      </c>
      <c r="B17" s="464"/>
      <c r="C17" s="208">
        <v>1</v>
      </c>
      <c r="D17" s="457">
        <f>+D18+D19</f>
        <v>19734</v>
      </c>
      <c r="E17" s="457"/>
      <c r="F17" s="457">
        <f>+F18+F19</f>
        <v>8839</v>
      </c>
      <c r="G17" s="457"/>
      <c r="H17" s="45">
        <f>+H18+H19</f>
        <v>1425</v>
      </c>
      <c r="I17" s="45">
        <f>+I18+I19</f>
        <v>524</v>
      </c>
      <c r="J17" s="45">
        <f t="shared" ref="J17:S17" si="0">+J18+J19</f>
        <v>659</v>
      </c>
      <c r="K17" s="45">
        <f t="shared" si="0"/>
        <v>266</v>
      </c>
      <c r="L17" s="45">
        <f t="shared" si="0"/>
        <v>10953</v>
      </c>
      <c r="M17" s="45">
        <f t="shared" si="0"/>
        <v>5623</v>
      </c>
      <c r="N17" s="45">
        <f t="shared" si="0"/>
        <v>6132</v>
      </c>
      <c r="O17" s="45">
        <f t="shared" si="0"/>
        <v>2177</v>
      </c>
      <c r="P17" s="45">
        <f t="shared" si="0"/>
        <v>375</v>
      </c>
      <c r="Q17" s="45">
        <f t="shared" si="0"/>
        <v>108</v>
      </c>
      <c r="R17" s="45">
        <f t="shared" si="0"/>
        <v>70</v>
      </c>
      <c r="S17" s="45">
        <f t="shared" si="0"/>
        <v>38</v>
      </c>
      <c r="T17" s="45">
        <f>+T18+T19</f>
        <v>120</v>
      </c>
      <c r="U17" s="45">
        <f>+U18+U19</f>
        <v>103</v>
      </c>
      <c r="V17" s="379" t="str">
        <f t="shared" ref="V17:V48" si="1">+A17</f>
        <v>БҮГД-75</v>
      </c>
      <c r="W17" s="379"/>
      <c r="X17" s="43">
        <v>1</v>
      </c>
      <c r="Y17" s="45">
        <f t="shared" ref="Y17:AL17" si="2">+Y18+Y19</f>
        <v>8987</v>
      </c>
      <c r="Z17" s="45">
        <f t="shared" si="2"/>
        <v>3804</v>
      </c>
      <c r="AA17" s="45">
        <f t="shared" si="2"/>
        <v>1011</v>
      </c>
      <c r="AB17" s="45">
        <f t="shared" si="2"/>
        <v>333</v>
      </c>
      <c r="AC17" s="45">
        <f t="shared" si="2"/>
        <v>7522</v>
      </c>
      <c r="AD17" s="45">
        <f t="shared" si="2"/>
        <v>3280</v>
      </c>
      <c r="AE17" s="45">
        <f t="shared" si="2"/>
        <v>454</v>
      </c>
      <c r="AF17" s="45">
        <f t="shared" si="2"/>
        <v>191</v>
      </c>
      <c r="AG17" s="45">
        <f t="shared" si="2"/>
        <v>1217</v>
      </c>
      <c r="AH17" s="45">
        <f t="shared" si="2"/>
        <v>494</v>
      </c>
      <c r="AI17" s="45">
        <f t="shared" si="2"/>
        <v>686</v>
      </c>
      <c r="AJ17" s="45">
        <f t="shared" si="2"/>
        <v>242</v>
      </c>
      <c r="AK17" s="45">
        <f t="shared" si="2"/>
        <v>531</v>
      </c>
      <c r="AL17" s="45">
        <f t="shared" si="2"/>
        <v>252</v>
      </c>
    </row>
    <row r="18" spans="1:38" s="6" customFormat="1" ht="21" customHeight="1">
      <c r="A18" s="463" t="s">
        <v>154</v>
      </c>
      <c r="B18" s="464"/>
      <c r="C18" s="84">
        <f>+C17+1</f>
        <v>2</v>
      </c>
      <c r="D18" s="457">
        <f>+D22+D65+D93</f>
        <v>13072</v>
      </c>
      <c r="E18" s="457"/>
      <c r="F18" s="457">
        <f>+F22+F65+F93</f>
        <v>5569</v>
      </c>
      <c r="G18" s="457"/>
      <c r="H18" s="45">
        <f>+H22+H65+H93</f>
        <v>880</v>
      </c>
      <c r="I18" s="43">
        <f t="shared" ref="I18:S18" si="3">+I22+I65+I93</f>
        <v>328</v>
      </c>
      <c r="J18" s="43">
        <f t="shared" si="3"/>
        <v>598</v>
      </c>
      <c r="K18" s="43">
        <f t="shared" si="3"/>
        <v>243</v>
      </c>
      <c r="L18" s="43">
        <f t="shared" si="3"/>
        <v>6603</v>
      </c>
      <c r="M18" s="43">
        <f t="shared" si="3"/>
        <v>3250</v>
      </c>
      <c r="N18" s="43">
        <f t="shared" si="3"/>
        <v>4522</v>
      </c>
      <c r="O18" s="43">
        <f t="shared" si="3"/>
        <v>1508</v>
      </c>
      <c r="P18" s="43">
        <f t="shared" si="3"/>
        <v>293</v>
      </c>
      <c r="Q18" s="43">
        <f t="shared" si="3"/>
        <v>99</v>
      </c>
      <c r="R18" s="43">
        <f t="shared" si="3"/>
        <v>56</v>
      </c>
      <c r="S18" s="43">
        <f t="shared" si="3"/>
        <v>38</v>
      </c>
      <c r="T18" s="43">
        <f>+T22+T65+T93</f>
        <v>120</v>
      </c>
      <c r="U18" s="43">
        <f>+U22+U65+U93</f>
        <v>103</v>
      </c>
      <c r="V18" s="448" t="str">
        <f t="shared" si="1"/>
        <v>Төрийн өмчийн-46</v>
      </c>
      <c r="W18" s="448"/>
      <c r="X18" s="43">
        <f>+C18</f>
        <v>2</v>
      </c>
      <c r="Y18" s="45">
        <f t="shared" ref="Y18:AL18" si="4">+Y22+Y65+Y93</f>
        <v>5200</v>
      </c>
      <c r="Z18" s="45">
        <f t="shared" si="4"/>
        <v>1988</v>
      </c>
      <c r="AA18" s="43">
        <f t="shared" si="4"/>
        <v>631</v>
      </c>
      <c r="AB18" s="43">
        <f t="shared" si="4"/>
        <v>202</v>
      </c>
      <c r="AC18" s="43">
        <f t="shared" si="4"/>
        <v>4208</v>
      </c>
      <c r="AD18" s="43">
        <f t="shared" si="4"/>
        <v>1604</v>
      </c>
      <c r="AE18" s="43">
        <f t="shared" si="4"/>
        <v>361</v>
      </c>
      <c r="AF18" s="43">
        <f t="shared" si="4"/>
        <v>182</v>
      </c>
      <c r="AG18" s="45">
        <f t="shared" si="4"/>
        <v>792</v>
      </c>
      <c r="AH18" s="45">
        <f t="shared" si="4"/>
        <v>314</v>
      </c>
      <c r="AI18" s="43">
        <f t="shared" si="4"/>
        <v>491</v>
      </c>
      <c r="AJ18" s="43">
        <f t="shared" si="4"/>
        <v>168</v>
      </c>
      <c r="AK18" s="43">
        <f t="shared" si="4"/>
        <v>301</v>
      </c>
      <c r="AL18" s="43">
        <f t="shared" si="4"/>
        <v>146</v>
      </c>
    </row>
    <row r="19" spans="1:38" s="6" customFormat="1" ht="21" customHeight="1">
      <c r="A19" s="463" t="s">
        <v>156</v>
      </c>
      <c r="B19" s="464"/>
      <c r="C19" s="208">
        <f t="shared" ref="C19:C82" si="5">+C18+1</f>
        <v>3</v>
      </c>
      <c r="D19" s="457">
        <f>+D42+D85</f>
        <v>6662</v>
      </c>
      <c r="E19" s="457"/>
      <c r="F19" s="457">
        <f>+F42+F85</f>
        <v>3270</v>
      </c>
      <c r="G19" s="457"/>
      <c r="H19" s="45">
        <f>+H42+H85</f>
        <v>545</v>
      </c>
      <c r="I19" s="43">
        <f t="shared" ref="I19:S19" si="6">+I42+I85</f>
        <v>196</v>
      </c>
      <c r="J19" s="43">
        <f t="shared" si="6"/>
        <v>61</v>
      </c>
      <c r="K19" s="43">
        <f t="shared" si="6"/>
        <v>23</v>
      </c>
      <c r="L19" s="43">
        <f t="shared" si="6"/>
        <v>4350</v>
      </c>
      <c r="M19" s="43">
        <f t="shared" si="6"/>
        <v>2373</v>
      </c>
      <c r="N19" s="43">
        <f t="shared" si="6"/>
        <v>1610</v>
      </c>
      <c r="O19" s="43">
        <f t="shared" si="6"/>
        <v>669</v>
      </c>
      <c r="P19" s="43">
        <f t="shared" si="6"/>
        <v>82</v>
      </c>
      <c r="Q19" s="43">
        <f t="shared" si="6"/>
        <v>9</v>
      </c>
      <c r="R19" s="43">
        <f t="shared" si="6"/>
        <v>14</v>
      </c>
      <c r="S19" s="43">
        <f t="shared" si="6"/>
        <v>0</v>
      </c>
      <c r="T19" s="43">
        <f>+T42+T85</f>
        <v>0</v>
      </c>
      <c r="U19" s="43">
        <f>+U42+U85</f>
        <v>0</v>
      </c>
      <c r="V19" s="448" t="str">
        <f t="shared" si="1"/>
        <v>Төрийн бус өмчийн-29</v>
      </c>
      <c r="W19" s="448"/>
      <c r="X19" s="43">
        <f t="shared" ref="X19:X82" si="7">+C19</f>
        <v>3</v>
      </c>
      <c r="Y19" s="45">
        <f t="shared" ref="Y19:AL19" si="8">+Y42+Y85</f>
        <v>3787</v>
      </c>
      <c r="Z19" s="45">
        <f t="shared" si="8"/>
        <v>1816</v>
      </c>
      <c r="AA19" s="43">
        <f t="shared" si="8"/>
        <v>380</v>
      </c>
      <c r="AB19" s="43">
        <f t="shared" si="8"/>
        <v>131</v>
      </c>
      <c r="AC19" s="43">
        <f t="shared" si="8"/>
        <v>3314</v>
      </c>
      <c r="AD19" s="43">
        <f t="shared" si="8"/>
        <v>1676</v>
      </c>
      <c r="AE19" s="43">
        <f t="shared" si="8"/>
        <v>93</v>
      </c>
      <c r="AF19" s="43">
        <f t="shared" si="8"/>
        <v>9</v>
      </c>
      <c r="AG19" s="45">
        <f t="shared" si="8"/>
        <v>425</v>
      </c>
      <c r="AH19" s="45">
        <f t="shared" si="8"/>
        <v>180</v>
      </c>
      <c r="AI19" s="43">
        <f>+AI42+AI85</f>
        <v>195</v>
      </c>
      <c r="AJ19" s="43">
        <f t="shared" si="8"/>
        <v>74</v>
      </c>
      <c r="AK19" s="43">
        <f t="shared" si="8"/>
        <v>230</v>
      </c>
      <c r="AL19" s="43">
        <f t="shared" si="8"/>
        <v>106</v>
      </c>
    </row>
    <row r="20" spans="1:38" s="6" customFormat="1" ht="21" customHeight="1">
      <c r="A20" s="463" t="s">
        <v>158</v>
      </c>
      <c r="B20" s="464"/>
      <c r="C20" s="208">
        <f t="shared" si="5"/>
        <v>4</v>
      </c>
      <c r="D20" s="465">
        <f>+D36+D45+D46+D48+D49+D50+D52+D53+D54+D55+D56+D57+D58+D59+D60+D61+D62+D64+D66+D75+D76+D82+D86+D87+D88+D89+D90+D91+D92+D94+D95+D96+D97+D98+D100+D101</f>
        <v>9206</v>
      </c>
      <c r="E20" s="465"/>
      <c r="F20" s="465">
        <f>+F36+F45+F46+F48+F49+F50+F52+F53+F54+F55+F56+F57+F58+F59+F60+F61+F62+F64+F66+F75+F76+F82+F86+F87+F88+F89+F90+F91+F92+F94+F95+F96+F97+F98+F100+F101</f>
        <v>3774</v>
      </c>
      <c r="G20" s="465"/>
      <c r="H20" s="45">
        <f>+H36+H45+H46+H48+H49+H50+H52+H53+H54+H55+H56+H57+H58+H59+H60+H61+H62+H64+H66+H75+H76+H82+H86+H87+H88+H89+H90+H91+H92+H94+H95+H96+H97+H98+H100+H101</f>
        <v>923</v>
      </c>
      <c r="I20" s="179">
        <f t="shared" ref="I20:S20" si="9">+I36+I45+I46+I48+I49+I50+I52+I53+I54+I55+I56+I57+I58+I59+I60+I61+I62+I64+I66+I75+I76+I82+I86+I87+I88+I89+I90+I91+I92+I94+I95+I96+I97+I98+I100+I101</f>
        <v>323</v>
      </c>
      <c r="J20" s="179">
        <f t="shared" si="9"/>
        <v>334</v>
      </c>
      <c r="K20" s="179">
        <f t="shared" si="9"/>
        <v>130</v>
      </c>
      <c r="L20" s="179">
        <f t="shared" si="9"/>
        <v>4297</v>
      </c>
      <c r="M20" s="179">
        <f t="shared" si="9"/>
        <v>2049</v>
      </c>
      <c r="N20" s="179">
        <f t="shared" si="9"/>
        <v>3260</v>
      </c>
      <c r="O20" s="179">
        <f t="shared" si="9"/>
        <v>1124</v>
      </c>
      <c r="P20" s="179">
        <f t="shared" si="9"/>
        <v>258</v>
      </c>
      <c r="Q20" s="179">
        <f t="shared" si="9"/>
        <v>45</v>
      </c>
      <c r="R20" s="179">
        <f t="shared" si="9"/>
        <v>14</v>
      </c>
      <c r="S20" s="179">
        <f t="shared" si="9"/>
        <v>0</v>
      </c>
      <c r="T20" s="179">
        <f>+T36+T45+T46+T48+T49+T50+T52+T53+T54+T55+T56+T57+T58+T59+T60+T61+T62+T64+T66+T75+T76+T82+T86+T87+T88+T89+T90+T91+T92+T94+T95+T96+T97+T98+T100+T101</f>
        <v>120</v>
      </c>
      <c r="U20" s="179">
        <f>+U36+U45+U46+U48+U49+U50+U52+U53+U54+U55+U56+U57+U58+U59+U60+U61+U62+U64+U66+U75+U76+U82+U86+U87+U88+U89+U90+U91+U92+U94+U95+U96+U97+U98+U100+U101</f>
        <v>103</v>
      </c>
      <c r="V20" s="448" t="str">
        <f t="shared" si="1"/>
        <v>Улаанбаатар хотод-36</v>
      </c>
      <c r="W20" s="448"/>
      <c r="X20" s="43">
        <f t="shared" si="7"/>
        <v>4</v>
      </c>
      <c r="Y20" s="183">
        <f t="shared" ref="Y20:AL20" si="10">+Y36+Y45+Y46+Y48+Y49+Y50+Y52+Y53+Y54+Y55+Y56+Y57+Y58+Y59+Y60+Y61+Y62+Y64+Y66+Y75+Y76+Y82+Y86+Y87+Y88+Y89+Y90+Y91+Y92+Y94+Y95+Y96+Y97+Y98+Y100+Y101</f>
        <v>4551</v>
      </c>
      <c r="Z20" s="183">
        <f t="shared" si="10"/>
        <v>1764</v>
      </c>
      <c r="AA20" s="179">
        <f t="shared" si="10"/>
        <v>695</v>
      </c>
      <c r="AB20" s="179">
        <f t="shared" si="10"/>
        <v>233</v>
      </c>
      <c r="AC20" s="179">
        <f t="shared" si="10"/>
        <v>3572</v>
      </c>
      <c r="AD20" s="179">
        <f t="shared" si="10"/>
        <v>1411</v>
      </c>
      <c r="AE20" s="179">
        <f t="shared" si="10"/>
        <v>284</v>
      </c>
      <c r="AF20" s="179">
        <f t="shared" si="10"/>
        <v>120</v>
      </c>
      <c r="AG20" s="183">
        <f t="shared" si="10"/>
        <v>779</v>
      </c>
      <c r="AH20" s="183">
        <f t="shared" si="10"/>
        <v>313</v>
      </c>
      <c r="AI20" s="179">
        <f t="shared" si="10"/>
        <v>402</v>
      </c>
      <c r="AJ20" s="179">
        <f t="shared" si="10"/>
        <v>138</v>
      </c>
      <c r="AK20" s="179">
        <f t="shared" si="10"/>
        <v>377</v>
      </c>
      <c r="AL20" s="179">
        <f t="shared" si="10"/>
        <v>175</v>
      </c>
    </row>
    <row r="21" spans="1:38" s="6" customFormat="1" ht="21" customHeight="1">
      <c r="A21" s="463" t="s">
        <v>157</v>
      </c>
      <c r="B21" s="464"/>
      <c r="C21" s="208">
        <f t="shared" si="5"/>
        <v>5</v>
      </c>
      <c r="D21" s="465">
        <f>+D23+D24+D25+D26+D27+D28+D29+D30+D31+D32+D33+D34+D35+D37+D38+D39+D40+D41+D43+D44+D47+D51+D63+D67+D68+D69+D70+D71+D72+D73+D74+D77+D78+D79+D80+D81+D83+D84+D99</f>
        <v>10528</v>
      </c>
      <c r="E21" s="465"/>
      <c r="F21" s="465">
        <f>+F23+F24+F25+F26+F27+F28+F29+F30+F31+F32+F33+F34+F35+F37+F38+F39+F40+F41+F43+F44+F47+F51+F63+F67+F68+F69+F70+F71+F72+F73+F74+F77+F78+F79+F80+F81+F83+F84+F99</f>
        <v>5065</v>
      </c>
      <c r="G21" s="465"/>
      <c r="H21" s="45">
        <f>+H23+H24+H25+H26+H27+H28+H29+H30+H31+H32+H33+H34+H35+H37+H38+H39+H40+H41+H43+H44+H47+H51+H63+H67+H68+H69+H70+H71+H72+H73+H74+H77+H78+H79+H80+H81+H83+H84+H99</f>
        <v>502</v>
      </c>
      <c r="I21" s="179">
        <f t="shared" ref="I21:S21" si="11">+I23+I24+I25+I26+I27+I28+I29+I30+I31+I32+I33+I34+I35+I37+I38+I39+I40+I41+I43+I44+I47+I51+I63+I67+I68+I69+I70+I71+I72+I73+I74+I77+I78+I79+I80+I81+I83+I84+I99</f>
        <v>201</v>
      </c>
      <c r="J21" s="179">
        <f t="shared" si="11"/>
        <v>325</v>
      </c>
      <c r="K21" s="179">
        <f t="shared" si="11"/>
        <v>136</v>
      </c>
      <c r="L21" s="179">
        <f t="shared" si="11"/>
        <v>6656</v>
      </c>
      <c r="M21" s="179">
        <f t="shared" si="11"/>
        <v>3574</v>
      </c>
      <c r="N21" s="179">
        <f t="shared" si="11"/>
        <v>2872</v>
      </c>
      <c r="O21" s="179">
        <f t="shared" si="11"/>
        <v>1053</v>
      </c>
      <c r="P21" s="179">
        <f t="shared" si="11"/>
        <v>117</v>
      </c>
      <c r="Q21" s="179">
        <f t="shared" si="11"/>
        <v>63</v>
      </c>
      <c r="R21" s="179">
        <f t="shared" si="11"/>
        <v>56</v>
      </c>
      <c r="S21" s="179">
        <f t="shared" si="11"/>
        <v>38</v>
      </c>
      <c r="T21" s="183">
        <f>+T23+T24+T25+T26+T27+T28+T29+T30+T31+T32+T33+T34+T35+T37+T38+T39+T40+T41+T43+T44+T47+T51+T63+T67+T68+T69+T70+T71+T72+T73+T74+T77+T78+T79+T80+T81+T83+T84+T99</f>
        <v>0</v>
      </c>
      <c r="U21" s="183">
        <f>+U23+U24+U25+U26+U27+U28+U29+U30+U31+U32+U33+U34+U35+U37+U38+U39+U40+U41+U43+U44+U47+U51+U63+U67+U68+U69+U70+U71+U72+U73+U74+U77+U78+U79+U80+U81+U83+U84+U99</f>
        <v>0</v>
      </c>
      <c r="V21" s="448" t="str">
        <f t="shared" si="1"/>
        <v>Хөдөө орон нутагт-39</v>
      </c>
      <c r="W21" s="448"/>
      <c r="X21" s="43">
        <f t="shared" si="7"/>
        <v>5</v>
      </c>
      <c r="Y21" s="183">
        <f t="shared" ref="Y21:AL21" si="12">+Y23+Y24+Y25+Y26+Y27+Y28+Y29+Y30+Y31+Y32+Y33+Y34+Y35+Y37+Y38+Y39+Y40+Y41+Y43+Y44+Y47+Y51+Y63+Y67+Y68+Y69+Y70+Y71+Y72+Y73+Y74+Y77+Y78+Y79+Y80+Y81+Y83+Y84+Y99</f>
        <v>4436</v>
      </c>
      <c r="Z21" s="183">
        <f t="shared" si="12"/>
        <v>2040</v>
      </c>
      <c r="AA21" s="179">
        <f t="shared" si="12"/>
        <v>316</v>
      </c>
      <c r="AB21" s="179">
        <f t="shared" si="12"/>
        <v>100</v>
      </c>
      <c r="AC21" s="179">
        <f t="shared" si="12"/>
        <v>3950</v>
      </c>
      <c r="AD21" s="179">
        <f t="shared" si="12"/>
        <v>1869</v>
      </c>
      <c r="AE21" s="179">
        <f t="shared" si="12"/>
        <v>170</v>
      </c>
      <c r="AF21" s="179">
        <f t="shared" si="12"/>
        <v>71</v>
      </c>
      <c r="AG21" s="183">
        <f t="shared" si="12"/>
        <v>438</v>
      </c>
      <c r="AH21" s="183">
        <f t="shared" si="12"/>
        <v>181</v>
      </c>
      <c r="AI21" s="179">
        <f>+AI23+AI24+AI25+AI26+AI27+AI28+AI29+AI30+AI31+AI32+AI33+AI34+AI35+AI37+AI38+AI39+AI40+AI41+AI43+AI44+AI47+AI51+AI63+AI67+AI68+AI69+AI70+AI71+AI72+AI73+AI74+AI77+AI78+AI79+AI80+AI81+AI83+AI84+AI99</f>
        <v>284</v>
      </c>
      <c r="AJ21" s="179">
        <f t="shared" si="12"/>
        <v>104</v>
      </c>
      <c r="AK21" s="179">
        <f t="shared" si="12"/>
        <v>154</v>
      </c>
      <c r="AL21" s="179">
        <f t="shared" si="12"/>
        <v>77</v>
      </c>
    </row>
    <row r="22" spans="1:38" s="6" customFormat="1" ht="27" customHeight="1">
      <c r="A22" s="461" t="s">
        <v>127</v>
      </c>
      <c r="B22" s="462"/>
      <c r="C22" s="39">
        <f t="shared" si="5"/>
        <v>6</v>
      </c>
      <c r="D22" s="460">
        <f>SUM(D23:E41)</f>
        <v>4147</v>
      </c>
      <c r="E22" s="460"/>
      <c r="F22" s="460">
        <f>SUM(F23:G41)</f>
        <v>2038</v>
      </c>
      <c r="G22" s="460"/>
      <c r="H22" s="221">
        <f>SUM(H23:H41)</f>
        <v>0</v>
      </c>
      <c r="I22" s="221">
        <f t="shared" ref="I22:S22" si="13">SUM(I23:I41)</f>
        <v>0</v>
      </c>
      <c r="J22" s="221">
        <f t="shared" si="13"/>
        <v>0</v>
      </c>
      <c r="K22" s="221">
        <f t="shared" si="13"/>
        <v>0</v>
      </c>
      <c r="L22" s="221">
        <f t="shared" si="13"/>
        <v>2977</v>
      </c>
      <c r="M22" s="221">
        <f t="shared" si="13"/>
        <v>1600</v>
      </c>
      <c r="N22" s="221">
        <f t="shared" si="13"/>
        <v>1073</v>
      </c>
      <c r="O22" s="221">
        <f t="shared" si="13"/>
        <v>393</v>
      </c>
      <c r="P22" s="221">
        <f t="shared" si="13"/>
        <v>71</v>
      </c>
      <c r="Q22" s="221">
        <f t="shared" si="13"/>
        <v>34</v>
      </c>
      <c r="R22" s="221">
        <f t="shared" si="13"/>
        <v>26</v>
      </c>
      <c r="S22" s="221">
        <f t="shared" si="13"/>
        <v>11</v>
      </c>
      <c r="T22" s="221">
        <f>SUM(T23:T41)</f>
        <v>0</v>
      </c>
      <c r="U22" s="221">
        <f>SUM(U23:U41)</f>
        <v>0</v>
      </c>
      <c r="V22" s="447" t="str">
        <f t="shared" si="1"/>
        <v>ТӨРИЙН МСҮТ ДҮН-19</v>
      </c>
      <c r="W22" s="447"/>
      <c r="X22" s="39">
        <f t="shared" si="7"/>
        <v>6</v>
      </c>
      <c r="Y22" s="221">
        <f t="shared" ref="Y22:AL22" si="14">SUM(Y23:Y41)</f>
        <v>1740</v>
      </c>
      <c r="Z22" s="221">
        <f t="shared" si="14"/>
        <v>778</v>
      </c>
      <c r="AA22" s="221">
        <f t="shared" si="14"/>
        <v>0</v>
      </c>
      <c r="AB22" s="221">
        <f t="shared" si="14"/>
        <v>0</v>
      </c>
      <c r="AC22" s="221">
        <f t="shared" si="14"/>
        <v>1624</v>
      </c>
      <c r="AD22" s="221">
        <f t="shared" si="14"/>
        <v>743</v>
      </c>
      <c r="AE22" s="221">
        <f t="shared" si="14"/>
        <v>116</v>
      </c>
      <c r="AF22" s="221">
        <f t="shared" si="14"/>
        <v>35</v>
      </c>
      <c r="AG22" s="221">
        <f t="shared" si="14"/>
        <v>60</v>
      </c>
      <c r="AH22" s="221">
        <f t="shared" si="14"/>
        <v>25</v>
      </c>
      <c r="AI22" s="221">
        <f t="shared" si="14"/>
        <v>25</v>
      </c>
      <c r="AJ22" s="221">
        <f t="shared" si="14"/>
        <v>9</v>
      </c>
      <c r="AK22" s="221">
        <f t="shared" si="14"/>
        <v>35</v>
      </c>
      <c r="AL22" s="221">
        <f t="shared" si="14"/>
        <v>16</v>
      </c>
    </row>
    <row r="23" spans="1:38" s="6" customFormat="1" ht="27" customHeight="1">
      <c r="A23" s="455" t="s">
        <v>6</v>
      </c>
      <c r="B23" s="456"/>
      <c r="C23" s="208">
        <f t="shared" si="5"/>
        <v>7</v>
      </c>
      <c r="D23" s="457">
        <f t="shared" ref="D23:D41" si="15">+H23+J23+L23+N23+P23+R23+T23</f>
        <v>412</v>
      </c>
      <c r="E23" s="457"/>
      <c r="F23" s="457">
        <f t="shared" ref="F23:F41" si="16">+I23+K23+M23+O23+Q23+S23+U23</f>
        <v>209</v>
      </c>
      <c r="G23" s="457"/>
      <c r="H23" s="208">
        <v>0</v>
      </c>
      <c r="I23" s="208">
        <v>0</v>
      </c>
      <c r="J23" s="208">
        <v>0</v>
      </c>
      <c r="K23" s="208">
        <v>0</v>
      </c>
      <c r="L23" s="208">
        <v>364</v>
      </c>
      <c r="M23" s="208">
        <v>184</v>
      </c>
      <c r="N23" s="208">
        <v>48</v>
      </c>
      <c r="O23" s="208">
        <v>25</v>
      </c>
      <c r="P23" s="208">
        <v>0</v>
      </c>
      <c r="Q23" s="208">
        <v>0</v>
      </c>
      <c r="R23" s="208">
        <v>0</v>
      </c>
      <c r="S23" s="208">
        <v>0</v>
      </c>
      <c r="T23" s="218">
        <v>0</v>
      </c>
      <c r="U23" s="218">
        <v>0</v>
      </c>
      <c r="V23" s="432" t="str">
        <f t="shared" si="1"/>
        <v>Архангай аймаг дахь МСҮТ</v>
      </c>
      <c r="W23" s="432"/>
      <c r="X23" s="43">
        <f t="shared" si="7"/>
        <v>7</v>
      </c>
      <c r="Y23" s="45">
        <f>+AA23+AC23+AE23</f>
        <v>144</v>
      </c>
      <c r="Z23" s="45">
        <f>+AB23+AD23+AF23</f>
        <v>61</v>
      </c>
      <c r="AA23" s="208">
        <v>0</v>
      </c>
      <c r="AB23" s="208">
        <v>0</v>
      </c>
      <c r="AC23" s="208">
        <v>144</v>
      </c>
      <c r="AD23" s="208">
        <v>61</v>
      </c>
      <c r="AE23" s="208">
        <v>0</v>
      </c>
      <c r="AF23" s="208">
        <v>0</v>
      </c>
      <c r="AG23" s="86">
        <f t="shared" ref="AG23:AH38" si="17">+AI23+AK23</f>
        <v>0</v>
      </c>
      <c r="AH23" s="86">
        <f t="shared" si="17"/>
        <v>0</v>
      </c>
      <c r="AI23" s="10">
        <v>0</v>
      </c>
      <c r="AJ23" s="10">
        <v>0</v>
      </c>
      <c r="AK23" s="10">
        <v>0</v>
      </c>
      <c r="AL23" s="10">
        <v>0</v>
      </c>
    </row>
    <row r="24" spans="1:38" s="6" customFormat="1" ht="27" customHeight="1">
      <c r="A24" s="455" t="s">
        <v>7</v>
      </c>
      <c r="B24" s="456"/>
      <c r="C24" s="208">
        <f t="shared" si="5"/>
        <v>8</v>
      </c>
      <c r="D24" s="457">
        <f t="shared" si="15"/>
        <v>405</v>
      </c>
      <c r="E24" s="457"/>
      <c r="F24" s="457">
        <f t="shared" si="16"/>
        <v>193</v>
      </c>
      <c r="G24" s="457"/>
      <c r="H24" s="208">
        <v>0</v>
      </c>
      <c r="I24" s="208">
        <v>0</v>
      </c>
      <c r="J24" s="208">
        <v>0</v>
      </c>
      <c r="K24" s="208">
        <v>0</v>
      </c>
      <c r="L24" s="208">
        <v>267</v>
      </c>
      <c r="M24" s="208">
        <v>157</v>
      </c>
      <c r="N24" s="208">
        <v>134</v>
      </c>
      <c r="O24" s="208">
        <v>35</v>
      </c>
      <c r="P24" s="208">
        <v>0</v>
      </c>
      <c r="Q24" s="208">
        <v>0</v>
      </c>
      <c r="R24" s="208">
        <v>4</v>
      </c>
      <c r="S24" s="208">
        <v>1</v>
      </c>
      <c r="T24" s="218">
        <v>0</v>
      </c>
      <c r="U24" s="218">
        <v>0</v>
      </c>
      <c r="V24" s="432" t="str">
        <f t="shared" si="1"/>
        <v>Баян-Өлгий аймаг дахь МСҮТ</v>
      </c>
      <c r="W24" s="432"/>
      <c r="X24" s="43">
        <f t="shared" si="7"/>
        <v>8</v>
      </c>
      <c r="Y24" s="45">
        <f t="shared" ref="Y24:Z41" si="18">+AA24+AC24+AE24</f>
        <v>235</v>
      </c>
      <c r="Z24" s="45">
        <f t="shared" si="18"/>
        <v>111</v>
      </c>
      <c r="AA24" s="218">
        <v>0</v>
      </c>
      <c r="AB24" s="218">
        <v>0</v>
      </c>
      <c r="AC24" s="218">
        <v>231</v>
      </c>
      <c r="AD24" s="218">
        <v>110</v>
      </c>
      <c r="AE24" s="218">
        <v>4</v>
      </c>
      <c r="AF24" s="218">
        <v>1</v>
      </c>
      <c r="AG24" s="86">
        <f t="shared" si="17"/>
        <v>0</v>
      </c>
      <c r="AH24" s="86">
        <f t="shared" si="17"/>
        <v>0</v>
      </c>
      <c r="AI24" s="42">
        <v>0</v>
      </c>
      <c r="AJ24" s="42">
        <v>0</v>
      </c>
      <c r="AK24" s="42">
        <v>0</v>
      </c>
      <c r="AL24" s="42">
        <v>0</v>
      </c>
    </row>
    <row r="25" spans="1:38" s="6" customFormat="1" ht="27" customHeight="1">
      <c r="A25" s="455" t="s">
        <v>8</v>
      </c>
      <c r="B25" s="456"/>
      <c r="C25" s="208">
        <f t="shared" si="5"/>
        <v>9</v>
      </c>
      <c r="D25" s="457">
        <f t="shared" si="15"/>
        <v>314</v>
      </c>
      <c r="E25" s="457"/>
      <c r="F25" s="457">
        <f t="shared" si="16"/>
        <v>192</v>
      </c>
      <c r="G25" s="457"/>
      <c r="H25" s="208">
        <v>0</v>
      </c>
      <c r="I25" s="208">
        <v>0</v>
      </c>
      <c r="J25" s="208">
        <v>0</v>
      </c>
      <c r="K25" s="208">
        <v>0</v>
      </c>
      <c r="L25" s="208">
        <v>276</v>
      </c>
      <c r="M25" s="208">
        <v>176</v>
      </c>
      <c r="N25" s="208">
        <v>32</v>
      </c>
      <c r="O25" s="208">
        <v>13</v>
      </c>
      <c r="P25" s="208">
        <v>0</v>
      </c>
      <c r="Q25" s="208">
        <v>0</v>
      </c>
      <c r="R25" s="208">
        <v>6</v>
      </c>
      <c r="S25" s="208">
        <v>3</v>
      </c>
      <c r="T25" s="218">
        <v>0</v>
      </c>
      <c r="U25" s="218">
        <v>0</v>
      </c>
      <c r="V25" s="432" t="str">
        <f t="shared" si="1"/>
        <v>Булган аймаг дахь МСҮТ</v>
      </c>
      <c r="W25" s="432"/>
      <c r="X25" s="43">
        <f t="shared" si="7"/>
        <v>9</v>
      </c>
      <c r="Y25" s="45">
        <f t="shared" si="18"/>
        <v>178</v>
      </c>
      <c r="Z25" s="45">
        <f t="shared" si="18"/>
        <v>121</v>
      </c>
      <c r="AA25" s="208">
        <v>0</v>
      </c>
      <c r="AB25" s="208">
        <v>0</v>
      </c>
      <c r="AC25" s="208">
        <v>172</v>
      </c>
      <c r="AD25" s="208">
        <v>118</v>
      </c>
      <c r="AE25" s="208">
        <v>6</v>
      </c>
      <c r="AF25" s="208">
        <v>3</v>
      </c>
      <c r="AG25" s="86">
        <f t="shared" si="17"/>
        <v>2</v>
      </c>
      <c r="AH25" s="86">
        <f t="shared" si="17"/>
        <v>2</v>
      </c>
      <c r="AI25" s="10">
        <v>0</v>
      </c>
      <c r="AJ25" s="10">
        <v>0</v>
      </c>
      <c r="AK25" s="10">
        <v>2</v>
      </c>
      <c r="AL25" s="10">
        <v>2</v>
      </c>
    </row>
    <row r="26" spans="1:38" s="40" customFormat="1" ht="27" customHeight="1">
      <c r="A26" s="455" t="s">
        <v>9</v>
      </c>
      <c r="B26" s="456"/>
      <c r="C26" s="208">
        <f t="shared" si="5"/>
        <v>10</v>
      </c>
      <c r="D26" s="457">
        <f t="shared" si="15"/>
        <v>104</v>
      </c>
      <c r="E26" s="457"/>
      <c r="F26" s="457">
        <f t="shared" si="16"/>
        <v>66</v>
      </c>
      <c r="G26" s="457"/>
      <c r="H26" s="208">
        <v>0</v>
      </c>
      <c r="I26" s="208">
        <v>0</v>
      </c>
      <c r="J26" s="208">
        <v>0</v>
      </c>
      <c r="K26" s="208">
        <v>0</v>
      </c>
      <c r="L26" s="208">
        <v>91</v>
      </c>
      <c r="M26" s="208">
        <v>61</v>
      </c>
      <c r="N26" s="208">
        <v>13</v>
      </c>
      <c r="O26" s="208">
        <v>5</v>
      </c>
      <c r="P26" s="208">
        <v>0</v>
      </c>
      <c r="Q26" s="208">
        <v>0</v>
      </c>
      <c r="R26" s="208">
        <v>0</v>
      </c>
      <c r="S26" s="208">
        <v>0</v>
      </c>
      <c r="T26" s="218">
        <v>0</v>
      </c>
      <c r="U26" s="218">
        <v>0</v>
      </c>
      <c r="V26" s="432" t="str">
        <f t="shared" si="1"/>
        <v>Булган аймаг дахь ХАА-н МСҮТ</v>
      </c>
      <c r="W26" s="432"/>
      <c r="X26" s="43">
        <f t="shared" si="7"/>
        <v>10</v>
      </c>
      <c r="Y26" s="45">
        <f t="shared" si="18"/>
        <v>11</v>
      </c>
      <c r="Z26" s="45">
        <f t="shared" si="18"/>
        <v>6</v>
      </c>
      <c r="AA26" s="208">
        <v>0</v>
      </c>
      <c r="AB26" s="208">
        <v>0</v>
      </c>
      <c r="AC26" s="208">
        <v>11</v>
      </c>
      <c r="AD26" s="208">
        <v>6</v>
      </c>
      <c r="AE26" s="208">
        <v>0</v>
      </c>
      <c r="AF26" s="208">
        <v>0</v>
      </c>
      <c r="AG26" s="86">
        <f t="shared" si="17"/>
        <v>0</v>
      </c>
      <c r="AH26" s="86">
        <f t="shared" si="17"/>
        <v>0</v>
      </c>
      <c r="AI26" s="10">
        <v>0</v>
      </c>
      <c r="AJ26" s="10">
        <v>0</v>
      </c>
      <c r="AK26" s="10">
        <v>0</v>
      </c>
      <c r="AL26" s="10">
        <v>0</v>
      </c>
    </row>
    <row r="27" spans="1:38" s="6" customFormat="1" ht="27" customHeight="1">
      <c r="A27" s="455" t="s">
        <v>10</v>
      </c>
      <c r="B27" s="456"/>
      <c r="C27" s="208">
        <f t="shared" si="5"/>
        <v>11</v>
      </c>
      <c r="D27" s="457">
        <f t="shared" si="15"/>
        <v>172</v>
      </c>
      <c r="E27" s="457"/>
      <c r="F27" s="457">
        <f t="shared" si="16"/>
        <v>86</v>
      </c>
      <c r="G27" s="457"/>
      <c r="H27" s="208">
        <v>0</v>
      </c>
      <c r="I27" s="208">
        <v>0</v>
      </c>
      <c r="J27" s="208">
        <v>0</v>
      </c>
      <c r="K27" s="208">
        <v>0</v>
      </c>
      <c r="L27" s="208">
        <v>90</v>
      </c>
      <c r="M27" s="208">
        <v>40</v>
      </c>
      <c r="N27" s="208">
        <v>82</v>
      </c>
      <c r="O27" s="208">
        <v>46</v>
      </c>
      <c r="P27" s="208">
        <v>0</v>
      </c>
      <c r="Q27" s="208">
        <v>0</v>
      </c>
      <c r="R27" s="208">
        <v>0</v>
      </c>
      <c r="S27" s="208">
        <v>0</v>
      </c>
      <c r="T27" s="218">
        <v>0</v>
      </c>
      <c r="U27" s="218">
        <v>0</v>
      </c>
      <c r="V27" s="432" t="str">
        <f t="shared" si="1"/>
        <v>Говь-Алтай аймаг дахь МСҮТ</v>
      </c>
      <c r="W27" s="432"/>
      <c r="X27" s="43">
        <f t="shared" si="7"/>
        <v>11</v>
      </c>
      <c r="Y27" s="45">
        <f t="shared" si="18"/>
        <v>14</v>
      </c>
      <c r="Z27" s="45">
        <f t="shared" si="18"/>
        <v>8</v>
      </c>
      <c r="AA27" s="208">
        <v>0</v>
      </c>
      <c r="AB27" s="208">
        <v>0</v>
      </c>
      <c r="AC27" s="208">
        <v>14</v>
      </c>
      <c r="AD27" s="208">
        <v>8</v>
      </c>
      <c r="AE27" s="208">
        <v>0</v>
      </c>
      <c r="AF27" s="208">
        <v>0</v>
      </c>
      <c r="AG27" s="86">
        <f t="shared" si="17"/>
        <v>4</v>
      </c>
      <c r="AH27" s="86">
        <f t="shared" si="17"/>
        <v>4</v>
      </c>
      <c r="AI27" s="10">
        <v>3</v>
      </c>
      <c r="AJ27" s="10">
        <v>3</v>
      </c>
      <c r="AK27" s="10">
        <v>1</v>
      </c>
      <c r="AL27" s="10">
        <v>1</v>
      </c>
    </row>
    <row r="28" spans="1:38" s="6" customFormat="1" ht="27" customHeight="1">
      <c r="A28" s="455" t="s">
        <v>11</v>
      </c>
      <c r="B28" s="456"/>
      <c r="C28" s="208">
        <f t="shared" si="5"/>
        <v>12</v>
      </c>
      <c r="D28" s="457">
        <f t="shared" si="15"/>
        <v>291</v>
      </c>
      <c r="E28" s="457"/>
      <c r="F28" s="457">
        <f t="shared" si="16"/>
        <v>125</v>
      </c>
      <c r="G28" s="457"/>
      <c r="H28" s="208">
        <v>0</v>
      </c>
      <c r="I28" s="208">
        <v>0</v>
      </c>
      <c r="J28" s="208">
        <v>0</v>
      </c>
      <c r="K28" s="208">
        <v>0</v>
      </c>
      <c r="L28" s="208">
        <v>204</v>
      </c>
      <c r="M28" s="208">
        <v>107</v>
      </c>
      <c r="N28" s="208">
        <v>54</v>
      </c>
      <c r="O28" s="208">
        <v>17</v>
      </c>
      <c r="P28" s="208">
        <v>33</v>
      </c>
      <c r="Q28" s="208">
        <v>1</v>
      </c>
      <c r="R28" s="208">
        <v>0</v>
      </c>
      <c r="S28" s="208">
        <v>0</v>
      </c>
      <c r="T28" s="218">
        <v>0</v>
      </c>
      <c r="U28" s="218">
        <v>0</v>
      </c>
      <c r="V28" s="432" t="str">
        <f t="shared" si="1"/>
        <v>Дорнод аймаг дахь МСҮТ</v>
      </c>
      <c r="W28" s="432"/>
      <c r="X28" s="43">
        <f t="shared" si="7"/>
        <v>12</v>
      </c>
      <c r="Y28" s="45">
        <f t="shared" si="18"/>
        <v>135</v>
      </c>
      <c r="Z28" s="45">
        <f t="shared" si="18"/>
        <v>40</v>
      </c>
      <c r="AA28" s="208">
        <v>0</v>
      </c>
      <c r="AB28" s="208">
        <v>0</v>
      </c>
      <c r="AC28" s="208">
        <v>102</v>
      </c>
      <c r="AD28" s="208">
        <v>39</v>
      </c>
      <c r="AE28" s="208">
        <v>33</v>
      </c>
      <c r="AF28" s="208">
        <v>1</v>
      </c>
      <c r="AG28" s="86">
        <f t="shared" si="17"/>
        <v>16</v>
      </c>
      <c r="AH28" s="86">
        <f t="shared" si="17"/>
        <v>8</v>
      </c>
      <c r="AI28" s="10">
        <v>1</v>
      </c>
      <c r="AJ28" s="10">
        <v>0</v>
      </c>
      <c r="AK28" s="10">
        <v>15</v>
      </c>
      <c r="AL28" s="10">
        <v>8</v>
      </c>
    </row>
    <row r="29" spans="1:38" s="6" customFormat="1" ht="27" customHeight="1">
      <c r="A29" s="455" t="s">
        <v>12</v>
      </c>
      <c r="B29" s="456"/>
      <c r="C29" s="208">
        <f t="shared" si="5"/>
        <v>13</v>
      </c>
      <c r="D29" s="457">
        <f t="shared" si="15"/>
        <v>279</v>
      </c>
      <c r="E29" s="457"/>
      <c r="F29" s="457">
        <f t="shared" si="16"/>
        <v>140</v>
      </c>
      <c r="G29" s="457"/>
      <c r="H29" s="208">
        <v>0</v>
      </c>
      <c r="I29" s="208">
        <v>0</v>
      </c>
      <c r="J29" s="208">
        <v>0</v>
      </c>
      <c r="K29" s="208">
        <v>0</v>
      </c>
      <c r="L29" s="208">
        <v>191</v>
      </c>
      <c r="M29" s="208">
        <v>101</v>
      </c>
      <c r="N29" s="208">
        <v>88</v>
      </c>
      <c r="O29" s="208">
        <v>39</v>
      </c>
      <c r="P29" s="208">
        <v>0</v>
      </c>
      <c r="Q29" s="208">
        <v>0</v>
      </c>
      <c r="R29" s="208">
        <v>0</v>
      </c>
      <c r="S29" s="208">
        <v>0</v>
      </c>
      <c r="T29" s="218">
        <v>0</v>
      </c>
      <c r="U29" s="218">
        <v>0</v>
      </c>
      <c r="V29" s="432" t="str">
        <f t="shared" si="1"/>
        <v>Дундговь аймаг дахь МСҮТ</v>
      </c>
      <c r="W29" s="432"/>
      <c r="X29" s="43">
        <f t="shared" si="7"/>
        <v>13</v>
      </c>
      <c r="Y29" s="45">
        <f t="shared" si="18"/>
        <v>174</v>
      </c>
      <c r="Z29" s="45">
        <f t="shared" si="18"/>
        <v>92</v>
      </c>
      <c r="AA29" s="218">
        <v>0</v>
      </c>
      <c r="AB29" s="218">
        <v>0</v>
      </c>
      <c r="AC29" s="218">
        <v>174</v>
      </c>
      <c r="AD29" s="218">
        <v>92</v>
      </c>
      <c r="AE29" s="218">
        <v>0</v>
      </c>
      <c r="AF29" s="218">
        <v>0</v>
      </c>
      <c r="AG29" s="86">
        <f t="shared" si="17"/>
        <v>0</v>
      </c>
      <c r="AH29" s="86">
        <f t="shared" si="17"/>
        <v>0</v>
      </c>
      <c r="AI29" s="10">
        <v>0</v>
      </c>
      <c r="AJ29" s="10">
        <v>0</v>
      </c>
      <c r="AK29" s="10">
        <v>0</v>
      </c>
      <c r="AL29" s="10">
        <v>0</v>
      </c>
    </row>
    <row r="30" spans="1:38" s="6" customFormat="1" ht="27" customHeight="1">
      <c r="A30" s="455" t="s">
        <v>104</v>
      </c>
      <c r="B30" s="456"/>
      <c r="C30" s="208">
        <f t="shared" si="5"/>
        <v>14</v>
      </c>
      <c r="D30" s="457">
        <f t="shared" si="15"/>
        <v>170</v>
      </c>
      <c r="E30" s="457"/>
      <c r="F30" s="457">
        <f t="shared" si="16"/>
        <v>104</v>
      </c>
      <c r="G30" s="457"/>
      <c r="H30" s="208">
        <v>0</v>
      </c>
      <c r="I30" s="208">
        <v>0</v>
      </c>
      <c r="J30" s="208">
        <v>0</v>
      </c>
      <c r="K30" s="208">
        <v>0</v>
      </c>
      <c r="L30" s="208">
        <v>149</v>
      </c>
      <c r="M30" s="208">
        <v>99</v>
      </c>
      <c r="N30" s="208">
        <v>21</v>
      </c>
      <c r="O30" s="208">
        <v>5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432" t="str">
        <f t="shared" si="1"/>
        <v>Завхан аймгийн Тосонцэнгэл суман дахь МСҮТ</v>
      </c>
      <c r="W30" s="432"/>
      <c r="X30" s="43">
        <f t="shared" si="7"/>
        <v>14</v>
      </c>
      <c r="Y30" s="45">
        <f t="shared" si="18"/>
        <v>26</v>
      </c>
      <c r="Z30" s="45">
        <f t="shared" si="18"/>
        <v>10</v>
      </c>
      <c r="AA30" s="208">
        <v>0</v>
      </c>
      <c r="AB30" s="208">
        <v>0</v>
      </c>
      <c r="AC30" s="208">
        <v>26</v>
      </c>
      <c r="AD30" s="208">
        <v>10</v>
      </c>
      <c r="AE30" s="208">
        <v>0</v>
      </c>
      <c r="AF30" s="208">
        <v>0</v>
      </c>
      <c r="AG30" s="86">
        <f t="shared" si="17"/>
        <v>3</v>
      </c>
      <c r="AH30" s="86">
        <f t="shared" si="17"/>
        <v>0</v>
      </c>
      <c r="AI30" s="10">
        <v>3</v>
      </c>
      <c r="AJ30" s="10">
        <v>0</v>
      </c>
      <c r="AK30" s="10">
        <v>0</v>
      </c>
      <c r="AL30" s="10">
        <v>0</v>
      </c>
    </row>
    <row r="31" spans="1:38" s="6" customFormat="1" ht="27" customHeight="1">
      <c r="A31" s="455" t="s">
        <v>13</v>
      </c>
      <c r="B31" s="456"/>
      <c r="C31" s="208">
        <f t="shared" si="5"/>
        <v>15</v>
      </c>
      <c r="D31" s="457">
        <f t="shared" si="15"/>
        <v>341</v>
      </c>
      <c r="E31" s="457"/>
      <c r="F31" s="457">
        <f t="shared" si="16"/>
        <v>161</v>
      </c>
      <c r="G31" s="457"/>
      <c r="H31" s="208">
        <v>0</v>
      </c>
      <c r="I31" s="208">
        <v>0</v>
      </c>
      <c r="J31" s="208">
        <v>0</v>
      </c>
      <c r="K31" s="208">
        <v>0</v>
      </c>
      <c r="L31" s="208">
        <v>174</v>
      </c>
      <c r="M31" s="208">
        <v>101</v>
      </c>
      <c r="N31" s="208">
        <v>167</v>
      </c>
      <c r="O31" s="208">
        <v>60</v>
      </c>
      <c r="P31" s="208">
        <v>0</v>
      </c>
      <c r="Q31" s="208">
        <v>0</v>
      </c>
      <c r="R31" s="208">
        <v>0</v>
      </c>
      <c r="S31" s="208">
        <v>0</v>
      </c>
      <c r="T31" s="218">
        <v>0</v>
      </c>
      <c r="U31" s="218">
        <v>0</v>
      </c>
      <c r="V31" s="432" t="str">
        <f t="shared" si="1"/>
        <v>Орхон аймаг дахь МСҮТ</v>
      </c>
      <c r="W31" s="432"/>
      <c r="X31" s="43">
        <f t="shared" si="7"/>
        <v>15</v>
      </c>
      <c r="Y31" s="45">
        <f t="shared" si="18"/>
        <v>31</v>
      </c>
      <c r="Z31" s="45">
        <f t="shared" si="18"/>
        <v>9</v>
      </c>
      <c r="AA31" s="208">
        <v>0</v>
      </c>
      <c r="AB31" s="208">
        <v>0</v>
      </c>
      <c r="AC31" s="208">
        <v>31</v>
      </c>
      <c r="AD31" s="208">
        <v>9</v>
      </c>
      <c r="AE31" s="208">
        <v>0</v>
      </c>
      <c r="AF31" s="208">
        <v>0</v>
      </c>
      <c r="AG31" s="86">
        <f t="shared" si="17"/>
        <v>0</v>
      </c>
      <c r="AH31" s="86">
        <f t="shared" si="17"/>
        <v>0</v>
      </c>
      <c r="AI31" s="10">
        <v>0</v>
      </c>
      <c r="AJ31" s="10">
        <v>0</v>
      </c>
      <c r="AK31" s="10">
        <v>0</v>
      </c>
      <c r="AL31" s="10">
        <v>0</v>
      </c>
    </row>
    <row r="32" spans="1:38" s="6" customFormat="1" ht="27" customHeight="1">
      <c r="A32" s="455" t="s">
        <v>14</v>
      </c>
      <c r="B32" s="456"/>
      <c r="C32" s="208">
        <f t="shared" si="5"/>
        <v>16</v>
      </c>
      <c r="D32" s="457">
        <f t="shared" si="15"/>
        <v>163</v>
      </c>
      <c r="E32" s="457"/>
      <c r="F32" s="457">
        <f t="shared" si="16"/>
        <v>67</v>
      </c>
      <c r="G32" s="457"/>
      <c r="H32" s="208">
        <v>0</v>
      </c>
      <c r="I32" s="208">
        <v>0</v>
      </c>
      <c r="J32" s="208">
        <v>0</v>
      </c>
      <c r="K32" s="208">
        <v>0</v>
      </c>
      <c r="L32" s="208">
        <v>121</v>
      </c>
      <c r="M32" s="208">
        <v>61</v>
      </c>
      <c r="N32" s="208">
        <v>42</v>
      </c>
      <c r="O32" s="208">
        <v>6</v>
      </c>
      <c r="P32" s="208">
        <v>0</v>
      </c>
      <c r="Q32" s="208">
        <v>0</v>
      </c>
      <c r="R32" s="208">
        <v>0</v>
      </c>
      <c r="S32" s="208">
        <v>0</v>
      </c>
      <c r="T32" s="218">
        <v>0</v>
      </c>
      <c r="U32" s="218">
        <v>0</v>
      </c>
      <c r="V32" s="432" t="str">
        <f t="shared" si="1"/>
        <v>Орхон аймаг дахь ХАА-н МСҮТ</v>
      </c>
      <c r="W32" s="432"/>
      <c r="X32" s="43">
        <f t="shared" si="7"/>
        <v>16</v>
      </c>
      <c r="Y32" s="45">
        <f t="shared" si="18"/>
        <v>82</v>
      </c>
      <c r="Z32" s="45">
        <f t="shared" si="18"/>
        <v>26</v>
      </c>
      <c r="AA32" s="208">
        <v>0</v>
      </c>
      <c r="AB32" s="208">
        <v>0</v>
      </c>
      <c r="AC32" s="208">
        <v>25</v>
      </c>
      <c r="AD32" s="208">
        <v>3</v>
      </c>
      <c r="AE32" s="208">
        <v>57</v>
      </c>
      <c r="AF32" s="208">
        <v>23</v>
      </c>
      <c r="AG32" s="86">
        <f t="shared" si="17"/>
        <v>0</v>
      </c>
      <c r="AH32" s="86">
        <f t="shared" si="17"/>
        <v>0</v>
      </c>
      <c r="AI32" s="10">
        <v>0</v>
      </c>
      <c r="AJ32" s="10">
        <v>0</v>
      </c>
      <c r="AK32" s="10">
        <v>0</v>
      </c>
      <c r="AL32" s="10">
        <v>0</v>
      </c>
    </row>
    <row r="33" spans="1:38" s="6" customFormat="1" ht="27" customHeight="1">
      <c r="A33" s="455" t="s">
        <v>105</v>
      </c>
      <c r="B33" s="456"/>
      <c r="C33" s="208">
        <f t="shared" si="5"/>
        <v>17</v>
      </c>
      <c r="D33" s="457">
        <f t="shared" si="15"/>
        <v>186</v>
      </c>
      <c r="E33" s="457"/>
      <c r="F33" s="457">
        <f t="shared" si="16"/>
        <v>89</v>
      </c>
      <c r="G33" s="457"/>
      <c r="H33" s="208">
        <v>0</v>
      </c>
      <c r="I33" s="208">
        <v>0</v>
      </c>
      <c r="J33" s="208">
        <v>0</v>
      </c>
      <c r="K33" s="208">
        <v>0</v>
      </c>
      <c r="L33" s="208">
        <v>109</v>
      </c>
      <c r="M33" s="208">
        <v>50</v>
      </c>
      <c r="N33" s="208">
        <v>77</v>
      </c>
      <c r="O33" s="208">
        <v>39</v>
      </c>
      <c r="P33" s="208">
        <v>0</v>
      </c>
      <c r="Q33" s="208">
        <v>0</v>
      </c>
      <c r="R33" s="208">
        <v>0</v>
      </c>
      <c r="S33" s="208">
        <v>0</v>
      </c>
      <c r="T33" s="218">
        <v>0</v>
      </c>
      <c r="U33" s="218">
        <v>0</v>
      </c>
      <c r="V33" s="432" t="str">
        <f t="shared" si="1"/>
        <v>Сүхбаатар аймаг дахь МСҮТ</v>
      </c>
      <c r="W33" s="432"/>
      <c r="X33" s="43">
        <f t="shared" si="7"/>
        <v>17</v>
      </c>
      <c r="Y33" s="45">
        <f t="shared" si="18"/>
        <v>121</v>
      </c>
      <c r="Z33" s="45">
        <f t="shared" si="18"/>
        <v>51</v>
      </c>
      <c r="AA33" s="218">
        <v>0</v>
      </c>
      <c r="AB33" s="218">
        <v>0</v>
      </c>
      <c r="AC33" s="218">
        <v>121</v>
      </c>
      <c r="AD33" s="218">
        <v>51</v>
      </c>
      <c r="AE33" s="218">
        <v>0</v>
      </c>
      <c r="AF33" s="218">
        <v>0</v>
      </c>
      <c r="AG33" s="86">
        <f t="shared" si="17"/>
        <v>9</v>
      </c>
      <c r="AH33" s="86">
        <f t="shared" si="17"/>
        <v>2</v>
      </c>
      <c r="AI33" s="10">
        <v>7</v>
      </c>
      <c r="AJ33" s="10">
        <v>2</v>
      </c>
      <c r="AK33" s="10">
        <v>2</v>
      </c>
      <c r="AL33" s="10">
        <v>0</v>
      </c>
    </row>
    <row r="34" spans="1:38" s="6" customFormat="1" ht="27" customHeight="1">
      <c r="A34" s="455" t="s">
        <v>15</v>
      </c>
      <c r="B34" s="456"/>
      <c r="C34" s="208">
        <f t="shared" si="5"/>
        <v>18</v>
      </c>
      <c r="D34" s="457">
        <f t="shared" si="15"/>
        <v>109</v>
      </c>
      <c r="E34" s="457"/>
      <c r="F34" s="457">
        <f t="shared" si="16"/>
        <v>54</v>
      </c>
      <c r="G34" s="457"/>
      <c r="H34" s="208">
        <v>0</v>
      </c>
      <c r="I34" s="208">
        <v>0</v>
      </c>
      <c r="J34" s="208">
        <v>0</v>
      </c>
      <c r="K34" s="208">
        <v>0</v>
      </c>
      <c r="L34" s="208">
        <v>77</v>
      </c>
      <c r="M34" s="208">
        <v>49</v>
      </c>
      <c r="N34" s="208">
        <v>32</v>
      </c>
      <c r="O34" s="208">
        <v>5</v>
      </c>
      <c r="P34" s="208">
        <v>0</v>
      </c>
      <c r="Q34" s="208">
        <v>0</v>
      </c>
      <c r="R34" s="208">
        <v>0</v>
      </c>
      <c r="S34" s="208">
        <v>0</v>
      </c>
      <c r="T34" s="218">
        <v>0</v>
      </c>
      <c r="U34" s="218">
        <v>0</v>
      </c>
      <c r="V34" s="432" t="str">
        <f t="shared" si="1"/>
        <v>Сэлэнгэ аймаг дахь МСҮТ</v>
      </c>
      <c r="W34" s="432"/>
      <c r="X34" s="43">
        <f t="shared" si="7"/>
        <v>18</v>
      </c>
      <c r="Y34" s="45">
        <f t="shared" si="18"/>
        <v>43</v>
      </c>
      <c r="Z34" s="45">
        <f t="shared" si="18"/>
        <v>27</v>
      </c>
      <c r="AA34" s="208">
        <v>0</v>
      </c>
      <c r="AB34" s="208">
        <v>0</v>
      </c>
      <c r="AC34" s="208">
        <v>43</v>
      </c>
      <c r="AD34" s="208">
        <v>27</v>
      </c>
      <c r="AE34" s="208">
        <v>0</v>
      </c>
      <c r="AF34" s="208">
        <v>0</v>
      </c>
      <c r="AG34" s="86">
        <f t="shared" si="17"/>
        <v>3</v>
      </c>
      <c r="AH34" s="86">
        <f t="shared" si="17"/>
        <v>2</v>
      </c>
      <c r="AI34" s="10">
        <v>3</v>
      </c>
      <c r="AJ34" s="10">
        <v>2</v>
      </c>
      <c r="AK34" s="10">
        <v>0</v>
      </c>
      <c r="AL34" s="10">
        <v>0</v>
      </c>
    </row>
    <row r="35" spans="1:38" s="6" customFormat="1" ht="27" customHeight="1">
      <c r="A35" s="455" t="s">
        <v>16</v>
      </c>
      <c r="B35" s="456"/>
      <c r="C35" s="208">
        <f t="shared" si="5"/>
        <v>19</v>
      </c>
      <c r="D35" s="457">
        <f t="shared" si="15"/>
        <v>127</v>
      </c>
      <c r="E35" s="457"/>
      <c r="F35" s="457">
        <f t="shared" si="16"/>
        <v>64</v>
      </c>
      <c r="G35" s="457"/>
      <c r="H35" s="208">
        <v>0</v>
      </c>
      <c r="I35" s="208">
        <v>0</v>
      </c>
      <c r="J35" s="208">
        <v>0</v>
      </c>
      <c r="K35" s="208">
        <v>0</v>
      </c>
      <c r="L35" s="208">
        <v>112</v>
      </c>
      <c r="M35" s="208">
        <v>61</v>
      </c>
      <c r="N35" s="208">
        <v>15</v>
      </c>
      <c r="O35" s="208">
        <v>3</v>
      </c>
      <c r="P35" s="208">
        <v>0</v>
      </c>
      <c r="Q35" s="208">
        <v>0</v>
      </c>
      <c r="R35" s="208">
        <v>0</v>
      </c>
      <c r="S35" s="208">
        <v>0</v>
      </c>
      <c r="T35" s="218">
        <v>0</v>
      </c>
      <c r="U35" s="218">
        <v>0</v>
      </c>
      <c r="V35" s="432" t="str">
        <f t="shared" si="1"/>
        <v>Сэлэнгэ аймгийн Шаамар суман дахь МСҮТ</v>
      </c>
      <c r="W35" s="432"/>
      <c r="X35" s="43">
        <f t="shared" si="7"/>
        <v>19</v>
      </c>
      <c r="Y35" s="45">
        <f t="shared" si="18"/>
        <v>28</v>
      </c>
      <c r="Z35" s="45">
        <f t="shared" si="18"/>
        <v>16</v>
      </c>
      <c r="AA35" s="208">
        <v>0</v>
      </c>
      <c r="AB35" s="208">
        <v>0</v>
      </c>
      <c r="AC35" s="208">
        <v>28</v>
      </c>
      <c r="AD35" s="208">
        <v>16</v>
      </c>
      <c r="AE35" s="208">
        <v>0</v>
      </c>
      <c r="AF35" s="208">
        <v>0</v>
      </c>
      <c r="AG35" s="86">
        <f t="shared" si="17"/>
        <v>1</v>
      </c>
      <c r="AH35" s="86">
        <f t="shared" si="17"/>
        <v>0</v>
      </c>
      <c r="AI35" s="10">
        <v>0</v>
      </c>
      <c r="AJ35" s="10">
        <v>0</v>
      </c>
      <c r="AK35" s="10">
        <v>1</v>
      </c>
      <c r="AL35" s="10">
        <v>0</v>
      </c>
    </row>
    <row r="36" spans="1:38" s="6" customFormat="1" ht="50.25" customHeight="1">
      <c r="A36" s="455" t="s">
        <v>61</v>
      </c>
      <c r="B36" s="456"/>
      <c r="C36" s="208">
        <f t="shared" si="5"/>
        <v>20</v>
      </c>
      <c r="D36" s="457">
        <f t="shared" si="15"/>
        <v>0</v>
      </c>
      <c r="E36" s="457"/>
      <c r="F36" s="457">
        <f t="shared" si="16"/>
        <v>0</v>
      </c>
      <c r="G36" s="457"/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18">
        <v>0</v>
      </c>
      <c r="U36" s="218">
        <v>0</v>
      </c>
      <c r="V36" s="432" t="str">
        <f t="shared" si="1"/>
        <v>Сэргээн Засалт, Сургалт Үйлдвэрлэлийн Төвийн Мэргэжлийн Боловсрол, Ур Чадвар Олгох Сургууль</v>
      </c>
      <c r="W36" s="432"/>
      <c r="X36" s="43">
        <f t="shared" si="7"/>
        <v>20</v>
      </c>
      <c r="Y36" s="45">
        <f t="shared" si="18"/>
        <v>0</v>
      </c>
      <c r="Z36" s="45">
        <f t="shared" si="18"/>
        <v>0</v>
      </c>
      <c r="AA36" s="208">
        <v>0</v>
      </c>
      <c r="AB36" s="208">
        <v>0</v>
      </c>
      <c r="AC36" s="208">
        <v>0</v>
      </c>
      <c r="AD36" s="208">
        <v>0</v>
      </c>
      <c r="AE36" s="208">
        <v>0</v>
      </c>
      <c r="AF36" s="208">
        <v>0</v>
      </c>
      <c r="AG36" s="86">
        <f t="shared" si="17"/>
        <v>0</v>
      </c>
      <c r="AH36" s="86">
        <f t="shared" si="17"/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1:38" s="6" customFormat="1" ht="31.5" customHeight="1">
      <c r="A37" s="455" t="s">
        <v>17</v>
      </c>
      <c r="B37" s="456"/>
      <c r="C37" s="208">
        <f t="shared" si="5"/>
        <v>21</v>
      </c>
      <c r="D37" s="457">
        <f t="shared" si="15"/>
        <v>212</v>
      </c>
      <c r="E37" s="457"/>
      <c r="F37" s="457">
        <f t="shared" si="16"/>
        <v>108</v>
      </c>
      <c r="G37" s="457"/>
      <c r="H37" s="208">
        <v>0</v>
      </c>
      <c r="I37" s="208">
        <v>0</v>
      </c>
      <c r="J37" s="208">
        <v>0</v>
      </c>
      <c r="K37" s="208">
        <v>0</v>
      </c>
      <c r="L37" s="208">
        <v>147</v>
      </c>
      <c r="M37" s="208">
        <v>78</v>
      </c>
      <c r="N37" s="208">
        <v>65</v>
      </c>
      <c r="O37" s="208">
        <v>30</v>
      </c>
      <c r="P37" s="208">
        <v>0</v>
      </c>
      <c r="Q37" s="208">
        <v>0</v>
      </c>
      <c r="R37" s="208">
        <v>0</v>
      </c>
      <c r="S37" s="208">
        <v>0</v>
      </c>
      <c r="T37" s="218">
        <v>0</v>
      </c>
      <c r="U37" s="218">
        <v>0</v>
      </c>
      <c r="V37" s="432" t="str">
        <f t="shared" si="1"/>
        <v>Төв аймаг дахь МСҮТ</v>
      </c>
      <c r="W37" s="432"/>
      <c r="X37" s="43">
        <f t="shared" si="7"/>
        <v>21</v>
      </c>
      <c r="Y37" s="45">
        <f t="shared" si="18"/>
        <v>106</v>
      </c>
      <c r="Z37" s="45">
        <f t="shared" si="18"/>
        <v>52</v>
      </c>
      <c r="AA37" s="208">
        <v>0</v>
      </c>
      <c r="AB37" s="208">
        <v>0</v>
      </c>
      <c r="AC37" s="208">
        <v>106</v>
      </c>
      <c r="AD37" s="208">
        <v>52</v>
      </c>
      <c r="AE37" s="208">
        <v>0</v>
      </c>
      <c r="AF37" s="208">
        <v>0</v>
      </c>
      <c r="AG37" s="86">
        <f t="shared" si="17"/>
        <v>0</v>
      </c>
      <c r="AH37" s="86">
        <f t="shared" si="17"/>
        <v>0</v>
      </c>
      <c r="AI37" s="10">
        <v>0</v>
      </c>
      <c r="AJ37" s="10">
        <v>0</v>
      </c>
      <c r="AK37" s="10">
        <v>0</v>
      </c>
      <c r="AL37" s="10">
        <v>0</v>
      </c>
    </row>
    <row r="38" spans="1:38" s="6" customFormat="1" ht="27" customHeight="1">
      <c r="A38" s="455" t="s">
        <v>18</v>
      </c>
      <c r="B38" s="456"/>
      <c r="C38" s="208">
        <f t="shared" si="5"/>
        <v>22</v>
      </c>
      <c r="D38" s="457">
        <f t="shared" si="15"/>
        <v>280</v>
      </c>
      <c r="E38" s="457"/>
      <c r="F38" s="457">
        <f t="shared" si="16"/>
        <v>119</v>
      </c>
      <c r="G38" s="457"/>
      <c r="H38" s="208">
        <v>0</v>
      </c>
      <c r="I38" s="208">
        <v>0</v>
      </c>
      <c r="J38" s="208">
        <v>0</v>
      </c>
      <c r="K38" s="208">
        <v>0</v>
      </c>
      <c r="L38" s="208">
        <v>235</v>
      </c>
      <c r="M38" s="208">
        <v>106</v>
      </c>
      <c r="N38" s="208">
        <v>45</v>
      </c>
      <c r="O38" s="208">
        <v>13</v>
      </c>
      <c r="P38" s="208">
        <v>0</v>
      </c>
      <c r="Q38" s="208">
        <v>0</v>
      </c>
      <c r="R38" s="208">
        <v>0</v>
      </c>
      <c r="S38" s="208">
        <v>0</v>
      </c>
      <c r="T38" s="218">
        <v>0</v>
      </c>
      <c r="U38" s="218">
        <v>0</v>
      </c>
      <c r="V38" s="432" t="str">
        <f t="shared" si="1"/>
        <v>Төв аймгийн Заамар суман дахь МСҮТ</v>
      </c>
      <c r="W38" s="432"/>
      <c r="X38" s="43">
        <f t="shared" si="7"/>
        <v>22</v>
      </c>
      <c r="Y38" s="45">
        <f t="shared" si="18"/>
        <v>175</v>
      </c>
      <c r="Z38" s="45">
        <f t="shared" si="18"/>
        <v>57</v>
      </c>
      <c r="AA38" s="208">
        <v>0</v>
      </c>
      <c r="AB38" s="208">
        <v>0</v>
      </c>
      <c r="AC38" s="208">
        <v>175</v>
      </c>
      <c r="AD38" s="208">
        <v>57</v>
      </c>
      <c r="AE38" s="208">
        <v>0</v>
      </c>
      <c r="AF38" s="208">
        <v>0</v>
      </c>
      <c r="AG38" s="86">
        <f t="shared" si="17"/>
        <v>3</v>
      </c>
      <c r="AH38" s="86">
        <f t="shared" si="17"/>
        <v>1</v>
      </c>
      <c r="AI38" s="10">
        <v>0</v>
      </c>
      <c r="AJ38" s="10">
        <v>0</v>
      </c>
      <c r="AK38" s="10">
        <v>3</v>
      </c>
      <c r="AL38" s="10">
        <v>1</v>
      </c>
    </row>
    <row r="39" spans="1:38" s="15" customFormat="1" ht="27" customHeight="1">
      <c r="A39" s="455" t="s">
        <v>19</v>
      </c>
      <c r="B39" s="456"/>
      <c r="C39" s="208">
        <f t="shared" si="5"/>
        <v>23</v>
      </c>
      <c r="D39" s="457">
        <f t="shared" si="15"/>
        <v>220</v>
      </c>
      <c r="E39" s="457"/>
      <c r="F39" s="457">
        <f t="shared" si="16"/>
        <v>88</v>
      </c>
      <c r="G39" s="457"/>
      <c r="H39" s="208">
        <v>0</v>
      </c>
      <c r="I39" s="208">
        <v>0</v>
      </c>
      <c r="J39" s="208">
        <v>0</v>
      </c>
      <c r="K39" s="208">
        <v>0</v>
      </c>
      <c r="L39" s="208">
        <v>155</v>
      </c>
      <c r="M39" s="208">
        <v>64</v>
      </c>
      <c r="N39" s="208">
        <v>49</v>
      </c>
      <c r="O39" s="208">
        <v>17</v>
      </c>
      <c r="P39" s="208">
        <v>0</v>
      </c>
      <c r="Q39" s="208">
        <v>0</v>
      </c>
      <c r="R39" s="208">
        <v>16</v>
      </c>
      <c r="S39" s="208">
        <v>7</v>
      </c>
      <c r="T39" s="218">
        <v>0</v>
      </c>
      <c r="U39" s="218">
        <v>0</v>
      </c>
      <c r="V39" s="432" t="str">
        <f t="shared" si="1"/>
        <v>Төв аймгийн Эрдэнэ суман дахь МСҮТ</v>
      </c>
      <c r="W39" s="432"/>
      <c r="X39" s="43">
        <f t="shared" si="7"/>
        <v>23</v>
      </c>
      <c r="Y39" s="45">
        <f t="shared" si="18"/>
        <v>102</v>
      </c>
      <c r="Z39" s="45">
        <f t="shared" si="18"/>
        <v>26</v>
      </c>
      <c r="AA39" s="208">
        <v>0</v>
      </c>
      <c r="AB39" s="208">
        <v>0</v>
      </c>
      <c r="AC39" s="208">
        <v>86</v>
      </c>
      <c r="AD39" s="208">
        <v>19</v>
      </c>
      <c r="AE39" s="208">
        <v>16</v>
      </c>
      <c r="AF39" s="208">
        <v>7</v>
      </c>
      <c r="AG39" s="86">
        <f t="shared" ref="AG39:AH41" si="19">+AI39+AK39</f>
        <v>7</v>
      </c>
      <c r="AH39" s="86">
        <f t="shared" si="19"/>
        <v>4</v>
      </c>
      <c r="AI39" s="10">
        <v>0</v>
      </c>
      <c r="AJ39" s="10">
        <v>0</v>
      </c>
      <c r="AK39" s="10">
        <v>7</v>
      </c>
      <c r="AL39" s="10">
        <v>4</v>
      </c>
    </row>
    <row r="40" spans="1:38" s="6" customFormat="1" ht="27" customHeight="1">
      <c r="A40" s="455" t="s">
        <v>20</v>
      </c>
      <c r="B40" s="456"/>
      <c r="C40" s="208">
        <f t="shared" si="5"/>
        <v>24</v>
      </c>
      <c r="D40" s="457">
        <f t="shared" si="15"/>
        <v>200</v>
      </c>
      <c r="E40" s="457"/>
      <c r="F40" s="457">
        <f t="shared" si="16"/>
        <v>94</v>
      </c>
      <c r="G40" s="457"/>
      <c r="H40" s="208">
        <v>0</v>
      </c>
      <c r="I40" s="208">
        <v>0</v>
      </c>
      <c r="J40" s="208">
        <v>0</v>
      </c>
      <c r="K40" s="208">
        <v>0</v>
      </c>
      <c r="L40" s="208">
        <v>77</v>
      </c>
      <c r="M40" s="208">
        <v>30</v>
      </c>
      <c r="N40" s="208">
        <v>85</v>
      </c>
      <c r="O40" s="208">
        <v>31</v>
      </c>
      <c r="P40" s="208">
        <v>38</v>
      </c>
      <c r="Q40" s="208">
        <v>33</v>
      </c>
      <c r="R40" s="208">
        <v>0</v>
      </c>
      <c r="S40" s="208">
        <v>0</v>
      </c>
      <c r="T40" s="218">
        <v>0</v>
      </c>
      <c r="U40" s="218">
        <v>0</v>
      </c>
      <c r="V40" s="432" t="str">
        <f t="shared" si="1"/>
        <v>Хөвсгөл аймаг дахь МСҮТ</v>
      </c>
      <c r="W40" s="432"/>
      <c r="X40" s="43">
        <f t="shared" si="7"/>
        <v>24</v>
      </c>
      <c r="Y40" s="45">
        <f t="shared" si="18"/>
        <v>67</v>
      </c>
      <c r="Z40" s="45">
        <f t="shared" si="18"/>
        <v>31</v>
      </c>
      <c r="AA40" s="208">
        <v>0</v>
      </c>
      <c r="AB40" s="208">
        <v>0</v>
      </c>
      <c r="AC40" s="208">
        <v>67</v>
      </c>
      <c r="AD40" s="208">
        <v>31</v>
      </c>
      <c r="AE40" s="208">
        <v>0</v>
      </c>
      <c r="AF40" s="208">
        <v>0</v>
      </c>
      <c r="AG40" s="86">
        <f t="shared" si="19"/>
        <v>7</v>
      </c>
      <c r="AH40" s="86">
        <f t="shared" si="19"/>
        <v>2</v>
      </c>
      <c r="AI40" s="10">
        <v>6</v>
      </c>
      <c r="AJ40" s="10">
        <v>2</v>
      </c>
      <c r="AK40" s="10">
        <v>1</v>
      </c>
      <c r="AL40" s="10">
        <v>0</v>
      </c>
    </row>
    <row r="41" spans="1:38" s="40" customFormat="1" ht="27" customHeight="1">
      <c r="A41" s="455" t="s">
        <v>106</v>
      </c>
      <c r="B41" s="456"/>
      <c r="C41" s="208">
        <f t="shared" si="5"/>
        <v>25</v>
      </c>
      <c r="D41" s="457">
        <f t="shared" si="15"/>
        <v>162</v>
      </c>
      <c r="E41" s="457"/>
      <c r="F41" s="457">
        <f t="shared" si="16"/>
        <v>79</v>
      </c>
      <c r="G41" s="457"/>
      <c r="H41" s="208">
        <v>0</v>
      </c>
      <c r="I41" s="208">
        <v>0</v>
      </c>
      <c r="J41" s="208">
        <v>0</v>
      </c>
      <c r="K41" s="208">
        <v>0</v>
      </c>
      <c r="L41" s="208">
        <v>138</v>
      </c>
      <c r="M41" s="208">
        <v>75</v>
      </c>
      <c r="N41" s="208">
        <v>24</v>
      </c>
      <c r="O41" s="208">
        <v>4</v>
      </c>
      <c r="P41" s="208">
        <v>0</v>
      </c>
      <c r="Q41" s="208">
        <v>0</v>
      </c>
      <c r="R41" s="208">
        <v>0</v>
      </c>
      <c r="S41" s="208">
        <v>0</v>
      </c>
      <c r="T41" s="218">
        <v>0</v>
      </c>
      <c r="U41" s="218">
        <v>0</v>
      </c>
      <c r="V41" s="432" t="str">
        <f t="shared" si="1"/>
        <v>Хэнтий аймгийн Бор-Өндөр суман дахь МСҮТ</v>
      </c>
      <c r="W41" s="432"/>
      <c r="X41" s="43">
        <f t="shared" si="7"/>
        <v>25</v>
      </c>
      <c r="Y41" s="45">
        <f t="shared" si="18"/>
        <v>68</v>
      </c>
      <c r="Z41" s="45">
        <f t="shared" si="18"/>
        <v>34</v>
      </c>
      <c r="AA41" s="208">
        <v>0</v>
      </c>
      <c r="AB41" s="208">
        <v>0</v>
      </c>
      <c r="AC41" s="208">
        <v>68</v>
      </c>
      <c r="AD41" s="208">
        <v>34</v>
      </c>
      <c r="AE41" s="208">
        <v>0</v>
      </c>
      <c r="AF41" s="208">
        <v>0</v>
      </c>
      <c r="AG41" s="86">
        <f t="shared" si="19"/>
        <v>5</v>
      </c>
      <c r="AH41" s="86">
        <f t="shared" si="19"/>
        <v>0</v>
      </c>
      <c r="AI41" s="10">
        <v>2</v>
      </c>
      <c r="AJ41" s="10">
        <v>0</v>
      </c>
      <c r="AK41" s="10">
        <v>3</v>
      </c>
      <c r="AL41" s="10">
        <v>0</v>
      </c>
    </row>
    <row r="42" spans="1:38" s="6" customFormat="1" ht="21" customHeight="1">
      <c r="A42" s="461" t="s">
        <v>155</v>
      </c>
      <c r="B42" s="462"/>
      <c r="C42" s="39">
        <f t="shared" si="5"/>
        <v>26</v>
      </c>
      <c r="D42" s="460">
        <f>SUM(D43:E64)</f>
        <v>3919</v>
      </c>
      <c r="E42" s="460"/>
      <c r="F42" s="460">
        <f>SUM(F43:G64)</f>
        <v>2124</v>
      </c>
      <c r="G42" s="460"/>
      <c r="H42" s="221">
        <f>SUM(H43:H64)</f>
        <v>0</v>
      </c>
      <c r="I42" s="221">
        <f t="shared" ref="I42:S42" si="20">SUM(I43:I64)</f>
        <v>0</v>
      </c>
      <c r="J42" s="221">
        <f t="shared" si="20"/>
        <v>30</v>
      </c>
      <c r="K42" s="221">
        <f t="shared" si="20"/>
        <v>9</v>
      </c>
      <c r="L42" s="221">
        <f t="shared" si="20"/>
        <v>3347</v>
      </c>
      <c r="M42" s="221">
        <f t="shared" si="20"/>
        <v>1853</v>
      </c>
      <c r="N42" s="221">
        <f t="shared" si="20"/>
        <v>446</v>
      </c>
      <c r="O42" s="221">
        <f t="shared" si="20"/>
        <v>253</v>
      </c>
      <c r="P42" s="221">
        <f t="shared" si="20"/>
        <v>82</v>
      </c>
      <c r="Q42" s="221">
        <f t="shared" si="20"/>
        <v>9</v>
      </c>
      <c r="R42" s="221">
        <f t="shared" si="20"/>
        <v>14</v>
      </c>
      <c r="S42" s="221">
        <f t="shared" si="20"/>
        <v>0</v>
      </c>
      <c r="T42" s="221">
        <f>SUM(T43:T64)</f>
        <v>0</v>
      </c>
      <c r="U42" s="221">
        <f>SUM(U43:U64)</f>
        <v>0</v>
      </c>
      <c r="V42" s="453" t="str">
        <f t="shared" si="1"/>
        <v>ТӨРИЙН БУС МСҮТ ДҮН-22</v>
      </c>
      <c r="W42" s="453"/>
      <c r="X42" s="39">
        <f t="shared" si="7"/>
        <v>26</v>
      </c>
      <c r="Y42" s="221">
        <f t="shared" ref="Y42:AL42" si="21">SUM(Y43:Y64)</f>
        <v>2400</v>
      </c>
      <c r="Z42" s="221">
        <f t="shared" si="21"/>
        <v>1258</v>
      </c>
      <c r="AA42" s="221">
        <f t="shared" si="21"/>
        <v>30</v>
      </c>
      <c r="AB42" s="221">
        <f t="shared" si="21"/>
        <v>9</v>
      </c>
      <c r="AC42" s="221">
        <f t="shared" si="21"/>
        <v>2277</v>
      </c>
      <c r="AD42" s="221">
        <f t="shared" si="21"/>
        <v>1240</v>
      </c>
      <c r="AE42" s="221">
        <f t="shared" si="21"/>
        <v>93</v>
      </c>
      <c r="AF42" s="221">
        <f t="shared" si="21"/>
        <v>9</v>
      </c>
      <c r="AG42" s="221">
        <f t="shared" si="21"/>
        <v>62</v>
      </c>
      <c r="AH42" s="221">
        <f t="shared" si="21"/>
        <v>37</v>
      </c>
      <c r="AI42" s="221">
        <f t="shared" si="21"/>
        <v>1</v>
      </c>
      <c r="AJ42" s="221">
        <f t="shared" si="21"/>
        <v>1</v>
      </c>
      <c r="AK42" s="221">
        <f t="shared" si="21"/>
        <v>61</v>
      </c>
      <c r="AL42" s="221">
        <f t="shared" si="21"/>
        <v>36</v>
      </c>
    </row>
    <row r="43" spans="1:38" s="15" customFormat="1" ht="27" customHeight="1">
      <c r="A43" s="455" t="s">
        <v>21</v>
      </c>
      <c r="B43" s="456"/>
      <c r="C43" s="208">
        <f t="shared" si="5"/>
        <v>27</v>
      </c>
      <c r="D43" s="457">
        <f t="shared" ref="D43:D64" si="22">+H43+J43+L43+N43+P43+R43+T43</f>
        <v>412</v>
      </c>
      <c r="E43" s="457"/>
      <c r="F43" s="457">
        <f t="shared" ref="F43:F64" si="23">+I43+K43+M43+O43+Q43+S43+U43</f>
        <v>236</v>
      </c>
      <c r="G43" s="457"/>
      <c r="H43" s="208">
        <v>0</v>
      </c>
      <c r="I43" s="208">
        <v>0</v>
      </c>
      <c r="J43" s="208">
        <v>0</v>
      </c>
      <c r="K43" s="208">
        <v>0</v>
      </c>
      <c r="L43" s="208">
        <v>356</v>
      </c>
      <c r="M43" s="208">
        <v>207</v>
      </c>
      <c r="N43" s="208">
        <v>56</v>
      </c>
      <c r="O43" s="208">
        <v>29</v>
      </c>
      <c r="P43" s="208">
        <v>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432" t="str">
        <f t="shared" si="1"/>
        <v>Архангай аймаг дахь "Булган" МСҮТ</v>
      </c>
      <c r="W43" s="432"/>
      <c r="X43" s="43">
        <f t="shared" si="7"/>
        <v>27</v>
      </c>
      <c r="Y43" s="45">
        <f t="shared" ref="Y43:Y44" si="24">+AA43+AC43+AE43</f>
        <v>151</v>
      </c>
      <c r="Z43" s="45">
        <f t="shared" ref="Z43:Z44" si="25">+AB43+AD43+AF43</f>
        <v>78</v>
      </c>
      <c r="AA43" s="218">
        <v>0</v>
      </c>
      <c r="AB43" s="218">
        <v>0</v>
      </c>
      <c r="AC43" s="218">
        <v>151</v>
      </c>
      <c r="AD43" s="218">
        <v>78</v>
      </c>
      <c r="AE43" s="218">
        <v>0</v>
      </c>
      <c r="AF43" s="218">
        <v>0</v>
      </c>
      <c r="AG43" s="86">
        <f t="shared" ref="AG43" si="26">+AI43+AK43</f>
        <v>2</v>
      </c>
      <c r="AH43" s="86">
        <f t="shared" ref="AH43" si="27">+AJ43+AL43</f>
        <v>0</v>
      </c>
      <c r="AI43" s="10">
        <v>0</v>
      </c>
      <c r="AJ43" s="10">
        <v>0</v>
      </c>
      <c r="AK43" s="10">
        <v>2</v>
      </c>
      <c r="AL43" s="10">
        <v>0</v>
      </c>
    </row>
    <row r="44" spans="1:38" s="15" customFormat="1" ht="27" customHeight="1">
      <c r="A44" s="455" t="s">
        <v>22</v>
      </c>
      <c r="B44" s="456"/>
      <c r="C44" s="208">
        <f t="shared" si="5"/>
        <v>28</v>
      </c>
      <c r="D44" s="457">
        <f t="shared" si="22"/>
        <v>275</v>
      </c>
      <c r="E44" s="457"/>
      <c r="F44" s="457">
        <f t="shared" si="23"/>
        <v>156</v>
      </c>
      <c r="G44" s="457"/>
      <c r="H44" s="208">
        <v>0</v>
      </c>
      <c r="I44" s="208">
        <v>0</v>
      </c>
      <c r="J44" s="208">
        <v>30</v>
      </c>
      <c r="K44" s="208">
        <v>9</v>
      </c>
      <c r="L44" s="208">
        <v>225</v>
      </c>
      <c r="M44" s="208">
        <v>135</v>
      </c>
      <c r="N44" s="208">
        <v>20</v>
      </c>
      <c r="O44" s="208">
        <v>12</v>
      </c>
      <c r="P44" s="208">
        <v>0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432" t="str">
        <f t="shared" si="1"/>
        <v>Архангай аймаг дахь "Гурван тамир" МСҮТ</v>
      </c>
      <c r="W44" s="432"/>
      <c r="X44" s="43">
        <f t="shared" si="7"/>
        <v>28</v>
      </c>
      <c r="Y44" s="45">
        <f t="shared" si="24"/>
        <v>275</v>
      </c>
      <c r="Z44" s="45">
        <f t="shared" si="25"/>
        <v>156</v>
      </c>
      <c r="AA44" s="208">
        <v>30</v>
      </c>
      <c r="AB44" s="208">
        <v>9</v>
      </c>
      <c r="AC44" s="208">
        <v>245</v>
      </c>
      <c r="AD44" s="208">
        <v>147</v>
      </c>
      <c r="AE44" s="208">
        <v>0</v>
      </c>
      <c r="AF44" s="208">
        <v>0</v>
      </c>
      <c r="AG44" s="86">
        <f t="shared" ref="AG44:AG64" si="28">+AI44+AK44</f>
        <v>0</v>
      </c>
      <c r="AH44" s="86">
        <f t="shared" ref="AH44:AH64" si="29">+AJ44+AL44</f>
        <v>0</v>
      </c>
      <c r="AI44" s="10">
        <v>0</v>
      </c>
      <c r="AJ44" s="10">
        <v>0</v>
      </c>
      <c r="AK44" s="10">
        <v>0</v>
      </c>
      <c r="AL44" s="10">
        <v>0</v>
      </c>
    </row>
    <row r="45" spans="1:38" s="15" customFormat="1" ht="27" customHeight="1">
      <c r="A45" s="455" t="s">
        <v>62</v>
      </c>
      <c r="B45" s="456"/>
      <c r="C45" s="208">
        <f t="shared" si="5"/>
        <v>29</v>
      </c>
      <c r="D45" s="457">
        <f t="shared" si="22"/>
        <v>77</v>
      </c>
      <c r="E45" s="457"/>
      <c r="F45" s="457">
        <f t="shared" si="23"/>
        <v>63</v>
      </c>
      <c r="G45" s="457"/>
      <c r="H45" s="208">
        <v>0</v>
      </c>
      <c r="I45" s="208">
        <v>0</v>
      </c>
      <c r="J45" s="208">
        <v>0</v>
      </c>
      <c r="K45" s="208">
        <v>0</v>
      </c>
      <c r="L45" s="208">
        <v>77</v>
      </c>
      <c r="M45" s="208">
        <v>63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432" t="str">
        <f t="shared" si="1"/>
        <v>Аялал жуулчлалын ур чадварын МСҮТ</v>
      </c>
      <c r="W45" s="432"/>
      <c r="X45" s="43">
        <f t="shared" si="7"/>
        <v>29</v>
      </c>
      <c r="Y45" s="45">
        <f t="shared" ref="Y45:Y64" si="30">+AA45+AC45+AE45</f>
        <v>71</v>
      </c>
      <c r="Z45" s="45">
        <f t="shared" ref="Z45:Z64" si="31">+AB45+AD45+AF45</f>
        <v>57</v>
      </c>
      <c r="AA45" s="208">
        <v>0</v>
      </c>
      <c r="AB45" s="208">
        <v>0</v>
      </c>
      <c r="AC45" s="208">
        <v>71</v>
      </c>
      <c r="AD45" s="208">
        <v>57</v>
      </c>
      <c r="AE45" s="208">
        <v>0</v>
      </c>
      <c r="AF45" s="208">
        <v>0</v>
      </c>
      <c r="AG45" s="86">
        <f t="shared" si="28"/>
        <v>1</v>
      </c>
      <c r="AH45" s="86">
        <f t="shared" si="29"/>
        <v>0</v>
      </c>
      <c r="AI45" s="10">
        <v>0</v>
      </c>
      <c r="AJ45" s="10">
        <v>0</v>
      </c>
      <c r="AK45" s="10">
        <v>1</v>
      </c>
      <c r="AL45" s="10">
        <v>0</v>
      </c>
    </row>
    <row r="46" spans="1:38" s="15" customFormat="1" ht="27" customHeight="1">
      <c r="A46" s="455" t="s">
        <v>107</v>
      </c>
      <c r="B46" s="456"/>
      <c r="C46" s="208">
        <f t="shared" si="5"/>
        <v>30</v>
      </c>
      <c r="D46" s="457">
        <f t="shared" si="22"/>
        <v>359</v>
      </c>
      <c r="E46" s="457"/>
      <c r="F46" s="457">
        <f t="shared" si="23"/>
        <v>209</v>
      </c>
      <c r="G46" s="457"/>
      <c r="H46" s="208">
        <v>0</v>
      </c>
      <c r="I46" s="208">
        <v>0</v>
      </c>
      <c r="J46" s="208">
        <v>0</v>
      </c>
      <c r="K46" s="208">
        <v>0</v>
      </c>
      <c r="L46" s="208">
        <v>300</v>
      </c>
      <c r="M46" s="208">
        <v>177</v>
      </c>
      <c r="N46" s="208">
        <v>59</v>
      </c>
      <c r="O46" s="208">
        <v>32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208">
        <v>0</v>
      </c>
      <c r="V46" s="432" t="str">
        <f t="shared" si="1"/>
        <v>Барилгын Бүтээцийн Үйлдвэрлэл МСҮТ</v>
      </c>
      <c r="W46" s="432"/>
      <c r="X46" s="43">
        <f t="shared" si="7"/>
        <v>30</v>
      </c>
      <c r="Y46" s="45">
        <f t="shared" si="30"/>
        <v>235</v>
      </c>
      <c r="Z46" s="45">
        <f t="shared" si="31"/>
        <v>146</v>
      </c>
      <c r="AA46" s="208">
        <v>0</v>
      </c>
      <c r="AB46" s="208">
        <v>0</v>
      </c>
      <c r="AC46" s="208">
        <v>235</v>
      </c>
      <c r="AD46" s="208">
        <v>146</v>
      </c>
      <c r="AE46" s="208">
        <v>0</v>
      </c>
      <c r="AF46" s="208">
        <v>0</v>
      </c>
      <c r="AG46" s="86">
        <f t="shared" si="28"/>
        <v>0</v>
      </c>
      <c r="AH46" s="86">
        <f t="shared" si="29"/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1:38" s="15" customFormat="1" ht="27" customHeight="1">
      <c r="A47" s="455" t="s">
        <v>108</v>
      </c>
      <c r="B47" s="456"/>
      <c r="C47" s="208">
        <f t="shared" si="5"/>
        <v>31</v>
      </c>
      <c r="D47" s="457">
        <f t="shared" si="22"/>
        <v>398</v>
      </c>
      <c r="E47" s="457"/>
      <c r="F47" s="457">
        <f t="shared" si="23"/>
        <v>269</v>
      </c>
      <c r="G47" s="457"/>
      <c r="H47" s="208">
        <v>0</v>
      </c>
      <c r="I47" s="208">
        <v>0</v>
      </c>
      <c r="J47" s="208">
        <v>0</v>
      </c>
      <c r="K47" s="208">
        <v>0</v>
      </c>
      <c r="L47" s="208">
        <v>398</v>
      </c>
      <c r="M47" s="208">
        <v>269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432" t="str">
        <f t="shared" si="1"/>
        <v>Баянхонгор аймаг дахь Өлзийт МСҮТ</v>
      </c>
      <c r="W47" s="432"/>
      <c r="X47" s="43">
        <f t="shared" si="7"/>
        <v>31</v>
      </c>
      <c r="Y47" s="45">
        <f t="shared" si="30"/>
        <v>398</v>
      </c>
      <c r="Z47" s="45">
        <f t="shared" si="31"/>
        <v>269</v>
      </c>
      <c r="AA47" s="208">
        <v>0</v>
      </c>
      <c r="AB47" s="208">
        <v>0</v>
      </c>
      <c r="AC47" s="208">
        <v>398</v>
      </c>
      <c r="AD47" s="208">
        <v>269</v>
      </c>
      <c r="AE47" s="208">
        <v>0</v>
      </c>
      <c r="AF47" s="208">
        <v>0</v>
      </c>
      <c r="AG47" s="86">
        <f t="shared" si="28"/>
        <v>0</v>
      </c>
      <c r="AH47" s="86">
        <f t="shared" si="29"/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1:38" s="15" customFormat="1" ht="22.5" customHeight="1">
      <c r="A48" s="455" t="s">
        <v>109</v>
      </c>
      <c r="B48" s="456"/>
      <c r="C48" s="208">
        <f t="shared" si="5"/>
        <v>32</v>
      </c>
      <c r="D48" s="457">
        <f t="shared" si="22"/>
        <v>80</v>
      </c>
      <c r="E48" s="457"/>
      <c r="F48" s="457">
        <f t="shared" si="23"/>
        <v>4</v>
      </c>
      <c r="G48" s="457"/>
      <c r="H48" s="208">
        <v>0</v>
      </c>
      <c r="I48" s="208">
        <v>0</v>
      </c>
      <c r="J48" s="208">
        <v>0</v>
      </c>
      <c r="K48" s="208">
        <v>0</v>
      </c>
      <c r="L48" s="208">
        <v>51</v>
      </c>
      <c r="M48" s="208">
        <v>4</v>
      </c>
      <c r="N48" s="208">
        <v>0</v>
      </c>
      <c r="O48" s="208">
        <v>0</v>
      </c>
      <c r="P48" s="208">
        <v>15</v>
      </c>
      <c r="Q48" s="208">
        <v>0</v>
      </c>
      <c r="R48" s="208">
        <v>14</v>
      </c>
      <c r="S48" s="208">
        <v>0</v>
      </c>
      <c r="T48" s="208">
        <v>0</v>
      </c>
      <c r="U48" s="208">
        <v>0</v>
      </c>
      <c r="V48" s="432" t="str">
        <f t="shared" si="1"/>
        <v>Герман-Монгол МСҮТ</v>
      </c>
      <c r="W48" s="432"/>
      <c r="X48" s="43">
        <f t="shared" si="7"/>
        <v>32</v>
      </c>
      <c r="Y48" s="45">
        <f t="shared" si="30"/>
        <v>64</v>
      </c>
      <c r="Z48" s="45">
        <f t="shared" si="31"/>
        <v>4</v>
      </c>
      <c r="AA48" s="208">
        <v>0</v>
      </c>
      <c r="AB48" s="208">
        <v>0</v>
      </c>
      <c r="AC48" s="208">
        <v>38</v>
      </c>
      <c r="AD48" s="208">
        <v>4</v>
      </c>
      <c r="AE48" s="208">
        <v>26</v>
      </c>
      <c r="AF48" s="208">
        <v>0</v>
      </c>
      <c r="AG48" s="86">
        <f t="shared" si="28"/>
        <v>0</v>
      </c>
      <c r="AH48" s="86">
        <f t="shared" si="29"/>
        <v>0</v>
      </c>
      <c r="AI48" s="10">
        <v>0</v>
      </c>
      <c r="AJ48" s="10">
        <v>0</v>
      </c>
      <c r="AK48" s="10">
        <v>0</v>
      </c>
      <c r="AL48" s="10">
        <v>0</v>
      </c>
    </row>
    <row r="49" spans="1:38" s="15" customFormat="1" ht="22.5" customHeight="1">
      <c r="A49" s="455" t="s">
        <v>63</v>
      </c>
      <c r="B49" s="456"/>
      <c r="C49" s="208">
        <f t="shared" si="5"/>
        <v>33</v>
      </c>
      <c r="D49" s="457">
        <f t="shared" si="22"/>
        <v>194</v>
      </c>
      <c r="E49" s="457"/>
      <c r="F49" s="457">
        <f t="shared" si="23"/>
        <v>118</v>
      </c>
      <c r="G49" s="457"/>
      <c r="H49" s="208">
        <v>0</v>
      </c>
      <c r="I49" s="208">
        <v>0</v>
      </c>
      <c r="J49" s="208">
        <v>0</v>
      </c>
      <c r="K49" s="208">
        <v>0</v>
      </c>
      <c r="L49" s="208">
        <v>174</v>
      </c>
      <c r="M49" s="208">
        <v>113</v>
      </c>
      <c r="N49" s="208">
        <v>20</v>
      </c>
      <c r="O49" s="208">
        <v>5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432" t="str">
        <f t="shared" ref="V49:V80" si="32">+A49</f>
        <v>"Гэрэлт-Ирээдүй" МСҮТ</v>
      </c>
      <c r="W49" s="432"/>
      <c r="X49" s="43">
        <f t="shared" si="7"/>
        <v>33</v>
      </c>
      <c r="Y49" s="45">
        <f t="shared" si="30"/>
        <v>41</v>
      </c>
      <c r="Z49" s="45">
        <f t="shared" si="31"/>
        <v>25</v>
      </c>
      <c r="AA49" s="208">
        <v>0</v>
      </c>
      <c r="AB49" s="208">
        <v>0</v>
      </c>
      <c r="AC49" s="208">
        <v>41</v>
      </c>
      <c r="AD49" s="208">
        <v>25</v>
      </c>
      <c r="AE49" s="208">
        <v>0</v>
      </c>
      <c r="AF49" s="208">
        <v>0</v>
      </c>
      <c r="AG49" s="86">
        <f t="shared" si="28"/>
        <v>5</v>
      </c>
      <c r="AH49" s="86">
        <f t="shared" si="29"/>
        <v>2</v>
      </c>
      <c r="AI49" s="10">
        <v>0</v>
      </c>
      <c r="AJ49" s="10">
        <v>0</v>
      </c>
      <c r="AK49" s="10">
        <v>5</v>
      </c>
      <c r="AL49" s="10">
        <v>2</v>
      </c>
    </row>
    <row r="50" spans="1:38" s="15" customFormat="1" ht="22.5" customHeight="1">
      <c r="A50" s="455" t="s">
        <v>110</v>
      </c>
      <c r="B50" s="456"/>
      <c r="C50" s="208">
        <f t="shared" si="5"/>
        <v>34</v>
      </c>
      <c r="D50" s="457">
        <f t="shared" si="22"/>
        <v>41</v>
      </c>
      <c r="E50" s="457"/>
      <c r="F50" s="457">
        <f t="shared" si="23"/>
        <v>10</v>
      </c>
      <c r="G50" s="457"/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41</v>
      </c>
      <c r="O50" s="208">
        <v>10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432" t="str">
        <f t="shared" si="32"/>
        <v>"Донбоско" МСҮТ</v>
      </c>
      <c r="W50" s="432"/>
      <c r="X50" s="43">
        <f t="shared" si="7"/>
        <v>34</v>
      </c>
      <c r="Y50" s="45">
        <f t="shared" si="30"/>
        <v>14</v>
      </c>
      <c r="Z50" s="45">
        <f t="shared" si="31"/>
        <v>2</v>
      </c>
      <c r="AA50" s="208">
        <v>0</v>
      </c>
      <c r="AB50" s="208">
        <v>0</v>
      </c>
      <c r="AC50" s="208">
        <v>14</v>
      </c>
      <c r="AD50" s="208">
        <v>2</v>
      </c>
      <c r="AE50" s="208">
        <v>0</v>
      </c>
      <c r="AF50" s="208">
        <v>0</v>
      </c>
      <c r="AG50" s="86">
        <f t="shared" si="28"/>
        <v>5</v>
      </c>
      <c r="AH50" s="86">
        <f t="shared" si="29"/>
        <v>0</v>
      </c>
      <c r="AI50" s="10">
        <v>0</v>
      </c>
      <c r="AJ50" s="10">
        <v>0</v>
      </c>
      <c r="AK50" s="10">
        <v>5</v>
      </c>
      <c r="AL50" s="10">
        <v>0</v>
      </c>
    </row>
    <row r="51" spans="1:38" s="15" customFormat="1" ht="22.5" customHeight="1">
      <c r="A51" s="455" t="s">
        <v>111</v>
      </c>
      <c r="B51" s="456"/>
      <c r="C51" s="208">
        <f t="shared" si="5"/>
        <v>35</v>
      </c>
      <c r="D51" s="457">
        <f t="shared" si="22"/>
        <v>374</v>
      </c>
      <c r="E51" s="457"/>
      <c r="F51" s="457">
        <f t="shared" si="23"/>
        <v>165</v>
      </c>
      <c r="G51" s="457"/>
      <c r="H51" s="208">
        <v>0</v>
      </c>
      <c r="I51" s="208">
        <v>0</v>
      </c>
      <c r="J51" s="208">
        <v>0</v>
      </c>
      <c r="K51" s="208">
        <v>0</v>
      </c>
      <c r="L51" s="208">
        <v>374</v>
      </c>
      <c r="M51" s="208">
        <v>165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432" t="str">
        <f t="shared" si="32"/>
        <v>Дорноговь аймаг дахь Төмөр замын МСҮТ</v>
      </c>
      <c r="W51" s="432"/>
      <c r="X51" s="43">
        <f t="shared" si="7"/>
        <v>35</v>
      </c>
      <c r="Y51" s="45">
        <f t="shared" si="30"/>
        <v>68</v>
      </c>
      <c r="Z51" s="45">
        <f t="shared" si="31"/>
        <v>26</v>
      </c>
      <c r="AA51" s="208">
        <v>0</v>
      </c>
      <c r="AB51" s="208">
        <v>0</v>
      </c>
      <c r="AC51" s="208">
        <v>68</v>
      </c>
      <c r="AD51" s="208">
        <v>26</v>
      </c>
      <c r="AE51" s="208">
        <v>0</v>
      </c>
      <c r="AF51" s="208">
        <v>0</v>
      </c>
      <c r="AG51" s="86">
        <f t="shared" si="28"/>
        <v>0</v>
      </c>
      <c r="AH51" s="86">
        <f t="shared" si="29"/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 s="15" customFormat="1" ht="22.5" customHeight="1">
      <c r="A52" s="455" t="s">
        <v>112</v>
      </c>
      <c r="B52" s="456"/>
      <c r="C52" s="208">
        <f t="shared" si="5"/>
        <v>36</v>
      </c>
      <c r="D52" s="457">
        <f t="shared" si="22"/>
        <v>40</v>
      </c>
      <c r="E52" s="457"/>
      <c r="F52" s="457">
        <f t="shared" si="23"/>
        <v>27</v>
      </c>
      <c r="G52" s="457"/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40</v>
      </c>
      <c r="O52" s="208">
        <v>27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432" t="str">
        <f t="shared" si="32"/>
        <v>"Топ" МСҮТ</v>
      </c>
      <c r="W52" s="432"/>
      <c r="X52" s="43">
        <f t="shared" si="7"/>
        <v>36</v>
      </c>
      <c r="Y52" s="45">
        <f t="shared" si="30"/>
        <v>15</v>
      </c>
      <c r="Z52" s="45">
        <f t="shared" si="31"/>
        <v>9</v>
      </c>
      <c r="AA52" s="208">
        <v>0</v>
      </c>
      <c r="AB52" s="208">
        <v>0</v>
      </c>
      <c r="AC52" s="208">
        <v>15</v>
      </c>
      <c r="AD52" s="208">
        <v>9</v>
      </c>
      <c r="AE52" s="208">
        <v>0</v>
      </c>
      <c r="AF52" s="208">
        <v>0</v>
      </c>
      <c r="AG52" s="86">
        <f t="shared" si="28"/>
        <v>19</v>
      </c>
      <c r="AH52" s="86">
        <f t="shared" si="29"/>
        <v>13</v>
      </c>
      <c r="AI52" s="10">
        <v>0</v>
      </c>
      <c r="AJ52" s="10">
        <v>0</v>
      </c>
      <c r="AK52" s="10">
        <v>19</v>
      </c>
      <c r="AL52" s="10">
        <v>13</v>
      </c>
    </row>
    <row r="53" spans="1:38" s="6" customFormat="1" ht="22.5" customHeight="1">
      <c r="A53" s="455" t="s">
        <v>113</v>
      </c>
      <c r="B53" s="456"/>
      <c r="C53" s="208">
        <f t="shared" si="5"/>
        <v>37</v>
      </c>
      <c r="D53" s="457">
        <f t="shared" si="22"/>
        <v>113</v>
      </c>
      <c r="E53" s="457"/>
      <c r="F53" s="457">
        <f t="shared" si="23"/>
        <v>83</v>
      </c>
      <c r="G53" s="457"/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113</v>
      </c>
      <c r="O53" s="208">
        <v>83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432" t="str">
        <f t="shared" si="32"/>
        <v>"Их Засаг" МСҮТ</v>
      </c>
      <c r="W53" s="432"/>
      <c r="X53" s="43">
        <f t="shared" si="7"/>
        <v>37</v>
      </c>
      <c r="Y53" s="45">
        <f t="shared" si="30"/>
        <v>36</v>
      </c>
      <c r="Z53" s="45">
        <f t="shared" si="31"/>
        <v>24</v>
      </c>
      <c r="AA53" s="208">
        <v>0</v>
      </c>
      <c r="AB53" s="208">
        <v>0</v>
      </c>
      <c r="AC53" s="208">
        <v>36</v>
      </c>
      <c r="AD53" s="208">
        <v>24</v>
      </c>
      <c r="AE53" s="208">
        <v>0</v>
      </c>
      <c r="AF53" s="208">
        <v>0</v>
      </c>
      <c r="AG53" s="86">
        <f t="shared" si="28"/>
        <v>0</v>
      </c>
      <c r="AH53" s="86">
        <f t="shared" si="29"/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 s="6" customFormat="1" ht="27" customHeight="1">
      <c r="A54" s="455" t="s">
        <v>114</v>
      </c>
      <c r="B54" s="456"/>
      <c r="C54" s="208">
        <f t="shared" si="5"/>
        <v>38</v>
      </c>
      <c r="D54" s="457">
        <f t="shared" si="22"/>
        <v>156</v>
      </c>
      <c r="E54" s="457"/>
      <c r="F54" s="457">
        <f t="shared" si="23"/>
        <v>99</v>
      </c>
      <c r="G54" s="457"/>
      <c r="H54" s="208">
        <v>0</v>
      </c>
      <c r="I54" s="208">
        <v>0</v>
      </c>
      <c r="J54" s="208">
        <v>0</v>
      </c>
      <c r="K54" s="208">
        <v>0</v>
      </c>
      <c r="L54" s="208">
        <v>90</v>
      </c>
      <c r="M54" s="208">
        <v>61</v>
      </c>
      <c r="N54" s="208">
        <v>66</v>
      </c>
      <c r="O54" s="208">
        <v>38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432" t="str">
        <f t="shared" si="32"/>
        <v>"Урлаг урлан" МСҮТ</v>
      </c>
      <c r="W54" s="432"/>
      <c r="X54" s="43">
        <f t="shared" si="7"/>
        <v>38</v>
      </c>
      <c r="Y54" s="45">
        <f t="shared" si="30"/>
        <v>156</v>
      </c>
      <c r="Z54" s="45">
        <f t="shared" si="31"/>
        <v>99</v>
      </c>
      <c r="AA54" s="208">
        <v>0</v>
      </c>
      <c r="AB54" s="208">
        <v>0</v>
      </c>
      <c r="AC54" s="208">
        <v>156</v>
      </c>
      <c r="AD54" s="208">
        <v>99</v>
      </c>
      <c r="AE54" s="208">
        <v>0</v>
      </c>
      <c r="AF54" s="208">
        <v>0</v>
      </c>
      <c r="AG54" s="86">
        <f t="shared" si="28"/>
        <v>0</v>
      </c>
      <c r="AH54" s="86">
        <f t="shared" si="29"/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 s="6" customFormat="1" ht="21.75" customHeight="1">
      <c r="A55" s="455" t="s">
        <v>115</v>
      </c>
      <c r="B55" s="456"/>
      <c r="C55" s="208">
        <f t="shared" si="5"/>
        <v>39</v>
      </c>
      <c r="D55" s="457">
        <f t="shared" si="22"/>
        <v>277</v>
      </c>
      <c r="E55" s="457"/>
      <c r="F55" s="457">
        <f t="shared" si="23"/>
        <v>47</v>
      </c>
      <c r="G55" s="457"/>
      <c r="H55" s="208">
        <v>0</v>
      </c>
      <c r="I55" s="208">
        <v>0</v>
      </c>
      <c r="J55" s="208">
        <v>0</v>
      </c>
      <c r="K55" s="208">
        <v>0</v>
      </c>
      <c r="L55" s="208">
        <v>210</v>
      </c>
      <c r="M55" s="208">
        <v>38</v>
      </c>
      <c r="N55" s="208">
        <v>0</v>
      </c>
      <c r="O55" s="208">
        <v>0</v>
      </c>
      <c r="P55" s="208">
        <v>67</v>
      </c>
      <c r="Q55" s="208">
        <v>9</v>
      </c>
      <c r="R55" s="208">
        <v>0</v>
      </c>
      <c r="S55" s="208">
        <v>0</v>
      </c>
      <c r="T55" s="208">
        <v>0</v>
      </c>
      <c r="U55" s="208">
        <v>0</v>
      </c>
      <c r="V55" s="432" t="str">
        <f t="shared" si="32"/>
        <v xml:space="preserve">"Майн Тех" МСҮТ </v>
      </c>
      <c r="W55" s="432"/>
      <c r="X55" s="43">
        <f t="shared" si="7"/>
        <v>39</v>
      </c>
      <c r="Y55" s="45">
        <f t="shared" si="30"/>
        <v>225</v>
      </c>
      <c r="Z55" s="45">
        <f t="shared" si="31"/>
        <v>28</v>
      </c>
      <c r="AA55" s="208">
        <v>0</v>
      </c>
      <c r="AB55" s="208">
        <v>0</v>
      </c>
      <c r="AC55" s="208">
        <v>158</v>
      </c>
      <c r="AD55" s="208">
        <v>19</v>
      </c>
      <c r="AE55" s="208">
        <v>67</v>
      </c>
      <c r="AF55" s="208">
        <v>9</v>
      </c>
      <c r="AG55" s="86">
        <f t="shared" si="28"/>
        <v>2</v>
      </c>
      <c r="AH55" s="86">
        <f t="shared" si="29"/>
        <v>0</v>
      </c>
      <c r="AI55" s="10">
        <v>0</v>
      </c>
      <c r="AJ55" s="10">
        <v>0</v>
      </c>
      <c r="AK55" s="10">
        <v>2</v>
      </c>
      <c r="AL55" s="10">
        <v>0</v>
      </c>
    </row>
    <row r="56" spans="1:38" s="6" customFormat="1" ht="36" customHeight="1">
      <c r="A56" s="455" t="s">
        <v>24</v>
      </c>
      <c r="B56" s="456"/>
      <c r="C56" s="208">
        <f t="shared" si="5"/>
        <v>40</v>
      </c>
      <c r="D56" s="457">
        <f t="shared" si="22"/>
        <v>32</v>
      </c>
      <c r="E56" s="457"/>
      <c r="F56" s="457">
        <f t="shared" si="23"/>
        <v>10</v>
      </c>
      <c r="G56" s="457"/>
      <c r="H56" s="208">
        <v>0</v>
      </c>
      <c r="I56" s="208">
        <v>0</v>
      </c>
      <c r="J56" s="208">
        <v>0</v>
      </c>
      <c r="K56" s="208">
        <v>0</v>
      </c>
      <c r="L56" s="208">
        <v>32</v>
      </c>
      <c r="M56" s="208">
        <v>10</v>
      </c>
      <c r="N56" s="208">
        <v>0</v>
      </c>
      <c r="O56" s="208">
        <v>0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432" t="str">
        <f t="shared" si="32"/>
        <v>"Монголын Хараагүйчүүдийн Үндэсний Холбоо"-ны дэргэдэх МСҮТ</v>
      </c>
      <c r="W56" s="432"/>
      <c r="X56" s="43">
        <f t="shared" si="7"/>
        <v>40</v>
      </c>
      <c r="Y56" s="45">
        <f t="shared" si="30"/>
        <v>12</v>
      </c>
      <c r="Z56" s="45">
        <f t="shared" si="31"/>
        <v>5</v>
      </c>
      <c r="AA56" s="218">
        <v>0</v>
      </c>
      <c r="AB56" s="218">
        <v>0</v>
      </c>
      <c r="AC56" s="218">
        <v>12</v>
      </c>
      <c r="AD56" s="218">
        <v>5</v>
      </c>
      <c r="AE56" s="218">
        <v>0</v>
      </c>
      <c r="AF56" s="218">
        <v>0</v>
      </c>
      <c r="AG56" s="86">
        <f t="shared" si="28"/>
        <v>2</v>
      </c>
      <c r="AH56" s="86">
        <f t="shared" si="29"/>
        <v>1</v>
      </c>
      <c r="AI56" s="10">
        <v>0</v>
      </c>
      <c r="AJ56" s="10">
        <v>0</v>
      </c>
      <c r="AK56" s="10">
        <v>2</v>
      </c>
      <c r="AL56" s="10">
        <v>1</v>
      </c>
    </row>
    <row r="57" spans="1:38" s="6" customFormat="1" ht="21" customHeight="1">
      <c r="A57" s="455" t="s">
        <v>116</v>
      </c>
      <c r="B57" s="456"/>
      <c r="C57" s="208">
        <f t="shared" si="5"/>
        <v>41</v>
      </c>
      <c r="D57" s="457">
        <f t="shared" si="22"/>
        <v>325</v>
      </c>
      <c r="E57" s="457"/>
      <c r="F57" s="457">
        <f t="shared" si="23"/>
        <v>116</v>
      </c>
      <c r="G57" s="457"/>
      <c r="H57" s="208">
        <v>0</v>
      </c>
      <c r="I57" s="208">
        <v>0</v>
      </c>
      <c r="J57" s="208">
        <v>0</v>
      </c>
      <c r="K57" s="208">
        <v>0</v>
      </c>
      <c r="L57" s="208">
        <v>325</v>
      </c>
      <c r="M57" s="208">
        <v>116</v>
      </c>
      <c r="N57" s="208">
        <v>0</v>
      </c>
      <c r="O57" s="208">
        <v>0</v>
      </c>
      <c r="P57" s="218">
        <v>0</v>
      </c>
      <c r="Q57" s="218">
        <v>0</v>
      </c>
      <c r="R57" s="218">
        <v>0</v>
      </c>
      <c r="S57" s="218">
        <v>0</v>
      </c>
      <c r="T57" s="208">
        <v>0</v>
      </c>
      <c r="U57" s="208">
        <v>0</v>
      </c>
      <c r="V57" s="432" t="str">
        <f t="shared" si="32"/>
        <v>"Ти Эс Ти"  МСҮТ</v>
      </c>
      <c r="W57" s="432"/>
      <c r="X57" s="43">
        <f t="shared" si="7"/>
        <v>41</v>
      </c>
      <c r="Y57" s="45">
        <f t="shared" si="30"/>
        <v>150</v>
      </c>
      <c r="Z57" s="45">
        <f t="shared" si="31"/>
        <v>25</v>
      </c>
      <c r="AA57" s="208">
        <v>0</v>
      </c>
      <c r="AB57" s="208">
        <v>0</v>
      </c>
      <c r="AC57" s="208">
        <v>150</v>
      </c>
      <c r="AD57" s="208">
        <v>25</v>
      </c>
      <c r="AE57" s="208">
        <v>0</v>
      </c>
      <c r="AF57" s="208">
        <v>0</v>
      </c>
      <c r="AG57" s="86">
        <f t="shared" si="28"/>
        <v>0</v>
      </c>
      <c r="AH57" s="86">
        <f t="shared" si="29"/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s="6" customFormat="1" ht="21" customHeight="1">
      <c r="A58" s="455" t="s">
        <v>25</v>
      </c>
      <c r="B58" s="456"/>
      <c r="C58" s="208">
        <f t="shared" si="5"/>
        <v>42</v>
      </c>
      <c r="D58" s="457">
        <f t="shared" si="22"/>
        <v>69</v>
      </c>
      <c r="E58" s="457"/>
      <c r="F58" s="457">
        <f t="shared" si="23"/>
        <v>51</v>
      </c>
      <c r="G58" s="457"/>
      <c r="H58" s="208">
        <v>0</v>
      </c>
      <c r="I58" s="208">
        <v>0</v>
      </c>
      <c r="J58" s="208">
        <v>0</v>
      </c>
      <c r="K58" s="208">
        <v>0</v>
      </c>
      <c r="L58" s="208">
        <v>69</v>
      </c>
      <c r="M58" s="208">
        <v>51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208">
        <v>0</v>
      </c>
      <c r="V58" s="432" t="str">
        <f t="shared" si="32"/>
        <v>"Сам Юүк" МСҮТ</v>
      </c>
      <c r="W58" s="432"/>
      <c r="X58" s="43">
        <f t="shared" si="7"/>
        <v>42</v>
      </c>
      <c r="Y58" s="45">
        <f t="shared" si="30"/>
        <v>41</v>
      </c>
      <c r="Z58" s="45">
        <f t="shared" si="31"/>
        <v>30</v>
      </c>
      <c r="AA58" s="208">
        <v>0</v>
      </c>
      <c r="AB58" s="208">
        <v>0</v>
      </c>
      <c r="AC58" s="208">
        <v>41</v>
      </c>
      <c r="AD58" s="208">
        <v>30</v>
      </c>
      <c r="AE58" s="208">
        <v>0</v>
      </c>
      <c r="AF58" s="208">
        <v>0</v>
      </c>
      <c r="AG58" s="86">
        <f t="shared" si="28"/>
        <v>14</v>
      </c>
      <c r="AH58" s="86">
        <f t="shared" si="29"/>
        <v>11</v>
      </c>
      <c r="AI58" s="10">
        <v>1</v>
      </c>
      <c r="AJ58" s="10">
        <v>1</v>
      </c>
      <c r="AK58" s="10">
        <v>13</v>
      </c>
      <c r="AL58" s="10">
        <v>10</v>
      </c>
    </row>
    <row r="59" spans="1:38" s="6" customFormat="1" ht="21" customHeight="1">
      <c r="A59" s="455" t="s">
        <v>117</v>
      </c>
      <c r="B59" s="456"/>
      <c r="C59" s="208">
        <f t="shared" si="5"/>
        <v>43</v>
      </c>
      <c r="D59" s="457">
        <f t="shared" si="22"/>
        <v>170</v>
      </c>
      <c r="E59" s="457"/>
      <c r="F59" s="457">
        <f t="shared" si="23"/>
        <v>103</v>
      </c>
      <c r="G59" s="457"/>
      <c r="H59" s="208">
        <v>0</v>
      </c>
      <c r="I59" s="208">
        <v>0</v>
      </c>
      <c r="J59" s="208">
        <v>0</v>
      </c>
      <c r="K59" s="208">
        <v>0</v>
      </c>
      <c r="L59" s="208">
        <v>139</v>
      </c>
      <c r="M59" s="208">
        <v>86</v>
      </c>
      <c r="N59" s="208">
        <v>31</v>
      </c>
      <c r="O59" s="208">
        <v>17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432" t="str">
        <f t="shared" si="32"/>
        <v>"Хангай" МСҮТ</v>
      </c>
      <c r="W59" s="432"/>
      <c r="X59" s="43">
        <f t="shared" si="7"/>
        <v>43</v>
      </c>
      <c r="Y59" s="45">
        <f t="shared" si="30"/>
        <v>160</v>
      </c>
      <c r="Z59" s="45">
        <f t="shared" si="31"/>
        <v>95</v>
      </c>
      <c r="AA59" s="218">
        <v>0</v>
      </c>
      <c r="AB59" s="218">
        <v>0</v>
      </c>
      <c r="AC59" s="218">
        <v>160</v>
      </c>
      <c r="AD59" s="218">
        <v>95</v>
      </c>
      <c r="AE59" s="218">
        <v>0</v>
      </c>
      <c r="AF59" s="218">
        <v>0</v>
      </c>
      <c r="AG59" s="86">
        <f t="shared" si="28"/>
        <v>10</v>
      </c>
      <c r="AH59" s="86">
        <f t="shared" si="29"/>
        <v>8</v>
      </c>
      <c r="AI59" s="10">
        <v>0</v>
      </c>
      <c r="AJ59" s="10">
        <v>0</v>
      </c>
      <c r="AK59" s="10">
        <v>10</v>
      </c>
      <c r="AL59" s="10">
        <v>8</v>
      </c>
    </row>
    <row r="60" spans="1:38" s="6" customFormat="1" ht="21" customHeight="1">
      <c r="A60" s="455" t="s">
        <v>118</v>
      </c>
      <c r="B60" s="456"/>
      <c r="C60" s="208">
        <f t="shared" si="5"/>
        <v>44</v>
      </c>
      <c r="D60" s="457">
        <f t="shared" si="22"/>
        <v>240</v>
      </c>
      <c r="E60" s="457"/>
      <c r="F60" s="457">
        <f t="shared" si="23"/>
        <v>142</v>
      </c>
      <c r="G60" s="457"/>
      <c r="H60" s="208">
        <v>0</v>
      </c>
      <c r="I60" s="208">
        <v>0</v>
      </c>
      <c r="J60" s="208">
        <v>0</v>
      </c>
      <c r="K60" s="208">
        <v>0</v>
      </c>
      <c r="L60" s="208">
        <v>240</v>
      </c>
      <c r="M60" s="208">
        <v>142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432" t="str">
        <f t="shared" si="32"/>
        <v>"Эко Монгол Эрдэнэ" МСҮТ</v>
      </c>
      <c r="W60" s="432"/>
      <c r="X60" s="43">
        <f t="shared" si="7"/>
        <v>44</v>
      </c>
      <c r="Y60" s="45">
        <f t="shared" si="30"/>
        <v>127</v>
      </c>
      <c r="Z60" s="45">
        <f t="shared" si="31"/>
        <v>69</v>
      </c>
      <c r="AA60" s="208">
        <v>0</v>
      </c>
      <c r="AB60" s="208">
        <v>0</v>
      </c>
      <c r="AC60" s="208">
        <v>127</v>
      </c>
      <c r="AD60" s="208">
        <v>69</v>
      </c>
      <c r="AE60" s="208">
        <v>0</v>
      </c>
      <c r="AF60" s="208">
        <v>0</v>
      </c>
      <c r="AG60" s="86">
        <f t="shared" si="28"/>
        <v>0</v>
      </c>
      <c r="AH60" s="86">
        <f t="shared" si="29"/>
        <v>0</v>
      </c>
      <c r="AI60" s="10">
        <v>0</v>
      </c>
      <c r="AJ60" s="10">
        <v>0</v>
      </c>
      <c r="AK60" s="10">
        <v>0</v>
      </c>
      <c r="AL60" s="10">
        <v>0</v>
      </c>
    </row>
    <row r="61" spans="1:38" s="6" customFormat="1" ht="21" customHeight="1">
      <c r="A61" s="455" t="s">
        <v>23</v>
      </c>
      <c r="B61" s="456"/>
      <c r="C61" s="208">
        <f t="shared" si="5"/>
        <v>45</v>
      </c>
      <c r="D61" s="457">
        <f t="shared" si="22"/>
        <v>60</v>
      </c>
      <c r="E61" s="457"/>
      <c r="F61" s="457">
        <f t="shared" si="23"/>
        <v>41</v>
      </c>
      <c r="G61" s="457"/>
      <c r="H61" s="208">
        <v>0</v>
      </c>
      <c r="I61" s="208">
        <v>0</v>
      </c>
      <c r="J61" s="208">
        <v>0</v>
      </c>
      <c r="K61" s="208">
        <v>0</v>
      </c>
      <c r="L61" s="208">
        <v>60</v>
      </c>
      <c r="M61" s="208">
        <v>41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208">
        <v>0</v>
      </c>
      <c r="V61" s="432" t="str">
        <f t="shared" si="32"/>
        <v>"Энэрэл" МСҮТ</v>
      </c>
      <c r="W61" s="432"/>
      <c r="X61" s="43">
        <f t="shared" si="7"/>
        <v>45</v>
      </c>
      <c r="Y61" s="45">
        <f t="shared" si="30"/>
        <v>32</v>
      </c>
      <c r="Z61" s="45">
        <f t="shared" si="31"/>
        <v>21</v>
      </c>
      <c r="AA61" s="208">
        <v>0</v>
      </c>
      <c r="AB61" s="208">
        <v>0</v>
      </c>
      <c r="AC61" s="208">
        <v>32</v>
      </c>
      <c r="AD61" s="208">
        <v>21</v>
      </c>
      <c r="AE61" s="208">
        <v>0</v>
      </c>
      <c r="AF61" s="208">
        <v>0</v>
      </c>
      <c r="AG61" s="86">
        <f t="shared" si="28"/>
        <v>2</v>
      </c>
      <c r="AH61" s="86">
        <f t="shared" si="29"/>
        <v>2</v>
      </c>
      <c r="AI61" s="10">
        <v>0</v>
      </c>
      <c r="AJ61" s="10">
        <v>0</v>
      </c>
      <c r="AK61" s="10">
        <v>2</v>
      </c>
      <c r="AL61" s="10">
        <v>2</v>
      </c>
    </row>
    <row r="62" spans="1:38" s="6" customFormat="1" ht="21" customHeight="1">
      <c r="A62" s="455" t="s">
        <v>119</v>
      </c>
      <c r="B62" s="456"/>
      <c r="C62" s="208">
        <f t="shared" si="5"/>
        <v>46</v>
      </c>
      <c r="D62" s="457">
        <f t="shared" si="22"/>
        <v>123</v>
      </c>
      <c r="E62" s="457"/>
      <c r="F62" s="457">
        <f t="shared" si="23"/>
        <v>110</v>
      </c>
      <c r="G62" s="457"/>
      <c r="H62" s="208">
        <v>0</v>
      </c>
      <c r="I62" s="208">
        <v>0</v>
      </c>
      <c r="J62" s="208">
        <v>0</v>
      </c>
      <c r="K62" s="208">
        <v>0</v>
      </c>
      <c r="L62" s="208">
        <v>123</v>
      </c>
      <c r="M62" s="208">
        <v>110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432" t="str">
        <f t="shared" si="32"/>
        <v>"Этүгэн" МСҮТ</v>
      </c>
      <c r="W62" s="432"/>
      <c r="X62" s="43">
        <f t="shared" si="7"/>
        <v>46</v>
      </c>
      <c r="Y62" s="45">
        <f t="shared" si="30"/>
        <v>25</v>
      </c>
      <c r="Z62" s="45">
        <f t="shared" si="31"/>
        <v>25</v>
      </c>
      <c r="AA62" s="208">
        <v>0</v>
      </c>
      <c r="AB62" s="208">
        <v>0</v>
      </c>
      <c r="AC62" s="208">
        <v>25</v>
      </c>
      <c r="AD62" s="208">
        <v>25</v>
      </c>
      <c r="AE62" s="208">
        <v>0</v>
      </c>
      <c r="AF62" s="208">
        <v>0</v>
      </c>
      <c r="AG62" s="86">
        <f t="shared" si="28"/>
        <v>0</v>
      </c>
      <c r="AH62" s="86">
        <f t="shared" si="29"/>
        <v>0</v>
      </c>
      <c r="AI62" s="10">
        <v>0</v>
      </c>
      <c r="AJ62" s="10">
        <v>0</v>
      </c>
      <c r="AK62" s="10">
        <v>0</v>
      </c>
      <c r="AL62" s="10">
        <v>0</v>
      </c>
    </row>
    <row r="63" spans="1:38" s="6" customFormat="1" ht="23.25" customHeight="1">
      <c r="A63" s="455" t="s">
        <v>120</v>
      </c>
      <c r="B63" s="456"/>
      <c r="C63" s="208">
        <f t="shared" si="5"/>
        <v>47</v>
      </c>
      <c r="D63" s="457">
        <f t="shared" si="22"/>
        <v>34</v>
      </c>
      <c r="E63" s="457"/>
      <c r="F63" s="457">
        <f t="shared" si="23"/>
        <v>13</v>
      </c>
      <c r="G63" s="457"/>
      <c r="H63" s="208">
        <v>0</v>
      </c>
      <c r="I63" s="208">
        <v>0</v>
      </c>
      <c r="J63" s="208">
        <v>0</v>
      </c>
      <c r="K63" s="208">
        <v>0</v>
      </c>
      <c r="L63" s="208">
        <v>34</v>
      </c>
      <c r="M63" s="208">
        <v>13</v>
      </c>
      <c r="N63" s="208">
        <v>0</v>
      </c>
      <c r="O63" s="208">
        <v>0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  <c r="U63" s="208">
        <v>0</v>
      </c>
      <c r="V63" s="432" t="str">
        <f t="shared" si="32"/>
        <v>Өмнөговь аймаг дахь "Скиллстек" МСҮТ</v>
      </c>
      <c r="W63" s="432"/>
      <c r="X63" s="43">
        <f t="shared" si="7"/>
        <v>47</v>
      </c>
      <c r="Y63" s="45">
        <f t="shared" si="30"/>
        <v>34</v>
      </c>
      <c r="Z63" s="45">
        <f t="shared" si="31"/>
        <v>13</v>
      </c>
      <c r="AA63" s="208">
        <v>0</v>
      </c>
      <c r="AB63" s="208">
        <v>0</v>
      </c>
      <c r="AC63" s="208">
        <v>34</v>
      </c>
      <c r="AD63" s="208">
        <v>13</v>
      </c>
      <c r="AE63" s="208">
        <v>0</v>
      </c>
      <c r="AF63" s="208">
        <v>0</v>
      </c>
      <c r="AG63" s="86">
        <f t="shared" si="28"/>
        <v>0</v>
      </c>
      <c r="AH63" s="86">
        <f t="shared" si="29"/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1:38" s="6" customFormat="1" ht="38.25" customHeight="1">
      <c r="A64" s="455" t="s">
        <v>121</v>
      </c>
      <c r="B64" s="456"/>
      <c r="C64" s="208">
        <f t="shared" si="5"/>
        <v>48</v>
      </c>
      <c r="D64" s="457">
        <f t="shared" si="22"/>
        <v>70</v>
      </c>
      <c r="E64" s="457"/>
      <c r="F64" s="457">
        <f t="shared" si="23"/>
        <v>52</v>
      </c>
      <c r="G64" s="457"/>
      <c r="H64" s="208">
        <v>0</v>
      </c>
      <c r="I64" s="218">
        <v>0</v>
      </c>
      <c r="J64" s="218">
        <v>0</v>
      </c>
      <c r="K64" s="218">
        <v>0</v>
      </c>
      <c r="L64" s="218">
        <v>70</v>
      </c>
      <c r="M64" s="218">
        <v>52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08">
        <v>0</v>
      </c>
      <c r="U64" s="208">
        <v>0</v>
      </c>
      <c r="V64" s="432" t="str">
        <f t="shared" si="32"/>
        <v>"Монголын цогц сургалт хөгжлийн академи" НҮТББ-ын дэргэдэх МСҮТ</v>
      </c>
      <c r="W64" s="432"/>
      <c r="X64" s="43">
        <f t="shared" si="7"/>
        <v>48</v>
      </c>
      <c r="Y64" s="45">
        <f t="shared" si="30"/>
        <v>70</v>
      </c>
      <c r="Z64" s="45">
        <f t="shared" si="31"/>
        <v>52</v>
      </c>
      <c r="AA64" s="218">
        <v>0</v>
      </c>
      <c r="AB64" s="218">
        <v>0</v>
      </c>
      <c r="AC64" s="218">
        <v>70</v>
      </c>
      <c r="AD64" s="218">
        <v>52</v>
      </c>
      <c r="AE64" s="218">
        <v>0</v>
      </c>
      <c r="AF64" s="218">
        <v>0</v>
      </c>
      <c r="AG64" s="86">
        <f t="shared" si="28"/>
        <v>0</v>
      </c>
      <c r="AH64" s="86">
        <f t="shared" si="29"/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1:38" s="6" customFormat="1" ht="21.75" customHeight="1">
      <c r="A65" s="461" t="s">
        <v>153</v>
      </c>
      <c r="B65" s="462"/>
      <c r="C65" s="39">
        <f t="shared" si="5"/>
        <v>49</v>
      </c>
      <c r="D65" s="460">
        <f>SUM(D66:E84)</f>
        <v>7193</v>
      </c>
      <c r="E65" s="460"/>
      <c r="F65" s="460">
        <f t="shared" ref="F65" si="33">SUM(F66:G84)</f>
        <v>3062</v>
      </c>
      <c r="G65" s="460"/>
      <c r="H65" s="221">
        <f>SUM(H66:H84)</f>
        <v>748</v>
      </c>
      <c r="I65" s="221">
        <f>SUM(I66:I84)</f>
        <v>276</v>
      </c>
      <c r="J65" s="221">
        <f t="shared" ref="J65:S65" si="34">SUM(J66:J84)</f>
        <v>402</v>
      </c>
      <c r="K65" s="221">
        <f t="shared" si="34"/>
        <v>165</v>
      </c>
      <c r="L65" s="221">
        <f t="shared" si="34"/>
        <v>2629</v>
      </c>
      <c r="M65" s="221">
        <f t="shared" si="34"/>
        <v>1349</v>
      </c>
      <c r="N65" s="221">
        <f t="shared" si="34"/>
        <v>3178</v>
      </c>
      <c r="O65" s="221">
        <f t="shared" si="34"/>
        <v>1094</v>
      </c>
      <c r="P65" s="221">
        <f t="shared" si="34"/>
        <v>86</v>
      </c>
      <c r="Q65" s="221">
        <f t="shared" si="34"/>
        <v>48</v>
      </c>
      <c r="R65" s="221">
        <f t="shared" si="34"/>
        <v>30</v>
      </c>
      <c r="S65" s="221">
        <f t="shared" si="34"/>
        <v>27</v>
      </c>
      <c r="T65" s="221">
        <f>SUM(T66:T84)</f>
        <v>120</v>
      </c>
      <c r="U65" s="221">
        <f>SUM(U66:U84)</f>
        <v>103</v>
      </c>
      <c r="V65" s="453" t="str">
        <f t="shared" si="32"/>
        <v>ТӨРИЙН КОЛЛЕЖ ДҮН-19</v>
      </c>
      <c r="W65" s="453"/>
      <c r="X65" s="39">
        <f t="shared" si="7"/>
        <v>49</v>
      </c>
      <c r="Y65" s="221">
        <f t="shared" ref="Y65:AG65" si="35">SUM(Y66:Y84)</f>
        <v>2859</v>
      </c>
      <c r="Z65" s="221">
        <f t="shared" si="35"/>
        <v>1097</v>
      </c>
      <c r="AA65" s="221">
        <f t="shared" si="35"/>
        <v>482</v>
      </c>
      <c r="AB65" s="221">
        <f t="shared" si="35"/>
        <v>150</v>
      </c>
      <c r="AC65" s="221">
        <f t="shared" si="35"/>
        <v>2160</v>
      </c>
      <c r="AD65" s="221">
        <f t="shared" si="35"/>
        <v>800</v>
      </c>
      <c r="AE65" s="221">
        <f t="shared" si="35"/>
        <v>217</v>
      </c>
      <c r="AF65" s="221">
        <f t="shared" si="35"/>
        <v>147</v>
      </c>
      <c r="AG65" s="221">
        <f t="shared" si="35"/>
        <v>598</v>
      </c>
      <c r="AH65" s="221">
        <f>SUM(AH66:AH84)</f>
        <v>225</v>
      </c>
      <c r="AI65" s="221">
        <f t="shared" ref="AI65:AL65" si="36">SUM(AI66:AI84)</f>
        <v>424</v>
      </c>
      <c r="AJ65" s="221">
        <f t="shared" si="36"/>
        <v>148</v>
      </c>
      <c r="AK65" s="221">
        <f t="shared" si="36"/>
        <v>174</v>
      </c>
      <c r="AL65" s="221">
        <f t="shared" si="36"/>
        <v>77</v>
      </c>
    </row>
    <row r="66" spans="1:38" s="6" customFormat="1" ht="21" customHeight="1">
      <c r="A66" s="455" t="s">
        <v>64</v>
      </c>
      <c r="B66" s="456"/>
      <c r="C66" s="208">
        <f t="shared" si="5"/>
        <v>50</v>
      </c>
      <c r="D66" s="457">
        <f t="shared" ref="D66:D84" si="37">+H66+J66+L66+N66+P66+R66+T66</f>
        <v>621</v>
      </c>
      <c r="E66" s="457"/>
      <c r="F66" s="457">
        <f t="shared" ref="F66:F84" si="38">+I66+K66+M66+O66+Q66+S66+U66</f>
        <v>79</v>
      </c>
      <c r="G66" s="457"/>
      <c r="H66" s="208">
        <v>97</v>
      </c>
      <c r="I66" s="208">
        <v>13</v>
      </c>
      <c r="J66" s="208">
        <v>0</v>
      </c>
      <c r="K66" s="208">
        <v>0</v>
      </c>
      <c r="L66" s="218">
        <v>73</v>
      </c>
      <c r="M66" s="218">
        <v>16</v>
      </c>
      <c r="N66" s="208">
        <v>431</v>
      </c>
      <c r="O66" s="208">
        <v>50</v>
      </c>
      <c r="P66" s="208">
        <v>20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432" t="str">
        <f t="shared" si="32"/>
        <v>Барилгын политехник коллеж</v>
      </c>
      <c r="W66" s="432"/>
      <c r="X66" s="43">
        <f t="shared" si="7"/>
        <v>50</v>
      </c>
      <c r="Y66" s="45">
        <f t="shared" ref="Y66:Y68" si="39">+AA66+AC66+AE66</f>
        <v>341</v>
      </c>
      <c r="Z66" s="45">
        <f t="shared" ref="Z66:Z68" si="40">+AB66+AD66+AF66</f>
        <v>26</v>
      </c>
      <c r="AA66" s="208">
        <v>59</v>
      </c>
      <c r="AB66" s="208">
        <v>2</v>
      </c>
      <c r="AC66" s="208">
        <v>274</v>
      </c>
      <c r="AD66" s="208">
        <v>24</v>
      </c>
      <c r="AE66" s="208">
        <v>8</v>
      </c>
      <c r="AF66" s="208">
        <v>0</v>
      </c>
      <c r="AG66" s="86">
        <f t="shared" ref="AG66:AG67" si="41">+AI66+AK66</f>
        <v>56</v>
      </c>
      <c r="AH66" s="86">
        <f t="shared" ref="AH66:AH67" si="42">+AJ66+AL66</f>
        <v>6</v>
      </c>
      <c r="AI66" s="10">
        <v>36</v>
      </c>
      <c r="AJ66" s="10">
        <v>3</v>
      </c>
      <c r="AK66" s="10">
        <v>20</v>
      </c>
      <c r="AL66" s="10">
        <v>3</v>
      </c>
    </row>
    <row r="67" spans="1:38" s="6" customFormat="1" ht="26.25" customHeight="1">
      <c r="A67" s="455" t="s">
        <v>128</v>
      </c>
      <c r="B67" s="456"/>
      <c r="C67" s="208">
        <f t="shared" si="5"/>
        <v>51</v>
      </c>
      <c r="D67" s="457">
        <f t="shared" si="37"/>
        <v>339</v>
      </c>
      <c r="E67" s="457"/>
      <c r="F67" s="457">
        <f t="shared" si="38"/>
        <v>157</v>
      </c>
      <c r="G67" s="457"/>
      <c r="H67" s="208">
        <v>57</v>
      </c>
      <c r="I67" s="208">
        <v>30</v>
      </c>
      <c r="J67" s="208">
        <v>13</v>
      </c>
      <c r="K67" s="208">
        <v>3</v>
      </c>
      <c r="L67" s="208">
        <v>133</v>
      </c>
      <c r="M67" s="208">
        <v>61</v>
      </c>
      <c r="N67" s="208">
        <v>136</v>
      </c>
      <c r="O67" s="208">
        <v>63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0</v>
      </c>
      <c r="V67" s="432" t="str">
        <f t="shared" si="32"/>
        <v>Баянхонгор аймаг дахь политехник коллеж</v>
      </c>
      <c r="W67" s="432"/>
      <c r="X67" s="43">
        <f t="shared" si="7"/>
        <v>51</v>
      </c>
      <c r="Y67" s="45">
        <f t="shared" si="39"/>
        <v>188</v>
      </c>
      <c r="Z67" s="45">
        <f t="shared" si="40"/>
        <v>102</v>
      </c>
      <c r="AA67" s="208">
        <v>44</v>
      </c>
      <c r="AB67" s="208">
        <v>18</v>
      </c>
      <c r="AC67" s="208">
        <v>144</v>
      </c>
      <c r="AD67" s="208">
        <v>84</v>
      </c>
      <c r="AE67" s="208">
        <v>0</v>
      </c>
      <c r="AF67" s="208">
        <v>0</v>
      </c>
      <c r="AG67" s="86">
        <f t="shared" si="41"/>
        <v>63</v>
      </c>
      <c r="AH67" s="86">
        <f t="shared" si="42"/>
        <v>30</v>
      </c>
      <c r="AI67" s="10">
        <v>38</v>
      </c>
      <c r="AJ67" s="10">
        <v>18</v>
      </c>
      <c r="AK67" s="10">
        <v>25</v>
      </c>
      <c r="AL67" s="10">
        <v>12</v>
      </c>
    </row>
    <row r="68" spans="1:38" s="6" customFormat="1" ht="27" customHeight="1">
      <c r="A68" s="455" t="s">
        <v>129</v>
      </c>
      <c r="B68" s="456"/>
      <c r="C68" s="208">
        <f t="shared" si="5"/>
        <v>52</v>
      </c>
      <c r="D68" s="457">
        <f t="shared" si="37"/>
        <v>274</v>
      </c>
      <c r="E68" s="457"/>
      <c r="F68" s="457">
        <f t="shared" si="38"/>
        <v>75</v>
      </c>
      <c r="G68" s="457"/>
      <c r="H68" s="208">
        <v>0</v>
      </c>
      <c r="I68" s="208">
        <v>0</v>
      </c>
      <c r="J68" s="208">
        <v>76</v>
      </c>
      <c r="K68" s="208">
        <v>33</v>
      </c>
      <c r="L68" s="208">
        <v>106</v>
      </c>
      <c r="M68" s="208">
        <v>28</v>
      </c>
      <c r="N68" s="208">
        <v>92</v>
      </c>
      <c r="O68" s="208">
        <v>14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432" t="str">
        <f t="shared" si="32"/>
        <v>Говьсүмбэр  аймаг дахь политехник коллеж</v>
      </c>
      <c r="W68" s="432"/>
      <c r="X68" s="43">
        <f t="shared" si="7"/>
        <v>52</v>
      </c>
      <c r="Y68" s="45">
        <f t="shared" si="39"/>
        <v>94</v>
      </c>
      <c r="Z68" s="45">
        <f t="shared" si="40"/>
        <v>39</v>
      </c>
      <c r="AA68" s="208">
        <v>60</v>
      </c>
      <c r="AB68" s="208">
        <v>29</v>
      </c>
      <c r="AC68" s="208">
        <v>34</v>
      </c>
      <c r="AD68" s="208">
        <v>10</v>
      </c>
      <c r="AE68" s="208">
        <v>0</v>
      </c>
      <c r="AF68" s="208">
        <v>0</v>
      </c>
      <c r="AG68" s="86">
        <f t="shared" ref="AG68:AG84" si="43">+AI68+AK68</f>
        <v>14</v>
      </c>
      <c r="AH68" s="86">
        <f t="shared" ref="AH68:AH84" si="44">+AJ68+AL68</f>
        <v>2</v>
      </c>
      <c r="AI68" s="10">
        <v>14</v>
      </c>
      <c r="AJ68" s="10">
        <v>2</v>
      </c>
      <c r="AK68" s="10">
        <v>0</v>
      </c>
      <c r="AL68" s="10">
        <v>0</v>
      </c>
    </row>
    <row r="69" spans="1:38" s="6" customFormat="1" ht="39" customHeight="1">
      <c r="A69" s="455" t="s">
        <v>130</v>
      </c>
      <c r="B69" s="456"/>
      <c r="C69" s="208">
        <f t="shared" si="5"/>
        <v>53</v>
      </c>
      <c r="D69" s="457">
        <f t="shared" si="37"/>
        <v>344</v>
      </c>
      <c r="E69" s="457"/>
      <c r="F69" s="457">
        <f t="shared" si="38"/>
        <v>122</v>
      </c>
      <c r="G69" s="457"/>
      <c r="H69" s="208">
        <v>106</v>
      </c>
      <c r="I69" s="208">
        <v>40</v>
      </c>
      <c r="J69" s="208">
        <v>0</v>
      </c>
      <c r="K69" s="208">
        <v>0</v>
      </c>
      <c r="L69" s="208">
        <v>95</v>
      </c>
      <c r="M69" s="208">
        <v>41</v>
      </c>
      <c r="N69" s="208">
        <v>143</v>
      </c>
      <c r="O69" s="208">
        <v>41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08">
        <v>0</v>
      </c>
      <c r="V69" s="432" t="str">
        <f t="shared" si="32"/>
        <v>Дархан-Уул аймаг дахь "Дархан Өргөө" политехник коллеж</v>
      </c>
      <c r="W69" s="432"/>
      <c r="X69" s="43">
        <f t="shared" si="7"/>
        <v>53</v>
      </c>
      <c r="Y69" s="45">
        <f t="shared" ref="Y69:Y84" si="45">+AA69+AC69+AE69</f>
        <v>64</v>
      </c>
      <c r="Z69" s="45">
        <f t="shared" ref="Z69:Z84" si="46">+AB69+AD69+AF69</f>
        <v>14</v>
      </c>
      <c r="AA69" s="208">
        <v>20</v>
      </c>
      <c r="AB69" s="208">
        <v>1</v>
      </c>
      <c r="AC69" s="208">
        <v>27</v>
      </c>
      <c r="AD69" s="208">
        <v>8</v>
      </c>
      <c r="AE69" s="208">
        <v>17</v>
      </c>
      <c r="AF69" s="208">
        <v>5</v>
      </c>
      <c r="AG69" s="86">
        <f t="shared" si="43"/>
        <v>48</v>
      </c>
      <c r="AH69" s="86">
        <f t="shared" si="44"/>
        <v>14</v>
      </c>
      <c r="AI69" s="10">
        <v>41</v>
      </c>
      <c r="AJ69" s="10">
        <v>10</v>
      </c>
      <c r="AK69" s="10">
        <v>7</v>
      </c>
      <c r="AL69" s="10">
        <v>4</v>
      </c>
    </row>
    <row r="70" spans="1:38" s="6" customFormat="1" ht="24" customHeight="1">
      <c r="A70" s="455" t="s">
        <v>131</v>
      </c>
      <c r="B70" s="456"/>
      <c r="C70" s="208">
        <f t="shared" si="5"/>
        <v>54</v>
      </c>
      <c r="D70" s="457">
        <f t="shared" si="37"/>
        <v>186</v>
      </c>
      <c r="E70" s="457"/>
      <c r="F70" s="457">
        <f t="shared" si="38"/>
        <v>68</v>
      </c>
      <c r="G70" s="457"/>
      <c r="H70" s="208">
        <v>0</v>
      </c>
      <c r="I70" s="218">
        <v>0</v>
      </c>
      <c r="J70" s="218">
        <v>0</v>
      </c>
      <c r="K70" s="218">
        <v>0</v>
      </c>
      <c r="L70" s="218">
        <v>77</v>
      </c>
      <c r="M70" s="218">
        <v>11</v>
      </c>
      <c r="N70" s="218">
        <v>109</v>
      </c>
      <c r="O70" s="218">
        <v>57</v>
      </c>
      <c r="P70" s="218">
        <v>0</v>
      </c>
      <c r="Q70" s="218">
        <v>0</v>
      </c>
      <c r="R70" s="218">
        <v>0</v>
      </c>
      <c r="S70" s="218">
        <v>0</v>
      </c>
      <c r="T70" s="208">
        <v>0</v>
      </c>
      <c r="U70" s="208">
        <v>0</v>
      </c>
      <c r="V70" s="432" t="str">
        <f t="shared" si="32"/>
        <v>Дархан-Уул аймаг дахь политехник коллеж</v>
      </c>
      <c r="W70" s="432"/>
      <c r="X70" s="43">
        <f t="shared" si="7"/>
        <v>54</v>
      </c>
      <c r="Y70" s="45">
        <f t="shared" si="45"/>
        <v>64</v>
      </c>
      <c r="Z70" s="45">
        <f t="shared" si="46"/>
        <v>8</v>
      </c>
      <c r="AA70" s="42">
        <v>0</v>
      </c>
      <c r="AB70" s="42">
        <v>0</v>
      </c>
      <c r="AC70" s="42">
        <v>64</v>
      </c>
      <c r="AD70" s="42">
        <v>8</v>
      </c>
      <c r="AE70" s="42">
        <v>0</v>
      </c>
      <c r="AF70" s="42">
        <v>0</v>
      </c>
      <c r="AG70" s="86">
        <f t="shared" si="43"/>
        <v>33</v>
      </c>
      <c r="AH70" s="86">
        <f t="shared" si="44"/>
        <v>22</v>
      </c>
      <c r="AI70" s="42">
        <v>25</v>
      </c>
      <c r="AJ70" s="42">
        <v>17</v>
      </c>
      <c r="AK70" s="42">
        <v>8</v>
      </c>
      <c r="AL70" s="42">
        <v>5</v>
      </c>
    </row>
    <row r="71" spans="1:38" s="6" customFormat="1" ht="38.25" customHeight="1">
      <c r="A71" s="455" t="s">
        <v>132</v>
      </c>
      <c r="B71" s="456"/>
      <c r="C71" s="208">
        <f t="shared" si="5"/>
        <v>55</v>
      </c>
      <c r="D71" s="457">
        <f t="shared" si="37"/>
        <v>421</v>
      </c>
      <c r="E71" s="457"/>
      <c r="F71" s="457">
        <f t="shared" si="38"/>
        <v>120</v>
      </c>
      <c r="G71" s="457"/>
      <c r="H71" s="208">
        <v>134</v>
      </c>
      <c r="I71" s="218">
        <v>46</v>
      </c>
      <c r="J71" s="218">
        <v>65</v>
      </c>
      <c r="K71" s="218">
        <v>22</v>
      </c>
      <c r="L71" s="218">
        <v>145</v>
      </c>
      <c r="M71" s="218">
        <v>42</v>
      </c>
      <c r="N71" s="218">
        <v>77</v>
      </c>
      <c r="O71" s="218">
        <v>10</v>
      </c>
      <c r="P71" s="218">
        <v>0</v>
      </c>
      <c r="Q71" s="218">
        <v>0</v>
      </c>
      <c r="R71" s="218">
        <v>0</v>
      </c>
      <c r="S71" s="218">
        <v>0</v>
      </c>
      <c r="T71" s="208">
        <v>0</v>
      </c>
      <c r="U71" s="208">
        <v>0</v>
      </c>
      <c r="V71" s="432" t="str">
        <f t="shared" si="32"/>
        <v>Дархан-Уул аймаг дахь Уул уурхай эрчим хүчний политехник коллеж</v>
      </c>
      <c r="W71" s="432"/>
      <c r="X71" s="43">
        <f t="shared" si="7"/>
        <v>55</v>
      </c>
      <c r="Y71" s="45">
        <f t="shared" si="45"/>
        <v>135</v>
      </c>
      <c r="Z71" s="45">
        <f t="shared" si="46"/>
        <v>24</v>
      </c>
      <c r="AA71" s="42">
        <v>60</v>
      </c>
      <c r="AB71" s="42">
        <v>10</v>
      </c>
      <c r="AC71" s="42">
        <v>75</v>
      </c>
      <c r="AD71" s="42">
        <v>14</v>
      </c>
      <c r="AE71" s="42">
        <v>0</v>
      </c>
      <c r="AF71" s="42">
        <v>0</v>
      </c>
      <c r="AG71" s="86">
        <f t="shared" si="43"/>
        <v>5</v>
      </c>
      <c r="AH71" s="86">
        <f t="shared" si="44"/>
        <v>0</v>
      </c>
      <c r="AI71" s="42">
        <v>4</v>
      </c>
      <c r="AJ71" s="42">
        <v>0</v>
      </c>
      <c r="AK71" s="42">
        <v>1</v>
      </c>
      <c r="AL71" s="42">
        <v>0</v>
      </c>
    </row>
    <row r="72" spans="1:38" s="6" customFormat="1" ht="24" customHeight="1">
      <c r="A72" s="455" t="s">
        <v>133</v>
      </c>
      <c r="B72" s="456"/>
      <c r="C72" s="208">
        <f t="shared" si="5"/>
        <v>56</v>
      </c>
      <c r="D72" s="457">
        <f t="shared" si="37"/>
        <v>349</v>
      </c>
      <c r="E72" s="457"/>
      <c r="F72" s="457">
        <f t="shared" si="38"/>
        <v>130</v>
      </c>
      <c r="G72" s="457"/>
      <c r="H72" s="208">
        <v>0</v>
      </c>
      <c r="I72" s="218">
        <v>0</v>
      </c>
      <c r="J72" s="218">
        <v>0</v>
      </c>
      <c r="K72" s="218">
        <v>0</v>
      </c>
      <c r="L72" s="218">
        <v>223</v>
      </c>
      <c r="M72" s="218">
        <v>77</v>
      </c>
      <c r="N72" s="218">
        <v>126</v>
      </c>
      <c r="O72" s="218">
        <v>53</v>
      </c>
      <c r="P72" s="218">
        <v>0</v>
      </c>
      <c r="Q72" s="218">
        <v>0</v>
      </c>
      <c r="R72" s="218">
        <v>0</v>
      </c>
      <c r="S72" s="218">
        <v>0</v>
      </c>
      <c r="T72" s="208">
        <v>0</v>
      </c>
      <c r="U72" s="208">
        <v>0</v>
      </c>
      <c r="V72" s="432" t="str">
        <f t="shared" si="32"/>
        <v>Дорноговь аймаг дахь политехник коллеж</v>
      </c>
      <c r="W72" s="432"/>
      <c r="X72" s="43">
        <f t="shared" si="7"/>
        <v>56</v>
      </c>
      <c r="Y72" s="45">
        <f t="shared" si="45"/>
        <v>70</v>
      </c>
      <c r="Z72" s="45">
        <f t="shared" si="46"/>
        <v>12</v>
      </c>
      <c r="AA72" s="42">
        <v>0</v>
      </c>
      <c r="AB72" s="42">
        <v>0</v>
      </c>
      <c r="AC72" s="42">
        <v>70</v>
      </c>
      <c r="AD72" s="42">
        <v>12</v>
      </c>
      <c r="AE72" s="42">
        <v>0</v>
      </c>
      <c r="AF72" s="42">
        <v>0</v>
      </c>
      <c r="AG72" s="86">
        <f t="shared" si="43"/>
        <v>3</v>
      </c>
      <c r="AH72" s="86">
        <f t="shared" si="44"/>
        <v>1</v>
      </c>
      <c r="AI72" s="42">
        <v>3</v>
      </c>
      <c r="AJ72" s="42">
        <v>1</v>
      </c>
      <c r="AK72" s="42">
        <v>0</v>
      </c>
      <c r="AL72" s="42">
        <v>0</v>
      </c>
    </row>
    <row r="73" spans="1:38" s="6" customFormat="1" ht="24" customHeight="1">
      <c r="A73" s="455" t="s">
        <v>134</v>
      </c>
      <c r="B73" s="456"/>
      <c r="C73" s="208">
        <f t="shared" si="5"/>
        <v>57</v>
      </c>
      <c r="D73" s="457">
        <f t="shared" si="37"/>
        <v>292</v>
      </c>
      <c r="E73" s="457"/>
      <c r="F73" s="457">
        <f t="shared" si="38"/>
        <v>128</v>
      </c>
      <c r="G73" s="457"/>
      <c r="H73" s="208">
        <v>26</v>
      </c>
      <c r="I73" s="208">
        <v>5</v>
      </c>
      <c r="J73" s="208">
        <v>50</v>
      </c>
      <c r="K73" s="208">
        <v>28</v>
      </c>
      <c r="L73" s="208">
        <v>32</v>
      </c>
      <c r="M73" s="208">
        <v>23</v>
      </c>
      <c r="N73" s="208">
        <v>138</v>
      </c>
      <c r="O73" s="208">
        <v>43</v>
      </c>
      <c r="P73" s="208">
        <v>46</v>
      </c>
      <c r="Q73" s="208">
        <v>29</v>
      </c>
      <c r="R73" s="208">
        <v>0</v>
      </c>
      <c r="S73" s="208">
        <v>0</v>
      </c>
      <c r="T73" s="208">
        <v>0</v>
      </c>
      <c r="U73" s="208">
        <v>0</v>
      </c>
      <c r="V73" s="432" t="str">
        <f t="shared" si="32"/>
        <v>Дорнод аймаг дахь политехник коллеж</v>
      </c>
      <c r="W73" s="432"/>
      <c r="X73" s="43">
        <f t="shared" si="7"/>
        <v>57</v>
      </c>
      <c r="Y73" s="45">
        <f t="shared" si="45"/>
        <v>99</v>
      </c>
      <c r="Z73" s="45">
        <f t="shared" si="46"/>
        <v>46</v>
      </c>
      <c r="AA73" s="208">
        <v>18</v>
      </c>
      <c r="AB73" s="208">
        <v>2</v>
      </c>
      <c r="AC73" s="208">
        <v>62</v>
      </c>
      <c r="AD73" s="208">
        <v>30</v>
      </c>
      <c r="AE73" s="208">
        <v>19</v>
      </c>
      <c r="AF73" s="208">
        <v>14</v>
      </c>
      <c r="AG73" s="86">
        <f t="shared" si="43"/>
        <v>43</v>
      </c>
      <c r="AH73" s="86">
        <f t="shared" si="44"/>
        <v>14</v>
      </c>
      <c r="AI73" s="10">
        <v>26</v>
      </c>
      <c r="AJ73" s="10">
        <v>4</v>
      </c>
      <c r="AK73" s="10">
        <v>17</v>
      </c>
      <c r="AL73" s="10">
        <v>10</v>
      </c>
    </row>
    <row r="74" spans="1:38" s="6" customFormat="1" ht="24" customHeight="1">
      <c r="A74" s="455" t="s">
        <v>135</v>
      </c>
      <c r="B74" s="456"/>
      <c r="C74" s="208">
        <f t="shared" si="5"/>
        <v>58</v>
      </c>
      <c r="D74" s="457">
        <f t="shared" si="37"/>
        <v>239</v>
      </c>
      <c r="E74" s="457"/>
      <c r="F74" s="457">
        <f t="shared" si="38"/>
        <v>150</v>
      </c>
      <c r="G74" s="457"/>
      <c r="H74" s="208">
        <v>28</v>
      </c>
      <c r="I74" s="208">
        <v>20</v>
      </c>
      <c r="J74" s="208">
        <v>0</v>
      </c>
      <c r="K74" s="208">
        <v>0</v>
      </c>
      <c r="L74" s="208">
        <v>153</v>
      </c>
      <c r="M74" s="208">
        <v>103</v>
      </c>
      <c r="N74" s="208">
        <v>58</v>
      </c>
      <c r="O74" s="208">
        <v>27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08">
        <v>0</v>
      </c>
      <c r="V74" s="432" t="str">
        <f t="shared" si="32"/>
        <v>Завхан аймаг дахь политехник коллеж</v>
      </c>
      <c r="W74" s="432"/>
      <c r="X74" s="43">
        <f t="shared" si="7"/>
        <v>58</v>
      </c>
      <c r="Y74" s="45">
        <f t="shared" si="45"/>
        <v>109</v>
      </c>
      <c r="Z74" s="45">
        <f t="shared" si="46"/>
        <v>58</v>
      </c>
      <c r="AA74" s="208">
        <v>22</v>
      </c>
      <c r="AB74" s="208">
        <v>15</v>
      </c>
      <c r="AC74" s="208">
        <v>87</v>
      </c>
      <c r="AD74" s="208">
        <v>43</v>
      </c>
      <c r="AE74" s="208">
        <v>0</v>
      </c>
      <c r="AF74" s="208">
        <v>0</v>
      </c>
      <c r="AG74" s="86">
        <f t="shared" si="43"/>
        <v>21</v>
      </c>
      <c r="AH74" s="86">
        <f t="shared" si="44"/>
        <v>9</v>
      </c>
      <c r="AI74" s="10">
        <v>19</v>
      </c>
      <c r="AJ74" s="10">
        <v>8</v>
      </c>
      <c r="AK74" s="10">
        <v>2</v>
      </c>
      <c r="AL74" s="10">
        <v>1</v>
      </c>
    </row>
    <row r="75" spans="1:38" s="6" customFormat="1" ht="26.25" customHeight="1">
      <c r="A75" s="455" t="s">
        <v>136</v>
      </c>
      <c r="B75" s="456"/>
      <c r="C75" s="208">
        <f t="shared" si="5"/>
        <v>59</v>
      </c>
      <c r="D75" s="457">
        <f t="shared" si="37"/>
        <v>676</v>
      </c>
      <c r="E75" s="457"/>
      <c r="F75" s="457">
        <f t="shared" si="38"/>
        <v>221</v>
      </c>
      <c r="G75" s="457"/>
      <c r="H75" s="208">
        <v>71</v>
      </c>
      <c r="I75" s="208">
        <v>30</v>
      </c>
      <c r="J75" s="208">
        <v>99</v>
      </c>
      <c r="K75" s="208">
        <v>30</v>
      </c>
      <c r="L75" s="208">
        <v>87</v>
      </c>
      <c r="M75" s="208">
        <v>19</v>
      </c>
      <c r="N75" s="208">
        <v>419</v>
      </c>
      <c r="O75" s="208">
        <v>142</v>
      </c>
      <c r="P75" s="208">
        <v>0</v>
      </c>
      <c r="Q75" s="208">
        <v>0</v>
      </c>
      <c r="R75" s="208">
        <v>0</v>
      </c>
      <c r="S75" s="208">
        <v>0</v>
      </c>
      <c r="T75" s="208">
        <v>0</v>
      </c>
      <c r="U75" s="208">
        <v>0</v>
      </c>
      <c r="V75" s="432" t="str">
        <f t="shared" si="32"/>
        <v>Монгол-Солонгосын политехник коллеж</v>
      </c>
      <c r="W75" s="432"/>
      <c r="X75" s="43">
        <f t="shared" si="7"/>
        <v>59</v>
      </c>
      <c r="Y75" s="45">
        <f t="shared" si="45"/>
        <v>307</v>
      </c>
      <c r="Z75" s="45">
        <f t="shared" si="46"/>
        <v>100</v>
      </c>
      <c r="AA75" s="208">
        <v>90</v>
      </c>
      <c r="AB75" s="208">
        <v>37</v>
      </c>
      <c r="AC75" s="208">
        <v>182</v>
      </c>
      <c r="AD75" s="208">
        <v>55</v>
      </c>
      <c r="AE75" s="208">
        <v>35</v>
      </c>
      <c r="AF75" s="208">
        <v>8</v>
      </c>
      <c r="AG75" s="86">
        <f t="shared" si="43"/>
        <v>0</v>
      </c>
      <c r="AH75" s="86">
        <f t="shared" si="44"/>
        <v>0</v>
      </c>
      <c r="AI75" s="10">
        <v>0</v>
      </c>
      <c r="AJ75" s="10">
        <v>0</v>
      </c>
      <c r="AK75" s="10">
        <v>0</v>
      </c>
      <c r="AL75" s="10">
        <v>0</v>
      </c>
    </row>
    <row r="76" spans="1:38" s="6" customFormat="1" ht="25.5" customHeight="1">
      <c r="A76" s="455" t="s">
        <v>137</v>
      </c>
      <c r="B76" s="456"/>
      <c r="C76" s="208">
        <f t="shared" si="5"/>
        <v>60</v>
      </c>
      <c r="D76" s="457">
        <f t="shared" si="37"/>
        <v>265</v>
      </c>
      <c r="E76" s="457"/>
      <c r="F76" s="457">
        <f t="shared" si="38"/>
        <v>116</v>
      </c>
      <c r="G76" s="457"/>
      <c r="H76" s="208">
        <v>0</v>
      </c>
      <c r="I76" s="208">
        <v>0</v>
      </c>
      <c r="J76" s="208">
        <v>0</v>
      </c>
      <c r="K76" s="208">
        <v>0</v>
      </c>
      <c r="L76" s="208">
        <v>79</v>
      </c>
      <c r="M76" s="208">
        <v>48</v>
      </c>
      <c r="N76" s="208">
        <v>166</v>
      </c>
      <c r="O76" s="208">
        <v>49</v>
      </c>
      <c r="P76" s="208">
        <v>20</v>
      </c>
      <c r="Q76" s="208">
        <v>19</v>
      </c>
      <c r="R76" s="208">
        <v>0</v>
      </c>
      <c r="S76" s="208">
        <v>0</v>
      </c>
      <c r="T76" s="208">
        <v>0</v>
      </c>
      <c r="U76" s="208">
        <v>0</v>
      </c>
      <c r="V76" s="432" t="str">
        <f t="shared" si="32"/>
        <v>Налайх дүүрэг дэх политехник коллеж</v>
      </c>
      <c r="W76" s="432"/>
      <c r="X76" s="43">
        <f t="shared" si="7"/>
        <v>60</v>
      </c>
      <c r="Y76" s="45">
        <f t="shared" si="45"/>
        <v>136</v>
      </c>
      <c r="Z76" s="45">
        <f t="shared" si="46"/>
        <v>46</v>
      </c>
      <c r="AA76" s="208">
        <v>0</v>
      </c>
      <c r="AB76" s="208">
        <v>0</v>
      </c>
      <c r="AC76" s="208">
        <v>136</v>
      </c>
      <c r="AD76" s="208">
        <v>46</v>
      </c>
      <c r="AE76" s="208">
        <v>0</v>
      </c>
      <c r="AF76" s="208">
        <v>0</v>
      </c>
      <c r="AG76" s="86">
        <f t="shared" si="43"/>
        <v>38</v>
      </c>
      <c r="AH76" s="86">
        <f t="shared" si="44"/>
        <v>8</v>
      </c>
      <c r="AI76" s="10">
        <v>29</v>
      </c>
      <c r="AJ76" s="10">
        <v>7</v>
      </c>
      <c r="AK76" s="10">
        <v>9</v>
      </c>
      <c r="AL76" s="10">
        <v>1</v>
      </c>
    </row>
    <row r="77" spans="1:38" s="6" customFormat="1" ht="24" customHeight="1">
      <c r="A77" s="455" t="s">
        <v>138</v>
      </c>
      <c r="B77" s="456"/>
      <c r="C77" s="208">
        <f t="shared" si="5"/>
        <v>61</v>
      </c>
      <c r="D77" s="457">
        <f t="shared" si="37"/>
        <v>584</v>
      </c>
      <c r="E77" s="457"/>
      <c r="F77" s="457">
        <f t="shared" si="38"/>
        <v>394</v>
      </c>
      <c r="G77" s="457"/>
      <c r="H77" s="208">
        <v>0</v>
      </c>
      <c r="I77" s="208">
        <v>0</v>
      </c>
      <c r="J77" s="208">
        <v>0</v>
      </c>
      <c r="K77" s="208">
        <v>0</v>
      </c>
      <c r="L77" s="208">
        <v>469</v>
      </c>
      <c r="M77" s="208">
        <v>341</v>
      </c>
      <c r="N77" s="208">
        <v>115</v>
      </c>
      <c r="O77" s="208">
        <v>53</v>
      </c>
      <c r="P77" s="208">
        <v>0</v>
      </c>
      <c r="Q77" s="208">
        <v>0</v>
      </c>
      <c r="R77" s="208">
        <v>0</v>
      </c>
      <c r="S77" s="208">
        <v>0</v>
      </c>
      <c r="T77" s="208">
        <v>0</v>
      </c>
      <c r="U77" s="208">
        <v>0</v>
      </c>
      <c r="V77" s="432" t="str">
        <f t="shared" si="32"/>
        <v>Өвөрхангай аймаг дахь политехник коллеж</v>
      </c>
      <c r="W77" s="432"/>
      <c r="X77" s="43">
        <f t="shared" si="7"/>
        <v>61</v>
      </c>
      <c r="Y77" s="45">
        <f t="shared" si="45"/>
        <v>189</v>
      </c>
      <c r="Z77" s="45">
        <f t="shared" si="46"/>
        <v>120</v>
      </c>
      <c r="AA77" s="208">
        <v>0</v>
      </c>
      <c r="AB77" s="208">
        <v>0</v>
      </c>
      <c r="AC77" s="208">
        <v>189</v>
      </c>
      <c r="AD77" s="208">
        <v>120</v>
      </c>
      <c r="AE77" s="208">
        <v>0</v>
      </c>
      <c r="AF77" s="208">
        <v>0</v>
      </c>
      <c r="AG77" s="86">
        <f t="shared" si="43"/>
        <v>3</v>
      </c>
      <c r="AH77" s="86">
        <f t="shared" si="44"/>
        <v>2</v>
      </c>
      <c r="AI77" s="10">
        <v>3</v>
      </c>
      <c r="AJ77" s="10">
        <v>2</v>
      </c>
      <c r="AK77" s="10">
        <v>0</v>
      </c>
      <c r="AL77" s="10">
        <v>0</v>
      </c>
    </row>
    <row r="78" spans="1:38" s="6" customFormat="1" ht="24" customHeight="1">
      <c r="A78" s="455" t="s">
        <v>139</v>
      </c>
      <c r="B78" s="456"/>
      <c r="C78" s="208">
        <f t="shared" si="5"/>
        <v>62</v>
      </c>
      <c r="D78" s="457">
        <f t="shared" si="37"/>
        <v>227</v>
      </c>
      <c r="E78" s="457"/>
      <c r="F78" s="457">
        <f t="shared" si="38"/>
        <v>62</v>
      </c>
      <c r="G78" s="457"/>
      <c r="H78" s="208">
        <v>0</v>
      </c>
      <c r="I78" s="208">
        <v>0</v>
      </c>
      <c r="J78" s="208">
        <v>11</v>
      </c>
      <c r="K78" s="208">
        <v>9</v>
      </c>
      <c r="L78" s="208">
        <v>65</v>
      </c>
      <c r="M78" s="208">
        <v>14</v>
      </c>
      <c r="N78" s="208">
        <v>151</v>
      </c>
      <c r="O78" s="208">
        <v>39</v>
      </c>
      <c r="P78" s="208">
        <v>0</v>
      </c>
      <c r="Q78" s="208">
        <v>0</v>
      </c>
      <c r="R78" s="208">
        <v>0</v>
      </c>
      <c r="S78" s="208">
        <v>0</v>
      </c>
      <c r="T78" s="208">
        <v>0</v>
      </c>
      <c r="U78" s="208">
        <v>0</v>
      </c>
      <c r="V78" s="432" t="str">
        <f t="shared" si="32"/>
        <v>Өмнөговь аймаг дахь политехник коллеж</v>
      </c>
      <c r="W78" s="432"/>
      <c r="X78" s="43">
        <f t="shared" si="7"/>
        <v>62</v>
      </c>
      <c r="Y78" s="45">
        <f t="shared" si="45"/>
        <v>64</v>
      </c>
      <c r="Z78" s="45">
        <f t="shared" si="46"/>
        <v>17</v>
      </c>
      <c r="AA78" s="208">
        <v>2</v>
      </c>
      <c r="AB78" s="208">
        <v>1</v>
      </c>
      <c r="AC78" s="208">
        <v>62</v>
      </c>
      <c r="AD78" s="208">
        <v>16</v>
      </c>
      <c r="AE78" s="208">
        <v>0</v>
      </c>
      <c r="AF78" s="208">
        <v>0</v>
      </c>
      <c r="AG78" s="86">
        <f t="shared" si="43"/>
        <v>3</v>
      </c>
      <c r="AH78" s="86">
        <f t="shared" si="44"/>
        <v>0</v>
      </c>
      <c r="AI78" s="10">
        <v>1</v>
      </c>
      <c r="AJ78" s="10">
        <v>0</v>
      </c>
      <c r="AK78" s="10">
        <v>2</v>
      </c>
      <c r="AL78" s="10">
        <v>0</v>
      </c>
    </row>
    <row r="79" spans="1:38" s="6" customFormat="1" ht="37.5" customHeight="1">
      <c r="A79" s="455" t="s">
        <v>140</v>
      </c>
      <c r="B79" s="456"/>
      <c r="C79" s="208">
        <f t="shared" si="5"/>
        <v>63</v>
      </c>
      <c r="D79" s="457">
        <f t="shared" si="37"/>
        <v>153</v>
      </c>
      <c r="E79" s="457"/>
      <c r="F79" s="457">
        <f t="shared" si="38"/>
        <v>83</v>
      </c>
      <c r="G79" s="457"/>
      <c r="H79" s="208">
        <v>33</v>
      </c>
      <c r="I79" s="208">
        <v>20</v>
      </c>
      <c r="J79" s="208">
        <v>0</v>
      </c>
      <c r="K79" s="208">
        <v>0</v>
      </c>
      <c r="L79" s="208">
        <v>67</v>
      </c>
      <c r="M79" s="208">
        <v>45</v>
      </c>
      <c r="N79" s="208">
        <v>53</v>
      </c>
      <c r="O79" s="208">
        <v>18</v>
      </c>
      <c r="P79" s="208">
        <v>0</v>
      </c>
      <c r="Q79" s="208">
        <v>0</v>
      </c>
      <c r="R79" s="208">
        <v>0</v>
      </c>
      <c r="S79" s="208">
        <v>0</v>
      </c>
      <c r="T79" s="208">
        <v>0</v>
      </c>
      <c r="U79" s="208">
        <v>0</v>
      </c>
      <c r="V79" s="432" t="str">
        <f t="shared" si="32"/>
        <v>Сэлэнгэ аймаг дахь "Зүүнхараа" политехник коллеж</v>
      </c>
      <c r="W79" s="432"/>
      <c r="X79" s="43">
        <f t="shared" si="7"/>
        <v>63</v>
      </c>
      <c r="Y79" s="45">
        <f t="shared" si="45"/>
        <v>41</v>
      </c>
      <c r="Z79" s="45">
        <f t="shared" si="46"/>
        <v>13</v>
      </c>
      <c r="AA79" s="208">
        <v>0</v>
      </c>
      <c r="AB79" s="208">
        <v>0</v>
      </c>
      <c r="AC79" s="208">
        <v>41</v>
      </c>
      <c r="AD79" s="208">
        <v>13</v>
      </c>
      <c r="AE79" s="208">
        <v>0</v>
      </c>
      <c r="AF79" s="208">
        <v>0</v>
      </c>
      <c r="AG79" s="86">
        <f t="shared" si="43"/>
        <v>21</v>
      </c>
      <c r="AH79" s="86">
        <f t="shared" si="44"/>
        <v>6</v>
      </c>
      <c r="AI79" s="10">
        <v>21</v>
      </c>
      <c r="AJ79" s="10">
        <v>6</v>
      </c>
      <c r="AK79" s="10">
        <v>0</v>
      </c>
      <c r="AL79" s="10">
        <v>0</v>
      </c>
    </row>
    <row r="80" spans="1:38" s="6" customFormat="1" ht="39" customHeight="1">
      <c r="A80" s="455" t="s">
        <v>141</v>
      </c>
      <c r="B80" s="456"/>
      <c r="C80" s="208">
        <f t="shared" si="5"/>
        <v>64</v>
      </c>
      <c r="D80" s="457">
        <f t="shared" si="37"/>
        <v>171</v>
      </c>
      <c r="E80" s="457"/>
      <c r="F80" s="457">
        <f t="shared" si="38"/>
        <v>47</v>
      </c>
      <c r="G80" s="457"/>
      <c r="H80" s="208">
        <v>0</v>
      </c>
      <c r="I80" s="208">
        <v>0</v>
      </c>
      <c r="J80" s="208">
        <v>0</v>
      </c>
      <c r="K80" s="208">
        <v>0</v>
      </c>
      <c r="L80" s="208">
        <v>42</v>
      </c>
      <c r="M80" s="208">
        <v>22</v>
      </c>
      <c r="N80" s="208">
        <v>129</v>
      </c>
      <c r="O80" s="208">
        <v>25</v>
      </c>
      <c r="P80" s="208">
        <v>0</v>
      </c>
      <c r="Q80" s="208">
        <v>0</v>
      </c>
      <c r="R80" s="208">
        <v>0</v>
      </c>
      <c r="S80" s="208">
        <v>0</v>
      </c>
      <c r="T80" s="208">
        <v>0</v>
      </c>
      <c r="U80" s="208">
        <v>0</v>
      </c>
      <c r="V80" s="432" t="str">
        <f t="shared" si="32"/>
        <v>Төв аймгийн Баянчандмань суман дахь политехник коллеж</v>
      </c>
      <c r="W80" s="432"/>
      <c r="X80" s="43">
        <f t="shared" si="7"/>
        <v>64</v>
      </c>
      <c r="Y80" s="45">
        <f t="shared" si="45"/>
        <v>100</v>
      </c>
      <c r="Z80" s="45">
        <f t="shared" si="46"/>
        <v>20</v>
      </c>
      <c r="AA80" s="208">
        <v>0</v>
      </c>
      <c r="AB80" s="208">
        <v>0</v>
      </c>
      <c r="AC80" s="208">
        <v>100</v>
      </c>
      <c r="AD80" s="208">
        <v>20</v>
      </c>
      <c r="AE80" s="208">
        <v>0</v>
      </c>
      <c r="AF80" s="208">
        <v>0</v>
      </c>
      <c r="AG80" s="86">
        <f t="shared" si="43"/>
        <v>17</v>
      </c>
      <c r="AH80" s="86">
        <f t="shared" si="44"/>
        <v>3</v>
      </c>
      <c r="AI80" s="10">
        <v>17</v>
      </c>
      <c r="AJ80" s="10">
        <v>3</v>
      </c>
      <c r="AK80" s="10">
        <v>0</v>
      </c>
      <c r="AL80" s="10">
        <v>0</v>
      </c>
    </row>
    <row r="81" spans="1:38" s="6" customFormat="1" ht="24" customHeight="1">
      <c r="A81" s="455" t="s">
        <v>142</v>
      </c>
      <c r="B81" s="456"/>
      <c r="C81" s="208">
        <f t="shared" si="5"/>
        <v>65</v>
      </c>
      <c r="D81" s="457">
        <f t="shared" si="37"/>
        <v>469</v>
      </c>
      <c r="E81" s="457"/>
      <c r="F81" s="457">
        <f t="shared" si="38"/>
        <v>218</v>
      </c>
      <c r="G81" s="457"/>
      <c r="H81" s="208">
        <v>91</v>
      </c>
      <c r="I81" s="208">
        <v>38</v>
      </c>
      <c r="J81" s="208">
        <v>0</v>
      </c>
      <c r="K81" s="208">
        <v>0</v>
      </c>
      <c r="L81" s="208">
        <v>212</v>
      </c>
      <c r="M81" s="208">
        <v>104</v>
      </c>
      <c r="N81" s="208">
        <v>166</v>
      </c>
      <c r="O81" s="208">
        <v>76</v>
      </c>
      <c r="P81" s="208">
        <v>0</v>
      </c>
      <c r="Q81" s="208">
        <v>0</v>
      </c>
      <c r="R81" s="208">
        <v>0</v>
      </c>
      <c r="S81" s="208">
        <v>0</v>
      </c>
      <c r="T81" s="208">
        <v>0</v>
      </c>
      <c r="U81" s="208">
        <v>0</v>
      </c>
      <c r="V81" s="432" t="str">
        <f t="shared" ref="V81:V101" si="47">+A81</f>
        <v>Увс аймаг дахь Улаангом политехник коллеж</v>
      </c>
      <c r="W81" s="432"/>
      <c r="X81" s="43">
        <f t="shared" si="7"/>
        <v>65</v>
      </c>
      <c r="Y81" s="45">
        <f t="shared" si="45"/>
        <v>249</v>
      </c>
      <c r="Z81" s="45">
        <f t="shared" si="46"/>
        <v>111</v>
      </c>
      <c r="AA81" s="208">
        <v>40</v>
      </c>
      <c r="AB81" s="208">
        <v>12</v>
      </c>
      <c r="AC81" s="208">
        <v>209</v>
      </c>
      <c r="AD81" s="208">
        <v>99</v>
      </c>
      <c r="AE81" s="208">
        <v>0</v>
      </c>
      <c r="AF81" s="208">
        <v>0</v>
      </c>
      <c r="AG81" s="86">
        <f t="shared" si="43"/>
        <v>10</v>
      </c>
      <c r="AH81" s="86">
        <f t="shared" si="44"/>
        <v>6</v>
      </c>
      <c r="AI81" s="10">
        <v>0</v>
      </c>
      <c r="AJ81" s="10">
        <v>0</v>
      </c>
      <c r="AK81" s="10">
        <v>10</v>
      </c>
      <c r="AL81" s="10">
        <v>6</v>
      </c>
    </row>
    <row r="82" spans="1:38" s="6" customFormat="1" ht="24" customHeight="1">
      <c r="A82" s="455" t="s">
        <v>143</v>
      </c>
      <c r="B82" s="456"/>
      <c r="C82" s="208">
        <f t="shared" si="5"/>
        <v>66</v>
      </c>
      <c r="D82" s="457">
        <f t="shared" si="37"/>
        <v>764</v>
      </c>
      <c r="E82" s="457"/>
      <c r="F82" s="457">
        <f t="shared" si="38"/>
        <v>470</v>
      </c>
      <c r="G82" s="457"/>
      <c r="H82" s="208">
        <v>78</v>
      </c>
      <c r="I82" s="208">
        <v>32</v>
      </c>
      <c r="J82" s="208">
        <v>8</v>
      </c>
      <c r="K82" s="208">
        <v>8</v>
      </c>
      <c r="L82" s="208">
        <v>98</v>
      </c>
      <c r="M82" s="208">
        <v>81</v>
      </c>
      <c r="N82" s="208">
        <v>460</v>
      </c>
      <c r="O82" s="208">
        <v>246</v>
      </c>
      <c r="P82" s="208">
        <v>0</v>
      </c>
      <c r="Q82" s="208">
        <v>0</v>
      </c>
      <c r="R82" s="218">
        <v>0</v>
      </c>
      <c r="S82" s="218">
        <v>0</v>
      </c>
      <c r="T82" s="208">
        <v>120</v>
      </c>
      <c r="U82" s="208">
        <v>103</v>
      </c>
      <c r="V82" s="432" t="str">
        <f t="shared" si="47"/>
        <v>Үйлдвэрлэл Урлалын политехник коллеж</v>
      </c>
      <c r="W82" s="432"/>
      <c r="X82" s="43">
        <f t="shared" si="7"/>
        <v>66</v>
      </c>
      <c r="Y82" s="45">
        <f t="shared" si="45"/>
        <v>305</v>
      </c>
      <c r="Z82" s="45">
        <f t="shared" si="46"/>
        <v>205</v>
      </c>
      <c r="AA82" s="208">
        <v>47</v>
      </c>
      <c r="AB82" s="208">
        <v>20</v>
      </c>
      <c r="AC82" s="208">
        <v>138</v>
      </c>
      <c r="AD82" s="208">
        <v>82</v>
      </c>
      <c r="AE82" s="208">
        <v>120</v>
      </c>
      <c r="AF82" s="208">
        <v>103</v>
      </c>
      <c r="AG82" s="86">
        <f t="shared" si="43"/>
        <v>149</v>
      </c>
      <c r="AH82" s="86">
        <f t="shared" si="44"/>
        <v>67</v>
      </c>
      <c r="AI82" s="10">
        <v>100</v>
      </c>
      <c r="AJ82" s="10">
        <v>43</v>
      </c>
      <c r="AK82" s="10">
        <v>49</v>
      </c>
      <c r="AL82" s="10">
        <v>24</v>
      </c>
    </row>
    <row r="83" spans="1:38" s="6" customFormat="1" ht="24" customHeight="1">
      <c r="A83" s="455" t="s">
        <v>144</v>
      </c>
      <c r="B83" s="456"/>
      <c r="C83" s="208">
        <f t="shared" ref="C83:C101" si="48">+C82+1</f>
        <v>67</v>
      </c>
      <c r="D83" s="457">
        <f t="shared" si="37"/>
        <v>217</v>
      </c>
      <c r="E83" s="457"/>
      <c r="F83" s="457">
        <f t="shared" si="38"/>
        <v>108</v>
      </c>
      <c r="G83" s="457"/>
      <c r="H83" s="208">
        <v>0</v>
      </c>
      <c r="I83" s="208">
        <v>0</v>
      </c>
      <c r="J83" s="208">
        <v>0</v>
      </c>
      <c r="K83" s="208">
        <v>0</v>
      </c>
      <c r="L83" s="208">
        <v>129</v>
      </c>
      <c r="M83" s="208">
        <v>74</v>
      </c>
      <c r="N83" s="208">
        <v>88</v>
      </c>
      <c r="O83" s="208">
        <v>34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432" t="str">
        <f t="shared" si="47"/>
        <v>Хэнтий аймаг дахь политехник коллеж</v>
      </c>
      <c r="W83" s="432"/>
      <c r="X83" s="43">
        <f t="shared" ref="X83:X101" si="49">+C83</f>
        <v>67</v>
      </c>
      <c r="Y83" s="45">
        <f t="shared" si="45"/>
        <v>133</v>
      </c>
      <c r="Z83" s="45">
        <f t="shared" si="46"/>
        <v>61</v>
      </c>
      <c r="AA83" s="208">
        <v>0</v>
      </c>
      <c r="AB83" s="208">
        <v>0</v>
      </c>
      <c r="AC83" s="208">
        <v>133</v>
      </c>
      <c r="AD83" s="208">
        <v>61</v>
      </c>
      <c r="AE83" s="208">
        <v>0</v>
      </c>
      <c r="AF83" s="208">
        <v>0</v>
      </c>
      <c r="AG83" s="86">
        <f t="shared" si="43"/>
        <v>16</v>
      </c>
      <c r="AH83" s="86">
        <f t="shared" si="44"/>
        <v>10</v>
      </c>
      <c r="AI83" s="10">
        <v>15</v>
      </c>
      <c r="AJ83" s="10">
        <v>9</v>
      </c>
      <c r="AK83" s="10">
        <v>1</v>
      </c>
      <c r="AL83" s="10">
        <v>1</v>
      </c>
    </row>
    <row r="84" spans="1:38" s="6" customFormat="1" ht="24" customHeight="1">
      <c r="A84" s="455" t="s">
        <v>145</v>
      </c>
      <c r="B84" s="456"/>
      <c r="C84" s="208">
        <f t="shared" si="48"/>
        <v>68</v>
      </c>
      <c r="D84" s="457">
        <f t="shared" si="37"/>
        <v>602</v>
      </c>
      <c r="E84" s="457"/>
      <c r="F84" s="457">
        <f t="shared" si="38"/>
        <v>314</v>
      </c>
      <c r="G84" s="457"/>
      <c r="H84" s="208">
        <v>27</v>
      </c>
      <c r="I84" s="218">
        <v>2</v>
      </c>
      <c r="J84" s="218">
        <v>80</v>
      </c>
      <c r="K84" s="218">
        <v>32</v>
      </c>
      <c r="L84" s="218">
        <v>344</v>
      </c>
      <c r="M84" s="218">
        <v>199</v>
      </c>
      <c r="N84" s="218">
        <v>121</v>
      </c>
      <c r="O84" s="218">
        <v>54</v>
      </c>
      <c r="P84" s="218">
        <v>0</v>
      </c>
      <c r="Q84" s="218">
        <v>0</v>
      </c>
      <c r="R84" s="218">
        <v>30</v>
      </c>
      <c r="S84" s="218">
        <v>27</v>
      </c>
      <c r="T84" s="208">
        <v>0</v>
      </c>
      <c r="U84" s="208">
        <v>0</v>
      </c>
      <c r="V84" s="432" t="str">
        <f t="shared" si="47"/>
        <v>Ховд аймаг дахь "Хөгжил" политехник коллеж</v>
      </c>
      <c r="W84" s="432"/>
      <c r="X84" s="43">
        <f t="shared" si="49"/>
        <v>68</v>
      </c>
      <c r="Y84" s="45">
        <f t="shared" si="45"/>
        <v>171</v>
      </c>
      <c r="Z84" s="45">
        <f t="shared" si="46"/>
        <v>75</v>
      </c>
      <c r="AA84" s="218">
        <v>20</v>
      </c>
      <c r="AB84" s="218">
        <v>3</v>
      </c>
      <c r="AC84" s="218">
        <v>133</v>
      </c>
      <c r="AD84" s="218">
        <v>55</v>
      </c>
      <c r="AE84" s="218">
        <v>18</v>
      </c>
      <c r="AF84" s="218">
        <v>17</v>
      </c>
      <c r="AG84" s="86">
        <f t="shared" si="43"/>
        <v>55</v>
      </c>
      <c r="AH84" s="86">
        <f t="shared" si="44"/>
        <v>25</v>
      </c>
      <c r="AI84" s="42">
        <v>32</v>
      </c>
      <c r="AJ84" s="42">
        <v>15</v>
      </c>
      <c r="AK84" s="42">
        <v>23</v>
      </c>
      <c r="AL84" s="42">
        <v>10</v>
      </c>
    </row>
    <row r="85" spans="1:38" s="6" customFormat="1" ht="27" customHeight="1">
      <c r="A85" s="461" t="s">
        <v>122</v>
      </c>
      <c r="B85" s="462"/>
      <c r="C85" s="39">
        <f t="shared" si="48"/>
        <v>69</v>
      </c>
      <c r="D85" s="460">
        <f>SUM(D86:E92)</f>
        <v>2743</v>
      </c>
      <c r="E85" s="460"/>
      <c r="F85" s="460">
        <f t="shared" ref="F85" si="50">SUM(F86:G92)</f>
        <v>1146</v>
      </c>
      <c r="G85" s="460"/>
      <c r="H85" s="221">
        <f>SUM(H86:H92)</f>
        <v>545</v>
      </c>
      <c r="I85" s="221">
        <f>SUM(I86:I92)</f>
        <v>196</v>
      </c>
      <c r="J85" s="221">
        <f t="shared" ref="J85:S85" si="51">SUM(J86:J92)</f>
        <v>31</v>
      </c>
      <c r="K85" s="221">
        <f t="shared" si="51"/>
        <v>14</v>
      </c>
      <c r="L85" s="221">
        <f t="shared" si="51"/>
        <v>1003</v>
      </c>
      <c r="M85" s="221">
        <f t="shared" si="51"/>
        <v>520</v>
      </c>
      <c r="N85" s="221">
        <f t="shared" si="51"/>
        <v>1164</v>
      </c>
      <c r="O85" s="221">
        <f t="shared" si="51"/>
        <v>416</v>
      </c>
      <c r="P85" s="221">
        <f t="shared" si="51"/>
        <v>0</v>
      </c>
      <c r="Q85" s="221">
        <f t="shared" si="51"/>
        <v>0</v>
      </c>
      <c r="R85" s="221">
        <f t="shared" si="51"/>
        <v>0</v>
      </c>
      <c r="S85" s="221">
        <f t="shared" si="51"/>
        <v>0</v>
      </c>
      <c r="T85" s="221">
        <f>SUM(T86:T92)</f>
        <v>0</v>
      </c>
      <c r="U85" s="221">
        <f>SUM(U86:U92)</f>
        <v>0</v>
      </c>
      <c r="V85" s="453" t="str">
        <f t="shared" si="47"/>
        <v>ТӨРИЙН БУС КОЛЛЕЖ ДҮН-7</v>
      </c>
      <c r="W85" s="453"/>
      <c r="X85" s="39">
        <f t="shared" si="49"/>
        <v>69</v>
      </c>
      <c r="Y85" s="221">
        <f t="shared" ref="Y85:AG85" si="52">SUM(Y86:Y92)</f>
        <v>1387</v>
      </c>
      <c r="Z85" s="221">
        <f t="shared" si="52"/>
        <v>558</v>
      </c>
      <c r="AA85" s="221">
        <f t="shared" si="52"/>
        <v>350</v>
      </c>
      <c r="AB85" s="221">
        <f t="shared" si="52"/>
        <v>122</v>
      </c>
      <c r="AC85" s="221">
        <f t="shared" si="52"/>
        <v>1037</v>
      </c>
      <c r="AD85" s="221">
        <f t="shared" si="52"/>
        <v>436</v>
      </c>
      <c r="AE85" s="221">
        <f t="shared" si="52"/>
        <v>0</v>
      </c>
      <c r="AF85" s="221">
        <f t="shared" si="52"/>
        <v>0</v>
      </c>
      <c r="AG85" s="221">
        <f t="shared" si="52"/>
        <v>363</v>
      </c>
      <c r="AH85" s="221">
        <f>SUM(AH86:AH92)</f>
        <v>143</v>
      </c>
      <c r="AI85" s="221">
        <f t="shared" ref="AI85:AL85" si="53">SUM(AI86:AI92)</f>
        <v>194</v>
      </c>
      <c r="AJ85" s="221">
        <f t="shared" si="53"/>
        <v>73</v>
      </c>
      <c r="AK85" s="221">
        <f t="shared" si="53"/>
        <v>169</v>
      </c>
      <c r="AL85" s="221">
        <f t="shared" si="53"/>
        <v>70</v>
      </c>
    </row>
    <row r="86" spans="1:38" s="15" customFormat="1" ht="27" customHeight="1">
      <c r="A86" s="455" t="s">
        <v>146</v>
      </c>
      <c r="B86" s="456"/>
      <c r="C86" s="208">
        <f t="shared" si="48"/>
        <v>70</v>
      </c>
      <c r="D86" s="457">
        <f t="shared" ref="D86:D92" si="54">+H86+J86+L86+N86+P86+R86+T86</f>
        <v>10</v>
      </c>
      <c r="E86" s="457"/>
      <c r="F86" s="457">
        <f t="shared" ref="F86:F92" si="55">+I86+K86+M86+O86+Q86+S86+U86</f>
        <v>6</v>
      </c>
      <c r="G86" s="457"/>
      <c r="H86" s="208">
        <v>0</v>
      </c>
      <c r="I86" s="208">
        <v>0</v>
      </c>
      <c r="J86" s="208">
        <v>10</v>
      </c>
      <c r="K86" s="208">
        <v>6</v>
      </c>
      <c r="L86" s="208">
        <v>0</v>
      </c>
      <c r="M86" s="208">
        <v>0</v>
      </c>
      <c r="N86" s="218">
        <v>0</v>
      </c>
      <c r="O86" s="218">
        <v>0</v>
      </c>
      <c r="P86" s="208">
        <v>0</v>
      </c>
      <c r="Q86" s="208">
        <v>0</v>
      </c>
      <c r="R86" s="208">
        <v>0</v>
      </c>
      <c r="S86" s="208">
        <v>0</v>
      </c>
      <c r="T86" s="208">
        <v>0</v>
      </c>
      <c r="U86" s="208">
        <v>0</v>
      </c>
      <c r="V86" s="432" t="str">
        <f t="shared" si="47"/>
        <v>Анима политехник коллеж</v>
      </c>
      <c r="W86" s="432"/>
      <c r="X86" s="43">
        <f t="shared" si="49"/>
        <v>70</v>
      </c>
      <c r="Y86" s="45">
        <f t="shared" ref="Y86:Y87" si="56">+AA86+AC86+AE86</f>
        <v>3</v>
      </c>
      <c r="Z86" s="45">
        <f t="shared" ref="Z86:Z87" si="57">+AB86+AD86+AF86</f>
        <v>2</v>
      </c>
      <c r="AA86" s="208">
        <v>3</v>
      </c>
      <c r="AB86" s="208">
        <v>2</v>
      </c>
      <c r="AC86" s="208">
        <v>0</v>
      </c>
      <c r="AD86" s="208">
        <v>0</v>
      </c>
      <c r="AE86" s="208">
        <v>0</v>
      </c>
      <c r="AF86" s="208">
        <v>0</v>
      </c>
      <c r="AG86" s="86">
        <f t="shared" ref="AG86:AG89" si="58">+AI86+AK86</f>
        <v>0</v>
      </c>
      <c r="AH86" s="86">
        <f t="shared" ref="AH86:AH89" si="59">+AJ86+AL86</f>
        <v>0</v>
      </c>
      <c r="AI86" s="10">
        <v>0</v>
      </c>
      <c r="AJ86" s="10">
        <v>0</v>
      </c>
      <c r="AK86" s="10">
        <v>0</v>
      </c>
      <c r="AL86" s="10">
        <v>0</v>
      </c>
    </row>
    <row r="87" spans="1:38" s="6" customFormat="1" ht="27" customHeight="1">
      <c r="A87" s="455" t="s">
        <v>147</v>
      </c>
      <c r="B87" s="456"/>
      <c r="C87" s="208">
        <f t="shared" si="48"/>
        <v>71</v>
      </c>
      <c r="D87" s="457">
        <f t="shared" si="54"/>
        <v>1010</v>
      </c>
      <c r="E87" s="457"/>
      <c r="F87" s="457">
        <f t="shared" si="55"/>
        <v>501</v>
      </c>
      <c r="G87" s="457"/>
      <c r="H87" s="208">
        <v>281</v>
      </c>
      <c r="I87" s="208">
        <v>139</v>
      </c>
      <c r="J87" s="208">
        <v>0</v>
      </c>
      <c r="K87" s="208">
        <v>0</v>
      </c>
      <c r="L87" s="208">
        <v>559</v>
      </c>
      <c r="M87" s="208">
        <v>279</v>
      </c>
      <c r="N87" s="208">
        <v>170</v>
      </c>
      <c r="O87" s="208">
        <v>83</v>
      </c>
      <c r="P87" s="208">
        <v>0</v>
      </c>
      <c r="Q87" s="208">
        <v>0</v>
      </c>
      <c r="R87" s="208">
        <v>0</v>
      </c>
      <c r="S87" s="208">
        <v>0</v>
      </c>
      <c r="T87" s="208">
        <v>0</v>
      </c>
      <c r="U87" s="208">
        <v>0</v>
      </c>
      <c r="V87" s="432" t="str">
        <f t="shared" si="47"/>
        <v>Барилга, Технологийн политехник коллеж</v>
      </c>
      <c r="W87" s="432"/>
      <c r="X87" s="43">
        <f t="shared" si="49"/>
        <v>71</v>
      </c>
      <c r="Y87" s="45">
        <f t="shared" si="56"/>
        <v>556</v>
      </c>
      <c r="Z87" s="45">
        <f t="shared" si="57"/>
        <v>226</v>
      </c>
      <c r="AA87" s="208">
        <v>180</v>
      </c>
      <c r="AB87" s="208">
        <v>80</v>
      </c>
      <c r="AC87" s="208">
        <v>376</v>
      </c>
      <c r="AD87" s="208">
        <v>146</v>
      </c>
      <c r="AE87" s="208">
        <v>0</v>
      </c>
      <c r="AF87" s="208">
        <v>0</v>
      </c>
      <c r="AG87" s="86">
        <f t="shared" si="58"/>
        <v>0</v>
      </c>
      <c r="AH87" s="86">
        <f t="shared" si="59"/>
        <v>0</v>
      </c>
      <c r="AI87" s="10">
        <v>0</v>
      </c>
      <c r="AJ87" s="10">
        <v>0</v>
      </c>
      <c r="AK87" s="10">
        <v>0</v>
      </c>
      <c r="AL87" s="10">
        <v>0</v>
      </c>
    </row>
    <row r="88" spans="1:38" s="6" customFormat="1" ht="27" customHeight="1">
      <c r="A88" s="455" t="s">
        <v>148</v>
      </c>
      <c r="B88" s="456"/>
      <c r="C88" s="208">
        <f t="shared" si="48"/>
        <v>72</v>
      </c>
      <c r="D88" s="457">
        <f t="shared" si="54"/>
        <v>30</v>
      </c>
      <c r="E88" s="457"/>
      <c r="F88" s="457">
        <f t="shared" si="55"/>
        <v>30</v>
      </c>
      <c r="G88" s="457"/>
      <c r="H88" s="208">
        <v>0</v>
      </c>
      <c r="I88" s="208">
        <v>0</v>
      </c>
      <c r="J88" s="208">
        <v>0</v>
      </c>
      <c r="K88" s="208">
        <v>0</v>
      </c>
      <c r="L88" s="208">
        <v>30</v>
      </c>
      <c r="M88" s="208">
        <v>30</v>
      </c>
      <c r="N88" s="208">
        <v>0</v>
      </c>
      <c r="O88" s="208">
        <v>0</v>
      </c>
      <c r="P88" s="208">
        <v>0</v>
      </c>
      <c r="Q88" s="208">
        <v>0</v>
      </c>
      <c r="R88" s="208">
        <v>0</v>
      </c>
      <c r="S88" s="208">
        <v>0</v>
      </c>
      <c r="T88" s="208">
        <v>0</v>
      </c>
      <c r="U88" s="208">
        <v>0</v>
      </c>
      <c r="V88" s="432" t="str">
        <f t="shared" si="47"/>
        <v>"Дархан хаан" политехник коллеж</v>
      </c>
      <c r="W88" s="432"/>
      <c r="X88" s="43">
        <f t="shared" si="49"/>
        <v>72</v>
      </c>
      <c r="Y88" s="45">
        <f t="shared" ref="Y88:Y92" si="60">+AA88+AC88+AE88</f>
        <v>30</v>
      </c>
      <c r="Z88" s="45">
        <f t="shared" ref="Z88:Z92" si="61">+AB88+AD88+AF88</f>
        <v>30</v>
      </c>
      <c r="AA88" s="208">
        <v>0</v>
      </c>
      <c r="AB88" s="208">
        <v>0</v>
      </c>
      <c r="AC88" s="208">
        <v>30</v>
      </c>
      <c r="AD88" s="208">
        <v>30</v>
      </c>
      <c r="AE88" s="208">
        <v>0</v>
      </c>
      <c r="AF88" s="208">
        <v>0</v>
      </c>
      <c r="AG88" s="86">
        <f t="shared" si="58"/>
        <v>0</v>
      </c>
      <c r="AH88" s="86">
        <f t="shared" si="59"/>
        <v>0</v>
      </c>
      <c r="AI88" s="10">
        <v>0</v>
      </c>
      <c r="AJ88" s="10">
        <v>0</v>
      </c>
      <c r="AK88" s="10">
        <v>0</v>
      </c>
      <c r="AL88" s="10">
        <v>0</v>
      </c>
    </row>
    <row r="89" spans="1:38" s="6" customFormat="1" ht="27" customHeight="1">
      <c r="A89" s="455" t="s">
        <v>66</v>
      </c>
      <c r="B89" s="456"/>
      <c r="C89" s="208">
        <f t="shared" si="48"/>
        <v>73</v>
      </c>
      <c r="D89" s="457">
        <f t="shared" si="54"/>
        <v>806</v>
      </c>
      <c r="E89" s="457"/>
      <c r="F89" s="457">
        <f t="shared" si="55"/>
        <v>172</v>
      </c>
      <c r="G89" s="457"/>
      <c r="H89" s="208">
        <v>188</v>
      </c>
      <c r="I89" s="208">
        <v>27</v>
      </c>
      <c r="J89" s="208">
        <v>0</v>
      </c>
      <c r="K89" s="208">
        <v>0</v>
      </c>
      <c r="L89" s="208">
        <v>260</v>
      </c>
      <c r="M89" s="208">
        <v>107</v>
      </c>
      <c r="N89" s="208">
        <v>358</v>
      </c>
      <c r="O89" s="208">
        <v>38</v>
      </c>
      <c r="P89" s="208">
        <v>0</v>
      </c>
      <c r="Q89" s="208">
        <v>0</v>
      </c>
      <c r="R89" s="208">
        <v>0</v>
      </c>
      <c r="S89" s="208">
        <v>0</v>
      </c>
      <c r="T89" s="208">
        <v>0</v>
      </c>
      <c r="U89" s="208">
        <v>0</v>
      </c>
      <c r="V89" s="432" t="str">
        <f t="shared" si="47"/>
        <v>Техник технологийн политехник коллеж</v>
      </c>
      <c r="W89" s="432"/>
      <c r="X89" s="43">
        <f t="shared" si="49"/>
        <v>73</v>
      </c>
      <c r="Y89" s="45">
        <f t="shared" si="60"/>
        <v>334</v>
      </c>
      <c r="Z89" s="45">
        <f t="shared" si="61"/>
        <v>86</v>
      </c>
      <c r="AA89" s="218">
        <v>108</v>
      </c>
      <c r="AB89" s="218">
        <v>15</v>
      </c>
      <c r="AC89" s="218">
        <v>226</v>
      </c>
      <c r="AD89" s="218">
        <v>71</v>
      </c>
      <c r="AE89" s="218">
        <v>0</v>
      </c>
      <c r="AF89" s="218">
        <v>0</v>
      </c>
      <c r="AG89" s="86">
        <f t="shared" si="58"/>
        <v>119</v>
      </c>
      <c r="AH89" s="86">
        <f t="shared" si="59"/>
        <v>27</v>
      </c>
      <c r="AI89" s="10">
        <v>71</v>
      </c>
      <c r="AJ89" s="10">
        <v>12</v>
      </c>
      <c r="AK89" s="10">
        <v>48</v>
      </c>
      <c r="AL89" s="10">
        <v>15</v>
      </c>
    </row>
    <row r="90" spans="1:38" s="6" customFormat="1" ht="27" customHeight="1">
      <c r="A90" s="455" t="s">
        <v>149</v>
      </c>
      <c r="B90" s="456"/>
      <c r="C90" s="208">
        <f t="shared" si="48"/>
        <v>74</v>
      </c>
      <c r="D90" s="457">
        <f t="shared" si="54"/>
        <v>427</v>
      </c>
      <c r="E90" s="457"/>
      <c r="F90" s="457">
        <f t="shared" si="55"/>
        <v>193</v>
      </c>
      <c r="G90" s="457"/>
      <c r="H90" s="208">
        <v>61</v>
      </c>
      <c r="I90" s="208">
        <v>27</v>
      </c>
      <c r="J90" s="208">
        <v>21</v>
      </c>
      <c r="K90" s="208">
        <v>8</v>
      </c>
      <c r="L90" s="208">
        <v>65</v>
      </c>
      <c r="M90" s="208">
        <v>35</v>
      </c>
      <c r="N90" s="208">
        <v>280</v>
      </c>
      <c r="O90" s="208">
        <v>123</v>
      </c>
      <c r="P90" s="208">
        <v>0</v>
      </c>
      <c r="Q90" s="208">
        <v>0</v>
      </c>
      <c r="R90" s="208">
        <v>0</v>
      </c>
      <c r="S90" s="208">
        <v>0</v>
      </c>
      <c r="T90" s="208">
        <v>0</v>
      </c>
      <c r="U90" s="208">
        <v>0</v>
      </c>
      <c r="V90" s="432" t="str">
        <f t="shared" si="47"/>
        <v>Хүнс, Технологийн политехник коллеж</v>
      </c>
      <c r="W90" s="432"/>
      <c r="X90" s="43">
        <f t="shared" si="49"/>
        <v>74</v>
      </c>
      <c r="Y90" s="45">
        <f t="shared" si="60"/>
        <v>195</v>
      </c>
      <c r="Z90" s="45">
        <f t="shared" si="61"/>
        <v>81</v>
      </c>
      <c r="AA90" s="218">
        <v>53</v>
      </c>
      <c r="AB90" s="218">
        <v>25</v>
      </c>
      <c r="AC90" s="218">
        <v>142</v>
      </c>
      <c r="AD90" s="218">
        <v>56</v>
      </c>
      <c r="AE90" s="218">
        <v>0</v>
      </c>
      <c r="AF90" s="218">
        <v>0</v>
      </c>
      <c r="AG90" s="86">
        <f t="shared" ref="AG90:AG92" si="62">+AI90+AK90</f>
        <v>147</v>
      </c>
      <c r="AH90" s="86">
        <f t="shared" ref="AH90:AH92" si="63">+AJ90+AL90</f>
        <v>69</v>
      </c>
      <c r="AI90" s="10">
        <v>106</v>
      </c>
      <c r="AJ90" s="10">
        <v>52</v>
      </c>
      <c r="AK90" s="10">
        <v>41</v>
      </c>
      <c r="AL90" s="10">
        <v>17</v>
      </c>
    </row>
    <row r="91" spans="1:38" s="6" customFormat="1" ht="27" customHeight="1">
      <c r="A91" s="455" t="s">
        <v>150</v>
      </c>
      <c r="B91" s="456"/>
      <c r="C91" s="208">
        <f t="shared" si="48"/>
        <v>75</v>
      </c>
      <c r="D91" s="457">
        <f t="shared" si="54"/>
        <v>303</v>
      </c>
      <c r="E91" s="457"/>
      <c r="F91" s="457">
        <f t="shared" si="55"/>
        <v>158</v>
      </c>
      <c r="G91" s="457"/>
      <c r="H91" s="208">
        <v>15</v>
      </c>
      <c r="I91" s="208">
        <v>3</v>
      </c>
      <c r="J91" s="208">
        <v>0</v>
      </c>
      <c r="K91" s="208">
        <v>0</v>
      </c>
      <c r="L91" s="208">
        <v>35</v>
      </c>
      <c r="M91" s="208">
        <v>35</v>
      </c>
      <c r="N91" s="208">
        <v>253</v>
      </c>
      <c r="O91" s="208">
        <v>120</v>
      </c>
      <c r="P91" s="208">
        <v>0</v>
      </c>
      <c r="Q91" s="208">
        <v>0</v>
      </c>
      <c r="R91" s="208">
        <v>0</v>
      </c>
      <c r="S91" s="208">
        <v>0</v>
      </c>
      <c r="T91" s="208">
        <v>0</v>
      </c>
      <c r="U91" s="208">
        <v>0</v>
      </c>
      <c r="V91" s="432" t="str">
        <f t="shared" si="47"/>
        <v>Универсал политехник коллеж</v>
      </c>
      <c r="W91" s="432"/>
      <c r="X91" s="43">
        <f t="shared" si="49"/>
        <v>75</v>
      </c>
      <c r="Y91" s="45">
        <f t="shared" si="60"/>
        <v>155</v>
      </c>
      <c r="Z91" s="45">
        <f t="shared" si="61"/>
        <v>76</v>
      </c>
      <c r="AA91" s="208">
        <v>6</v>
      </c>
      <c r="AB91" s="208">
        <v>0</v>
      </c>
      <c r="AC91" s="208">
        <v>149</v>
      </c>
      <c r="AD91" s="208">
        <v>76</v>
      </c>
      <c r="AE91" s="208">
        <v>0</v>
      </c>
      <c r="AF91" s="208">
        <v>0</v>
      </c>
      <c r="AG91" s="86">
        <f t="shared" si="62"/>
        <v>60</v>
      </c>
      <c r="AH91" s="86">
        <f t="shared" si="63"/>
        <v>21</v>
      </c>
      <c r="AI91" s="10">
        <v>4</v>
      </c>
      <c r="AJ91" s="10">
        <v>0</v>
      </c>
      <c r="AK91" s="10">
        <v>56</v>
      </c>
      <c r="AL91" s="10">
        <v>21</v>
      </c>
    </row>
    <row r="92" spans="1:38" s="6" customFormat="1" ht="27" customHeight="1">
      <c r="A92" s="455" t="s">
        <v>151</v>
      </c>
      <c r="B92" s="456"/>
      <c r="C92" s="208">
        <f t="shared" si="48"/>
        <v>76</v>
      </c>
      <c r="D92" s="457">
        <f t="shared" si="54"/>
        <v>157</v>
      </c>
      <c r="E92" s="457"/>
      <c r="F92" s="457">
        <f t="shared" si="55"/>
        <v>86</v>
      </c>
      <c r="G92" s="457"/>
      <c r="H92" s="208">
        <v>0</v>
      </c>
      <c r="I92" s="218">
        <v>0</v>
      </c>
      <c r="J92" s="208">
        <v>0</v>
      </c>
      <c r="K92" s="208">
        <v>0</v>
      </c>
      <c r="L92" s="208">
        <v>54</v>
      </c>
      <c r="M92" s="208">
        <v>34</v>
      </c>
      <c r="N92" s="208">
        <v>103</v>
      </c>
      <c r="O92" s="208">
        <v>52</v>
      </c>
      <c r="P92" s="208">
        <v>0</v>
      </c>
      <c r="Q92" s="208">
        <v>0</v>
      </c>
      <c r="R92" s="208">
        <v>0</v>
      </c>
      <c r="S92" s="208">
        <v>0</v>
      </c>
      <c r="T92" s="208">
        <v>0</v>
      </c>
      <c r="U92" s="208">
        <v>0</v>
      </c>
      <c r="V92" s="432" t="str">
        <f t="shared" si="47"/>
        <v>"Шинэ иргэншил" политехник коллеж</v>
      </c>
      <c r="W92" s="432"/>
      <c r="X92" s="43">
        <f t="shared" si="49"/>
        <v>76</v>
      </c>
      <c r="Y92" s="45">
        <f t="shared" si="60"/>
        <v>114</v>
      </c>
      <c r="Z92" s="45">
        <f t="shared" si="61"/>
        <v>57</v>
      </c>
      <c r="AA92" s="218">
        <v>0</v>
      </c>
      <c r="AB92" s="218">
        <v>0</v>
      </c>
      <c r="AC92" s="218">
        <v>114</v>
      </c>
      <c r="AD92" s="218">
        <v>57</v>
      </c>
      <c r="AE92" s="218">
        <v>0</v>
      </c>
      <c r="AF92" s="218">
        <v>0</v>
      </c>
      <c r="AG92" s="86">
        <f t="shared" si="62"/>
        <v>37</v>
      </c>
      <c r="AH92" s="86">
        <f t="shared" si="63"/>
        <v>26</v>
      </c>
      <c r="AI92" s="42">
        <v>13</v>
      </c>
      <c r="AJ92" s="42">
        <v>9</v>
      </c>
      <c r="AK92" s="42">
        <v>24</v>
      </c>
      <c r="AL92" s="42">
        <v>17</v>
      </c>
    </row>
    <row r="93" spans="1:38" s="6" customFormat="1" ht="27" customHeight="1">
      <c r="A93" s="458" t="s">
        <v>152</v>
      </c>
      <c r="B93" s="459"/>
      <c r="C93" s="39">
        <f t="shared" si="48"/>
        <v>77</v>
      </c>
      <c r="D93" s="460">
        <f>SUM(D94:E101)</f>
        <v>1732</v>
      </c>
      <c r="E93" s="460"/>
      <c r="F93" s="460">
        <f>SUM(F94:G101)</f>
        <v>469</v>
      </c>
      <c r="G93" s="460"/>
      <c r="H93" s="221">
        <f>SUM(H94:H101)</f>
        <v>132</v>
      </c>
      <c r="I93" s="221">
        <f t="shared" ref="I93:S93" si="64">SUM(I94:I101)</f>
        <v>52</v>
      </c>
      <c r="J93" s="221">
        <f t="shared" si="64"/>
        <v>196</v>
      </c>
      <c r="K93" s="221">
        <f t="shared" si="64"/>
        <v>78</v>
      </c>
      <c r="L93" s="221">
        <f t="shared" si="64"/>
        <v>997</v>
      </c>
      <c r="M93" s="221">
        <f t="shared" si="64"/>
        <v>301</v>
      </c>
      <c r="N93" s="221">
        <f t="shared" si="64"/>
        <v>271</v>
      </c>
      <c r="O93" s="221">
        <f t="shared" si="64"/>
        <v>21</v>
      </c>
      <c r="P93" s="221">
        <f t="shared" si="64"/>
        <v>136</v>
      </c>
      <c r="Q93" s="221">
        <f t="shared" si="64"/>
        <v>17</v>
      </c>
      <c r="R93" s="221">
        <f t="shared" si="64"/>
        <v>0</v>
      </c>
      <c r="S93" s="221">
        <f t="shared" si="64"/>
        <v>0</v>
      </c>
      <c r="T93" s="221">
        <f>SUM(T94:T101)</f>
        <v>0</v>
      </c>
      <c r="U93" s="221">
        <f>SUM(U94:U101)</f>
        <v>0</v>
      </c>
      <c r="V93" s="453" t="str">
        <f t="shared" si="47"/>
        <v>ТӨРИЙН ИХ СУРГУУЛИЙН ХАРЪЯА ДҮН-8</v>
      </c>
      <c r="W93" s="453"/>
      <c r="X93" s="39">
        <f t="shared" si="49"/>
        <v>77</v>
      </c>
      <c r="Y93" s="221">
        <f t="shared" ref="Y93:AL93" si="65">SUM(Y94:Y101)</f>
        <v>601</v>
      </c>
      <c r="Z93" s="221">
        <f t="shared" si="65"/>
        <v>113</v>
      </c>
      <c r="AA93" s="221">
        <f t="shared" si="65"/>
        <v>149</v>
      </c>
      <c r="AB93" s="221">
        <f t="shared" si="65"/>
        <v>52</v>
      </c>
      <c r="AC93" s="221">
        <f t="shared" si="65"/>
        <v>424</v>
      </c>
      <c r="AD93" s="221">
        <f t="shared" si="65"/>
        <v>61</v>
      </c>
      <c r="AE93" s="221">
        <f t="shared" si="65"/>
        <v>28</v>
      </c>
      <c r="AF93" s="221">
        <f t="shared" si="65"/>
        <v>0</v>
      </c>
      <c r="AG93" s="221">
        <f t="shared" si="65"/>
        <v>134</v>
      </c>
      <c r="AH93" s="221">
        <f t="shared" si="65"/>
        <v>64</v>
      </c>
      <c r="AI93" s="221">
        <f t="shared" si="65"/>
        <v>42</v>
      </c>
      <c r="AJ93" s="221">
        <f t="shared" si="65"/>
        <v>11</v>
      </c>
      <c r="AK93" s="221">
        <f t="shared" si="65"/>
        <v>92</v>
      </c>
      <c r="AL93" s="221">
        <f t="shared" si="65"/>
        <v>53</v>
      </c>
    </row>
    <row r="94" spans="1:38" s="6" customFormat="1" ht="27" customHeight="1">
      <c r="A94" s="455" t="s">
        <v>26</v>
      </c>
      <c r="B94" s="456"/>
      <c r="C94" s="208">
        <f t="shared" si="48"/>
        <v>78</v>
      </c>
      <c r="D94" s="457">
        <f t="shared" ref="D94:D101" si="66">+H94+J94+L94+N94+P94+R94+T94</f>
        <v>71</v>
      </c>
      <c r="E94" s="457"/>
      <c r="F94" s="457">
        <f t="shared" ref="F94:F101" si="67">+I94+K94+M94+O94+Q94+S94+U94</f>
        <v>41</v>
      </c>
      <c r="G94" s="457"/>
      <c r="H94" s="208">
        <v>0</v>
      </c>
      <c r="I94" s="208">
        <v>0</v>
      </c>
      <c r="J94" s="208">
        <v>71</v>
      </c>
      <c r="K94" s="208">
        <v>41</v>
      </c>
      <c r="L94" s="208">
        <v>0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208">
        <v>0</v>
      </c>
      <c r="S94" s="208">
        <v>0</v>
      </c>
      <c r="T94" s="208">
        <v>0</v>
      </c>
      <c r="U94" s="208">
        <v>0</v>
      </c>
      <c r="V94" s="432" t="str">
        <f t="shared" si="47"/>
        <v>Монгол Улсын Консерватори</v>
      </c>
      <c r="W94" s="432"/>
      <c r="X94" s="43">
        <f t="shared" si="49"/>
        <v>78</v>
      </c>
      <c r="Y94" s="45">
        <f t="shared" ref="Y94:Y100" si="68">+AA94+AC94+AE94</f>
        <v>0</v>
      </c>
      <c r="Z94" s="45">
        <f t="shared" ref="Z94:Z100" si="69">+AB94+AD94+AF94</f>
        <v>0</v>
      </c>
      <c r="AA94" s="208">
        <v>0</v>
      </c>
      <c r="AB94" s="208">
        <v>0</v>
      </c>
      <c r="AC94" s="208">
        <v>0</v>
      </c>
      <c r="AD94" s="208">
        <v>0</v>
      </c>
      <c r="AE94" s="208">
        <v>0</v>
      </c>
      <c r="AF94" s="208">
        <v>0</v>
      </c>
      <c r="AG94" s="86">
        <f t="shared" ref="AG94:AG100" si="70">+AI94+AK94</f>
        <v>71</v>
      </c>
      <c r="AH94" s="86">
        <f t="shared" ref="AH94:AH100" si="71">+AJ94+AL94</f>
        <v>41</v>
      </c>
      <c r="AI94" s="10">
        <v>0</v>
      </c>
      <c r="AJ94" s="10">
        <v>0</v>
      </c>
      <c r="AK94" s="10">
        <v>71</v>
      </c>
      <c r="AL94" s="10">
        <v>41</v>
      </c>
    </row>
    <row r="95" spans="1:38" s="6" customFormat="1" ht="27" customHeight="1">
      <c r="A95" s="455" t="s">
        <v>123</v>
      </c>
      <c r="B95" s="456"/>
      <c r="C95" s="208">
        <f t="shared" si="48"/>
        <v>79</v>
      </c>
      <c r="D95" s="457">
        <f t="shared" si="66"/>
        <v>114</v>
      </c>
      <c r="E95" s="457"/>
      <c r="F95" s="457">
        <f t="shared" si="67"/>
        <v>63</v>
      </c>
      <c r="G95" s="457"/>
      <c r="H95" s="208">
        <v>0</v>
      </c>
      <c r="I95" s="208">
        <v>0</v>
      </c>
      <c r="J95" s="208">
        <v>0</v>
      </c>
      <c r="K95" s="208">
        <v>0</v>
      </c>
      <c r="L95" s="208">
        <v>114</v>
      </c>
      <c r="M95" s="208">
        <v>63</v>
      </c>
      <c r="N95" s="208">
        <v>0</v>
      </c>
      <c r="O95" s="208">
        <v>0</v>
      </c>
      <c r="P95" s="208">
        <v>0</v>
      </c>
      <c r="Q95" s="208">
        <v>0</v>
      </c>
      <c r="R95" s="208">
        <v>0</v>
      </c>
      <c r="S95" s="208">
        <v>0</v>
      </c>
      <c r="T95" s="208">
        <v>0</v>
      </c>
      <c r="U95" s="208">
        <v>0</v>
      </c>
      <c r="V95" s="432" t="str">
        <f t="shared" si="47"/>
        <v>Худалдаа үйлдвэрлэлийн их сургуулийн дэргэдэх МСҮТ</v>
      </c>
      <c r="W95" s="432"/>
      <c r="X95" s="43">
        <f t="shared" si="49"/>
        <v>79</v>
      </c>
      <c r="Y95" s="45">
        <f t="shared" si="68"/>
        <v>27</v>
      </c>
      <c r="Z95" s="45">
        <f t="shared" si="69"/>
        <v>15</v>
      </c>
      <c r="AA95" s="208">
        <v>0</v>
      </c>
      <c r="AB95" s="208">
        <v>0</v>
      </c>
      <c r="AC95" s="208">
        <v>27</v>
      </c>
      <c r="AD95" s="208">
        <v>15</v>
      </c>
      <c r="AE95" s="208">
        <v>0</v>
      </c>
      <c r="AF95" s="208">
        <v>0</v>
      </c>
      <c r="AG95" s="86">
        <f t="shared" si="70"/>
        <v>0</v>
      </c>
      <c r="AH95" s="86">
        <f t="shared" si="71"/>
        <v>0</v>
      </c>
      <c r="AI95" s="10">
        <v>0</v>
      </c>
      <c r="AJ95" s="10">
        <v>0</v>
      </c>
      <c r="AK95" s="10">
        <v>0</v>
      </c>
      <c r="AL95" s="10">
        <v>0</v>
      </c>
    </row>
    <row r="96" spans="1:38" s="6" customFormat="1" ht="27" customHeight="1">
      <c r="A96" s="455" t="s">
        <v>124</v>
      </c>
      <c r="B96" s="456"/>
      <c r="C96" s="208">
        <f t="shared" si="48"/>
        <v>80</v>
      </c>
      <c r="D96" s="457">
        <f t="shared" si="66"/>
        <v>108</v>
      </c>
      <c r="E96" s="457"/>
      <c r="F96" s="457">
        <f t="shared" si="67"/>
        <v>44</v>
      </c>
      <c r="G96" s="457"/>
      <c r="H96" s="208">
        <v>0</v>
      </c>
      <c r="I96" s="208">
        <v>0</v>
      </c>
      <c r="J96" s="208">
        <v>0</v>
      </c>
      <c r="K96" s="208">
        <v>0</v>
      </c>
      <c r="L96" s="208">
        <v>100</v>
      </c>
      <c r="M96" s="208">
        <v>43</v>
      </c>
      <c r="N96" s="208">
        <v>8</v>
      </c>
      <c r="O96" s="208">
        <v>1</v>
      </c>
      <c r="P96" s="208">
        <v>0</v>
      </c>
      <c r="Q96" s="208">
        <v>0</v>
      </c>
      <c r="R96" s="208">
        <v>0</v>
      </c>
      <c r="S96" s="208">
        <v>0</v>
      </c>
      <c r="T96" s="208">
        <v>0</v>
      </c>
      <c r="U96" s="208">
        <v>0</v>
      </c>
      <c r="V96" s="432" t="str">
        <f t="shared" si="47"/>
        <v>ШУТИС-ҮТС-ийн дэргэдэх МСҮТ</v>
      </c>
      <c r="W96" s="432"/>
      <c r="X96" s="43">
        <f t="shared" si="49"/>
        <v>80</v>
      </c>
      <c r="Y96" s="45">
        <f t="shared" si="68"/>
        <v>67</v>
      </c>
      <c r="Z96" s="45">
        <f t="shared" si="69"/>
        <v>33</v>
      </c>
      <c r="AA96" s="208">
        <v>0</v>
      </c>
      <c r="AB96" s="208">
        <v>0</v>
      </c>
      <c r="AC96" s="208">
        <v>67</v>
      </c>
      <c r="AD96" s="208">
        <v>33</v>
      </c>
      <c r="AE96" s="208">
        <v>0</v>
      </c>
      <c r="AF96" s="208">
        <v>0</v>
      </c>
      <c r="AG96" s="86">
        <f t="shared" si="70"/>
        <v>0</v>
      </c>
      <c r="AH96" s="86">
        <f t="shared" si="71"/>
        <v>0</v>
      </c>
      <c r="AI96" s="10">
        <v>0</v>
      </c>
      <c r="AJ96" s="10">
        <v>0</v>
      </c>
      <c r="AK96" s="10">
        <v>0</v>
      </c>
      <c r="AL96" s="10">
        <v>0</v>
      </c>
    </row>
    <row r="97" spans="1:38" s="6" customFormat="1" ht="27" customHeight="1">
      <c r="A97" s="455" t="s">
        <v>125</v>
      </c>
      <c r="B97" s="456"/>
      <c r="C97" s="208">
        <f t="shared" si="48"/>
        <v>81</v>
      </c>
      <c r="D97" s="457">
        <f t="shared" si="66"/>
        <v>268</v>
      </c>
      <c r="E97" s="457"/>
      <c r="F97" s="457">
        <f t="shared" si="67"/>
        <v>11</v>
      </c>
      <c r="G97" s="457"/>
      <c r="H97" s="208">
        <v>0</v>
      </c>
      <c r="I97" s="208">
        <v>0</v>
      </c>
      <c r="J97" s="208">
        <v>0</v>
      </c>
      <c r="K97" s="208">
        <v>0</v>
      </c>
      <c r="L97" s="208">
        <v>54</v>
      </c>
      <c r="M97" s="208">
        <v>8</v>
      </c>
      <c r="N97" s="208">
        <v>214</v>
      </c>
      <c r="O97" s="208">
        <v>3</v>
      </c>
      <c r="P97" s="208">
        <v>0</v>
      </c>
      <c r="Q97" s="208">
        <v>0</v>
      </c>
      <c r="R97" s="208">
        <v>0</v>
      </c>
      <c r="S97" s="208">
        <v>0</v>
      </c>
      <c r="T97" s="208">
        <v>0</v>
      </c>
      <c r="U97" s="208">
        <v>0</v>
      </c>
      <c r="V97" s="432" t="str">
        <f t="shared" si="47"/>
        <v>ШУТИС-МТС-ийн дэргэдэх  МСҮТ</v>
      </c>
      <c r="W97" s="432"/>
      <c r="X97" s="43">
        <f t="shared" si="49"/>
        <v>81</v>
      </c>
      <c r="Y97" s="45">
        <f t="shared" si="68"/>
        <v>81</v>
      </c>
      <c r="Z97" s="45">
        <f t="shared" si="69"/>
        <v>3</v>
      </c>
      <c r="AA97" s="208">
        <v>0</v>
      </c>
      <c r="AB97" s="208">
        <v>0</v>
      </c>
      <c r="AC97" s="208">
        <v>81</v>
      </c>
      <c r="AD97" s="208">
        <v>3</v>
      </c>
      <c r="AE97" s="208">
        <v>0</v>
      </c>
      <c r="AF97" s="208">
        <v>0</v>
      </c>
      <c r="AG97" s="86">
        <f t="shared" si="70"/>
        <v>0</v>
      </c>
      <c r="AH97" s="86">
        <f t="shared" si="71"/>
        <v>0</v>
      </c>
      <c r="AI97" s="10">
        <v>0</v>
      </c>
      <c r="AJ97" s="10">
        <v>0</v>
      </c>
      <c r="AK97" s="10">
        <v>0</v>
      </c>
      <c r="AL97" s="10">
        <v>0</v>
      </c>
    </row>
    <row r="98" spans="1:38" s="6" customFormat="1" ht="27" customHeight="1">
      <c r="A98" s="455" t="s">
        <v>27</v>
      </c>
      <c r="B98" s="456"/>
      <c r="C98" s="208">
        <f t="shared" si="48"/>
        <v>82</v>
      </c>
      <c r="D98" s="457">
        <f t="shared" si="66"/>
        <v>534</v>
      </c>
      <c r="E98" s="457"/>
      <c r="F98" s="457">
        <f t="shared" si="67"/>
        <v>196</v>
      </c>
      <c r="G98" s="457"/>
      <c r="H98" s="208">
        <v>115</v>
      </c>
      <c r="I98" s="208">
        <v>50</v>
      </c>
      <c r="J98" s="208">
        <v>125</v>
      </c>
      <c r="K98" s="208">
        <v>37</v>
      </c>
      <c r="L98" s="208">
        <v>294</v>
      </c>
      <c r="M98" s="208">
        <v>109</v>
      </c>
      <c r="N98" s="208">
        <v>0</v>
      </c>
      <c r="O98" s="208">
        <v>0</v>
      </c>
      <c r="P98" s="208">
        <v>0</v>
      </c>
      <c r="Q98" s="208">
        <v>0</v>
      </c>
      <c r="R98" s="208">
        <v>0</v>
      </c>
      <c r="S98" s="208">
        <v>0</v>
      </c>
      <c r="T98" s="208">
        <v>0</v>
      </c>
      <c r="U98" s="208">
        <v>0</v>
      </c>
      <c r="V98" s="432" t="str">
        <f t="shared" si="47"/>
        <v>Төмөр замын Политехник коллеж</v>
      </c>
      <c r="W98" s="432"/>
      <c r="X98" s="43">
        <f t="shared" si="49"/>
        <v>82</v>
      </c>
      <c r="Y98" s="45">
        <f t="shared" si="68"/>
        <v>173</v>
      </c>
      <c r="Z98" s="45">
        <f t="shared" si="69"/>
        <v>60</v>
      </c>
      <c r="AA98" s="218">
        <v>132</v>
      </c>
      <c r="AB98" s="218">
        <v>50</v>
      </c>
      <c r="AC98" s="218">
        <v>41</v>
      </c>
      <c r="AD98" s="218">
        <v>10</v>
      </c>
      <c r="AE98" s="218">
        <v>0</v>
      </c>
      <c r="AF98" s="218">
        <v>0</v>
      </c>
      <c r="AG98" s="86">
        <f t="shared" si="70"/>
        <v>14</v>
      </c>
      <c r="AH98" s="86">
        <f t="shared" si="71"/>
        <v>6</v>
      </c>
      <c r="AI98" s="10">
        <v>14</v>
      </c>
      <c r="AJ98" s="10">
        <v>6</v>
      </c>
      <c r="AK98" s="10">
        <v>0</v>
      </c>
      <c r="AL98" s="10">
        <v>0</v>
      </c>
    </row>
    <row r="99" spans="1:38" s="6" customFormat="1" ht="27" customHeight="1">
      <c r="A99" s="455" t="s">
        <v>126</v>
      </c>
      <c r="B99" s="456"/>
      <c r="C99" s="208">
        <f t="shared" si="48"/>
        <v>83</v>
      </c>
      <c r="D99" s="457">
        <f t="shared" si="66"/>
        <v>21</v>
      </c>
      <c r="E99" s="457"/>
      <c r="F99" s="457">
        <f t="shared" si="67"/>
        <v>12</v>
      </c>
      <c r="G99" s="457"/>
      <c r="H99" s="208">
        <v>0</v>
      </c>
      <c r="I99" s="208">
        <v>0</v>
      </c>
      <c r="J99" s="208">
        <v>0</v>
      </c>
      <c r="K99" s="208">
        <v>0</v>
      </c>
      <c r="L99" s="208">
        <v>0</v>
      </c>
      <c r="M99" s="208">
        <v>0</v>
      </c>
      <c r="N99" s="208">
        <v>21</v>
      </c>
      <c r="O99" s="208">
        <v>12</v>
      </c>
      <c r="P99" s="208">
        <v>0</v>
      </c>
      <c r="Q99" s="208">
        <v>0</v>
      </c>
      <c r="R99" s="208">
        <v>0</v>
      </c>
      <c r="S99" s="208">
        <v>0</v>
      </c>
      <c r="T99" s="208">
        <v>0</v>
      </c>
      <c r="U99" s="208">
        <v>0</v>
      </c>
      <c r="V99" s="432" t="str">
        <f t="shared" si="47"/>
        <v>Завхан аймаг дахь Хөгжим Бүжгийн Коллеж</v>
      </c>
      <c r="W99" s="432"/>
      <c r="X99" s="43">
        <f t="shared" si="49"/>
        <v>83</v>
      </c>
      <c r="Y99" s="45">
        <f t="shared" si="68"/>
        <v>0</v>
      </c>
      <c r="Z99" s="45">
        <f t="shared" si="69"/>
        <v>0</v>
      </c>
      <c r="AA99" s="208">
        <v>0</v>
      </c>
      <c r="AB99" s="208">
        <v>0</v>
      </c>
      <c r="AC99" s="208">
        <v>0</v>
      </c>
      <c r="AD99" s="208">
        <v>0</v>
      </c>
      <c r="AE99" s="208">
        <v>0</v>
      </c>
      <c r="AF99" s="208">
        <v>0</v>
      </c>
      <c r="AG99" s="86">
        <f t="shared" si="70"/>
        <v>21</v>
      </c>
      <c r="AH99" s="86">
        <f t="shared" si="71"/>
        <v>12</v>
      </c>
      <c r="AI99" s="10">
        <v>0</v>
      </c>
      <c r="AJ99" s="10">
        <v>0</v>
      </c>
      <c r="AK99" s="10">
        <v>21</v>
      </c>
      <c r="AL99" s="10">
        <v>12</v>
      </c>
    </row>
    <row r="100" spans="1:38" s="6" customFormat="1" ht="39.75" customHeight="1">
      <c r="A100" s="455" t="s">
        <v>28</v>
      </c>
      <c r="B100" s="456"/>
      <c r="C100" s="208">
        <f t="shared" si="48"/>
        <v>84</v>
      </c>
      <c r="D100" s="457">
        <f t="shared" si="66"/>
        <v>195</v>
      </c>
      <c r="E100" s="457"/>
      <c r="F100" s="457">
        <f t="shared" si="67"/>
        <v>7</v>
      </c>
      <c r="G100" s="457"/>
      <c r="H100" s="208">
        <v>17</v>
      </c>
      <c r="I100" s="218">
        <v>2</v>
      </c>
      <c r="J100" s="218">
        <v>0</v>
      </c>
      <c r="K100" s="218">
        <v>0</v>
      </c>
      <c r="L100" s="218">
        <v>150</v>
      </c>
      <c r="M100" s="218">
        <v>0</v>
      </c>
      <c r="N100" s="218">
        <v>28</v>
      </c>
      <c r="O100" s="218">
        <v>5</v>
      </c>
      <c r="P100" s="218">
        <v>0</v>
      </c>
      <c r="Q100" s="218">
        <v>0</v>
      </c>
      <c r="R100" s="218">
        <v>0</v>
      </c>
      <c r="S100" s="218">
        <v>0</v>
      </c>
      <c r="T100" s="208">
        <v>0</v>
      </c>
      <c r="U100" s="208">
        <v>0</v>
      </c>
      <c r="V100" s="432" t="str">
        <f t="shared" si="47"/>
        <v>Үндэсний Батлан хамгаалахын их сургуулийн ахлагчийн сургууль</v>
      </c>
      <c r="W100" s="432"/>
      <c r="X100" s="43">
        <f t="shared" si="49"/>
        <v>84</v>
      </c>
      <c r="Y100" s="45">
        <f t="shared" si="68"/>
        <v>167</v>
      </c>
      <c r="Z100" s="45">
        <f t="shared" si="69"/>
        <v>2</v>
      </c>
      <c r="AA100" s="208">
        <v>17</v>
      </c>
      <c r="AB100" s="208">
        <v>2</v>
      </c>
      <c r="AC100" s="208">
        <v>150</v>
      </c>
      <c r="AD100" s="208">
        <v>0</v>
      </c>
      <c r="AE100" s="208">
        <v>0</v>
      </c>
      <c r="AF100" s="208">
        <v>0</v>
      </c>
      <c r="AG100" s="86">
        <f t="shared" si="70"/>
        <v>28</v>
      </c>
      <c r="AH100" s="86">
        <f t="shared" si="71"/>
        <v>5</v>
      </c>
      <c r="AI100" s="10">
        <v>28</v>
      </c>
      <c r="AJ100" s="10">
        <v>5</v>
      </c>
      <c r="AK100" s="10">
        <v>0</v>
      </c>
      <c r="AL100" s="10">
        <v>0</v>
      </c>
    </row>
    <row r="101" spans="1:38" s="6" customFormat="1" ht="27" customHeight="1">
      <c r="A101" s="455" t="s">
        <v>29</v>
      </c>
      <c r="B101" s="456"/>
      <c r="C101" s="208">
        <f t="shared" si="48"/>
        <v>85</v>
      </c>
      <c r="D101" s="457">
        <f t="shared" si="66"/>
        <v>421</v>
      </c>
      <c r="E101" s="457"/>
      <c r="F101" s="457">
        <f t="shared" si="67"/>
        <v>95</v>
      </c>
      <c r="G101" s="457"/>
      <c r="H101" s="208">
        <v>0</v>
      </c>
      <c r="I101" s="208">
        <v>0</v>
      </c>
      <c r="J101" s="208">
        <v>0</v>
      </c>
      <c r="K101" s="208">
        <v>0</v>
      </c>
      <c r="L101" s="208">
        <v>285</v>
      </c>
      <c r="M101" s="208">
        <v>78</v>
      </c>
      <c r="N101" s="208">
        <v>0</v>
      </c>
      <c r="O101" s="208">
        <v>0</v>
      </c>
      <c r="P101" s="208">
        <v>136</v>
      </c>
      <c r="Q101" s="208">
        <v>17</v>
      </c>
      <c r="R101" s="208">
        <v>0</v>
      </c>
      <c r="S101" s="208">
        <v>0</v>
      </c>
      <c r="T101" s="208">
        <v>0</v>
      </c>
      <c r="U101" s="208">
        <v>0</v>
      </c>
      <c r="V101" s="432" t="str">
        <f t="shared" si="47"/>
        <v>ШШГЕГ-ын харьяа "Амгалан" МСҮТ</v>
      </c>
      <c r="W101" s="432"/>
      <c r="X101" s="43">
        <f t="shared" si="49"/>
        <v>85</v>
      </c>
      <c r="Y101" s="45">
        <f t="shared" ref="Y101" si="72">+AA101+AC101+AE101</f>
        <v>86</v>
      </c>
      <c r="Z101" s="45">
        <f t="shared" ref="Z101" si="73">+AB101+AD101+AF101</f>
        <v>0</v>
      </c>
      <c r="AA101" s="208">
        <v>0</v>
      </c>
      <c r="AB101" s="208">
        <v>0</v>
      </c>
      <c r="AC101" s="208">
        <v>58</v>
      </c>
      <c r="AD101" s="208">
        <v>0</v>
      </c>
      <c r="AE101" s="208">
        <v>28</v>
      </c>
      <c r="AF101" s="208">
        <v>0</v>
      </c>
      <c r="AG101" s="86">
        <f t="shared" ref="AG101" si="74">+AI101+AK101</f>
        <v>0</v>
      </c>
      <c r="AH101" s="86">
        <f t="shared" ref="AH101" si="75">+AJ101+AL101</f>
        <v>0</v>
      </c>
      <c r="AI101" s="10">
        <v>0</v>
      </c>
      <c r="AJ101" s="10">
        <v>0</v>
      </c>
      <c r="AK101" s="10">
        <v>0</v>
      </c>
      <c r="AL101" s="10">
        <v>0</v>
      </c>
    </row>
  </sheetData>
  <mergeCells count="385">
    <mergeCell ref="V18:W18"/>
    <mergeCell ref="A16:B16"/>
    <mergeCell ref="D16:E16"/>
    <mergeCell ref="F16:G16"/>
    <mergeCell ref="V16:W16"/>
    <mergeCell ref="A11:C11"/>
    <mergeCell ref="A12:B15"/>
    <mergeCell ref="C12:C15"/>
    <mergeCell ref="H12:S12"/>
    <mergeCell ref="V12:W15"/>
    <mergeCell ref="A17:B17"/>
    <mergeCell ref="D17:E17"/>
    <mergeCell ref="F17:G17"/>
    <mergeCell ref="V17:W17"/>
    <mergeCell ref="H14:I14"/>
    <mergeCell ref="J14:K14"/>
    <mergeCell ref="L14:M14"/>
    <mergeCell ref="N14:O14"/>
    <mergeCell ref="P14:Q14"/>
    <mergeCell ref="T14:U14"/>
    <mergeCell ref="A18:B18"/>
    <mergeCell ref="D18:E18"/>
    <mergeCell ref="F18:G18"/>
    <mergeCell ref="AE13:AF13"/>
    <mergeCell ref="X12:X15"/>
    <mergeCell ref="R14:S14"/>
    <mergeCell ref="A21:B21"/>
    <mergeCell ref="D21:E21"/>
    <mergeCell ref="F21:G21"/>
    <mergeCell ref="R1:S1"/>
    <mergeCell ref="AJ1:AL1"/>
    <mergeCell ref="A3:S3"/>
    <mergeCell ref="A4:S4"/>
    <mergeCell ref="B8:H8"/>
    <mergeCell ref="B9:H9"/>
    <mergeCell ref="T12:U12"/>
    <mergeCell ref="Y12:AF12"/>
    <mergeCell ref="AG12:AG15"/>
    <mergeCell ref="D13:E15"/>
    <mergeCell ref="F13:G15"/>
    <mergeCell ref="H13:K13"/>
    <mergeCell ref="L13:O13"/>
    <mergeCell ref="P13:S13"/>
    <mergeCell ref="T13:U13"/>
    <mergeCell ref="Y13:Y15"/>
    <mergeCell ref="AJ14:AJ15"/>
    <mergeCell ref="AL14:AL15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25:B25"/>
    <mergeCell ref="D25:E25"/>
    <mergeCell ref="F25:G25"/>
    <mergeCell ref="A26:B26"/>
    <mergeCell ref="D26:E26"/>
    <mergeCell ref="F26:G26"/>
    <mergeCell ref="A23:B23"/>
    <mergeCell ref="D23:E23"/>
    <mergeCell ref="F23:G23"/>
    <mergeCell ref="A24:B24"/>
    <mergeCell ref="D24:E24"/>
    <mergeCell ref="F24:G24"/>
    <mergeCell ref="A29:B29"/>
    <mergeCell ref="D29:E29"/>
    <mergeCell ref="F29:G29"/>
    <mergeCell ref="A30:B30"/>
    <mergeCell ref="D30:E30"/>
    <mergeCell ref="F30:G30"/>
    <mergeCell ref="A27:B27"/>
    <mergeCell ref="D27:E27"/>
    <mergeCell ref="F27:G27"/>
    <mergeCell ref="A28:B28"/>
    <mergeCell ref="D28:E28"/>
    <mergeCell ref="F28:G28"/>
    <mergeCell ref="A33:B33"/>
    <mergeCell ref="D33:E33"/>
    <mergeCell ref="F33:G33"/>
    <mergeCell ref="A34:B34"/>
    <mergeCell ref="D34:E34"/>
    <mergeCell ref="F34:G34"/>
    <mergeCell ref="A31:B31"/>
    <mergeCell ref="D31:E31"/>
    <mergeCell ref="F31:G31"/>
    <mergeCell ref="A32:B32"/>
    <mergeCell ref="D32:E32"/>
    <mergeCell ref="F32:G32"/>
    <mergeCell ref="A37:B37"/>
    <mergeCell ref="D37:E37"/>
    <mergeCell ref="F37:G37"/>
    <mergeCell ref="A38:B38"/>
    <mergeCell ref="D38:E38"/>
    <mergeCell ref="F38:G38"/>
    <mergeCell ref="A35:B35"/>
    <mergeCell ref="D35:E35"/>
    <mergeCell ref="F35:G35"/>
    <mergeCell ref="A36:B36"/>
    <mergeCell ref="D36:E36"/>
    <mergeCell ref="F36:G36"/>
    <mergeCell ref="A41:B41"/>
    <mergeCell ref="D41:E41"/>
    <mergeCell ref="F41:G41"/>
    <mergeCell ref="A42:B42"/>
    <mergeCell ref="D42:E42"/>
    <mergeCell ref="F42:G42"/>
    <mergeCell ref="A39:B39"/>
    <mergeCell ref="D39:E39"/>
    <mergeCell ref="F39:G39"/>
    <mergeCell ref="A40:B40"/>
    <mergeCell ref="D40:E40"/>
    <mergeCell ref="F40:G40"/>
    <mergeCell ref="A45:B45"/>
    <mergeCell ref="D45:E45"/>
    <mergeCell ref="F45:G45"/>
    <mergeCell ref="A46:B46"/>
    <mergeCell ref="D46:E46"/>
    <mergeCell ref="F46:G46"/>
    <mergeCell ref="A43:B43"/>
    <mergeCell ref="D43:E43"/>
    <mergeCell ref="F43:G43"/>
    <mergeCell ref="A44:B44"/>
    <mergeCell ref="D44:E44"/>
    <mergeCell ref="F44:G44"/>
    <mergeCell ref="A49:B49"/>
    <mergeCell ref="D49:E49"/>
    <mergeCell ref="F49:G49"/>
    <mergeCell ref="A50:B50"/>
    <mergeCell ref="D50:E50"/>
    <mergeCell ref="F50:G50"/>
    <mergeCell ref="A47:B47"/>
    <mergeCell ref="D47:E47"/>
    <mergeCell ref="F47:G47"/>
    <mergeCell ref="A48:B48"/>
    <mergeCell ref="D48:E48"/>
    <mergeCell ref="F48:G48"/>
    <mergeCell ref="A53:B53"/>
    <mergeCell ref="D53:E53"/>
    <mergeCell ref="F53:G53"/>
    <mergeCell ref="A54:B54"/>
    <mergeCell ref="D54:E54"/>
    <mergeCell ref="F54:G54"/>
    <mergeCell ref="A51:B51"/>
    <mergeCell ref="D51:E51"/>
    <mergeCell ref="F51:G51"/>
    <mergeCell ref="A52:B52"/>
    <mergeCell ref="D52:E52"/>
    <mergeCell ref="F52:G52"/>
    <mergeCell ref="A57:B57"/>
    <mergeCell ref="D57:E57"/>
    <mergeCell ref="F57:G57"/>
    <mergeCell ref="A58:B58"/>
    <mergeCell ref="D58:E58"/>
    <mergeCell ref="F58:G58"/>
    <mergeCell ref="A55:B55"/>
    <mergeCell ref="D55:E55"/>
    <mergeCell ref="F55:G55"/>
    <mergeCell ref="A56:B56"/>
    <mergeCell ref="D56:E56"/>
    <mergeCell ref="F56:G56"/>
    <mergeCell ref="A61:B61"/>
    <mergeCell ref="D61:E61"/>
    <mergeCell ref="F61:G61"/>
    <mergeCell ref="A62:B62"/>
    <mergeCell ref="D62:E62"/>
    <mergeCell ref="F62:G62"/>
    <mergeCell ref="A59:B59"/>
    <mergeCell ref="D59:E59"/>
    <mergeCell ref="F59:G59"/>
    <mergeCell ref="A60:B60"/>
    <mergeCell ref="D60:E60"/>
    <mergeCell ref="F60:G60"/>
    <mergeCell ref="A65:B65"/>
    <mergeCell ref="D65:E65"/>
    <mergeCell ref="F65:G65"/>
    <mergeCell ref="A66:B66"/>
    <mergeCell ref="D66:E66"/>
    <mergeCell ref="F66:G66"/>
    <mergeCell ref="A63:B63"/>
    <mergeCell ref="D63:E63"/>
    <mergeCell ref="F63:G63"/>
    <mergeCell ref="A64:B64"/>
    <mergeCell ref="D64:E64"/>
    <mergeCell ref="F64:G64"/>
    <mergeCell ref="A69:B69"/>
    <mergeCell ref="D69:E69"/>
    <mergeCell ref="F69:G69"/>
    <mergeCell ref="A70:B70"/>
    <mergeCell ref="D70:E70"/>
    <mergeCell ref="F70:G70"/>
    <mergeCell ref="A67:B67"/>
    <mergeCell ref="D67:E67"/>
    <mergeCell ref="F67:G67"/>
    <mergeCell ref="A68:B68"/>
    <mergeCell ref="D68:E68"/>
    <mergeCell ref="F68:G68"/>
    <mergeCell ref="A73:B73"/>
    <mergeCell ref="D73:E73"/>
    <mergeCell ref="F73:G73"/>
    <mergeCell ref="A74:B74"/>
    <mergeCell ref="D74:E74"/>
    <mergeCell ref="F74:G74"/>
    <mergeCell ref="A71:B71"/>
    <mergeCell ref="D71:E71"/>
    <mergeCell ref="F71:G71"/>
    <mergeCell ref="A72:B72"/>
    <mergeCell ref="D72:E72"/>
    <mergeCell ref="F72:G72"/>
    <mergeCell ref="A77:B77"/>
    <mergeCell ref="D77:E77"/>
    <mergeCell ref="F77:G77"/>
    <mergeCell ref="A78:B78"/>
    <mergeCell ref="D78:E78"/>
    <mergeCell ref="F78:G78"/>
    <mergeCell ref="A75:B75"/>
    <mergeCell ref="D75:E75"/>
    <mergeCell ref="F75:G75"/>
    <mergeCell ref="A76:B76"/>
    <mergeCell ref="D76:E76"/>
    <mergeCell ref="F76:G76"/>
    <mergeCell ref="A81:B81"/>
    <mergeCell ref="D81:E81"/>
    <mergeCell ref="F81:G81"/>
    <mergeCell ref="A82:B82"/>
    <mergeCell ref="D82:E82"/>
    <mergeCell ref="F82:G82"/>
    <mergeCell ref="A79:B79"/>
    <mergeCell ref="D79:E79"/>
    <mergeCell ref="F79:G79"/>
    <mergeCell ref="A80:B80"/>
    <mergeCell ref="D80:E80"/>
    <mergeCell ref="F80:G80"/>
    <mergeCell ref="A85:B85"/>
    <mergeCell ref="D85:E85"/>
    <mergeCell ref="F85:G85"/>
    <mergeCell ref="A86:B86"/>
    <mergeCell ref="D86:E86"/>
    <mergeCell ref="F86:G86"/>
    <mergeCell ref="A83:B83"/>
    <mergeCell ref="D83:E83"/>
    <mergeCell ref="F83:G83"/>
    <mergeCell ref="A84:B84"/>
    <mergeCell ref="D84:E84"/>
    <mergeCell ref="F84:G84"/>
    <mergeCell ref="A89:B89"/>
    <mergeCell ref="D89:E89"/>
    <mergeCell ref="F89:G89"/>
    <mergeCell ref="A90:B90"/>
    <mergeCell ref="D90:E90"/>
    <mergeCell ref="F90:G90"/>
    <mergeCell ref="A87:B87"/>
    <mergeCell ref="D87:E87"/>
    <mergeCell ref="F87:G87"/>
    <mergeCell ref="A88:B88"/>
    <mergeCell ref="D88:E88"/>
    <mergeCell ref="F88:G88"/>
    <mergeCell ref="A93:B93"/>
    <mergeCell ref="D93:E93"/>
    <mergeCell ref="F93:G93"/>
    <mergeCell ref="A94:B94"/>
    <mergeCell ref="D94:E94"/>
    <mergeCell ref="F94:G94"/>
    <mergeCell ref="A91:B91"/>
    <mergeCell ref="D91:E91"/>
    <mergeCell ref="F91:G91"/>
    <mergeCell ref="A92:B92"/>
    <mergeCell ref="D92:E92"/>
    <mergeCell ref="F92:G92"/>
    <mergeCell ref="V97:W97"/>
    <mergeCell ref="A98:B98"/>
    <mergeCell ref="D98:E98"/>
    <mergeCell ref="F98:G98"/>
    <mergeCell ref="V98:W98"/>
    <mergeCell ref="A95:B95"/>
    <mergeCell ref="D95:E95"/>
    <mergeCell ref="F95:G95"/>
    <mergeCell ref="V95:W95"/>
    <mergeCell ref="A96:B96"/>
    <mergeCell ref="D96:E96"/>
    <mergeCell ref="F96:G96"/>
    <mergeCell ref="V96:W96"/>
    <mergeCell ref="J8:K8"/>
    <mergeCell ref="A101:B101"/>
    <mergeCell ref="D101:E101"/>
    <mergeCell ref="F101:G101"/>
    <mergeCell ref="V101:W101"/>
    <mergeCell ref="A99:B99"/>
    <mergeCell ref="D99:E99"/>
    <mergeCell ref="F99:G99"/>
    <mergeCell ref="V99:W99"/>
    <mergeCell ref="A100:B100"/>
    <mergeCell ref="D100:E100"/>
    <mergeCell ref="F100:G100"/>
    <mergeCell ref="V100:W100"/>
    <mergeCell ref="A97:B97"/>
    <mergeCell ref="D97:E97"/>
    <mergeCell ref="F97:G97"/>
    <mergeCell ref="V94:W94"/>
    <mergeCell ref="V93:W93"/>
    <mergeCell ref="V92:W92"/>
    <mergeCell ref="V91:W91"/>
    <mergeCell ref="V90:W90"/>
    <mergeCell ref="V89:W89"/>
    <mergeCell ref="V88:W88"/>
    <mergeCell ref="V87:W87"/>
    <mergeCell ref="V86:W86"/>
    <mergeCell ref="V85:W85"/>
    <mergeCell ref="V84:W84"/>
    <mergeCell ref="V83:W83"/>
    <mergeCell ref="V82:W82"/>
    <mergeCell ref="V81:W81"/>
    <mergeCell ref="V80:W80"/>
    <mergeCell ref="V79:W79"/>
    <mergeCell ref="V78:W78"/>
    <mergeCell ref="V77:W77"/>
    <mergeCell ref="V76:W76"/>
    <mergeCell ref="V75:W75"/>
    <mergeCell ref="V74:W74"/>
    <mergeCell ref="V73:W73"/>
    <mergeCell ref="V72:W72"/>
    <mergeCell ref="V71:W71"/>
    <mergeCell ref="V70:W70"/>
    <mergeCell ref="V69:W69"/>
    <mergeCell ref="V68:W68"/>
    <mergeCell ref="V67:W67"/>
    <mergeCell ref="V66:W66"/>
    <mergeCell ref="V65:W65"/>
    <mergeCell ref="V64:W64"/>
    <mergeCell ref="V63:W63"/>
    <mergeCell ref="V62:W62"/>
    <mergeCell ref="V61:W61"/>
    <mergeCell ref="V60:W60"/>
    <mergeCell ref="V59:W59"/>
    <mergeCell ref="V58:W58"/>
    <mergeCell ref="V57:W57"/>
    <mergeCell ref="V56:W56"/>
    <mergeCell ref="V55:W55"/>
    <mergeCell ref="V54:W54"/>
    <mergeCell ref="V53:W53"/>
    <mergeCell ref="V52:W52"/>
    <mergeCell ref="V51:W51"/>
    <mergeCell ref="V50:W50"/>
    <mergeCell ref="V49:W49"/>
    <mergeCell ref="V48:W48"/>
    <mergeCell ref="V47:W47"/>
    <mergeCell ref="V46:W46"/>
    <mergeCell ref="V45:W45"/>
    <mergeCell ref="V44:W44"/>
    <mergeCell ref="V43:W43"/>
    <mergeCell ref="V42:W42"/>
    <mergeCell ref="V41:W41"/>
    <mergeCell ref="V40:W40"/>
    <mergeCell ref="V39:W39"/>
    <mergeCell ref="V38:W38"/>
    <mergeCell ref="V37:W37"/>
    <mergeCell ref="V36:W36"/>
    <mergeCell ref="V35:W35"/>
    <mergeCell ref="V34:W34"/>
    <mergeCell ref="V33:W33"/>
    <mergeCell ref="V32:W32"/>
    <mergeCell ref="V22:W22"/>
    <mergeCell ref="V21:W21"/>
    <mergeCell ref="V20:W20"/>
    <mergeCell ref="V19:W19"/>
    <mergeCell ref="V31:W31"/>
    <mergeCell ref="V30:W30"/>
    <mergeCell ref="V29:W29"/>
    <mergeCell ref="V28:W28"/>
    <mergeCell ref="V27:W27"/>
    <mergeCell ref="V26:W26"/>
    <mergeCell ref="V25:W25"/>
    <mergeCell ref="V24:W24"/>
    <mergeCell ref="V23:W23"/>
    <mergeCell ref="AK13:AK15"/>
    <mergeCell ref="AH13:AH15"/>
    <mergeCell ref="AI13:AI15"/>
    <mergeCell ref="AC14:AC15"/>
    <mergeCell ref="AE14:AE15"/>
    <mergeCell ref="Z13:Z15"/>
    <mergeCell ref="AA13:AB13"/>
    <mergeCell ref="AC13:AD13"/>
  </mergeCells>
  <pageMargins left="0.39370078740157483" right="0.39370078740157483" top="0.59055118110236227" bottom="0.31496062992125984" header="3.937007874015748E-2" footer="3.937007874015748E-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P925"/>
  <sheetViews>
    <sheetView view="pageBreakPreview" zoomScale="85" zoomScaleNormal="85" zoomScaleSheetLayoutView="85" workbookViewId="0">
      <selection activeCell="N37" sqref="N37"/>
    </sheetView>
  </sheetViews>
  <sheetFormatPr defaultColWidth="8.85546875" defaultRowHeight="12.75"/>
  <cols>
    <col min="1" max="1" width="10.85546875" style="102" customWidth="1"/>
    <col min="2" max="2" width="27.140625" style="152" customWidth="1"/>
    <col min="3" max="8" width="3.85546875" style="3" customWidth="1"/>
    <col min="9" max="9" width="4" style="3" customWidth="1"/>
    <col min="10" max="10" width="3.140625" style="3" customWidth="1"/>
    <col min="11" max="11" width="8" style="3" customWidth="1"/>
    <col min="12" max="13" width="6.85546875" style="3" customWidth="1"/>
    <col min="14" max="15" width="6.85546875" style="40" customWidth="1"/>
    <col min="16" max="21" width="6.85546875" style="3" customWidth="1"/>
    <col min="22" max="22" width="10.85546875" style="3" customWidth="1"/>
    <col min="23" max="25" width="12.5703125" style="3" customWidth="1"/>
    <col min="26" max="26" width="4" style="3" customWidth="1"/>
    <col min="27" max="28" width="7" style="3" customWidth="1"/>
    <col min="29" max="36" width="6.28515625" style="3" customWidth="1"/>
    <col min="37" max="37" width="7" style="3" customWidth="1"/>
    <col min="38" max="42" width="5.85546875" style="3" customWidth="1"/>
    <col min="43" max="211" width="8.85546875" style="3"/>
    <col min="212" max="212" width="5.42578125" style="3" customWidth="1"/>
    <col min="213" max="214" width="12.85546875" style="3" customWidth="1"/>
    <col min="215" max="221" width="5.42578125" style="3" customWidth="1"/>
    <col min="222" max="223" width="8.42578125" style="3" customWidth="1"/>
    <col min="224" max="233" width="8" style="3" customWidth="1"/>
    <col min="234" max="234" width="8.85546875" style="3" customWidth="1"/>
    <col min="235" max="235" width="10.140625" style="3" customWidth="1"/>
    <col min="236" max="241" width="7.85546875" style="3" customWidth="1"/>
    <col min="242" max="467" width="8.85546875" style="3"/>
    <col min="468" max="468" width="5.42578125" style="3" customWidth="1"/>
    <col min="469" max="470" width="12.85546875" style="3" customWidth="1"/>
    <col min="471" max="477" width="5.42578125" style="3" customWidth="1"/>
    <col min="478" max="479" width="8.42578125" style="3" customWidth="1"/>
    <col min="480" max="489" width="8" style="3" customWidth="1"/>
    <col min="490" max="490" width="8.85546875" style="3" customWidth="1"/>
    <col min="491" max="491" width="10.140625" style="3" customWidth="1"/>
    <col min="492" max="497" width="7.85546875" style="3" customWidth="1"/>
    <col min="498" max="723" width="8.85546875" style="3"/>
    <col min="724" max="724" width="5.42578125" style="3" customWidth="1"/>
    <col min="725" max="726" width="12.85546875" style="3" customWidth="1"/>
    <col min="727" max="733" width="5.42578125" style="3" customWidth="1"/>
    <col min="734" max="735" width="8.42578125" style="3" customWidth="1"/>
    <col min="736" max="745" width="8" style="3" customWidth="1"/>
    <col min="746" max="746" width="8.85546875" style="3" customWidth="1"/>
    <col min="747" max="747" width="10.140625" style="3" customWidth="1"/>
    <col min="748" max="753" width="7.85546875" style="3" customWidth="1"/>
    <col min="754" max="979" width="8.85546875" style="3"/>
    <col min="980" max="980" width="5.42578125" style="3" customWidth="1"/>
    <col min="981" max="982" width="12.85546875" style="3" customWidth="1"/>
    <col min="983" max="989" width="5.42578125" style="3" customWidth="1"/>
    <col min="990" max="991" width="8.42578125" style="3" customWidth="1"/>
    <col min="992" max="1001" width="8" style="3" customWidth="1"/>
    <col min="1002" max="1002" width="8.85546875" style="3" customWidth="1"/>
    <col min="1003" max="1003" width="10.140625" style="3" customWidth="1"/>
    <col min="1004" max="1009" width="7.85546875" style="3" customWidth="1"/>
    <col min="1010" max="1235" width="8.85546875" style="3"/>
    <col min="1236" max="1236" width="5.42578125" style="3" customWidth="1"/>
    <col min="1237" max="1238" width="12.85546875" style="3" customWidth="1"/>
    <col min="1239" max="1245" width="5.42578125" style="3" customWidth="1"/>
    <col min="1246" max="1247" width="8.42578125" style="3" customWidth="1"/>
    <col min="1248" max="1257" width="8" style="3" customWidth="1"/>
    <col min="1258" max="1258" width="8.85546875" style="3" customWidth="1"/>
    <col min="1259" max="1259" width="10.140625" style="3" customWidth="1"/>
    <col min="1260" max="1265" width="7.85546875" style="3" customWidth="1"/>
    <col min="1266" max="1491" width="8.85546875" style="3"/>
    <col min="1492" max="1492" width="5.42578125" style="3" customWidth="1"/>
    <col min="1493" max="1494" width="12.85546875" style="3" customWidth="1"/>
    <col min="1495" max="1501" width="5.42578125" style="3" customWidth="1"/>
    <col min="1502" max="1503" width="8.42578125" style="3" customWidth="1"/>
    <col min="1504" max="1513" width="8" style="3" customWidth="1"/>
    <col min="1514" max="1514" width="8.85546875" style="3" customWidth="1"/>
    <col min="1515" max="1515" width="10.140625" style="3" customWidth="1"/>
    <col min="1516" max="1521" width="7.85546875" style="3" customWidth="1"/>
    <col min="1522" max="1747" width="8.85546875" style="3"/>
    <col min="1748" max="1748" width="5.42578125" style="3" customWidth="1"/>
    <col min="1749" max="1750" width="12.85546875" style="3" customWidth="1"/>
    <col min="1751" max="1757" width="5.42578125" style="3" customWidth="1"/>
    <col min="1758" max="1759" width="8.42578125" style="3" customWidth="1"/>
    <col min="1760" max="1769" width="8" style="3" customWidth="1"/>
    <col min="1770" max="1770" width="8.85546875" style="3" customWidth="1"/>
    <col min="1771" max="1771" width="10.140625" style="3" customWidth="1"/>
    <col min="1772" max="1777" width="7.85546875" style="3" customWidth="1"/>
    <col min="1778" max="2003" width="8.85546875" style="3"/>
    <col min="2004" max="2004" width="5.42578125" style="3" customWidth="1"/>
    <col min="2005" max="2006" width="12.85546875" style="3" customWidth="1"/>
    <col min="2007" max="2013" width="5.42578125" style="3" customWidth="1"/>
    <col min="2014" max="2015" width="8.42578125" style="3" customWidth="1"/>
    <col min="2016" max="2025" width="8" style="3" customWidth="1"/>
    <col min="2026" max="2026" width="8.85546875" style="3" customWidth="1"/>
    <col min="2027" max="2027" width="10.140625" style="3" customWidth="1"/>
    <col min="2028" max="2033" width="7.85546875" style="3" customWidth="1"/>
    <col min="2034" max="2259" width="8.85546875" style="3"/>
    <col min="2260" max="2260" width="5.42578125" style="3" customWidth="1"/>
    <col min="2261" max="2262" width="12.85546875" style="3" customWidth="1"/>
    <col min="2263" max="2269" width="5.42578125" style="3" customWidth="1"/>
    <col min="2270" max="2271" width="8.42578125" style="3" customWidth="1"/>
    <col min="2272" max="2281" width="8" style="3" customWidth="1"/>
    <col min="2282" max="2282" width="8.85546875" style="3" customWidth="1"/>
    <col min="2283" max="2283" width="10.140625" style="3" customWidth="1"/>
    <col min="2284" max="2289" width="7.85546875" style="3" customWidth="1"/>
    <col min="2290" max="2515" width="8.85546875" style="3"/>
    <col min="2516" max="2516" width="5.42578125" style="3" customWidth="1"/>
    <col min="2517" max="2518" width="12.85546875" style="3" customWidth="1"/>
    <col min="2519" max="2525" width="5.42578125" style="3" customWidth="1"/>
    <col min="2526" max="2527" width="8.42578125" style="3" customWidth="1"/>
    <col min="2528" max="2537" width="8" style="3" customWidth="1"/>
    <col min="2538" max="2538" width="8.85546875" style="3" customWidth="1"/>
    <col min="2539" max="2539" width="10.140625" style="3" customWidth="1"/>
    <col min="2540" max="2545" width="7.85546875" style="3" customWidth="1"/>
    <col min="2546" max="2771" width="8.85546875" style="3"/>
    <col min="2772" max="2772" width="5.42578125" style="3" customWidth="1"/>
    <col min="2773" max="2774" width="12.85546875" style="3" customWidth="1"/>
    <col min="2775" max="2781" width="5.42578125" style="3" customWidth="1"/>
    <col min="2782" max="2783" width="8.42578125" style="3" customWidth="1"/>
    <col min="2784" max="2793" width="8" style="3" customWidth="1"/>
    <col min="2794" max="2794" width="8.85546875" style="3" customWidth="1"/>
    <col min="2795" max="2795" width="10.140625" style="3" customWidth="1"/>
    <col min="2796" max="2801" width="7.85546875" style="3" customWidth="1"/>
    <col min="2802" max="3027" width="8.85546875" style="3"/>
    <col min="3028" max="3028" width="5.42578125" style="3" customWidth="1"/>
    <col min="3029" max="3030" width="12.85546875" style="3" customWidth="1"/>
    <col min="3031" max="3037" width="5.42578125" style="3" customWidth="1"/>
    <col min="3038" max="3039" width="8.42578125" style="3" customWidth="1"/>
    <col min="3040" max="3049" width="8" style="3" customWidth="1"/>
    <col min="3050" max="3050" width="8.85546875" style="3" customWidth="1"/>
    <col min="3051" max="3051" width="10.140625" style="3" customWidth="1"/>
    <col min="3052" max="3057" width="7.85546875" style="3" customWidth="1"/>
    <col min="3058" max="3283" width="8.85546875" style="3"/>
    <col min="3284" max="3284" width="5.42578125" style="3" customWidth="1"/>
    <col min="3285" max="3286" width="12.85546875" style="3" customWidth="1"/>
    <col min="3287" max="3293" width="5.42578125" style="3" customWidth="1"/>
    <col min="3294" max="3295" width="8.42578125" style="3" customWidth="1"/>
    <col min="3296" max="3305" width="8" style="3" customWidth="1"/>
    <col min="3306" max="3306" width="8.85546875" style="3" customWidth="1"/>
    <col min="3307" max="3307" width="10.140625" style="3" customWidth="1"/>
    <col min="3308" max="3313" width="7.85546875" style="3" customWidth="1"/>
    <col min="3314" max="3539" width="8.85546875" style="3"/>
    <col min="3540" max="3540" width="5.42578125" style="3" customWidth="1"/>
    <col min="3541" max="3542" width="12.85546875" style="3" customWidth="1"/>
    <col min="3543" max="3549" width="5.42578125" style="3" customWidth="1"/>
    <col min="3550" max="3551" width="8.42578125" style="3" customWidth="1"/>
    <col min="3552" max="3561" width="8" style="3" customWidth="1"/>
    <col min="3562" max="3562" width="8.85546875" style="3" customWidth="1"/>
    <col min="3563" max="3563" width="10.140625" style="3" customWidth="1"/>
    <col min="3564" max="3569" width="7.85546875" style="3" customWidth="1"/>
    <col min="3570" max="3795" width="8.85546875" style="3"/>
    <col min="3796" max="3796" width="5.42578125" style="3" customWidth="1"/>
    <col min="3797" max="3798" width="12.85546875" style="3" customWidth="1"/>
    <col min="3799" max="3805" width="5.42578125" style="3" customWidth="1"/>
    <col min="3806" max="3807" width="8.42578125" style="3" customWidth="1"/>
    <col min="3808" max="3817" width="8" style="3" customWidth="1"/>
    <col min="3818" max="3818" width="8.85546875" style="3" customWidth="1"/>
    <col min="3819" max="3819" width="10.140625" style="3" customWidth="1"/>
    <col min="3820" max="3825" width="7.85546875" style="3" customWidth="1"/>
    <col min="3826" max="4051" width="8.85546875" style="3"/>
    <col min="4052" max="4052" width="5.42578125" style="3" customWidth="1"/>
    <col min="4053" max="4054" width="12.85546875" style="3" customWidth="1"/>
    <col min="4055" max="4061" width="5.42578125" style="3" customWidth="1"/>
    <col min="4062" max="4063" width="8.42578125" style="3" customWidth="1"/>
    <col min="4064" max="4073" width="8" style="3" customWidth="1"/>
    <col min="4074" max="4074" width="8.85546875" style="3" customWidth="1"/>
    <col min="4075" max="4075" width="10.140625" style="3" customWidth="1"/>
    <col min="4076" max="4081" width="7.85546875" style="3" customWidth="1"/>
    <col min="4082" max="4307" width="8.85546875" style="3"/>
    <col min="4308" max="4308" width="5.42578125" style="3" customWidth="1"/>
    <col min="4309" max="4310" width="12.85546875" style="3" customWidth="1"/>
    <col min="4311" max="4317" width="5.42578125" style="3" customWidth="1"/>
    <col min="4318" max="4319" width="8.42578125" style="3" customWidth="1"/>
    <col min="4320" max="4329" width="8" style="3" customWidth="1"/>
    <col min="4330" max="4330" width="8.85546875" style="3" customWidth="1"/>
    <col min="4331" max="4331" width="10.140625" style="3" customWidth="1"/>
    <col min="4332" max="4337" width="7.85546875" style="3" customWidth="1"/>
    <col min="4338" max="4563" width="8.85546875" style="3"/>
    <col min="4564" max="4564" width="5.42578125" style="3" customWidth="1"/>
    <col min="4565" max="4566" width="12.85546875" style="3" customWidth="1"/>
    <col min="4567" max="4573" width="5.42578125" style="3" customWidth="1"/>
    <col min="4574" max="4575" width="8.42578125" style="3" customWidth="1"/>
    <col min="4576" max="4585" width="8" style="3" customWidth="1"/>
    <col min="4586" max="4586" width="8.85546875" style="3" customWidth="1"/>
    <col min="4587" max="4587" width="10.140625" style="3" customWidth="1"/>
    <col min="4588" max="4593" width="7.85546875" style="3" customWidth="1"/>
    <col min="4594" max="4819" width="8.85546875" style="3"/>
    <col min="4820" max="4820" width="5.42578125" style="3" customWidth="1"/>
    <col min="4821" max="4822" width="12.85546875" style="3" customWidth="1"/>
    <col min="4823" max="4829" width="5.42578125" style="3" customWidth="1"/>
    <col min="4830" max="4831" width="8.42578125" style="3" customWidth="1"/>
    <col min="4832" max="4841" width="8" style="3" customWidth="1"/>
    <col min="4842" max="4842" width="8.85546875" style="3" customWidth="1"/>
    <col min="4843" max="4843" width="10.140625" style="3" customWidth="1"/>
    <col min="4844" max="4849" width="7.85546875" style="3" customWidth="1"/>
    <col min="4850" max="5075" width="8.85546875" style="3"/>
    <col min="5076" max="5076" width="5.42578125" style="3" customWidth="1"/>
    <col min="5077" max="5078" width="12.85546875" style="3" customWidth="1"/>
    <col min="5079" max="5085" width="5.42578125" style="3" customWidth="1"/>
    <col min="5086" max="5087" width="8.42578125" style="3" customWidth="1"/>
    <col min="5088" max="5097" width="8" style="3" customWidth="1"/>
    <col min="5098" max="5098" width="8.85546875" style="3" customWidth="1"/>
    <col min="5099" max="5099" width="10.140625" style="3" customWidth="1"/>
    <col min="5100" max="5105" width="7.85546875" style="3" customWidth="1"/>
    <col min="5106" max="5331" width="8.85546875" style="3"/>
    <col min="5332" max="5332" width="5.42578125" style="3" customWidth="1"/>
    <col min="5333" max="5334" width="12.85546875" style="3" customWidth="1"/>
    <col min="5335" max="5341" width="5.42578125" style="3" customWidth="1"/>
    <col min="5342" max="5343" width="8.42578125" style="3" customWidth="1"/>
    <col min="5344" max="5353" width="8" style="3" customWidth="1"/>
    <col min="5354" max="5354" width="8.85546875" style="3" customWidth="1"/>
    <col min="5355" max="5355" width="10.140625" style="3" customWidth="1"/>
    <col min="5356" max="5361" width="7.85546875" style="3" customWidth="1"/>
    <col min="5362" max="5587" width="8.85546875" style="3"/>
    <col min="5588" max="5588" width="5.42578125" style="3" customWidth="1"/>
    <col min="5589" max="5590" width="12.85546875" style="3" customWidth="1"/>
    <col min="5591" max="5597" width="5.42578125" style="3" customWidth="1"/>
    <col min="5598" max="5599" width="8.42578125" style="3" customWidth="1"/>
    <col min="5600" max="5609" width="8" style="3" customWidth="1"/>
    <col min="5610" max="5610" width="8.85546875" style="3" customWidth="1"/>
    <col min="5611" max="5611" width="10.140625" style="3" customWidth="1"/>
    <col min="5612" max="5617" width="7.85546875" style="3" customWidth="1"/>
    <col min="5618" max="5843" width="8.85546875" style="3"/>
    <col min="5844" max="5844" width="5.42578125" style="3" customWidth="1"/>
    <col min="5845" max="5846" width="12.85546875" style="3" customWidth="1"/>
    <col min="5847" max="5853" width="5.42578125" style="3" customWidth="1"/>
    <col min="5854" max="5855" width="8.42578125" style="3" customWidth="1"/>
    <col min="5856" max="5865" width="8" style="3" customWidth="1"/>
    <col min="5866" max="5866" width="8.85546875" style="3" customWidth="1"/>
    <col min="5867" max="5867" width="10.140625" style="3" customWidth="1"/>
    <col min="5868" max="5873" width="7.85546875" style="3" customWidth="1"/>
    <col min="5874" max="6099" width="8.85546875" style="3"/>
    <col min="6100" max="6100" width="5.42578125" style="3" customWidth="1"/>
    <col min="6101" max="6102" width="12.85546875" style="3" customWidth="1"/>
    <col min="6103" max="6109" width="5.42578125" style="3" customWidth="1"/>
    <col min="6110" max="6111" width="8.42578125" style="3" customWidth="1"/>
    <col min="6112" max="6121" width="8" style="3" customWidth="1"/>
    <col min="6122" max="6122" width="8.85546875" style="3" customWidth="1"/>
    <col min="6123" max="6123" width="10.140625" style="3" customWidth="1"/>
    <col min="6124" max="6129" width="7.85546875" style="3" customWidth="1"/>
    <col min="6130" max="6355" width="8.85546875" style="3"/>
    <col min="6356" max="6356" width="5.42578125" style="3" customWidth="1"/>
    <col min="6357" max="6358" width="12.85546875" style="3" customWidth="1"/>
    <col min="6359" max="6365" width="5.42578125" style="3" customWidth="1"/>
    <col min="6366" max="6367" width="8.42578125" style="3" customWidth="1"/>
    <col min="6368" max="6377" width="8" style="3" customWidth="1"/>
    <col min="6378" max="6378" width="8.85546875" style="3" customWidth="1"/>
    <col min="6379" max="6379" width="10.140625" style="3" customWidth="1"/>
    <col min="6380" max="6385" width="7.85546875" style="3" customWidth="1"/>
    <col min="6386" max="6611" width="8.85546875" style="3"/>
    <col min="6612" max="6612" width="5.42578125" style="3" customWidth="1"/>
    <col min="6613" max="6614" width="12.85546875" style="3" customWidth="1"/>
    <col min="6615" max="6621" width="5.42578125" style="3" customWidth="1"/>
    <col min="6622" max="6623" width="8.42578125" style="3" customWidth="1"/>
    <col min="6624" max="6633" width="8" style="3" customWidth="1"/>
    <col min="6634" max="6634" width="8.85546875" style="3" customWidth="1"/>
    <col min="6635" max="6635" width="10.140625" style="3" customWidth="1"/>
    <col min="6636" max="6641" width="7.85546875" style="3" customWidth="1"/>
    <col min="6642" max="6867" width="8.85546875" style="3"/>
    <col min="6868" max="6868" width="5.42578125" style="3" customWidth="1"/>
    <col min="6869" max="6870" width="12.85546875" style="3" customWidth="1"/>
    <col min="6871" max="6877" width="5.42578125" style="3" customWidth="1"/>
    <col min="6878" max="6879" width="8.42578125" style="3" customWidth="1"/>
    <col min="6880" max="6889" width="8" style="3" customWidth="1"/>
    <col min="6890" max="6890" width="8.85546875" style="3" customWidth="1"/>
    <col min="6891" max="6891" width="10.140625" style="3" customWidth="1"/>
    <col min="6892" max="6897" width="7.85546875" style="3" customWidth="1"/>
    <col min="6898" max="7123" width="8.85546875" style="3"/>
    <col min="7124" max="7124" width="5.42578125" style="3" customWidth="1"/>
    <col min="7125" max="7126" width="12.85546875" style="3" customWidth="1"/>
    <col min="7127" max="7133" width="5.42578125" style="3" customWidth="1"/>
    <col min="7134" max="7135" width="8.42578125" style="3" customWidth="1"/>
    <col min="7136" max="7145" width="8" style="3" customWidth="1"/>
    <col min="7146" max="7146" width="8.85546875" style="3" customWidth="1"/>
    <col min="7147" max="7147" width="10.140625" style="3" customWidth="1"/>
    <col min="7148" max="7153" width="7.85546875" style="3" customWidth="1"/>
    <col min="7154" max="7379" width="8.85546875" style="3"/>
    <col min="7380" max="7380" width="5.42578125" style="3" customWidth="1"/>
    <col min="7381" max="7382" width="12.85546875" style="3" customWidth="1"/>
    <col min="7383" max="7389" width="5.42578125" style="3" customWidth="1"/>
    <col min="7390" max="7391" width="8.42578125" style="3" customWidth="1"/>
    <col min="7392" max="7401" width="8" style="3" customWidth="1"/>
    <col min="7402" max="7402" width="8.85546875" style="3" customWidth="1"/>
    <col min="7403" max="7403" width="10.140625" style="3" customWidth="1"/>
    <col min="7404" max="7409" width="7.85546875" style="3" customWidth="1"/>
    <col min="7410" max="7635" width="8.85546875" style="3"/>
    <col min="7636" max="7636" width="5.42578125" style="3" customWidth="1"/>
    <col min="7637" max="7638" width="12.85546875" style="3" customWidth="1"/>
    <col min="7639" max="7645" width="5.42578125" style="3" customWidth="1"/>
    <col min="7646" max="7647" width="8.42578125" style="3" customWidth="1"/>
    <col min="7648" max="7657" width="8" style="3" customWidth="1"/>
    <col min="7658" max="7658" width="8.85546875" style="3" customWidth="1"/>
    <col min="7659" max="7659" width="10.140625" style="3" customWidth="1"/>
    <col min="7660" max="7665" width="7.85546875" style="3" customWidth="1"/>
    <col min="7666" max="7891" width="8.85546875" style="3"/>
    <col min="7892" max="7892" width="5.42578125" style="3" customWidth="1"/>
    <col min="7893" max="7894" width="12.85546875" style="3" customWidth="1"/>
    <col min="7895" max="7901" width="5.42578125" style="3" customWidth="1"/>
    <col min="7902" max="7903" width="8.42578125" style="3" customWidth="1"/>
    <col min="7904" max="7913" width="8" style="3" customWidth="1"/>
    <col min="7914" max="7914" width="8.85546875" style="3" customWidth="1"/>
    <col min="7915" max="7915" width="10.140625" style="3" customWidth="1"/>
    <col min="7916" max="7921" width="7.85546875" style="3" customWidth="1"/>
    <col min="7922" max="8147" width="8.85546875" style="3"/>
    <col min="8148" max="8148" width="5.42578125" style="3" customWidth="1"/>
    <col min="8149" max="8150" width="12.85546875" style="3" customWidth="1"/>
    <col min="8151" max="8157" width="5.42578125" style="3" customWidth="1"/>
    <col min="8158" max="8159" width="8.42578125" style="3" customWidth="1"/>
    <col min="8160" max="8169" width="8" style="3" customWidth="1"/>
    <col min="8170" max="8170" width="8.85546875" style="3" customWidth="1"/>
    <col min="8171" max="8171" width="10.140625" style="3" customWidth="1"/>
    <col min="8172" max="8177" width="7.85546875" style="3" customWidth="1"/>
    <col min="8178" max="8403" width="8.85546875" style="3"/>
    <col min="8404" max="8404" width="5.42578125" style="3" customWidth="1"/>
    <col min="8405" max="8406" width="12.85546875" style="3" customWidth="1"/>
    <col min="8407" max="8413" width="5.42578125" style="3" customWidth="1"/>
    <col min="8414" max="8415" width="8.42578125" style="3" customWidth="1"/>
    <col min="8416" max="8425" width="8" style="3" customWidth="1"/>
    <col min="8426" max="8426" width="8.85546875" style="3" customWidth="1"/>
    <col min="8427" max="8427" width="10.140625" style="3" customWidth="1"/>
    <col min="8428" max="8433" width="7.85546875" style="3" customWidth="1"/>
    <col min="8434" max="8659" width="8.85546875" style="3"/>
    <col min="8660" max="8660" width="5.42578125" style="3" customWidth="1"/>
    <col min="8661" max="8662" width="12.85546875" style="3" customWidth="1"/>
    <col min="8663" max="8669" width="5.42578125" style="3" customWidth="1"/>
    <col min="8670" max="8671" width="8.42578125" style="3" customWidth="1"/>
    <col min="8672" max="8681" width="8" style="3" customWidth="1"/>
    <col min="8682" max="8682" width="8.85546875" style="3" customWidth="1"/>
    <col min="8683" max="8683" width="10.140625" style="3" customWidth="1"/>
    <col min="8684" max="8689" width="7.85546875" style="3" customWidth="1"/>
    <col min="8690" max="8915" width="8.85546875" style="3"/>
    <col min="8916" max="8916" width="5.42578125" style="3" customWidth="1"/>
    <col min="8917" max="8918" width="12.85546875" style="3" customWidth="1"/>
    <col min="8919" max="8925" width="5.42578125" style="3" customWidth="1"/>
    <col min="8926" max="8927" width="8.42578125" style="3" customWidth="1"/>
    <col min="8928" max="8937" width="8" style="3" customWidth="1"/>
    <col min="8938" max="8938" width="8.85546875" style="3" customWidth="1"/>
    <col min="8939" max="8939" width="10.140625" style="3" customWidth="1"/>
    <col min="8940" max="8945" width="7.85546875" style="3" customWidth="1"/>
    <col min="8946" max="9171" width="8.85546875" style="3"/>
    <col min="9172" max="9172" width="5.42578125" style="3" customWidth="1"/>
    <col min="9173" max="9174" width="12.85546875" style="3" customWidth="1"/>
    <col min="9175" max="9181" width="5.42578125" style="3" customWidth="1"/>
    <col min="9182" max="9183" width="8.42578125" style="3" customWidth="1"/>
    <col min="9184" max="9193" width="8" style="3" customWidth="1"/>
    <col min="9194" max="9194" width="8.85546875" style="3" customWidth="1"/>
    <col min="9195" max="9195" width="10.140625" style="3" customWidth="1"/>
    <col min="9196" max="9201" width="7.85546875" style="3" customWidth="1"/>
    <col min="9202" max="9427" width="8.85546875" style="3"/>
    <col min="9428" max="9428" width="5.42578125" style="3" customWidth="1"/>
    <col min="9429" max="9430" width="12.85546875" style="3" customWidth="1"/>
    <col min="9431" max="9437" width="5.42578125" style="3" customWidth="1"/>
    <col min="9438" max="9439" width="8.42578125" style="3" customWidth="1"/>
    <col min="9440" max="9449" width="8" style="3" customWidth="1"/>
    <col min="9450" max="9450" width="8.85546875" style="3" customWidth="1"/>
    <col min="9451" max="9451" width="10.140625" style="3" customWidth="1"/>
    <col min="9452" max="9457" width="7.85546875" style="3" customWidth="1"/>
    <col min="9458" max="9683" width="8.85546875" style="3"/>
    <col min="9684" max="9684" width="5.42578125" style="3" customWidth="1"/>
    <col min="9685" max="9686" width="12.85546875" style="3" customWidth="1"/>
    <col min="9687" max="9693" width="5.42578125" style="3" customWidth="1"/>
    <col min="9694" max="9695" width="8.42578125" style="3" customWidth="1"/>
    <col min="9696" max="9705" width="8" style="3" customWidth="1"/>
    <col min="9706" max="9706" width="8.85546875" style="3" customWidth="1"/>
    <col min="9707" max="9707" width="10.140625" style="3" customWidth="1"/>
    <col min="9708" max="9713" width="7.85546875" style="3" customWidth="1"/>
    <col min="9714" max="9939" width="8.85546875" style="3"/>
    <col min="9940" max="9940" width="5.42578125" style="3" customWidth="1"/>
    <col min="9941" max="9942" width="12.85546875" style="3" customWidth="1"/>
    <col min="9943" max="9949" width="5.42578125" style="3" customWidth="1"/>
    <col min="9950" max="9951" width="8.42578125" style="3" customWidth="1"/>
    <col min="9952" max="9961" width="8" style="3" customWidth="1"/>
    <col min="9962" max="9962" width="8.85546875" style="3" customWidth="1"/>
    <col min="9963" max="9963" width="10.140625" style="3" customWidth="1"/>
    <col min="9964" max="9969" width="7.85546875" style="3" customWidth="1"/>
    <col min="9970" max="10195" width="8.85546875" style="3"/>
    <col min="10196" max="10196" width="5.42578125" style="3" customWidth="1"/>
    <col min="10197" max="10198" width="12.85546875" style="3" customWidth="1"/>
    <col min="10199" max="10205" width="5.42578125" style="3" customWidth="1"/>
    <col min="10206" max="10207" width="8.42578125" style="3" customWidth="1"/>
    <col min="10208" max="10217" width="8" style="3" customWidth="1"/>
    <col min="10218" max="10218" width="8.85546875" style="3" customWidth="1"/>
    <col min="10219" max="10219" width="10.140625" style="3" customWidth="1"/>
    <col min="10220" max="10225" width="7.85546875" style="3" customWidth="1"/>
    <col min="10226" max="10451" width="8.85546875" style="3"/>
    <col min="10452" max="10452" width="5.42578125" style="3" customWidth="1"/>
    <col min="10453" max="10454" width="12.85546875" style="3" customWidth="1"/>
    <col min="10455" max="10461" width="5.42578125" style="3" customWidth="1"/>
    <col min="10462" max="10463" width="8.42578125" style="3" customWidth="1"/>
    <col min="10464" max="10473" width="8" style="3" customWidth="1"/>
    <col min="10474" max="10474" width="8.85546875" style="3" customWidth="1"/>
    <col min="10475" max="10475" width="10.140625" style="3" customWidth="1"/>
    <col min="10476" max="10481" width="7.85546875" style="3" customWidth="1"/>
    <col min="10482" max="10707" width="8.85546875" style="3"/>
    <col min="10708" max="10708" width="5.42578125" style="3" customWidth="1"/>
    <col min="10709" max="10710" width="12.85546875" style="3" customWidth="1"/>
    <col min="10711" max="10717" width="5.42578125" style="3" customWidth="1"/>
    <col min="10718" max="10719" width="8.42578125" style="3" customWidth="1"/>
    <col min="10720" max="10729" width="8" style="3" customWidth="1"/>
    <col min="10730" max="10730" width="8.85546875" style="3" customWidth="1"/>
    <col min="10731" max="10731" width="10.140625" style="3" customWidth="1"/>
    <col min="10732" max="10737" width="7.85546875" style="3" customWidth="1"/>
    <col min="10738" max="10963" width="8.85546875" style="3"/>
    <col min="10964" max="10964" width="5.42578125" style="3" customWidth="1"/>
    <col min="10965" max="10966" width="12.85546875" style="3" customWidth="1"/>
    <col min="10967" max="10973" width="5.42578125" style="3" customWidth="1"/>
    <col min="10974" max="10975" width="8.42578125" style="3" customWidth="1"/>
    <col min="10976" max="10985" width="8" style="3" customWidth="1"/>
    <col min="10986" max="10986" width="8.85546875" style="3" customWidth="1"/>
    <col min="10987" max="10987" width="10.140625" style="3" customWidth="1"/>
    <col min="10988" max="10993" width="7.85546875" style="3" customWidth="1"/>
    <col min="10994" max="11219" width="8.85546875" style="3"/>
    <col min="11220" max="11220" width="5.42578125" style="3" customWidth="1"/>
    <col min="11221" max="11222" width="12.85546875" style="3" customWidth="1"/>
    <col min="11223" max="11229" width="5.42578125" style="3" customWidth="1"/>
    <col min="11230" max="11231" width="8.42578125" style="3" customWidth="1"/>
    <col min="11232" max="11241" width="8" style="3" customWidth="1"/>
    <col min="11242" max="11242" width="8.85546875" style="3" customWidth="1"/>
    <col min="11243" max="11243" width="10.140625" style="3" customWidth="1"/>
    <col min="11244" max="11249" width="7.85546875" style="3" customWidth="1"/>
    <col min="11250" max="11475" width="8.85546875" style="3"/>
    <col min="11476" max="11476" width="5.42578125" style="3" customWidth="1"/>
    <col min="11477" max="11478" width="12.85546875" style="3" customWidth="1"/>
    <col min="11479" max="11485" width="5.42578125" style="3" customWidth="1"/>
    <col min="11486" max="11487" width="8.42578125" style="3" customWidth="1"/>
    <col min="11488" max="11497" width="8" style="3" customWidth="1"/>
    <col min="11498" max="11498" width="8.85546875" style="3" customWidth="1"/>
    <col min="11499" max="11499" width="10.140625" style="3" customWidth="1"/>
    <col min="11500" max="11505" width="7.85546875" style="3" customWidth="1"/>
    <col min="11506" max="11731" width="8.85546875" style="3"/>
    <col min="11732" max="11732" width="5.42578125" style="3" customWidth="1"/>
    <col min="11733" max="11734" width="12.85546875" style="3" customWidth="1"/>
    <col min="11735" max="11741" width="5.42578125" style="3" customWidth="1"/>
    <col min="11742" max="11743" width="8.42578125" style="3" customWidth="1"/>
    <col min="11744" max="11753" width="8" style="3" customWidth="1"/>
    <col min="11754" max="11754" width="8.85546875" style="3" customWidth="1"/>
    <col min="11755" max="11755" width="10.140625" style="3" customWidth="1"/>
    <col min="11756" max="11761" width="7.85546875" style="3" customWidth="1"/>
    <col min="11762" max="11987" width="8.85546875" style="3"/>
    <col min="11988" max="11988" width="5.42578125" style="3" customWidth="1"/>
    <col min="11989" max="11990" width="12.85546875" style="3" customWidth="1"/>
    <col min="11991" max="11997" width="5.42578125" style="3" customWidth="1"/>
    <col min="11998" max="11999" width="8.42578125" style="3" customWidth="1"/>
    <col min="12000" max="12009" width="8" style="3" customWidth="1"/>
    <col min="12010" max="12010" width="8.85546875" style="3" customWidth="1"/>
    <col min="12011" max="12011" width="10.140625" style="3" customWidth="1"/>
    <col min="12012" max="12017" width="7.85546875" style="3" customWidth="1"/>
    <col min="12018" max="12243" width="8.85546875" style="3"/>
    <col min="12244" max="12244" width="5.42578125" style="3" customWidth="1"/>
    <col min="12245" max="12246" width="12.85546875" style="3" customWidth="1"/>
    <col min="12247" max="12253" width="5.42578125" style="3" customWidth="1"/>
    <col min="12254" max="12255" width="8.42578125" style="3" customWidth="1"/>
    <col min="12256" max="12265" width="8" style="3" customWidth="1"/>
    <col min="12266" max="12266" width="8.85546875" style="3" customWidth="1"/>
    <col min="12267" max="12267" width="10.140625" style="3" customWidth="1"/>
    <col min="12268" max="12273" width="7.85546875" style="3" customWidth="1"/>
    <col min="12274" max="12499" width="8.85546875" style="3"/>
    <col min="12500" max="12500" width="5.42578125" style="3" customWidth="1"/>
    <col min="12501" max="12502" width="12.85546875" style="3" customWidth="1"/>
    <col min="12503" max="12509" width="5.42578125" style="3" customWidth="1"/>
    <col min="12510" max="12511" width="8.42578125" style="3" customWidth="1"/>
    <col min="12512" max="12521" width="8" style="3" customWidth="1"/>
    <col min="12522" max="12522" width="8.85546875" style="3" customWidth="1"/>
    <col min="12523" max="12523" width="10.140625" style="3" customWidth="1"/>
    <col min="12524" max="12529" width="7.85546875" style="3" customWidth="1"/>
    <col min="12530" max="12755" width="8.85546875" style="3"/>
    <col min="12756" max="12756" width="5.42578125" style="3" customWidth="1"/>
    <col min="12757" max="12758" width="12.85546875" style="3" customWidth="1"/>
    <col min="12759" max="12765" width="5.42578125" style="3" customWidth="1"/>
    <col min="12766" max="12767" width="8.42578125" style="3" customWidth="1"/>
    <col min="12768" max="12777" width="8" style="3" customWidth="1"/>
    <col min="12778" max="12778" width="8.85546875" style="3" customWidth="1"/>
    <col min="12779" max="12779" width="10.140625" style="3" customWidth="1"/>
    <col min="12780" max="12785" width="7.85546875" style="3" customWidth="1"/>
    <col min="12786" max="13011" width="8.85546875" style="3"/>
    <col min="13012" max="13012" width="5.42578125" style="3" customWidth="1"/>
    <col min="13013" max="13014" width="12.85546875" style="3" customWidth="1"/>
    <col min="13015" max="13021" width="5.42578125" style="3" customWidth="1"/>
    <col min="13022" max="13023" width="8.42578125" style="3" customWidth="1"/>
    <col min="13024" max="13033" width="8" style="3" customWidth="1"/>
    <col min="13034" max="13034" width="8.85546875" style="3" customWidth="1"/>
    <col min="13035" max="13035" width="10.140625" style="3" customWidth="1"/>
    <col min="13036" max="13041" width="7.85546875" style="3" customWidth="1"/>
    <col min="13042" max="13267" width="8.85546875" style="3"/>
    <col min="13268" max="13268" width="5.42578125" style="3" customWidth="1"/>
    <col min="13269" max="13270" width="12.85546875" style="3" customWidth="1"/>
    <col min="13271" max="13277" width="5.42578125" style="3" customWidth="1"/>
    <col min="13278" max="13279" width="8.42578125" style="3" customWidth="1"/>
    <col min="13280" max="13289" width="8" style="3" customWidth="1"/>
    <col min="13290" max="13290" width="8.85546875" style="3" customWidth="1"/>
    <col min="13291" max="13291" width="10.140625" style="3" customWidth="1"/>
    <col min="13292" max="13297" width="7.85546875" style="3" customWidth="1"/>
    <col min="13298" max="13523" width="8.85546875" style="3"/>
    <col min="13524" max="13524" width="5.42578125" style="3" customWidth="1"/>
    <col min="13525" max="13526" width="12.85546875" style="3" customWidth="1"/>
    <col min="13527" max="13533" width="5.42578125" style="3" customWidth="1"/>
    <col min="13534" max="13535" width="8.42578125" style="3" customWidth="1"/>
    <col min="13536" max="13545" width="8" style="3" customWidth="1"/>
    <col min="13546" max="13546" width="8.85546875" style="3" customWidth="1"/>
    <col min="13547" max="13547" width="10.140625" style="3" customWidth="1"/>
    <col min="13548" max="13553" width="7.85546875" style="3" customWidth="1"/>
    <col min="13554" max="13779" width="8.85546875" style="3"/>
    <col min="13780" max="13780" width="5.42578125" style="3" customWidth="1"/>
    <col min="13781" max="13782" width="12.85546875" style="3" customWidth="1"/>
    <col min="13783" max="13789" width="5.42578125" style="3" customWidth="1"/>
    <col min="13790" max="13791" width="8.42578125" style="3" customWidth="1"/>
    <col min="13792" max="13801" width="8" style="3" customWidth="1"/>
    <col min="13802" max="13802" width="8.85546875" style="3" customWidth="1"/>
    <col min="13803" max="13803" width="10.140625" style="3" customWidth="1"/>
    <col min="13804" max="13809" width="7.85546875" style="3" customWidth="1"/>
    <col min="13810" max="14035" width="8.85546875" style="3"/>
    <col min="14036" max="14036" width="5.42578125" style="3" customWidth="1"/>
    <col min="14037" max="14038" width="12.85546875" style="3" customWidth="1"/>
    <col min="14039" max="14045" width="5.42578125" style="3" customWidth="1"/>
    <col min="14046" max="14047" width="8.42578125" style="3" customWidth="1"/>
    <col min="14048" max="14057" width="8" style="3" customWidth="1"/>
    <col min="14058" max="14058" width="8.85546875" style="3" customWidth="1"/>
    <col min="14059" max="14059" width="10.140625" style="3" customWidth="1"/>
    <col min="14060" max="14065" width="7.85546875" style="3" customWidth="1"/>
    <col min="14066" max="14291" width="8.85546875" style="3"/>
    <col min="14292" max="14292" width="5.42578125" style="3" customWidth="1"/>
    <col min="14293" max="14294" width="12.85546875" style="3" customWidth="1"/>
    <col min="14295" max="14301" width="5.42578125" style="3" customWidth="1"/>
    <col min="14302" max="14303" width="8.42578125" style="3" customWidth="1"/>
    <col min="14304" max="14313" width="8" style="3" customWidth="1"/>
    <col min="14314" max="14314" width="8.85546875" style="3" customWidth="1"/>
    <col min="14315" max="14315" width="10.140625" style="3" customWidth="1"/>
    <col min="14316" max="14321" width="7.85546875" style="3" customWidth="1"/>
    <col min="14322" max="14547" width="8.85546875" style="3"/>
    <col min="14548" max="14548" width="5.42578125" style="3" customWidth="1"/>
    <col min="14549" max="14550" width="12.85546875" style="3" customWidth="1"/>
    <col min="14551" max="14557" width="5.42578125" style="3" customWidth="1"/>
    <col min="14558" max="14559" width="8.42578125" style="3" customWidth="1"/>
    <col min="14560" max="14569" width="8" style="3" customWidth="1"/>
    <col min="14570" max="14570" width="8.85546875" style="3" customWidth="1"/>
    <col min="14571" max="14571" width="10.140625" style="3" customWidth="1"/>
    <col min="14572" max="14577" width="7.85546875" style="3" customWidth="1"/>
    <col min="14578" max="14803" width="8.85546875" style="3"/>
    <col min="14804" max="14804" width="5.42578125" style="3" customWidth="1"/>
    <col min="14805" max="14806" width="12.85546875" style="3" customWidth="1"/>
    <col min="14807" max="14813" width="5.42578125" style="3" customWidth="1"/>
    <col min="14814" max="14815" width="8.42578125" style="3" customWidth="1"/>
    <col min="14816" max="14825" width="8" style="3" customWidth="1"/>
    <col min="14826" max="14826" width="8.85546875" style="3" customWidth="1"/>
    <col min="14827" max="14827" width="10.140625" style="3" customWidth="1"/>
    <col min="14828" max="14833" width="7.85546875" style="3" customWidth="1"/>
    <col min="14834" max="15059" width="8.85546875" style="3"/>
    <col min="15060" max="15060" width="5.42578125" style="3" customWidth="1"/>
    <col min="15061" max="15062" width="12.85546875" style="3" customWidth="1"/>
    <col min="15063" max="15069" width="5.42578125" style="3" customWidth="1"/>
    <col min="15070" max="15071" width="8.42578125" style="3" customWidth="1"/>
    <col min="15072" max="15081" width="8" style="3" customWidth="1"/>
    <col min="15082" max="15082" width="8.85546875" style="3" customWidth="1"/>
    <col min="15083" max="15083" width="10.140625" style="3" customWidth="1"/>
    <col min="15084" max="15089" width="7.85546875" style="3" customWidth="1"/>
    <col min="15090" max="15315" width="8.85546875" style="3"/>
    <col min="15316" max="15316" width="5.42578125" style="3" customWidth="1"/>
    <col min="15317" max="15318" width="12.85546875" style="3" customWidth="1"/>
    <col min="15319" max="15325" width="5.42578125" style="3" customWidth="1"/>
    <col min="15326" max="15327" width="8.42578125" style="3" customWidth="1"/>
    <col min="15328" max="15337" width="8" style="3" customWidth="1"/>
    <col min="15338" max="15338" width="8.85546875" style="3" customWidth="1"/>
    <col min="15339" max="15339" width="10.140625" style="3" customWidth="1"/>
    <col min="15340" max="15345" width="7.85546875" style="3" customWidth="1"/>
    <col min="15346" max="15571" width="8.85546875" style="3"/>
    <col min="15572" max="15572" width="5.42578125" style="3" customWidth="1"/>
    <col min="15573" max="15574" width="12.85546875" style="3" customWidth="1"/>
    <col min="15575" max="15581" width="5.42578125" style="3" customWidth="1"/>
    <col min="15582" max="15583" width="8.42578125" style="3" customWidth="1"/>
    <col min="15584" max="15593" width="8" style="3" customWidth="1"/>
    <col min="15594" max="15594" width="8.85546875" style="3" customWidth="1"/>
    <col min="15595" max="15595" width="10.140625" style="3" customWidth="1"/>
    <col min="15596" max="15601" width="7.85546875" style="3" customWidth="1"/>
    <col min="15602" max="15827" width="8.85546875" style="3"/>
    <col min="15828" max="15828" width="5.42578125" style="3" customWidth="1"/>
    <col min="15829" max="15830" width="12.85546875" style="3" customWidth="1"/>
    <col min="15831" max="15837" width="5.42578125" style="3" customWidth="1"/>
    <col min="15838" max="15839" width="8.42578125" style="3" customWidth="1"/>
    <col min="15840" max="15849" width="8" style="3" customWidth="1"/>
    <col min="15850" max="15850" width="8.85546875" style="3" customWidth="1"/>
    <col min="15851" max="15851" width="10.140625" style="3" customWidth="1"/>
    <col min="15852" max="15857" width="7.85546875" style="3" customWidth="1"/>
    <col min="15858" max="16083" width="8.85546875" style="3"/>
    <col min="16084" max="16084" width="5.42578125" style="3" customWidth="1"/>
    <col min="16085" max="16086" width="12.85546875" style="3" customWidth="1"/>
    <col min="16087" max="16093" width="5.42578125" style="3" customWidth="1"/>
    <col min="16094" max="16095" width="8.42578125" style="3" customWidth="1"/>
    <col min="16096" max="16105" width="8" style="3" customWidth="1"/>
    <col min="16106" max="16106" width="8.85546875" style="3" customWidth="1"/>
    <col min="16107" max="16107" width="10.140625" style="3" customWidth="1"/>
    <col min="16108" max="16113" width="7.85546875" style="3" customWidth="1"/>
    <col min="16114" max="16384" width="8.85546875" style="3"/>
  </cols>
  <sheetData>
    <row r="1" spans="1:42" ht="25.5" customHeight="1">
      <c r="A1" s="188"/>
      <c r="B1" s="150"/>
      <c r="C1" s="38"/>
      <c r="D1" s="23"/>
      <c r="E1" s="23"/>
      <c r="F1" s="23"/>
      <c r="G1" s="23"/>
      <c r="H1" s="23"/>
      <c r="I1" s="23"/>
      <c r="J1" s="23"/>
      <c r="K1" s="23"/>
      <c r="L1" s="23"/>
      <c r="M1" s="23"/>
      <c r="N1" s="29"/>
      <c r="O1" s="29"/>
      <c r="P1" s="23"/>
      <c r="Q1" s="23"/>
      <c r="R1" s="23"/>
      <c r="S1" s="23"/>
      <c r="T1" s="596" t="s">
        <v>49</v>
      </c>
      <c r="U1" s="596"/>
      <c r="V1" s="4"/>
      <c r="W1" s="4"/>
      <c r="X1" s="4"/>
      <c r="Y1" s="4"/>
      <c r="Z1" s="4"/>
      <c r="AA1" s="4"/>
      <c r="AB1" s="4"/>
      <c r="AC1" s="23"/>
      <c r="AD1" s="23"/>
      <c r="AE1" s="23"/>
      <c r="AF1" s="23"/>
      <c r="AG1" s="4"/>
      <c r="AH1" s="4"/>
      <c r="AI1" s="4"/>
      <c r="AJ1" s="4"/>
      <c r="AK1" s="4"/>
      <c r="AL1" s="4"/>
      <c r="AM1" s="4"/>
      <c r="AN1" s="597" t="s">
        <v>48</v>
      </c>
      <c r="AO1" s="597"/>
      <c r="AP1" s="597"/>
    </row>
    <row r="2" spans="1:42" ht="25.5" customHeight="1">
      <c r="A2" s="188"/>
      <c r="B2" s="150"/>
      <c r="C2" s="4"/>
      <c r="D2" s="23"/>
      <c r="E2" s="23"/>
      <c r="F2" s="23"/>
      <c r="G2" s="23"/>
      <c r="H2" s="23"/>
      <c r="I2" s="23"/>
      <c r="J2" s="23"/>
      <c r="K2" s="23"/>
      <c r="L2" s="23"/>
      <c r="M2" s="23"/>
      <c r="N2" s="29"/>
      <c r="O2" s="29"/>
      <c r="P2" s="23"/>
      <c r="Q2" s="23"/>
      <c r="R2" s="23"/>
      <c r="S2" s="23"/>
      <c r="T2" s="23"/>
      <c r="U2" s="23"/>
      <c r="V2" s="4"/>
      <c r="W2" s="4"/>
      <c r="X2" s="4"/>
      <c r="Y2" s="4"/>
      <c r="Z2" s="4"/>
      <c r="AA2" s="4"/>
      <c r="AB2" s="4"/>
      <c r="AC2" s="23"/>
      <c r="AD2" s="23"/>
      <c r="AE2" s="23"/>
      <c r="AF2" s="23"/>
      <c r="AG2" s="23"/>
      <c r="AH2" s="37"/>
      <c r="AI2" s="36"/>
      <c r="AJ2" s="36"/>
      <c r="AK2" s="4"/>
      <c r="AL2" s="4"/>
      <c r="AM2" s="4"/>
      <c r="AN2" s="4"/>
      <c r="AO2" s="4"/>
      <c r="AP2" s="4"/>
    </row>
    <row r="3" spans="1:42" s="34" customFormat="1" ht="25.5" customHeight="1">
      <c r="A3" s="253"/>
      <c r="B3" s="475" t="s">
        <v>47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34" customFormat="1" ht="25.5" customHeight="1">
      <c r="A4" s="253"/>
      <c r="B4" s="475" t="s">
        <v>714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6" customFormat="1" ht="25.5" customHeight="1">
      <c r="A5" s="254"/>
      <c r="B5" s="15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9"/>
      <c r="O5" s="29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2"/>
      <c r="AP5" s="22"/>
    </row>
    <row r="6" spans="1:42" s="15" customFormat="1" ht="25.5" customHeight="1">
      <c r="A6" s="292"/>
      <c r="B6" s="251"/>
      <c r="C6" s="33"/>
      <c r="D6" s="75"/>
      <c r="E6" s="30"/>
      <c r="F6" s="30"/>
      <c r="G6" s="30"/>
      <c r="H6" s="30"/>
      <c r="I6" s="30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8"/>
      <c r="AP6" s="28"/>
    </row>
    <row r="7" spans="1:42" s="15" customFormat="1" ht="18.75" customHeight="1">
      <c r="A7" s="692"/>
      <c r="B7" s="692"/>
      <c r="C7" s="377"/>
      <c r="D7" s="377"/>
      <c r="E7" s="377"/>
      <c r="F7" s="377"/>
      <c r="G7" s="377"/>
      <c r="H7" s="377"/>
      <c r="I7" s="377"/>
      <c r="J7" s="30"/>
      <c r="K7" s="30"/>
      <c r="L7" s="30"/>
      <c r="M7" s="30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8"/>
      <c r="AP7" s="28"/>
    </row>
    <row r="8" spans="1:42" s="15" customFormat="1" ht="27.75" customHeight="1">
      <c r="A8" s="692"/>
      <c r="B8" s="692"/>
      <c r="C8" s="405"/>
      <c r="D8" s="405"/>
      <c r="E8" s="405"/>
      <c r="F8" s="405"/>
      <c r="G8" s="405"/>
      <c r="H8" s="405"/>
      <c r="I8" s="405"/>
      <c r="J8" s="32"/>
      <c r="K8" s="32"/>
      <c r="L8" s="32"/>
      <c r="M8" s="32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8"/>
      <c r="AP8" s="28"/>
    </row>
    <row r="9" spans="1:42" s="15" customFormat="1" ht="18.75" customHeight="1">
      <c r="A9" s="692"/>
      <c r="B9" s="692"/>
      <c r="C9" s="405"/>
      <c r="D9" s="405"/>
      <c r="E9" s="405"/>
      <c r="F9" s="405"/>
      <c r="G9" s="405"/>
      <c r="H9" s="405"/>
      <c r="I9" s="405"/>
      <c r="J9" s="32"/>
      <c r="K9" s="32"/>
      <c r="L9" s="32"/>
      <c r="M9" s="32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8"/>
      <c r="AP9" s="28"/>
    </row>
    <row r="10" spans="1:42" s="15" customFormat="1" ht="18.75" customHeight="1">
      <c r="A10" s="101"/>
      <c r="B10" s="111"/>
      <c r="C10" s="1"/>
      <c r="D10" s="31"/>
      <c r="E10" s="30"/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8"/>
      <c r="AP10" s="28"/>
    </row>
    <row r="11" spans="1:42" s="6" customFormat="1" ht="18.75" customHeight="1">
      <c r="A11" s="101"/>
      <c r="B11" s="406" t="s">
        <v>0</v>
      </c>
      <c r="C11" s="406"/>
      <c r="D11" s="406"/>
      <c r="E11" s="22"/>
      <c r="F11" s="22"/>
      <c r="G11" s="22"/>
      <c r="H11" s="22"/>
      <c r="I11" s="27"/>
      <c r="J11" s="27"/>
      <c r="K11" s="27"/>
      <c r="L11" s="27"/>
      <c r="M11" s="27"/>
      <c r="N11" s="147"/>
      <c r="O11" s="147"/>
      <c r="P11" s="26"/>
      <c r="Q11" s="26"/>
      <c r="R11" s="26"/>
      <c r="S11" s="26"/>
      <c r="T11" s="26"/>
      <c r="U11" s="2" t="s">
        <v>1</v>
      </c>
      <c r="V11" s="25"/>
      <c r="W11" s="25"/>
      <c r="X11" s="25"/>
      <c r="Y11" s="25"/>
      <c r="Z11" s="25"/>
      <c r="AA11" s="25"/>
      <c r="AB11" s="25"/>
      <c r="AC11" s="23"/>
      <c r="AD11" s="23"/>
      <c r="AE11" s="24"/>
      <c r="AF11" s="24"/>
      <c r="AG11" s="24"/>
      <c r="AH11" s="24"/>
      <c r="AI11" s="24"/>
      <c r="AJ11" s="24"/>
      <c r="AK11" s="23"/>
      <c r="AL11" s="23"/>
      <c r="AM11" s="23"/>
      <c r="AN11" s="23"/>
      <c r="AO11" s="22"/>
      <c r="AP11" s="2" t="s">
        <v>1</v>
      </c>
    </row>
    <row r="12" spans="1:42" s="6" customFormat="1">
      <c r="A12" s="573" t="s">
        <v>165</v>
      </c>
      <c r="B12" s="478" t="s">
        <v>2</v>
      </c>
      <c r="C12" s="479"/>
      <c r="D12" s="469" t="s">
        <v>3</v>
      </c>
      <c r="E12" s="21"/>
      <c r="F12" s="20"/>
      <c r="G12" s="20"/>
      <c r="H12" s="20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7"/>
      <c r="V12" s="478" t="s">
        <v>2</v>
      </c>
      <c r="W12" s="479"/>
      <c r="X12" s="479"/>
      <c r="Y12" s="480"/>
      <c r="Z12" s="470" t="s">
        <v>3</v>
      </c>
      <c r="AA12" s="476" t="s">
        <v>45</v>
      </c>
      <c r="AB12" s="477"/>
      <c r="AC12" s="478"/>
      <c r="AD12" s="479"/>
      <c r="AE12" s="479"/>
      <c r="AF12" s="479"/>
      <c r="AG12" s="479"/>
      <c r="AH12" s="479"/>
      <c r="AI12" s="479"/>
      <c r="AJ12" s="480"/>
      <c r="AK12" s="606" t="s">
        <v>46</v>
      </c>
      <c r="AL12" s="19"/>
      <c r="AM12" s="19"/>
      <c r="AN12" s="19"/>
      <c r="AO12" s="19"/>
      <c r="AP12" s="19"/>
    </row>
    <row r="13" spans="1:42" s="6" customFormat="1" ht="12.75" customHeight="1">
      <c r="A13" s="573"/>
      <c r="B13" s="498"/>
      <c r="C13" s="499"/>
      <c r="D13" s="469"/>
      <c r="E13" s="484" t="s">
        <v>45</v>
      </c>
      <c r="F13" s="485"/>
      <c r="G13" s="488" t="s">
        <v>31</v>
      </c>
      <c r="H13" s="488"/>
      <c r="I13" s="489" t="s">
        <v>43</v>
      </c>
      <c r="J13" s="476"/>
      <c r="K13" s="476"/>
      <c r="L13" s="476"/>
      <c r="M13" s="477"/>
      <c r="N13" s="469" t="s">
        <v>42</v>
      </c>
      <c r="O13" s="469"/>
      <c r="P13" s="469"/>
      <c r="Q13" s="469"/>
      <c r="R13" s="469" t="s">
        <v>41</v>
      </c>
      <c r="S13" s="469"/>
      <c r="T13" s="469"/>
      <c r="U13" s="469"/>
      <c r="V13" s="498"/>
      <c r="W13" s="499"/>
      <c r="X13" s="499"/>
      <c r="Y13" s="586"/>
      <c r="Z13" s="471"/>
      <c r="AA13" s="476" t="s">
        <v>41</v>
      </c>
      <c r="AB13" s="477"/>
      <c r="AC13" s="609" t="s">
        <v>44</v>
      </c>
      <c r="AD13" s="488" t="s">
        <v>31</v>
      </c>
      <c r="AE13" s="469" t="s">
        <v>43</v>
      </c>
      <c r="AF13" s="469"/>
      <c r="AG13" s="469" t="s">
        <v>42</v>
      </c>
      <c r="AH13" s="469"/>
      <c r="AI13" s="469" t="s">
        <v>41</v>
      </c>
      <c r="AJ13" s="469"/>
      <c r="AK13" s="607"/>
      <c r="AL13" s="601" t="s">
        <v>31</v>
      </c>
      <c r="AM13" s="602" t="s">
        <v>40</v>
      </c>
      <c r="AN13" s="18"/>
      <c r="AO13" s="602" t="s">
        <v>39</v>
      </c>
      <c r="AP13" s="257"/>
    </row>
    <row r="14" spans="1:42" s="15" customFormat="1">
      <c r="A14" s="573"/>
      <c r="B14" s="498"/>
      <c r="C14" s="499"/>
      <c r="D14" s="469"/>
      <c r="E14" s="484"/>
      <c r="F14" s="485"/>
      <c r="G14" s="488"/>
      <c r="H14" s="488"/>
      <c r="I14" s="469" t="s">
        <v>38</v>
      </c>
      <c r="J14" s="469"/>
      <c r="K14" s="469"/>
      <c r="L14" s="469" t="s">
        <v>37</v>
      </c>
      <c r="M14" s="469"/>
      <c r="N14" s="469" t="s">
        <v>36</v>
      </c>
      <c r="O14" s="469"/>
      <c r="P14" s="469" t="s">
        <v>35</v>
      </c>
      <c r="Q14" s="469"/>
      <c r="R14" s="469" t="s">
        <v>34</v>
      </c>
      <c r="S14" s="469"/>
      <c r="T14" s="469" t="s">
        <v>33</v>
      </c>
      <c r="U14" s="469"/>
      <c r="V14" s="498"/>
      <c r="W14" s="499"/>
      <c r="X14" s="499"/>
      <c r="Y14" s="586"/>
      <c r="Z14" s="471"/>
      <c r="AA14" s="489" t="s">
        <v>32</v>
      </c>
      <c r="AB14" s="477"/>
      <c r="AC14" s="609"/>
      <c r="AD14" s="488"/>
      <c r="AE14" s="17"/>
      <c r="AF14" s="16"/>
      <c r="AG14" s="611" t="s">
        <v>30</v>
      </c>
      <c r="AH14" s="16"/>
      <c r="AI14" s="611" t="s">
        <v>30</v>
      </c>
      <c r="AJ14" s="16"/>
      <c r="AK14" s="607"/>
      <c r="AL14" s="601"/>
      <c r="AM14" s="603"/>
      <c r="AN14" s="605" t="s">
        <v>31</v>
      </c>
      <c r="AO14" s="603"/>
      <c r="AP14" s="598" t="s">
        <v>31</v>
      </c>
    </row>
    <row r="15" spans="1:42" s="6" customFormat="1" ht="48" customHeight="1">
      <c r="A15" s="573"/>
      <c r="B15" s="500"/>
      <c r="C15" s="501"/>
      <c r="D15" s="469"/>
      <c r="E15" s="486"/>
      <c r="F15" s="487"/>
      <c r="G15" s="488"/>
      <c r="H15" s="488"/>
      <c r="I15" s="599" t="s">
        <v>30</v>
      </c>
      <c r="J15" s="600"/>
      <c r="K15" s="14" t="s">
        <v>31</v>
      </c>
      <c r="L15" s="11" t="s">
        <v>30</v>
      </c>
      <c r="M15" s="14" t="s">
        <v>31</v>
      </c>
      <c r="N15" s="148" t="s">
        <v>30</v>
      </c>
      <c r="O15" s="149" t="s">
        <v>31</v>
      </c>
      <c r="P15" s="11" t="s">
        <v>30</v>
      </c>
      <c r="Q15" s="14" t="s">
        <v>31</v>
      </c>
      <c r="R15" s="11" t="s">
        <v>30</v>
      </c>
      <c r="S15" s="14" t="s">
        <v>31</v>
      </c>
      <c r="T15" s="11" t="s">
        <v>30</v>
      </c>
      <c r="U15" s="14" t="s">
        <v>31</v>
      </c>
      <c r="V15" s="500"/>
      <c r="W15" s="501"/>
      <c r="X15" s="501"/>
      <c r="Y15" s="587"/>
      <c r="Z15" s="472"/>
      <c r="AA15" s="11" t="s">
        <v>30</v>
      </c>
      <c r="AB15" s="14" t="s">
        <v>31</v>
      </c>
      <c r="AC15" s="610"/>
      <c r="AD15" s="488"/>
      <c r="AE15" s="13" t="s">
        <v>30</v>
      </c>
      <c r="AF15" s="12" t="s">
        <v>31</v>
      </c>
      <c r="AG15" s="486"/>
      <c r="AH15" s="12" t="s">
        <v>31</v>
      </c>
      <c r="AI15" s="486"/>
      <c r="AJ15" s="11" t="s">
        <v>31</v>
      </c>
      <c r="AK15" s="608"/>
      <c r="AL15" s="601"/>
      <c r="AM15" s="604"/>
      <c r="AN15" s="605"/>
      <c r="AO15" s="604"/>
      <c r="AP15" s="598"/>
    </row>
    <row r="16" spans="1:42" s="6" customFormat="1">
      <c r="A16" s="103"/>
      <c r="B16" s="489" t="s">
        <v>4</v>
      </c>
      <c r="C16" s="476"/>
      <c r="D16" s="10" t="s">
        <v>5</v>
      </c>
      <c r="E16" s="494">
        <v>1</v>
      </c>
      <c r="F16" s="495"/>
      <c r="G16" s="494">
        <v>2</v>
      </c>
      <c r="H16" s="495"/>
      <c r="I16" s="494">
        <v>3</v>
      </c>
      <c r="J16" s="495"/>
      <c r="K16" s="9">
        <v>4</v>
      </c>
      <c r="L16" s="9">
        <v>5</v>
      </c>
      <c r="M16" s="9">
        <v>6</v>
      </c>
      <c r="N16" s="118">
        <v>7</v>
      </c>
      <c r="O16" s="118">
        <v>8</v>
      </c>
      <c r="P16" s="9">
        <v>9</v>
      </c>
      <c r="Q16" s="9">
        <v>10</v>
      </c>
      <c r="R16" s="9">
        <v>11</v>
      </c>
      <c r="S16" s="9">
        <v>12</v>
      </c>
      <c r="T16" s="9">
        <v>13</v>
      </c>
      <c r="U16" s="9">
        <v>14</v>
      </c>
      <c r="V16" s="496" t="s">
        <v>4</v>
      </c>
      <c r="W16" s="497"/>
      <c r="X16" s="497"/>
      <c r="Y16" s="591"/>
      <c r="Z16" s="10" t="s">
        <v>5</v>
      </c>
      <c r="AA16" s="9">
        <v>15</v>
      </c>
      <c r="AB16" s="9">
        <v>16</v>
      </c>
      <c r="AC16" s="9">
        <v>17</v>
      </c>
      <c r="AD16" s="9">
        <v>18</v>
      </c>
      <c r="AE16" s="9">
        <v>19</v>
      </c>
      <c r="AF16" s="9">
        <v>20</v>
      </c>
      <c r="AG16" s="9">
        <v>21</v>
      </c>
      <c r="AH16" s="9">
        <v>22</v>
      </c>
      <c r="AI16" s="9">
        <v>23</v>
      </c>
      <c r="AJ16" s="9">
        <v>24</v>
      </c>
      <c r="AK16" s="9">
        <v>25</v>
      </c>
      <c r="AL16" s="9">
        <v>26</v>
      </c>
      <c r="AM16" s="9">
        <v>27</v>
      </c>
      <c r="AN16" s="9">
        <v>28</v>
      </c>
      <c r="AO16" s="9">
        <v>29</v>
      </c>
      <c r="AP16" s="209">
        <v>30</v>
      </c>
    </row>
    <row r="17" spans="1:42" s="6" customFormat="1">
      <c r="A17" s="577" t="s">
        <v>159</v>
      </c>
      <c r="B17" s="578"/>
      <c r="C17" s="579"/>
      <c r="D17" s="43">
        <v>1</v>
      </c>
      <c r="E17" s="517">
        <f>+E18+E19</f>
        <v>19734</v>
      </c>
      <c r="F17" s="518"/>
      <c r="G17" s="517">
        <f>+G18+G19</f>
        <v>8839</v>
      </c>
      <c r="H17" s="518"/>
      <c r="I17" s="517">
        <f>+I18+I19</f>
        <v>1425</v>
      </c>
      <c r="J17" s="518"/>
      <c r="K17" s="183">
        <f>+K18+K19</f>
        <v>524</v>
      </c>
      <c r="L17" s="183">
        <f t="shared" ref="L17:U17" si="0">+L18+L19</f>
        <v>659</v>
      </c>
      <c r="M17" s="183">
        <f t="shared" si="0"/>
        <v>266</v>
      </c>
      <c r="N17" s="183">
        <f t="shared" si="0"/>
        <v>10953</v>
      </c>
      <c r="O17" s="183">
        <f t="shared" si="0"/>
        <v>5623</v>
      </c>
      <c r="P17" s="183">
        <f t="shared" si="0"/>
        <v>6132</v>
      </c>
      <c r="Q17" s="183">
        <f t="shared" si="0"/>
        <v>2177</v>
      </c>
      <c r="R17" s="183">
        <f t="shared" si="0"/>
        <v>375</v>
      </c>
      <c r="S17" s="183">
        <f t="shared" si="0"/>
        <v>108</v>
      </c>
      <c r="T17" s="183">
        <f t="shared" si="0"/>
        <v>70</v>
      </c>
      <c r="U17" s="183">
        <f t="shared" si="0"/>
        <v>38</v>
      </c>
      <c r="V17" s="588" t="str">
        <f t="shared" ref="V17:V86" si="1">+A17</f>
        <v>БҮГД-75</v>
      </c>
      <c r="W17" s="589"/>
      <c r="X17" s="589"/>
      <c r="Y17" s="590"/>
      <c r="Z17" s="184">
        <f>+D17</f>
        <v>1</v>
      </c>
      <c r="AA17" s="179">
        <f>+AA18+AA19</f>
        <v>120</v>
      </c>
      <c r="AB17" s="179">
        <f t="shared" ref="AB17" si="2">+AB18+AB19</f>
        <v>103</v>
      </c>
      <c r="AC17" s="183">
        <f t="shared" ref="AC17" si="3">+AC18+AC19</f>
        <v>8987</v>
      </c>
      <c r="AD17" s="183">
        <f t="shared" ref="AD17" si="4">+AD18+AD19</f>
        <v>3804</v>
      </c>
      <c r="AE17" s="183">
        <f t="shared" ref="AE17" si="5">+AE18+AE19</f>
        <v>1011</v>
      </c>
      <c r="AF17" s="183">
        <f t="shared" ref="AF17" si="6">+AF18+AF19</f>
        <v>333</v>
      </c>
      <c r="AG17" s="183">
        <f t="shared" ref="AG17" si="7">+AG18+AG19</f>
        <v>7522</v>
      </c>
      <c r="AH17" s="183">
        <f t="shared" ref="AH17" si="8">+AH18+AH19</f>
        <v>3280</v>
      </c>
      <c r="AI17" s="183">
        <f t="shared" ref="AI17" si="9">+AI18+AI19</f>
        <v>454</v>
      </c>
      <c r="AJ17" s="183">
        <f t="shared" ref="AJ17" si="10">+AJ18+AJ19</f>
        <v>191</v>
      </c>
      <c r="AK17" s="183">
        <f t="shared" ref="AK17" si="11">+AK18+AK19</f>
        <v>1217</v>
      </c>
      <c r="AL17" s="183">
        <f t="shared" ref="AL17" si="12">+AL18+AL19</f>
        <v>494</v>
      </c>
      <c r="AM17" s="183">
        <f t="shared" ref="AM17" si="13">+AM18+AM19</f>
        <v>686</v>
      </c>
      <c r="AN17" s="183">
        <f t="shared" ref="AN17" si="14">+AN18+AN19</f>
        <v>242</v>
      </c>
      <c r="AO17" s="183">
        <f t="shared" ref="AO17" si="15">+AO18+AO19</f>
        <v>531</v>
      </c>
      <c r="AP17" s="207">
        <f t="shared" ref="AP17" si="16">+AP18+AP19</f>
        <v>252</v>
      </c>
    </row>
    <row r="18" spans="1:42" s="6" customFormat="1">
      <c r="A18" s="580" t="s">
        <v>154</v>
      </c>
      <c r="B18" s="581"/>
      <c r="C18" s="582"/>
      <c r="D18" s="43">
        <f>+D17+1</f>
        <v>2</v>
      </c>
      <c r="E18" s="517">
        <f>+E22+E408+E851</f>
        <v>13072</v>
      </c>
      <c r="F18" s="518"/>
      <c r="G18" s="517">
        <f>+G22+G408+G851</f>
        <v>5569</v>
      </c>
      <c r="H18" s="518"/>
      <c r="I18" s="592">
        <f>+I22+I408+I851</f>
        <v>880</v>
      </c>
      <c r="J18" s="593"/>
      <c r="K18" s="179">
        <f t="shared" ref="K18:U18" si="17">+K22+K408+K851</f>
        <v>328</v>
      </c>
      <c r="L18" s="179">
        <f t="shared" si="17"/>
        <v>598</v>
      </c>
      <c r="M18" s="179">
        <f t="shared" si="17"/>
        <v>243</v>
      </c>
      <c r="N18" s="179">
        <f t="shared" si="17"/>
        <v>6603</v>
      </c>
      <c r="O18" s="179">
        <f t="shared" si="17"/>
        <v>3250</v>
      </c>
      <c r="P18" s="179">
        <f t="shared" si="17"/>
        <v>4522</v>
      </c>
      <c r="Q18" s="179">
        <f t="shared" si="17"/>
        <v>1508</v>
      </c>
      <c r="R18" s="179">
        <f t="shared" si="17"/>
        <v>293</v>
      </c>
      <c r="S18" s="179">
        <f t="shared" si="17"/>
        <v>99</v>
      </c>
      <c r="T18" s="179">
        <f t="shared" si="17"/>
        <v>56</v>
      </c>
      <c r="U18" s="179">
        <f t="shared" si="17"/>
        <v>38</v>
      </c>
      <c r="V18" s="588" t="str">
        <f t="shared" si="1"/>
        <v>Төрийн өмчийн-46</v>
      </c>
      <c r="W18" s="589"/>
      <c r="X18" s="589"/>
      <c r="Y18" s="590"/>
      <c r="Z18" s="184">
        <f t="shared" ref="Z18:Z81" si="18">+D18</f>
        <v>2</v>
      </c>
      <c r="AA18" s="179">
        <f t="shared" ref="AA18:AP18" si="19">+AA22+AA408+AA851</f>
        <v>120</v>
      </c>
      <c r="AB18" s="179">
        <f t="shared" si="19"/>
        <v>103</v>
      </c>
      <c r="AC18" s="179">
        <f t="shared" si="19"/>
        <v>5200</v>
      </c>
      <c r="AD18" s="179">
        <f t="shared" si="19"/>
        <v>1988</v>
      </c>
      <c r="AE18" s="179">
        <f t="shared" si="19"/>
        <v>631</v>
      </c>
      <c r="AF18" s="179">
        <f t="shared" si="19"/>
        <v>202</v>
      </c>
      <c r="AG18" s="179">
        <f t="shared" si="19"/>
        <v>4208</v>
      </c>
      <c r="AH18" s="179">
        <f t="shared" si="19"/>
        <v>1604</v>
      </c>
      <c r="AI18" s="179">
        <f t="shared" si="19"/>
        <v>361</v>
      </c>
      <c r="AJ18" s="179">
        <f t="shared" si="19"/>
        <v>182</v>
      </c>
      <c r="AK18" s="179">
        <f t="shared" si="19"/>
        <v>792</v>
      </c>
      <c r="AL18" s="179">
        <f t="shared" si="19"/>
        <v>314</v>
      </c>
      <c r="AM18" s="179">
        <f t="shared" si="19"/>
        <v>491</v>
      </c>
      <c r="AN18" s="179">
        <f t="shared" si="19"/>
        <v>168</v>
      </c>
      <c r="AO18" s="179">
        <f t="shared" si="19"/>
        <v>301</v>
      </c>
      <c r="AP18" s="225">
        <f t="shared" si="19"/>
        <v>146</v>
      </c>
    </row>
    <row r="19" spans="1:42" s="6" customFormat="1">
      <c r="A19" s="580" t="s">
        <v>156</v>
      </c>
      <c r="B19" s="581"/>
      <c r="C19" s="582"/>
      <c r="D19" s="43">
        <f t="shared" ref="D19:D82" si="20">+D18+1</f>
        <v>3</v>
      </c>
      <c r="E19" s="517">
        <f>+E265+E764</f>
        <v>6662</v>
      </c>
      <c r="F19" s="518"/>
      <c r="G19" s="517">
        <f>+G265+G764</f>
        <v>3270</v>
      </c>
      <c r="H19" s="518"/>
      <c r="I19" s="592">
        <f>+I265+I764</f>
        <v>545</v>
      </c>
      <c r="J19" s="593"/>
      <c r="K19" s="179">
        <f t="shared" ref="K19:U19" si="21">+K265+K764</f>
        <v>196</v>
      </c>
      <c r="L19" s="179">
        <f t="shared" si="21"/>
        <v>61</v>
      </c>
      <c r="M19" s="179">
        <f t="shared" si="21"/>
        <v>23</v>
      </c>
      <c r="N19" s="179">
        <f t="shared" si="21"/>
        <v>4350</v>
      </c>
      <c r="O19" s="179">
        <f t="shared" si="21"/>
        <v>2373</v>
      </c>
      <c r="P19" s="179">
        <f t="shared" si="21"/>
        <v>1610</v>
      </c>
      <c r="Q19" s="179">
        <f t="shared" si="21"/>
        <v>669</v>
      </c>
      <c r="R19" s="179">
        <f t="shared" si="21"/>
        <v>82</v>
      </c>
      <c r="S19" s="179">
        <f t="shared" si="21"/>
        <v>9</v>
      </c>
      <c r="T19" s="179">
        <f t="shared" si="21"/>
        <v>14</v>
      </c>
      <c r="U19" s="179">
        <f t="shared" si="21"/>
        <v>0</v>
      </c>
      <c r="V19" s="588" t="str">
        <f t="shared" si="1"/>
        <v>Төрийн бус өмчийн-29</v>
      </c>
      <c r="W19" s="589"/>
      <c r="X19" s="589"/>
      <c r="Y19" s="590"/>
      <c r="Z19" s="184">
        <f t="shared" si="18"/>
        <v>3</v>
      </c>
      <c r="AA19" s="179">
        <f t="shared" ref="AA19:AP19" si="22">+AA265+AA764</f>
        <v>0</v>
      </c>
      <c r="AB19" s="179">
        <f t="shared" si="22"/>
        <v>0</v>
      </c>
      <c r="AC19" s="179">
        <f t="shared" si="22"/>
        <v>3787</v>
      </c>
      <c r="AD19" s="179">
        <f t="shared" si="22"/>
        <v>1816</v>
      </c>
      <c r="AE19" s="179">
        <f t="shared" si="22"/>
        <v>380</v>
      </c>
      <c r="AF19" s="179">
        <f t="shared" si="22"/>
        <v>131</v>
      </c>
      <c r="AG19" s="179">
        <f t="shared" si="22"/>
        <v>3314</v>
      </c>
      <c r="AH19" s="179">
        <f t="shared" si="22"/>
        <v>1676</v>
      </c>
      <c r="AI19" s="179">
        <f t="shared" si="22"/>
        <v>93</v>
      </c>
      <c r="AJ19" s="179">
        <f t="shared" si="22"/>
        <v>9</v>
      </c>
      <c r="AK19" s="179">
        <f t="shared" si="22"/>
        <v>425</v>
      </c>
      <c r="AL19" s="179">
        <f t="shared" si="22"/>
        <v>180</v>
      </c>
      <c r="AM19" s="179">
        <f t="shared" si="22"/>
        <v>195</v>
      </c>
      <c r="AN19" s="179">
        <f t="shared" si="22"/>
        <v>74</v>
      </c>
      <c r="AO19" s="179">
        <f t="shared" si="22"/>
        <v>230</v>
      </c>
      <c r="AP19" s="225">
        <f t="shared" si="22"/>
        <v>106</v>
      </c>
    </row>
    <row r="20" spans="1:42" s="6" customFormat="1">
      <c r="A20" s="580" t="s">
        <v>158</v>
      </c>
      <c r="B20" s="581"/>
      <c r="C20" s="582"/>
      <c r="D20" s="43">
        <f t="shared" si="20"/>
        <v>4</v>
      </c>
      <c r="E20" s="517">
        <f>+E199+E288+E292+E306+E309+E330+E335+E340+E348+E352+E360+E370+E375+E384+E390+E395+E403+E409+E562+E587+E692+E765+E768+E789+E791+E815+E829+E844+E852+E859+E864+E868+E874+E894+E915+E316</f>
        <v>9206</v>
      </c>
      <c r="F20" s="518"/>
      <c r="G20" s="517">
        <f>+G199+G288+G292+G306+G309+G330+G335+G340+G348+G352+G360+G370+G375+G384+G390+G395+G403+G409+G562+G587+G692+G765+G768+G789+G791+G815+G829+G844+G852+G859+G864+G868+G874+G894+G915+G316</f>
        <v>3774</v>
      </c>
      <c r="H20" s="518"/>
      <c r="I20" s="517">
        <f>+I199+I288+I292+I306+I309+I330+I335+I340+I348+I352+I360+I370+I375+I384+I390+I395+I403+I409+I562+I587+I692+I765+I768+I789+I791+I815+I829+I844+I852+I859+I864+I868+I874+I894+I915+I316</f>
        <v>923</v>
      </c>
      <c r="J20" s="518"/>
      <c r="K20" s="185">
        <f t="shared" ref="K20:U20" si="23">+K199+K288+K292+K306+K309+K330+K335+K340+K348+K352+K360+K370+K375+K384+K390+K395+K403+K409+K562+K587+K692+K765+K768+K789+K791+K815+K829+K844+K852+K859+K864+K868+K874+K894+K915+K316</f>
        <v>323</v>
      </c>
      <c r="L20" s="185">
        <f t="shared" si="23"/>
        <v>334</v>
      </c>
      <c r="M20" s="185">
        <f t="shared" si="23"/>
        <v>130</v>
      </c>
      <c r="N20" s="185">
        <f t="shared" si="23"/>
        <v>4297</v>
      </c>
      <c r="O20" s="185">
        <f t="shared" si="23"/>
        <v>2049</v>
      </c>
      <c r="P20" s="185">
        <f t="shared" si="23"/>
        <v>3260</v>
      </c>
      <c r="Q20" s="185">
        <f t="shared" si="23"/>
        <v>1124</v>
      </c>
      <c r="R20" s="185">
        <f t="shared" si="23"/>
        <v>258</v>
      </c>
      <c r="S20" s="185">
        <f t="shared" si="23"/>
        <v>45</v>
      </c>
      <c r="T20" s="185">
        <f t="shared" si="23"/>
        <v>14</v>
      </c>
      <c r="U20" s="185">
        <f t="shared" si="23"/>
        <v>0</v>
      </c>
      <c r="V20" s="588" t="str">
        <f t="shared" si="1"/>
        <v>Улаанбаатар хотод-36</v>
      </c>
      <c r="W20" s="589"/>
      <c r="X20" s="589"/>
      <c r="Y20" s="590"/>
      <c r="Z20" s="184">
        <f t="shared" si="18"/>
        <v>4</v>
      </c>
      <c r="AA20" s="185">
        <f t="shared" ref="AA20:AP20" si="24">+AA199+AA288+AA292+AA306+AA309+AA330+AA335+AA340+AA348+AA352+AA360+AA370+AA375+AA384+AA390+AA395+AA403+AA409+AA562+AA587+AA692+AA765+AA768+AA789+AA791+AA815+AA829+AA844+AA852+AA859+AA864+AA868+AA874+AA894+AA915+AA316</f>
        <v>120</v>
      </c>
      <c r="AB20" s="185">
        <f t="shared" si="24"/>
        <v>103</v>
      </c>
      <c r="AC20" s="185">
        <f t="shared" si="24"/>
        <v>4551</v>
      </c>
      <c r="AD20" s="185">
        <f t="shared" si="24"/>
        <v>1764</v>
      </c>
      <c r="AE20" s="185">
        <f t="shared" si="24"/>
        <v>695</v>
      </c>
      <c r="AF20" s="185">
        <f t="shared" si="24"/>
        <v>233</v>
      </c>
      <c r="AG20" s="185">
        <f t="shared" si="24"/>
        <v>3572</v>
      </c>
      <c r="AH20" s="185">
        <f t="shared" si="24"/>
        <v>1411</v>
      </c>
      <c r="AI20" s="185">
        <f t="shared" si="24"/>
        <v>284</v>
      </c>
      <c r="AJ20" s="185">
        <f t="shared" si="24"/>
        <v>120</v>
      </c>
      <c r="AK20" s="185">
        <f t="shared" si="24"/>
        <v>779</v>
      </c>
      <c r="AL20" s="185">
        <f t="shared" si="24"/>
        <v>313</v>
      </c>
      <c r="AM20" s="185">
        <f t="shared" si="24"/>
        <v>402</v>
      </c>
      <c r="AN20" s="185">
        <f t="shared" si="24"/>
        <v>138</v>
      </c>
      <c r="AO20" s="185">
        <f t="shared" si="24"/>
        <v>377</v>
      </c>
      <c r="AP20" s="185">
        <f t="shared" si="24"/>
        <v>175</v>
      </c>
    </row>
    <row r="21" spans="1:42" s="6" customFormat="1">
      <c r="A21" s="580" t="s">
        <v>157</v>
      </c>
      <c r="B21" s="581"/>
      <c r="C21" s="582"/>
      <c r="D21" s="43">
        <f t="shared" si="20"/>
        <v>5</v>
      </c>
      <c r="E21" s="517">
        <f>+E23+E44+E64+E78+E86+E101+E117+E134+E145+E165+E172+E183+E190+E200+E212+E227+E241+E254+E266+E280+E322+E399+E427+E444+E457+E478+E490+E509+E527+E542+E602+E622+E638+E653+E664+E720+E733+E889+E302</f>
        <v>10528</v>
      </c>
      <c r="F21" s="518"/>
      <c r="G21" s="517">
        <f>+G23+G44+G64+G78+G86+G101+G117+G134+G145+G165+G172+G183+G190+G200+G212+G227+G241+G254+G266+G280+G322+G399+G427+G444+G457+G478+G490+G509+G527+G542+G602+G622+G638+G653+G664+G720+G733+G889+G302</f>
        <v>5065</v>
      </c>
      <c r="H21" s="518"/>
      <c r="I21" s="517">
        <f>+I23+I44+I64+I78+I86+I101+I117+I134+I145+I165+I172+I183+I190+I200+I212+I227+I241+I254+I266+I280+I322+I399+I427+I444+I457+I478+I490+I509+I527+I542+I602+I622+I638+I653+I664+I720+I733+I889+I302</f>
        <v>502</v>
      </c>
      <c r="J21" s="518"/>
      <c r="K21" s="185">
        <f t="shared" ref="K21:U21" si="25">+K23+K44+K64+K78+K86+K101+K117+K134+K145+K165+K172+K183+K190+K200+K212+K227+K241+K254+K266+K280+K322+K399+K427+K444+K457+K478+K490+K509+K527+K542+K602+K622+K638+K653+K664+K720+K733+K889+K302</f>
        <v>201</v>
      </c>
      <c r="L21" s="185">
        <f t="shared" si="25"/>
        <v>325</v>
      </c>
      <c r="M21" s="185">
        <f t="shared" si="25"/>
        <v>136</v>
      </c>
      <c r="N21" s="185">
        <f t="shared" si="25"/>
        <v>6656</v>
      </c>
      <c r="O21" s="185">
        <f t="shared" si="25"/>
        <v>3574</v>
      </c>
      <c r="P21" s="185">
        <f t="shared" si="25"/>
        <v>2872</v>
      </c>
      <c r="Q21" s="185">
        <f t="shared" si="25"/>
        <v>1053</v>
      </c>
      <c r="R21" s="185">
        <f t="shared" si="25"/>
        <v>117</v>
      </c>
      <c r="S21" s="185">
        <f t="shared" si="25"/>
        <v>63</v>
      </c>
      <c r="T21" s="185">
        <f t="shared" si="25"/>
        <v>56</v>
      </c>
      <c r="U21" s="185">
        <f t="shared" si="25"/>
        <v>38</v>
      </c>
      <c r="V21" s="588" t="str">
        <f t="shared" si="1"/>
        <v>Хөдөө орон нутагт-39</v>
      </c>
      <c r="W21" s="589"/>
      <c r="X21" s="589"/>
      <c r="Y21" s="590"/>
      <c r="Z21" s="184">
        <f t="shared" si="18"/>
        <v>5</v>
      </c>
      <c r="AA21" s="185">
        <f t="shared" ref="AA21:AP21" si="26">+AA23+AA44+AA64+AA78+AA86+AA101+AA117+AA134+AA145+AA165+AA172+AA183+AA190+AA200+AA212+AA227+AA241+AA254+AA266+AA280+AA322+AA399+AA427+AA444+AA457+AA478+AA490+AA509+AA527+AA542+AA602+AA622+AA638+AA653+AA664+AA720+AA733+AA889+AA302</f>
        <v>0</v>
      </c>
      <c r="AB21" s="185">
        <f t="shared" si="26"/>
        <v>0</v>
      </c>
      <c r="AC21" s="185">
        <f t="shared" si="26"/>
        <v>4436</v>
      </c>
      <c r="AD21" s="185">
        <f t="shared" si="26"/>
        <v>2040</v>
      </c>
      <c r="AE21" s="185">
        <f t="shared" si="26"/>
        <v>316</v>
      </c>
      <c r="AF21" s="185">
        <f t="shared" si="26"/>
        <v>100</v>
      </c>
      <c r="AG21" s="185">
        <f t="shared" si="26"/>
        <v>3950</v>
      </c>
      <c r="AH21" s="185">
        <f t="shared" si="26"/>
        <v>1869</v>
      </c>
      <c r="AI21" s="185">
        <f t="shared" si="26"/>
        <v>170</v>
      </c>
      <c r="AJ21" s="185">
        <f t="shared" si="26"/>
        <v>71</v>
      </c>
      <c r="AK21" s="185">
        <f t="shared" si="26"/>
        <v>438</v>
      </c>
      <c r="AL21" s="185">
        <f t="shared" si="26"/>
        <v>181</v>
      </c>
      <c r="AM21" s="185">
        <f t="shared" si="26"/>
        <v>284</v>
      </c>
      <c r="AN21" s="185">
        <f t="shared" si="26"/>
        <v>104</v>
      </c>
      <c r="AO21" s="185">
        <f t="shared" si="26"/>
        <v>154</v>
      </c>
      <c r="AP21" s="185">
        <f t="shared" si="26"/>
        <v>77</v>
      </c>
    </row>
    <row r="22" spans="1:42" s="6" customFormat="1">
      <c r="A22" s="574" t="s">
        <v>127</v>
      </c>
      <c r="B22" s="575"/>
      <c r="C22" s="576"/>
      <c r="D22" s="39">
        <f t="shared" si="20"/>
        <v>6</v>
      </c>
      <c r="E22" s="594">
        <f>+E23+E44+E64+E78+E86+E101+E117+E134+E145+E165+E172+E183+E190+E199+E200+E212+E227+E241+E254</f>
        <v>4147</v>
      </c>
      <c r="F22" s="595"/>
      <c r="G22" s="594">
        <f t="shared" ref="G22" si="27">+G23+G44+G64+G78+G86+G101+G117+G134+G145+G165+G172+G183+G190+G199+G200+G212+G227+G241+G254</f>
        <v>2038</v>
      </c>
      <c r="H22" s="595"/>
      <c r="I22" s="594">
        <f t="shared" ref="I22" si="28">+I23+I44+I64+I78+I86+I101+I117+I134+I145+I165+I172+I183+I190+I199+I200+I212+I227+I241+I254</f>
        <v>0</v>
      </c>
      <c r="J22" s="595"/>
      <c r="K22" s="131">
        <f>+K23+K44+K64+K78+K86+K101+K117+K134+K145+K165+K172+K183+K190+K199+K200+K212+K227+K241+K254</f>
        <v>0</v>
      </c>
      <c r="L22" s="169">
        <f t="shared" ref="L22:U22" si="29">+L23+L44+L64+L78+L86+L101+L117+L134+L145+L165+L172+L183+L190+L199+L200+L212+L227+L241+L254</f>
        <v>0</v>
      </c>
      <c r="M22" s="169">
        <f t="shared" si="29"/>
        <v>0</v>
      </c>
      <c r="N22" s="169">
        <f t="shared" si="29"/>
        <v>2977</v>
      </c>
      <c r="O22" s="169">
        <f t="shared" si="29"/>
        <v>1600</v>
      </c>
      <c r="P22" s="169">
        <f t="shared" si="29"/>
        <v>1073</v>
      </c>
      <c r="Q22" s="169">
        <f t="shared" si="29"/>
        <v>393</v>
      </c>
      <c r="R22" s="169">
        <f t="shared" si="29"/>
        <v>71</v>
      </c>
      <c r="S22" s="169">
        <f t="shared" si="29"/>
        <v>34</v>
      </c>
      <c r="T22" s="169">
        <f t="shared" si="29"/>
        <v>26</v>
      </c>
      <c r="U22" s="169">
        <f t="shared" si="29"/>
        <v>11</v>
      </c>
      <c r="V22" s="447" t="str">
        <f t="shared" si="1"/>
        <v>ТӨРИЙН МСҮТ ДҮН-19</v>
      </c>
      <c r="W22" s="447"/>
      <c r="X22" s="447"/>
      <c r="Y22" s="447"/>
      <c r="Z22" s="255">
        <f t="shared" si="18"/>
        <v>6</v>
      </c>
      <c r="AA22" s="169">
        <f>+AA23+AA44+AA64+AA78+AA86+AA101+AA117+AA134+AA145+AA165+AA172+AA183+AA190+AA199+AA200+AA212+AA227+AA241+AA254</f>
        <v>0</v>
      </c>
      <c r="AB22" s="169">
        <f t="shared" ref="AB22" si="30">+AB23+AB44+AB64+AB78+AB86+AB101+AB117+AB134+AB145+AB165+AB172+AB183+AB190+AB199+AB200+AB212+AB227+AB241+AB254</f>
        <v>0</v>
      </c>
      <c r="AC22" s="169">
        <f t="shared" ref="AC22" si="31">+AC23+AC44+AC64+AC78+AC86+AC101+AC117+AC134+AC145+AC165+AC172+AC183+AC190+AC199+AC200+AC212+AC227+AC241+AC254</f>
        <v>1740</v>
      </c>
      <c r="AD22" s="169">
        <f t="shared" ref="AD22" si="32">+AD23+AD44+AD64+AD78+AD86+AD101+AD117+AD134+AD145+AD165+AD172+AD183+AD190+AD199+AD200+AD212+AD227+AD241+AD254</f>
        <v>778</v>
      </c>
      <c r="AE22" s="169">
        <f t="shared" ref="AE22" si="33">+AE23+AE44+AE64+AE78+AE86+AE101+AE117+AE134+AE145+AE165+AE172+AE183+AE190+AE199+AE200+AE212+AE227+AE241+AE254</f>
        <v>0</v>
      </c>
      <c r="AF22" s="169">
        <f t="shared" ref="AF22" si="34">+AF23+AF44+AF64+AF78+AF86+AF101+AF117+AF134+AF145+AF165+AF172+AF183+AF190+AF199+AF200+AF212+AF227+AF241+AF254</f>
        <v>0</v>
      </c>
      <c r="AG22" s="169">
        <f t="shared" ref="AG22" si="35">+AG23+AG44+AG64+AG78+AG86+AG101+AG117+AG134+AG145+AG165+AG172+AG183+AG190+AG199+AG200+AG212+AG227+AG241+AG254</f>
        <v>1624</v>
      </c>
      <c r="AH22" s="169">
        <f t="shared" ref="AH22" si="36">+AH23+AH44+AH64+AH78+AH86+AH101+AH117+AH134+AH145+AH165+AH172+AH183+AH190+AH199+AH200+AH212+AH227+AH241+AH254</f>
        <v>743</v>
      </c>
      <c r="AI22" s="169">
        <f t="shared" ref="AI22" si="37">+AI23+AI44+AI64+AI78+AI86+AI101+AI117+AI134+AI145+AI165+AI172+AI183+AI190+AI199+AI200+AI212+AI227+AI241+AI254</f>
        <v>116</v>
      </c>
      <c r="AJ22" s="169">
        <f t="shared" ref="AJ22" si="38">+AJ23+AJ44+AJ64+AJ78+AJ86+AJ101+AJ117+AJ134+AJ145+AJ165+AJ172+AJ183+AJ190+AJ199+AJ200+AJ212+AJ227+AJ241+AJ254</f>
        <v>35</v>
      </c>
      <c r="AK22" s="169">
        <f t="shared" ref="AK22" si="39">+AK23+AK44+AK64+AK78+AK86+AK101+AK117+AK134+AK145+AK165+AK172+AK183+AK190+AK199+AK200+AK212+AK227+AK241+AK254</f>
        <v>60</v>
      </c>
      <c r="AL22" s="169">
        <f>+AL23+AL44+AL64+AL78+AL86+AL101+AL117+AL134+AL145+AL165+AL172+AL183+AL190+AL199+AL200+AL212+AL227+AL241+AL254</f>
        <v>25</v>
      </c>
      <c r="AM22" s="169">
        <f t="shared" ref="AM22" si="40">+AM23+AM44+AM64+AM78+AM86+AM101+AM117+AM134+AM145+AM165+AM172+AM183+AM190+AM199+AM200+AM212+AM227+AM241+AM254</f>
        <v>25</v>
      </c>
      <c r="AN22" s="169">
        <f t="shared" ref="AN22" si="41">+AN23+AN44+AN64+AN78+AN86+AN101+AN117+AN134+AN145+AN165+AN172+AN183+AN190+AN199+AN200+AN212+AN227+AN241+AN254</f>
        <v>9</v>
      </c>
      <c r="AO22" s="169">
        <f t="shared" ref="AO22" si="42">+AO23+AO44+AO64+AO78+AO86+AO101+AO117+AO134+AO145+AO165+AO172+AO183+AO190+AO199+AO200+AO212+AO227+AO241+AO254</f>
        <v>35</v>
      </c>
      <c r="AP22" s="227">
        <f t="shared" ref="AP22" si="43">+AP23+AP44+AP64+AP78+AP86+AP101+AP117+AP134+AP145+AP165+AP172+AP183+AP190+AP199+AP200+AP212+AP227+AP241+AP254</f>
        <v>16</v>
      </c>
    </row>
    <row r="23" spans="1:42" s="87" customFormat="1">
      <c r="A23" s="527" t="s">
        <v>522</v>
      </c>
      <c r="B23" s="528"/>
      <c r="C23" s="529"/>
      <c r="D23" s="250">
        <f t="shared" si="20"/>
        <v>7</v>
      </c>
      <c r="E23" s="530">
        <f>SUM(E24:F43)</f>
        <v>412</v>
      </c>
      <c r="F23" s="531"/>
      <c r="G23" s="530">
        <f t="shared" ref="G23" si="44">SUM(G24:H43)</f>
        <v>209</v>
      </c>
      <c r="H23" s="531"/>
      <c r="I23" s="530">
        <f t="shared" ref="I23" si="45">SUM(I24:J43)</f>
        <v>0</v>
      </c>
      <c r="J23" s="531"/>
      <c r="K23" s="170">
        <f>SUM(K24:K43)</f>
        <v>0</v>
      </c>
      <c r="L23" s="170">
        <f t="shared" ref="L23:U23" si="46">SUM(L24:L43)</f>
        <v>0</v>
      </c>
      <c r="M23" s="170">
        <f t="shared" si="46"/>
        <v>0</v>
      </c>
      <c r="N23" s="170">
        <f t="shared" si="46"/>
        <v>364</v>
      </c>
      <c r="O23" s="170">
        <f t="shared" si="46"/>
        <v>184</v>
      </c>
      <c r="P23" s="170">
        <f t="shared" si="46"/>
        <v>48</v>
      </c>
      <c r="Q23" s="170">
        <f t="shared" si="46"/>
        <v>25</v>
      </c>
      <c r="R23" s="170">
        <f t="shared" si="46"/>
        <v>0</v>
      </c>
      <c r="S23" s="170">
        <f t="shared" si="46"/>
        <v>0</v>
      </c>
      <c r="T23" s="170">
        <f t="shared" si="46"/>
        <v>0</v>
      </c>
      <c r="U23" s="170">
        <f t="shared" si="46"/>
        <v>0</v>
      </c>
      <c r="V23" s="535" t="str">
        <f t="shared" si="1"/>
        <v>1.Архангай аймаг дахь МСҮТ</v>
      </c>
      <c r="W23" s="536"/>
      <c r="X23" s="536"/>
      <c r="Y23" s="537"/>
      <c r="Z23" s="256">
        <f t="shared" si="18"/>
        <v>7</v>
      </c>
      <c r="AA23" s="170">
        <f>SUM(AA24:AA43)</f>
        <v>0</v>
      </c>
      <c r="AB23" s="170">
        <f t="shared" ref="AB23" si="47">SUM(AB24:AB43)</f>
        <v>0</v>
      </c>
      <c r="AC23" s="170">
        <f t="shared" ref="AC23" si="48">SUM(AC24:AC43)</f>
        <v>144</v>
      </c>
      <c r="AD23" s="170">
        <f t="shared" ref="AD23" si="49">SUM(AD24:AD43)</f>
        <v>61</v>
      </c>
      <c r="AE23" s="170">
        <f t="shared" ref="AE23" si="50">SUM(AE24:AE43)</f>
        <v>0</v>
      </c>
      <c r="AF23" s="170">
        <f t="shared" ref="AF23" si="51">SUM(AF24:AF43)</f>
        <v>0</v>
      </c>
      <c r="AG23" s="170">
        <f t="shared" ref="AG23" si="52">SUM(AG24:AG43)</f>
        <v>144</v>
      </c>
      <c r="AH23" s="170">
        <f t="shared" ref="AH23" si="53">SUM(AH24:AH43)</f>
        <v>61</v>
      </c>
      <c r="AI23" s="170">
        <f t="shared" ref="AI23" si="54">SUM(AI24:AI43)</f>
        <v>0</v>
      </c>
      <c r="AJ23" s="170">
        <f t="shared" ref="AJ23" si="55">SUM(AJ24:AJ43)</f>
        <v>0</v>
      </c>
      <c r="AK23" s="170">
        <f t="shared" ref="AK23" si="56">SUM(AK24:AK43)</f>
        <v>0</v>
      </c>
      <c r="AL23" s="170">
        <f>SUM(AL24:AL43)</f>
        <v>0</v>
      </c>
      <c r="AM23" s="170">
        <f t="shared" ref="AM23" si="57">SUM(AM24:AM43)</f>
        <v>0</v>
      </c>
      <c r="AN23" s="170">
        <f t="shared" ref="AN23" si="58">SUM(AN24:AN43)</f>
        <v>0</v>
      </c>
      <c r="AO23" s="170">
        <f t="shared" ref="AO23" si="59">SUM(AO24:AO43)</f>
        <v>0</v>
      </c>
      <c r="AP23" s="211">
        <f t="shared" ref="AP23" si="60">SUM(AP24:AP43)</f>
        <v>0</v>
      </c>
    </row>
    <row r="24" spans="1:42" s="92" customFormat="1">
      <c r="A24" s="116" t="s">
        <v>163</v>
      </c>
      <c r="B24" s="511" t="s">
        <v>53</v>
      </c>
      <c r="C24" s="512"/>
      <c r="D24" s="218">
        <f t="shared" si="20"/>
        <v>8</v>
      </c>
      <c r="E24" s="504">
        <f t="shared" ref="E24:E26" si="61">+I24+L24+N24+P24+R24+T24+AA24</f>
        <v>35</v>
      </c>
      <c r="F24" s="505"/>
      <c r="G24" s="504">
        <f t="shared" ref="G24:G26" si="62">+K24+M24+O24+Q24+S24+U24+AB24</f>
        <v>0</v>
      </c>
      <c r="H24" s="505"/>
      <c r="I24" s="502"/>
      <c r="J24" s="503"/>
      <c r="K24" s="129"/>
      <c r="L24" s="129"/>
      <c r="M24" s="129"/>
      <c r="N24" s="129">
        <v>30</v>
      </c>
      <c r="O24" s="129"/>
      <c r="P24" s="129">
        <v>5</v>
      </c>
      <c r="Q24" s="129"/>
      <c r="R24" s="129"/>
      <c r="S24" s="129"/>
      <c r="T24" s="129"/>
      <c r="U24" s="129"/>
      <c r="V24" s="121" t="str">
        <f>+A24</f>
        <v>IM7212-14</v>
      </c>
      <c r="W24" s="526" t="str">
        <f>+B24</f>
        <v>Гагнуурчин</v>
      </c>
      <c r="X24" s="526"/>
      <c r="Y24" s="526"/>
      <c r="Z24" s="184">
        <f t="shared" si="18"/>
        <v>8</v>
      </c>
      <c r="AA24" s="129"/>
      <c r="AB24" s="129"/>
      <c r="AC24" s="45">
        <f>+AE24+AG24+AI24</f>
        <v>29</v>
      </c>
      <c r="AD24" s="45">
        <f>+AF24+AH24+AJ24</f>
        <v>0</v>
      </c>
      <c r="AE24" s="129"/>
      <c r="AF24" s="129"/>
      <c r="AG24" s="129">
        <v>29</v>
      </c>
      <c r="AH24" s="129"/>
      <c r="AI24" s="129"/>
      <c r="AJ24" s="129"/>
      <c r="AK24" s="86">
        <f>+AM24+AO24</f>
        <v>0</v>
      </c>
      <c r="AL24" s="86">
        <f>+AN24+AP24</f>
        <v>0</v>
      </c>
      <c r="AM24" s="42"/>
      <c r="AN24" s="42"/>
      <c r="AO24" s="42"/>
      <c r="AP24" s="258"/>
    </row>
    <row r="25" spans="1:42" s="92" customFormat="1">
      <c r="A25" s="116" t="s">
        <v>54</v>
      </c>
      <c r="B25" s="511" t="s">
        <v>50</v>
      </c>
      <c r="C25" s="512"/>
      <c r="D25" s="218">
        <f t="shared" si="20"/>
        <v>9</v>
      </c>
      <c r="E25" s="504">
        <f t="shared" si="61"/>
        <v>37</v>
      </c>
      <c r="F25" s="505"/>
      <c r="G25" s="504">
        <f t="shared" si="62"/>
        <v>37</v>
      </c>
      <c r="H25" s="505"/>
      <c r="I25" s="502"/>
      <c r="J25" s="503"/>
      <c r="K25" s="129"/>
      <c r="L25" s="129"/>
      <c r="M25" s="129"/>
      <c r="N25" s="129">
        <v>30</v>
      </c>
      <c r="O25" s="129">
        <v>30</v>
      </c>
      <c r="P25" s="129">
        <v>7</v>
      </c>
      <c r="Q25" s="129">
        <v>7</v>
      </c>
      <c r="R25" s="129"/>
      <c r="S25" s="129"/>
      <c r="T25" s="129"/>
      <c r="U25" s="129"/>
      <c r="V25" s="121" t="str">
        <f t="shared" ref="V25:V43" si="63">+A25</f>
        <v>IE7533-28</v>
      </c>
      <c r="W25" s="526" t="str">
        <f t="shared" ref="W25:W43" si="64">+B25</f>
        <v>Оёмол бүтээгдэхүүний оёдолчин</v>
      </c>
      <c r="X25" s="526"/>
      <c r="Y25" s="526"/>
      <c r="Z25" s="184">
        <f t="shared" si="18"/>
        <v>9</v>
      </c>
      <c r="AA25" s="129"/>
      <c r="AB25" s="129"/>
      <c r="AC25" s="45">
        <f t="shared" ref="AC25:AC27" si="65">+AE25+AG25+AI25</f>
        <v>11</v>
      </c>
      <c r="AD25" s="45">
        <f t="shared" ref="AD25:AD27" si="66">+AF25+AH25+AJ25</f>
        <v>11</v>
      </c>
      <c r="AE25" s="129"/>
      <c r="AF25" s="129"/>
      <c r="AG25" s="129">
        <f>9+2</f>
        <v>11</v>
      </c>
      <c r="AH25" s="129">
        <f>9+2</f>
        <v>11</v>
      </c>
      <c r="AI25" s="129"/>
      <c r="AJ25" s="129"/>
      <c r="AK25" s="86">
        <f t="shared" ref="AK25:AK28" si="67">+AM25+AO25</f>
        <v>0</v>
      </c>
      <c r="AL25" s="86">
        <f t="shared" ref="AL25:AL28" si="68">+AN25+AP25</f>
        <v>0</v>
      </c>
      <c r="AM25" s="42"/>
      <c r="AN25" s="42"/>
      <c r="AO25" s="42"/>
      <c r="AP25" s="258"/>
    </row>
    <row r="26" spans="1:42" s="92" customFormat="1">
      <c r="A26" s="116" t="s">
        <v>55</v>
      </c>
      <c r="B26" s="511" t="s">
        <v>175</v>
      </c>
      <c r="C26" s="512"/>
      <c r="D26" s="218">
        <f t="shared" si="20"/>
        <v>10</v>
      </c>
      <c r="E26" s="504">
        <f t="shared" si="61"/>
        <v>20</v>
      </c>
      <c r="F26" s="505"/>
      <c r="G26" s="504">
        <f t="shared" si="62"/>
        <v>6</v>
      </c>
      <c r="H26" s="505"/>
      <c r="I26" s="502"/>
      <c r="J26" s="503"/>
      <c r="K26" s="129"/>
      <c r="L26" s="129"/>
      <c r="M26" s="129"/>
      <c r="N26" s="129">
        <v>15</v>
      </c>
      <c r="O26" s="129">
        <v>5</v>
      </c>
      <c r="P26" s="129">
        <v>5</v>
      </c>
      <c r="Q26" s="129">
        <v>1</v>
      </c>
      <c r="R26" s="129"/>
      <c r="S26" s="129"/>
      <c r="T26" s="129"/>
      <c r="U26" s="129"/>
      <c r="V26" s="121" t="str">
        <f t="shared" si="63"/>
        <v>CF7123-20</v>
      </c>
      <c r="W26" s="526" t="str">
        <f t="shared" si="64"/>
        <v>Барилгын засал-чимэглэлчин</v>
      </c>
      <c r="X26" s="526"/>
      <c r="Y26" s="526"/>
      <c r="Z26" s="184">
        <f t="shared" si="18"/>
        <v>10</v>
      </c>
      <c r="AA26" s="129"/>
      <c r="AB26" s="129"/>
      <c r="AC26" s="45">
        <f t="shared" si="65"/>
        <v>4</v>
      </c>
      <c r="AD26" s="45">
        <f t="shared" si="66"/>
        <v>2</v>
      </c>
      <c r="AE26" s="129"/>
      <c r="AF26" s="129"/>
      <c r="AG26" s="129">
        <v>4</v>
      </c>
      <c r="AH26" s="129">
        <v>2</v>
      </c>
      <c r="AI26" s="129"/>
      <c r="AJ26" s="129"/>
      <c r="AK26" s="86">
        <f t="shared" si="67"/>
        <v>0</v>
      </c>
      <c r="AL26" s="86">
        <f t="shared" si="68"/>
        <v>0</v>
      </c>
      <c r="AM26" s="42"/>
      <c r="AN26" s="42"/>
      <c r="AO26" s="42"/>
      <c r="AP26" s="258"/>
    </row>
    <row r="27" spans="1:42" s="92" customFormat="1">
      <c r="A27" s="116" t="s">
        <v>185</v>
      </c>
      <c r="B27" s="511" t="s">
        <v>51</v>
      </c>
      <c r="C27" s="512"/>
      <c r="D27" s="218">
        <f t="shared" si="20"/>
        <v>11</v>
      </c>
      <c r="E27" s="504">
        <f t="shared" ref="E27:E43" si="69">+I27+L27+N27+P27+R27+T27+AA27</f>
        <v>34</v>
      </c>
      <c r="F27" s="505"/>
      <c r="G27" s="504">
        <f t="shared" ref="G27:G43" si="70">+K27+M27+O27+Q27+S27+U27+AB27</f>
        <v>22</v>
      </c>
      <c r="H27" s="505"/>
      <c r="I27" s="502"/>
      <c r="J27" s="503"/>
      <c r="K27" s="129"/>
      <c r="L27" s="129"/>
      <c r="M27" s="129"/>
      <c r="N27" s="129">
        <v>27</v>
      </c>
      <c r="O27" s="129">
        <v>17</v>
      </c>
      <c r="P27" s="129">
        <v>7</v>
      </c>
      <c r="Q27" s="129">
        <v>5</v>
      </c>
      <c r="R27" s="129"/>
      <c r="S27" s="129"/>
      <c r="T27" s="129"/>
      <c r="U27" s="129"/>
      <c r="V27" s="121" t="str">
        <f t="shared" si="63"/>
        <v>IF5120-11</v>
      </c>
      <c r="W27" s="526" t="str">
        <f t="shared" si="64"/>
        <v>Тогооч</v>
      </c>
      <c r="X27" s="526"/>
      <c r="Y27" s="526"/>
      <c r="Z27" s="184">
        <f t="shared" si="18"/>
        <v>11</v>
      </c>
      <c r="AA27" s="129"/>
      <c r="AB27" s="129"/>
      <c r="AC27" s="45">
        <f t="shared" si="65"/>
        <v>14</v>
      </c>
      <c r="AD27" s="45">
        <f t="shared" si="66"/>
        <v>9</v>
      </c>
      <c r="AE27" s="129"/>
      <c r="AF27" s="129"/>
      <c r="AG27" s="129">
        <f>12+2</f>
        <v>14</v>
      </c>
      <c r="AH27" s="129">
        <f>7+2</f>
        <v>9</v>
      </c>
      <c r="AI27" s="129"/>
      <c r="AJ27" s="129"/>
      <c r="AK27" s="86">
        <f t="shared" si="67"/>
        <v>0</v>
      </c>
      <c r="AL27" s="86">
        <f t="shared" si="68"/>
        <v>0</v>
      </c>
      <c r="AM27" s="42"/>
      <c r="AN27" s="42"/>
      <c r="AO27" s="42"/>
      <c r="AP27" s="258"/>
    </row>
    <row r="28" spans="1:42" s="92" customFormat="1">
      <c r="A28" s="116" t="s">
        <v>182</v>
      </c>
      <c r="B28" s="511" t="s">
        <v>179</v>
      </c>
      <c r="C28" s="512"/>
      <c r="D28" s="218">
        <f t="shared" si="20"/>
        <v>12</v>
      </c>
      <c r="E28" s="504">
        <f t="shared" si="69"/>
        <v>10</v>
      </c>
      <c r="F28" s="505"/>
      <c r="G28" s="504">
        <f t="shared" si="70"/>
        <v>10</v>
      </c>
      <c r="H28" s="505"/>
      <c r="I28" s="502"/>
      <c r="J28" s="503"/>
      <c r="K28" s="129"/>
      <c r="L28" s="129"/>
      <c r="M28" s="129"/>
      <c r="N28" s="129"/>
      <c r="O28" s="129"/>
      <c r="P28" s="129">
        <v>10</v>
      </c>
      <c r="Q28" s="129">
        <v>10</v>
      </c>
      <c r="R28" s="129"/>
      <c r="S28" s="129"/>
      <c r="T28" s="129"/>
      <c r="U28" s="129"/>
      <c r="V28" s="121" t="str">
        <f t="shared" si="63"/>
        <v>SO5141-11</v>
      </c>
      <c r="W28" s="526" t="str">
        <f t="shared" si="64"/>
        <v>Үсчин</v>
      </c>
      <c r="X28" s="526"/>
      <c r="Y28" s="526"/>
      <c r="Z28" s="184">
        <f t="shared" si="18"/>
        <v>12</v>
      </c>
      <c r="AA28" s="129"/>
      <c r="AB28" s="129"/>
      <c r="AC28" s="45">
        <f>+AE28+AG28+AI28</f>
        <v>0</v>
      </c>
      <c r="AD28" s="45">
        <f>+AF28+AH28+AJ28</f>
        <v>0</v>
      </c>
      <c r="AE28" s="129"/>
      <c r="AF28" s="129"/>
      <c r="AG28" s="129"/>
      <c r="AH28" s="129"/>
      <c r="AI28" s="129"/>
      <c r="AJ28" s="129"/>
      <c r="AK28" s="86">
        <f t="shared" si="67"/>
        <v>0</v>
      </c>
      <c r="AL28" s="86">
        <f t="shared" si="68"/>
        <v>0</v>
      </c>
      <c r="AM28" s="42"/>
      <c r="AN28" s="42"/>
      <c r="AO28" s="42"/>
      <c r="AP28" s="258"/>
    </row>
    <row r="29" spans="1:42" s="92" customFormat="1">
      <c r="A29" s="116" t="s">
        <v>58</v>
      </c>
      <c r="B29" s="511" t="s">
        <v>208</v>
      </c>
      <c r="C29" s="512"/>
      <c r="D29" s="218">
        <f t="shared" si="20"/>
        <v>13</v>
      </c>
      <c r="E29" s="504">
        <f t="shared" si="69"/>
        <v>17</v>
      </c>
      <c r="F29" s="505"/>
      <c r="G29" s="504">
        <f t="shared" si="70"/>
        <v>4</v>
      </c>
      <c r="H29" s="505"/>
      <c r="I29" s="502"/>
      <c r="J29" s="503"/>
      <c r="K29" s="129"/>
      <c r="L29" s="129"/>
      <c r="M29" s="129"/>
      <c r="N29" s="129">
        <v>17</v>
      </c>
      <c r="O29" s="129">
        <v>4</v>
      </c>
      <c r="P29" s="129"/>
      <c r="Q29" s="129"/>
      <c r="R29" s="129"/>
      <c r="S29" s="129"/>
      <c r="T29" s="129"/>
      <c r="U29" s="129"/>
      <c r="V29" s="121" t="str">
        <f t="shared" si="63"/>
        <v>CF7112-19</v>
      </c>
      <c r="W29" s="526" t="str">
        <f t="shared" si="64"/>
        <v>Барилгын өрөг угсрагч</v>
      </c>
      <c r="X29" s="526"/>
      <c r="Y29" s="526"/>
      <c r="Z29" s="184">
        <f t="shared" si="18"/>
        <v>13</v>
      </c>
      <c r="AA29" s="129"/>
      <c r="AB29" s="129"/>
      <c r="AC29" s="45">
        <f t="shared" ref="AC29:AC43" si="71">+AE29+AG29+AI29</f>
        <v>17</v>
      </c>
      <c r="AD29" s="45">
        <f t="shared" ref="AD29:AD43" si="72">+AF29+AH29+AJ29</f>
        <v>4</v>
      </c>
      <c r="AE29" s="129"/>
      <c r="AF29" s="129"/>
      <c r="AG29" s="129">
        <v>17</v>
      </c>
      <c r="AH29" s="129">
        <v>4</v>
      </c>
      <c r="AI29" s="129"/>
      <c r="AJ29" s="129"/>
      <c r="AK29" s="86">
        <f t="shared" ref="AK29:AK43" si="73">+AM29+AO29</f>
        <v>0</v>
      </c>
      <c r="AL29" s="86">
        <f t="shared" ref="AL29:AL43" si="74">+AN29+AP29</f>
        <v>0</v>
      </c>
      <c r="AM29" s="42"/>
      <c r="AN29" s="42"/>
      <c r="AO29" s="42"/>
      <c r="AP29" s="258"/>
    </row>
    <row r="30" spans="1:42" s="92" customFormat="1">
      <c r="A30" s="116" t="s">
        <v>211</v>
      </c>
      <c r="B30" s="511" t="s">
        <v>212</v>
      </c>
      <c r="C30" s="512"/>
      <c r="D30" s="218">
        <f t="shared" si="20"/>
        <v>14</v>
      </c>
      <c r="E30" s="504">
        <f t="shared" si="69"/>
        <v>13</v>
      </c>
      <c r="F30" s="505"/>
      <c r="G30" s="504">
        <f t="shared" si="70"/>
        <v>3</v>
      </c>
      <c r="H30" s="505"/>
      <c r="I30" s="502"/>
      <c r="J30" s="503"/>
      <c r="K30" s="129"/>
      <c r="L30" s="129"/>
      <c r="M30" s="129"/>
      <c r="N30" s="129">
        <v>13</v>
      </c>
      <c r="O30" s="129">
        <v>3</v>
      </c>
      <c r="P30" s="129"/>
      <c r="Q30" s="129"/>
      <c r="R30" s="129"/>
      <c r="S30" s="129"/>
      <c r="T30" s="129"/>
      <c r="U30" s="129"/>
      <c r="V30" s="121" t="str">
        <f t="shared" si="63"/>
        <v>CF7115-24</v>
      </c>
      <c r="W30" s="526" t="str">
        <f t="shared" si="64"/>
        <v>Модон эдлэлийн мужаан</v>
      </c>
      <c r="X30" s="526"/>
      <c r="Y30" s="526"/>
      <c r="Z30" s="184">
        <f t="shared" si="18"/>
        <v>14</v>
      </c>
      <c r="AA30" s="129"/>
      <c r="AB30" s="129"/>
      <c r="AC30" s="45">
        <f t="shared" si="71"/>
        <v>5</v>
      </c>
      <c r="AD30" s="45">
        <f t="shared" si="72"/>
        <v>2</v>
      </c>
      <c r="AE30" s="129"/>
      <c r="AF30" s="129"/>
      <c r="AG30" s="129">
        <v>5</v>
      </c>
      <c r="AH30" s="129">
        <v>2</v>
      </c>
      <c r="AI30" s="129"/>
      <c r="AJ30" s="129"/>
      <c r="AK30" s="86">
        <f t="shared" si="73"/>
        <v>0</v>
      </c>
      <c r="AL30" s="86">
        <f t="shared" si="74"/>
        <v>0</v>
      </c>
      <c r="AM30" s="42"/>
      <c r="AN30" s="42"/>
      <c r="AO30" s="42"/>
      <c r="AP30" s="258"/>
    </row>
    <row r="31" spans="1:42" s="92" customFormat="1">
      <c r="A31" s="116" t="s">
        <v>188</v>
      </c>
      <c r="B31" s="511" t="s">
        <v>189</v>
      </c>
      <c r="C31" s="512"/>
      <c r="D31" s="218">
        <f t="shared" si="20"/>
        <v>15</v>
      </c>
      <c r="E31" s="504">
        <f t="shared" si="69"/>
        <v>20</v>
      </c>
      <c r="F31" s="505"/>
      <c r="G31" s="504">
        <f t="shared" si="70"/>
        <v>0</v>
      </c>
      <c r="H31" s="505"/>
      <c r="I31" s="502"/>
      <c r="J31" s="503"/>
      <c r="K31" s="129"/>
      <c r="L31" s="129"/>
      <c r="M31" s="129"/>
      <c r="N31" s="129">
        <v>20</v>
      </c>
      <c r="O31" s="129">
        <v>0</v>
      </c>
      <c r="P31" s="129"/>
      <c r="Q31" s="129"/>
      <c r="R31" s="129"/>
      <c r="S31" s="129"/>
      <c r="T31" s="129"/>
      <c r="U31" s="129"/>
      <c r="V31" s="121" t="str">
        <f t="shared" si="63"/>
        <v>CF7411-12</v>
      </c>
      <c r="W31" s="526" t="str">
        <f t="shared" si="64"/>
        <v>Барилгын цахилгаанчин</v>
      </c>
      <c r="X31" s="526"/>
      <c r="Y31" s="526"/>
      <c r="Z31" s="184">
        <f t="shared" si="18"/>
        <v>15</v>
      </c>
      <c r="AA31" s="129"/>
      <c r="AB31" s="129"/>
      <c r="AC31" s="45">
        <f t="shared" si="71"/>
        <v>4</v>
      </c>
      <c r="AD31" s="45">
        <f t="shared" si="72"/>
        <v>0</v>
      </c>
      <c r="AE31" s="129"/>
      <c r="AF31" s="129"/>
      <c r="AG31" s="129">
        <v>4</v>
      </c>
      <c r="AH31" s="129"/>
      <c r="AI31" s="129"/>
      <c r="AJ31" s="129"/>
      <c r="AK31" s="86">
        <f t="shared" si="73"/>
        <v>0</v>
      </c>
      <c r="AL31" s="86">
        <f t="shared" si="74"/>
        <v>0</v>
      </c>
      <c r="AM31" s="42"/>
      <c r="AN31" s="42"/>
      <c r="AO31" s="42"/>
      <c r="AP31" s="258"/>
    </row>
    <row r="32" spans="1:42" s="92" customFormat="1">
      <c r="A32" s="116" t="s">
        <v>57</v>
      </c>
      <c r="B32" s="511" t="s">
        <v>52</v>
      </c>
      <c r="C32" s="512"/>
      <c r="D32" s="218">
        <f t="shared" si="20"/>
        <v>16</v>
      </c>
      <c r="E32" s="504">
        <f t="shared" si="69"/>
        <v>6</v>
      </c>
      <c r="F32" s="505"/>
      <c r="G32" s="504">
        <f t="shared" si="70"/>
        <v>0</v>
      </c>
      <c r="H32" s="505"/>
      <c r="I32" s="502"/>
      <c r="J32" s="503"/>
      <c r="K32" s="129"/>
      <c r="L32" s="129"/>
      <c r="M32" s="129"/>
      <c r="N32" s="129"/>
      <c r="O32" s="129"/>
      <c r="P32" s="129">
        <v>6</v>
      </c>
      <c r="Q32" s="129"/>
      <c r="R32" s="129"/>
      <c r="S32" s="129"/>
      <c r="T32" s="129"/>
      <c r="U32" s="129"/>
      <c r="V32" s="121" t="str">
        <f t="shared" si="63"/>
        <v>TC8211-20</v>
      </c>
      <c r="W32" s="526" t="str">
        <f t="shared" si="64"/>
        <v>Автомашины засварчин</v>
      </c>
      <c r="X32" s="526"/>
      <c r="Y32" s="526"/>
      <c r="Z32" s="184">
        <f t="shared" si="18"/>
        <v>16</v>
      </c>
      <c r="AA32" s="129"/>
      <c r="AB32" s="129"/>
      <c r="AC32" s="45">
        <f t="shared" si="71"/>
        <v>1</v>
      </c>
      <c r="AD32" s="45">
        <f t="shared" si="72"/>
        <v>0</v>
      </c>
      <c r="AE32" s="129"/>
      <c r="AF32" s="129"/>
      <c r="AG32" s="129">
        <v>1</v>
      </c>
      <c r="AH32" s="129"/>
      <c r="AI32" s="129"/>
      <c r="AJ32" s="129"/>
      <c r="AK32" s="86">
        <f t="shared" si="73"/>
        <v>0</v>
      </c>
      <c r="AL32" s="86">
        <f t="shared" si="74"/>
        <v>0</v>
      </c>
      <c r="AM32" s="42"/>
      <c r="AN32" s="42"/>
      <c r="AO32" s="42"/>
      <c r="AP32" s="258"/>
    </row>
    <row r="33" spans="1:42" s="92" customFormat="1">
      <c r="A33" s="116" t="s">
        <v>162</v>
      </c>
      <c r="B33" s="513" t="s">
        <v>249</v>
      </c>
      <c r="C33" s="514"/>
      <c r="D33" s="218">
        <f t="shared" si="20"/>
        <v>17</v>
      </c>
      <c r="E33" s="504">
        <f t="shared" si="69"/>
        <v>21</v>
      </c>
      <c r="F33" s="505"/>
      <c r="G33" s="504">
        <f t="shared" si="70"/>
        <v>11</v>
      </c>
      <c r="H33" s="505"/>
      <c r="I33" s="502"/>
      <c r="J33" s="503"/>
      <c r="K33" s="129"/>
      <c r="L33" s="129"/>
      <c r="M33" s="129"/>
      <c r="N33" s="129">
        <v>21</v>
      </c>
      <c r="O33" s="129">
        <v>11</v>
      </c>
      <c r="P33" s="129"/>
      <c r="Q33" s="129"/>
      <c r="R33" s="129"/>
      <c r="S33" s="129"/>
      <c r="T33" s="129"/>
      <c r="U33" s="129"/>
      <c r="V33" s="121" t="str">
        <f t="shared" si="63"/>
        <v>IO7421-16</v>
      </c>
      <c r="W33" s="526" t="str">
        <f t="shared" si="64"/>
        <v>Цахим тоног төхөөрөмжийн үйлчилгээний ажилтан</v>
      </c>
      <c r="X33" s="526"/>
      <c r="Y33" s="526"/>
      <c r="Z33" s="184">
        <f t="shared" si="18"/>
        <v>17</v>
      </c>
      <c r="AA33" s="129"/>
      <c r="AB33" s="129"/>
      <c r="AC33" s="45">
        <f t="shared" si="71"/>
        <v>2</v>
      </c>
      <c r="AD33" s="45">
        <f t="shared" si="72"/>
        <v>1</v>
      </c>
      <c r="AE33" s="129"/>
      <c r="AF33" s="129"/>
      <c r="AG33" s="129">
        <v>2</v>
      </c>
      <c r="AH33" s="129">
        <v>1</v>
      </c>
      <c r="AI33" s="129"/>
      <c r="AJ33" s="129"/>
      <c r="AK33" s="86">
        <f t="shared" si="73"/>
        <v>0</v>
      </c>
      <c r="AL33" s="86">
        <f t="shared" si="74"/>
        <v>0</v>
      </c>
      <c r="AM33" s="42"/>
      <c r="AN33" s="42"/>
      <c r="AO33" s="42"/>
      <c r="AP33" s="258"/>
    </row>
    <row r="34" spans="1:42" s="92" customFormat="1">
      <c r="A34" s="116" t="s">
        <v>220</v>
      </c>
      <c r="B34" s="513" t="s">
        <v>603</v>
      </c>
      <c r="C34" s="514"/>
      <c r="D34" s="218">
        <f t="shared" si="20"/>
        <v>18</v>
      </c>
      <c r="E34" s="504">
        <f t="shared" si="69"/>
        <v>19</v>
      </c>
      <c r="F34" s="505"/>
      <c r="G34" s="504">
        <f t="shared" si="70"/>
        <v>12</v>
      </c>
      <c r="H34" s="505"/>
      <c r="I34" s="502"/>
      <c r="J34" s="503"/>
      <c r="K34" s="129"/>
      <c r="L34" s="129"/>
      <c r="M34" s="129"/>
      <c r="N34" s="129">
        <v>19</v>
      </c>
      <c r="O34" s="129">
        <v>12</v>
      </c>
      <c r="P34" s="129"/>
      <c r="Q34" s="129"/>
      <c r="R34" s="129"/>
      <c r="S34" s="129"/>
      <c r="T34" s="129"/>
      <c r="U34" s="129"/>
      <c r="V34" s="121" t="str">
        <f t="shared" si="63"/>
        <v>IE8152-36</v>
      </c>
      <c r="W34" s="526" t="str">
        <f t="shared" si="64"/>
        <v xml:space="preserve">Ноос, ноолуур боловсруулалтын технологийн ажилтан </v>
      </c>
      <c r="X34" s="526"/>
      <c r="Y34" s="526"/>
      <c r="Z34" s="184">
        <f t="shared" si="18"/>
        <v>18</v>
      </c>
      <c r="AA34" s="129"/>
      <c r="AB34" s="129"/>
      <c r="AC34" s="45">
        <f t="shared" si="71"/>
        <v>12</v>
      </c>
      <c r="AD34" s="45">
        <f t="shared" si="72"/>
        <v>7</v>
      </c>
      <c r="AE34" s="129"/>
      <c r="AF34" s="129"/>
      <c r="AG34" s="129">
        <v>12</v>
      </c>
      <c r="AH34" s="129">
        <v>7</v>
      </c>
      <c r="AI34" s="129"/>
      <c r="AJ34" s="129"/>
      <c r="AK34" s="86">
        <f t="shared" si="73"/>
        <v>0</v>
      </c>
      <c r="AL34" s="86">
        <f t="shared" si="74"/>
        <v>0</v>
      </c>
      <c r="AM34" s="42"/>
      <c r="AN34" s="42"/>
      <c r="AO34" s="42"/>
      <c r="AP34" s="258"/>
    </row>
    <row r="35" spans="1:42" s="92" customFormat="1">
      <c r="A35" s="116" t="s">
        <v>282</v>
      </c>
      <c r="B35" s="511" t="s">
        <v>283</v>
      </c>
      <c r="C35" s="512"/>
      <c r="D35" s="218">
        <f t="shared" si="20"/>
        <v>19</v>
      </c>
      <c r="E35" s="504">
        <f t="shared" si="69"/>
        <v>21</v>
      </c>
      <c r="F35" s="505"/>
      <c r="G35" s="504">
        <f t="shared" si="70"/>
        <v>19</v>
      </c>
      <c r="H35" s="505"/>
      <c r="I35" s="502"/>
      <c r="J35" s="503"/>
      <c r="K35" s="129"/>
      <c r="L35" s="129"/>
      <c r="M35" s="129"/>
      <c r="N35" s="129">
        <v>21</v>
      </c>
      <c r="O35" s="129">
        <v>19</v>
      </c>
      <c r="P35" s="129"/>
      <c r="Q35" s="129"/>
      <c r="R35" s="129"/>
      <c r="S35" s="129"/>
      <c r="T35" s="129"/>
      <c r="U35" s="129"/>
      <c r="V35" s="121" t="str">
        <f t="shared" si="63"/>
        <v>AM7317-11</v>
      </c>
      <c r="W35" s="526" t="str">
        <f t="shared" si="64"/>
        <v>Бэлэг дурсгалын зүйл урлаач</v>
      </c>
      <c r="X35" s="526"/>
      <c r="Y35" s="526"/>
      <c r="Z35" s="184">
        <f t="shared" si="18"/>
        <v>19</v>
      </c>
      <c r="AA35" s="129"/>
      <c r="AB35" s="129"/>
      <c r="AC35" s="45">
        <f t="shared" si="71"/>
        <v>5</v>
      </c>
      <c r="AD35" s="45">
        <f t="shared" si="72"/>
        <v>5</v>
      </c>
      <c r="AE35" s="129"/>
      <c r="AF35" s="129"/>
      <c r="AG35" s="129">
        <v>5</v>
      </c>
      <c r="AH35" s="129">
        <v>5</v>
      </c>
      <c r="AI35" s="129"/>
      <c r="AJ35" s="129"/>
      <c r="AK35" s="86">
        <f t="shared" si="73"/>
        <v>0</v>
      </c>
      <c r="AL35" s="86">
        <f t="shared" si="74"/>
        <v>0</v>
      </c>
      <c r="AM35" s="42"/>
      <c r="AN35" s="42"/>
      <c r="AO35" s="42"/>
      <c r="AP35" s="258"/>
    </row>
    <row r="36" spans="1:42" s="92" customFormat="1">
      <c r="A36" s="116" t="s">
        <v>243</v>
      </c>
      <c r="B36" s="511" t="s">
        <v>309</v>
      </c>
      <c r="C36" s="512"/>
      <c r="D36" s="218">
        <f t="shared" si="20"/>
        <v>20</v>
      </c>
      <c r="E36" s="504">
        <f t="shared" si="69"/>
        <v>8</v>
      </c>
      <c r="F36" s="505"/>
      <c r="G36" s="504">
        <f t="shared" si="70"/>
        <v>2</v>
      </c>
      <c r="H36" s="505"/>
      <c r="I36" s="502"/>
      <c r="J36" s="503"/>
      <c r="K36" s="129"/>
      <c r="L36" s="129"/>
      <c r="M36" s="129"/>
      <c r="N36" s="129"/>
      <c r="O36" s="129"/>
      <c r="P36" s="129">
        <v>8</v>
      </c>
      <c r="Q36" s="129">
        <v>2</v>
      </c>
      <c r="R36" s="129"/>
      <c r="S36" s="129"/>
      <c r="T36" s="129"/>
      <c r="U36" s="129"/>
      <c r="V36" s="121" t="str">
        <f t="shared" si="63"/>
        <v>AF6112-13</v>
      </c>
      <c r="W36" s="526" t="str">
        <f t="shared" si="64"/>
        <v>Жимс, жимсгэний аж ахуйн фермер</v>
      </c>
      <c r="X36" s="526"/>
      <c r="Y36" s="526"/>
      <c r="Z36" s="184">
        <f t="shared" si="18"/>
        <v>20</v>
      </c>
      <c r="AA36" s="129"/>
      <c r="AB36" s="129"/>
      <c r="AC36" s="45">
        <f t="shared" si="71"/>
        <v>1</v>
      </c>
      <c r="AD36" s="45">
        <f t="shared" si="72"/>
        <v>0</v>
      </c>
      <c r="AE36" s="129"/>
      <c r="AF36" s="129"/>
      <c r="AG36" s="129">
        <v>1</v>
      </c>
      <c r="AH36" s="129"/>
      <c r="AI36" s="129"/>
      <c r="AJ36" s="129"/>
      <c r="AK36" s="86">
        <f t="shared" si="73"/>
        <v>0</v>
      </c>
      <c r="AL36" s="86">
        <f t="shared" si="74"/>
        <v>0</v>
      </c>
      <c r="AM36" s="42"/>
      <c r="AN36" s="42"/>
      <c r="AO36" s="42"/>
      <c r="AP36" s="258"/>
    </row>
    <row r="37" spans="1:42" s="92" customFormat="1">
      <c r="A37" s="116" t="s">
        <v>225</v>
      </c>
      <c r="B37" s="511" t="s">
        <v>226</v>
      </c>
      <c r="C37" s="512"/>
      <c r="D37" s="218">
        <f t="shared" si="20"/>
        <v>21</v>
      </c>
      <c r="E37" s="504">
        <f t="shared" si="69"/>
        <v>21</v>
      </c>
      <c r="F37" s="505"/>
      <c r="G37" s="504">
        <f t="shared" si="70"/>
        <v>4</v>
      </c>
      <c r="H37" s="505"/>
      <c r="I37" s="502"/>
      <c r="J37" s="503"/>
      <c r="K37" s="129"/>
      <c r="L37" s="129"/>
      <c r="M37" s="129"/>
      <c r="N37" s="129">
        <v>21</v>
      </c>
      <c r="O37" s="129">
        <v>4</v>
      </c>
      <c r="P37" s="129"/>
      <c r="Q37" s="129"/>
      <c r="R37" s="129"/>
      <c r="S37" s="129"/>
      <c r="T37" s="129"/>
      <c r="U37" s="129"/>
      <c r="V37" s="121" t="str">
        <f t="shared" si="63"/>
        <v>NF6210-21</v>
      </c>
      <c r="W37" s="526" t="str">
        <f t="shared" si="64"/>
        <v>Ойжуулагч</v>
      </c>
      <c r="X37" s="526"/>
      <c r="Y37" s="526"/>
      <c r="Z37" s="184">
        <f t="shared" si="18"/>
        <v>21</v>
      </c>
      <c r="AA37" s="129"/>
      <c r="AB37" s="129"/>
      <c r="AC37" s="45">
        <f t="shared" si="71"/>
        <v>0</v>
      </c>
      <c r="AD37" s="45">
        <f t="shared" si="72"/>
        <v>0</v>
      </c>
      <c r="AE37" s="129"/>
      <c r="AF37" s="129"/>
      <c r="AG37" s="129"/>
      <c r="AH37" s="129"/>
      <c r="AI37" s="129"/>
      <c r="AJ37" s="129"/>
      <c r="AK37" s="86">
        <f t="shared" si="73"/>
        <v>0</v>
      </c>
      <c r="AL37" s="86">
        <f t="shared" si="74"/>
        <v>0</v>
      </c>
      <c r="AM37" s="42"/>
      <c r="AN37" s="42"/>
      <c r="AO37" s="42"/>
      <c r="AP37" s="258"/>
    </row>
    <row r="38" spans="1:42" s="92" customFormat="1">
      <c r="A38" s="116" t="s">
        <v>245</v>
      </c>
      <c r="B38" s="511" t="s">
        <v>246</v>
      </c>
      <c r="C38" s="512"/>
      <c r="D38" s="218">
        <f t="shared" si="20"/>
        <v>22</v>
      </c>
      <c r="E38" s="504">
        <f t="shared" si="69"/>
        <v>30</v>
      </c>
      <c r="F38" s="505"/>
      <c r="G38" s="504">
        <f t="shared" si="70"/>
        <v>11</v>
      </c>
      <c r="H38" s="505"/>
      <c r="I38" s="502"/>
      <c r="J38" s="503"/>
      <c r="K38" s="129"/>
      <c r="L38" s="129"/>
      <c r="M38" s="129"/>
      <c r="N38" s="129">
        <v>30</v>
      </c>
      <c r="O38" s="129">
        <v>11</v>
      </c>
      <c r="P38" s="129"/>
      <c r="Q38" s="129"/>
      <c r="R38" s="129"/>
      <c r="S38" s="129"/>
      <c r="T38" s="129"/>
      <c r="U38" s="129"/>
      <c r="V38" s="121" t="str">
        <f t="shared" si="63"/>
        <v>AH6121-23</v>
      </c>
      <c r="W38" s="526" t="str">
        <f t="shared" si="64"/>
        <v>Малын асаргаа</v>
      </c>
      <c r="X38" s="526"/>
      <c r="Y38" s="526"/>
      <c r="Z38" s="184">
        <f t="shared" si="18"/>
        <v>22</v>
      </c>
      <c r="AA38" s="129"/>
      <c r="AB38" s="129"/>
      <c r="AC38" s="45">
        <f t="shared" si="71"/>
        <v>4</v>
      </c>
      <c r="AD38" s="45">
        <f t="shared" si="72"/>
        <v>1</v>
      </c>
      <c r="AE38" s="129"/>
      <c r="AF38" s="129"/>
      <c r="AG38" s="129">
        <v>4</v>
      </c>
      <c r="AH38" s="129">
        <v>1</v>
      </c>
      <c r="AI38" s="129"/>
      <c r="AJ38" s="129"/>
      <c r="AK38" s="86">
        <f t="shared" si="73"/>
        <v>0</v>
      </c>
      <c r="AL38" s="86">
        <f t="shared" si="74"/>
        <v>0</v>
      </c>
      <c r="AM38" s="42"/>
      <c r="AN38" s="42"/>
      <c r="AO38" s="42"/>
      <c r="AP38" s="258"/>
    </row>
    <row r="39" spans="1:42" s="92" customFormat="1">
      <c r="A39" s="116" t="s">
        <v>170</v>
      </c>
      <c r="B39" s="513" t="s">
        <v>292</v>
      </c>
      <c r="C39" s="514"/>
      <c r="D39" s="218">
        <f t="shared" si="20"/>
        <v>23</v>
      </c>
      <c r="E39" s="504">
        <f t="shared" si="69"/>
        <v>29</v>
      </c>
      <c r="F39" s="505"/>
      <c r="G39" s="504">
        <f t="shared" si="70"/>
        <v>26</v>
      </c>
      <c r="H39" s="505"/>
      <c r="I39" s="502"/>
      <c r="J39" s="503"/>
      <c r="K39" s="129"/>
      <c r="L39" s="129"/>
      <c r="M39" s="129"/>
      <c r="N39" s="129">
        <v>29</v>
      </c>
      <c r="O39" s="129">
        <v>26</v>
      </c>
      <c r="P39" s="129"/>
      <c r="Q39" s="129"/>
      <c r="R39" s="129"/>
      <c r="S39" s="129"/>
      <c r="T39" s="129"/>
      <c r="U39" s="129"/>
      <c r="V39" s="121" t="str">
        <f t="shared" si="63"/>
        <v>IF7513-23</v>
      </c>
      <c r="W39" s="526" t="str">
        <f t="shared" si="64"/>
        <v>Сүү боловсруулах үйлдвэрлэлийн ажилтан</v>
      </c>
      <c r="X39" s="526"/>
      <c r="Y39" s="526"/>
      <c r="Z39" s="184">
        <f t="shared" si="18"/>
        <v>23</v>
      </c>
      <c r="AA39" s="129"/>
      <c r="AB39" s="129"/>
      <c r="AC39" s="45">
        <f t="shared" si="71"/>
        <v>5</v>
      </c>
      <c r="AD39" s="45">
        <f t="shared" si="72"/>
        <v>4</v>
      </c>
      <c r="AE39" s="129"/>
      <c r="AF39" s="129"/>
      <c r="AG39" s="129">
        <v>5</v>
      </c>
      <c r="AH39" s="129">
        <v>4</v>
      </c>
      <c r="AI39" s="129"/>
      <c r="AJ39" s="129"/>
      <c r="AK39" s="86">
        <f t="shared" si="73"/>
        <v>0</v>
      </c>
      <c r="AL39" s="86">
        <f t="shared" si="74"/>
        <v>0</v>
      </c>
      <c r="AM39" s="42"/>
      <c r="AN39" s="42"/>
      <c r="AO39" s="42"/>
      <c r="AP39" s="258"/>
    </row>
    <row r="40" spans="1:42" s="92" customFormat="1">
      <c r="A40" s="116" t="s">
        <v>161</v>
      </c>
      <c r="B40" s="511" t="s">
        <v>60</v>
      </c>
      <c r="C40" s="512"/>
      <c r="D40" s="218">
        <f t="shared" si="20"/>
        <v>24</v>
      </c>
      <c r="E40" s="504">
        <f t="shared" si="69"/>
        <v>20</v>
      </c>
      <c r="F40" s="505"/>
      <c r="G40" s="504">
        <f t="shared" si="70"/>
        <v>20</v>
      </c>
      <c r="H40" s="505"/>
      <c r="I40" s="502"/>
      <c r="J40" s="503"/>
      <c r="K40" s="129"/>
      <c r="L40" s="129"/>
      <c r="M40" s="129"/>
      <c r="N40" s="129">
        <v>20</v>
      </c>
      <c r="O40" s="129">
        <v>20</v>
      </c>
      <c r="P40" s="129"/>
      <c r="Q40" s="129"/>
      <c r="R40" s="129"/>
      <c r="S40" s="129"/>
      <c r="T40" s="129"/>
      <c r="U40" s="129"/>
      <c r="V40" s="121" t="str">
        <f t="shared" si="63"/>
        <v>SO5142-11</v>
      </c>
      <c r="W40" s="526" t="str">
        <f t="shared" si="64"/>
        <v>Гоо засалч</v>
      </c>
      <c r="X40" s="526"/>
      <c r="Y40" s="526"/>
      <c r="Z40" s="184">
        <f t="shared" si="18"/>
        <v>24</v>
      </c>
      <c r="AA40" s="129"/>
      <c r="AB40" s="129"/>
      <c r="AC40" s="45">
        <f t="shared" si="71"/>
        <v>5</v>
      </c>
      <c r="AD40" s="45">
        <f t="shared" si="72"/>
        <v>5</v>
      </c>
      <c r="AE40" s="129"/>
      <c r="AF40" s="129"/>
      <c r="AG40" s="129">
        <v>5</v>
      </c>
      <c r="AH40" s="129">
        <v>5</v>
      </c>
      <c r="AI40" s="129"/>
      <c r="AJ40" s="129"/>
      <c r="AK40" s="86">
        <f t="shared" si="73"/>
        <v>0</v>
      </c>
      <c r="AL40" s="86">
        <f t="shared" si="74"/>
        <v>0</v>
      </c>
      <c r="AM40" s="42"/>
      <c r="AN40" s="42"/>
      <c r="AO40" s="42"/>
      <c r="AP40" s="258"/>
    </row>
    <row r="41" spans="1:42" s="92" customFormat="1">
      <c r="A41" s="116" t="s">
        <v>293</v>
      </c>
      <c r="B41" s="513" t="s">
        <v>294</v>
      </c>
      <c r="C41" s="514"/>
      <c r="D41" s="218">
        <f t="shared" si="20"/>
        <v>25</v>
      </c>
      <c r="E41" s="504">
        <f t="shared" si="69"/>
        <v>16</v>
      </c>
      <c r="F41" s="505"/>
      <c r="G41" s="504">
        <f t="shared" si="70"/>
        <v>0</v>
      </c>
      <c r="H41" s="505"/>
      <c r="I41" s="502"/>
      <c r="J41" s="503"/>
      <c r="K41" s="129"/>
      <c r="L41" s="129"/>
      <c r="M41" s="129"/>
      <c r="N41" s="129">
        <v>16</v>
      </c>
      <c r="O41" s="129"/>
      <c r="P41" s="129"/>
      <c r="Q41" s="129"/>
      <c r="R41" s="129"/>
      <c r="S41" s="129"/>
      <c r="T41" s="129"/>
      <c r="U41" s="129"/>
      <c r="V41" s="121" t="str">
        <f t="shared" si="63"/>
        <v>AT7231-20</v>
      </c>
      <c r="W41" s="526" t="str">
        <f t="shared" si="64"/>
        <v>ХАА-н машин механизмын ашиглалт, засварчин</v>
      </c>
      <c r="X41" s="526"/>
      <c r="Y41" s="526"/>
      <c r="Z41" s="184">
        <f t="shared" si="18"/>
        <v>25</v>
      </c>
      <c r="AA41" s="129"/>
      <c r="AB41" s="129"/>
      <c r="AC41" s="45">
        <f t="shared" si="71"/>
        <v>4</v>
      </c>
      <c r="AD41" s="45">
        <f t="shared" si="72"/>
        <v>0</v>
      </c>
      <c r="AE41" s="129"/>
      <c r="AF41" s="129"/>
      <c r="AG41" s="129">
        <v>4</v>
      </c>
      <c r="AH41" s="129"/>
      <c r="AI41" s="129"/>
      <c r="AJ41" s="129"/>
      <c r="AK41" s="86">
        <f t="shared" si="73"/>
        <v>0</v>
      </c>
      <c r="AL41" s="86">
        <f t="shared" si="74"/>
        <v>0</v>
      </c>
      <c r="AM41" s="42"/>
      <c r="AN41" s="42"/>
      <c r="AO41" s="42"/>
      <c r="AP41" s="258"/>
    </row>
    <row r="42" spans="1:42" s="92" customFormat="1">
      <c r="A42" s="116" t="s">
        <v>221</v>
      </c>
      <c r="B42" s="511" t="s">
        <v>222</v>
      </c>
      <c r="C42" s="512"/>
      <c r="D42" s="218">
        <f t="shared" si="20"/>
        <v>26</v>
      </c>
      <c r="E42" s="504">
        <f t="shared" si="69"/>
        <v>17</v>
      </c>
      <c r="F42" s="505"/>
      <c r="G42" s="504">
        <f t="shared" si="70"/>
        <v>11</v>
      </c>
      <c r="H42" s="505"/>
      <c r="I42" s="502"/>
      <c r="J42" s="503"/>
      <c r="K42" s="129"/>
      <c r="L42" s="129"/>
      <c r="M42" s="129"/>
      <c r="N42" s="129">
        <v>17</v>
      </c>
      <c r="O42" s="129">
        <v>11</v>
      </c>
      <c r="P42" s="129"/>
      <c r="Q42" s="129"/>
      <c r="R42" s="129"/>
      <c r="S42" s="129"/>
      <c r="T42" s="129"/>
      <c r="U42" s="129"/>
      <c r="V42" s="121" t="str">
        <f t="shared" si="63"/>
        <v>AF6112-24</v>
      </c>
      <c r="W42" s="526" t="str">
        <f t="shared" si="64"/>
        <v>Хүнсний ногооны фермер</v>
      </c>
      <c r="X42" s="526"/>
      <c r="Y42" s="526"/>
      <c r="Z42" s="184">
        <f t="shared" si="18"/>
        <v>26</v>
      </c>
      <c r="AA42" s="129"/>
      <c r="AB42" s="129"/>
      <c r="AC42" s="45">
        <f t="shared" si="71"/>
        <v>17</v>
      </c>
      <c r="AD42" s="45">
        <f t="shared" si="72"/>
        <v>7</v>
      </c>
      <c r="AE42" s="129"/>
      <c r="AF42" s="129"/>
      <c r="AG42" s="129">
        <v>17</v>
      </c>
      <c r="AH42" s="129">
        <v>7</v>
      </c>
      <c r="AI42" s="129"/>
      <c r="AJ42" s="129"/>
      <c r="AK42" s="86">
        <f t="shared" si="73"/>
        <v>0</v>
      </c>
      <c r="AL42" s="86">
        <f t="shared" si="74"/>
        <v>0</v>
      </c>
      <c r="AM42" s="42"/>
      <c r="AN42" s="42"/>
      <c r="AO42" s="42"/>
      <c r="AP42" s="258"/>
    </row>
    <row r="43" spans="1:42" s="92" customFormat="1">
      <c r="A43" s="112" t="s">
        <v>326</v>
      </c>
      <c r="B43" s="511" t="s">
        <v>315</v>
      </c>
      <c r="C43" s="512"/>
      <c r="D43" s="218">
        <f t="shared" si="20"/>
        <v>27</v>
      </c>
      <c r="E43" s="504">
        <f t="shared" si="69"/>
        <v>18</v>
      </c>
      <c r="F43" s="505"/>
      <c r="G43" s="504">
        <f t="shared" si="70"/>
        <v>11</v>
      </c>
      <c r="H43" s="505"/>
      <c r="I43" s="502"/>
      <c r="J43" s="503"/>
      <c r="K43" s="129"/>
      <c r="L43" s="129"/>
      <c r="M43" s="129"/>
      <c r="N43" s="129">
        <v>18</v>
      </c>
      <c r="O43" s="129">
        <v>11</v>
      </c>
      <c r="P43" s="129"/>
      <c r="Q43" s="129"/>
      <c r="R43" s="129"/>
      <c r="S43" s="129"/>
      <c r="T43" s="129"/>
      <c r="U43" s="129"/>
      <c r="V43" s="121" t="str">
        <f t="shared" si="63"/>
        <v>NT5113-13</v>
      </c>
      <c r="W43" s="526" t="str">
        <f t="shared" si="64"/>
        <v>Аяллын хөтөч</v>
      </c>
      <c r="X43" s="526"/>
      <c r="Y43" s="526"/>
      <c r="Z43" s="184">
        <f t="shared" si="18"/>
        <v>27</v>
      </c>
      <c r="AA43" s="129"/>
      <c r="AB43" s="129"/>
      <c r="AC43" s="45">
        <f t="shared" si="71"/>
        <v>4</v>
      </c>
      <c r="AD43" s="45">
        <f t="shared" si="72"/>
        <v>3</v>
      </c>
      <c r="AE43" s="129"/>
      <c r="AF43" s="129"/>
      <c r="AG43" s="129">
        <v>4</v>
      </c>
      <c r="AH43" s="129">
        <v>3</v>
      </c>
      <c r="AI43" s="129"/>
      <c r="AJ43" s="129"/>
      <c r="AK43" s="86">
        <f t="shared" si="73"/>
        <v>0</v>
      </c>
      <c r="AL43" s="86">
        <f t="shared" si="74"/>
        <v>0</v>
      </c>
      <c r="AM43" s="42"/>
      <c r="AN43" s="42"/>
      <c r="AO43" s="42"/>
      <c r="AP43" s="258"/>
    </row>
    <row r="44" spans="1:42" s="87" customFormat="1">
      <c r="A44" s="527" t="s">
        <v>523</v>
      </c>
      <c r="B44" s="528"/>
      <c r="C44" s="529"/>
      <c r="D44" s="250">
        <f t="shared" si="20"/>
        <v>28</v>
      </c>
      <c r="E44" s="530">
        <f>SUM(E45:F63)</f>
        <v>405</v>
      </c>
      <c r="F44" s="531"/>
      <c r="G44" s="530">
        <f t="shared" ref="G44" si="75">SUM(G45:H63)</f>
        <v>193</v>
      </c>
      <c r="H44" s="531"/>
      <c r="I44" s="530">
        <f t="shared" ref="I44" si="76">SUM(I45:J63)</f>
        <v>0</v>
      </c>
      <c r="J44" s="531"/>
      <c r="K44" s="170">
        <f>SUM(K45:K63)</f>
        <v>0</v>
      </c>
      <c r="L44" s="170">
        <f t="shared" ref="L44:U44" si="77">SUM(L45:L63)</f>
        <v>0</v>
      </c>
      <c r="M44" s="170">
        <f t="shared" si="77"/>
        <v>0</v>
      </c>
      <c r="N44" s="170">
        <f t="shared" si="77"/>
        <v>267</v>
      </c>
      <c r="O44" s="170">
        <f t="shared" si="77"/>
        <v>157</v>
      </c>
      <c r="P44" s="170">
        <f t="shared" si="77"/>
        <v>134</v>
      </c>
      <c r="Q44" s="170">
        <f t="shared" si="77"/>
        <v>35</v>
      </c>
      <c r="R44" s="170">
        <f t="shared" si="77"/>
        <v>0</v>
      </c>
      <c r="S44" s="170">
        <f t="shared" si="77"/>
        <v>0</v>
      </c>
      <c r="T44" s="170">
        <f t="shared" si="77"/>
        <v>4</v>
      </c>
      <c r="U44" s="170">
        <f t="shared" si="77"/>
        <v>1</v>
      </c>
      <c r="V44" s="535" t="str">
        <f t="shared" si="1"/>
        <v>2.Баян-Өлгий аймаг дахь МСҮТ</v>
      </c>
      <c r="W44" s="536"/>
      <c r="X44" s="536"/>
      <c r="Y44" s="537"/>
      <c r="Z44" s="256">
        <f t="shared" si="18"/>
        <v>28</v>
      </c>
      <c r="AA44" s="170">
        <f>SUM(AA45:AA63)</f>
        <v>0</v>
      </c>
      <c r="AB44" s="170">
        <f t="shared" ref="AB44" si="78">SUM(AB45:AB63)</f>
        <v>0</v>
      </c>
      <c r="AC44" s="170">
        <f t="shared" ref="AC44" si="79">SUM(AC45:AC63)</f>
        <v>235</v>
      </c>
      <c r="AD44" s="170">
        <f t="shared" ref="AD44" si="80">SUM(AD45:AD63)</f>
        <v>111</v>
      </c>
      <c r="AE44" s="170">
        <f t="shared" ref="AE44" si="81">SUM(AE45:AE63)</f>
        <v>0</v>
      </c>
      <c r="AF44" s="170">
        <f t="shared" ref="AF44" si="82">SUM(AF45:AF63)</f>
        <v>0</v>
      </c>
      <c r="AG44" s="170">
        <f t="shared" ref="AG44" si="83">SUM(AG45:AG63)</f>
        <v>231</v>
      </c>
      <c r="AH44" s="170">
        <f t="shared" ref="AH44" si="84">SUM(AH45:AH63)</f>
        <v>110</v>
      </c>
      <c r="AI44" s="170">
        <f t="shared" ref="AI44" si="85">SUM(AI45:AI63)</f>
        <v>4</v>
      </c>
      <c r="AJ44" s="170">
        <f t="shared" ref="AJ44" si="86">SUM(AJ45:AJ63)</f>
        <v>1</v>
      </c>
      <c r="AK44" s="170">
        <f t="shared" ref="AK44" si="87">SUM(AK45:AK63)</f>
        <v>0</v>
      </c>
      <c r="AL44" s="170">
        <f>SUM(AL45:AL63)</f>
        <v>0</v>
      </c>
      <c r="AM44" s="170">
        <f t="shared" ref="AM44" si="88">SUM(AM45:AM63)</f>
        <v>0</v>
      </c>
      <c r="AN44" s="170">
        <f t="shared" ref="AN44" si="89">SUM(AN45:AN63)</f>
        <v>0</v>
      </c>
      <c r="AO44" s="170">
        <f t="shared" ref="AO44" si="90">SUM(AO45:AO63)</f>
        <v>0</v>
      </c>
      <c r="AP44" s="211">
        <f t="shared" ref="AP44" si="91">SUM(AP45:AP63)</f>
        <v>0</v>
      </c>
    </row>
    <row r="45" spans="1:42" s="92" customFormat="1">
      <c r="A45" s="122" t="s">
        <v>339</v>
      </c>
      <c r="B45" s="513" t="s">
        <v>65</v>
      </c>
      <c r="C45" s="514"/>
      <c r="D45" s="218">
        <f t="shared" si="20"/>
        <v>29</v>
      </c>
      <c r="E45" s="504">
        <f t="shared" ref="E45:E136" si="92">+I45+L45+N45+P45+R45+T45+AA45</f>
        <v>16</v>
      </c>
      <c r="F45" s="505"/>
      <c r="G45" s="504">
        <f t="shared" ref="G45:G136" si="93">+K45+M45+O45+Q45+S45+U45+AB45</f>
        <v>13</v>
      </c>
      <c r="H45" s="505"/>
      <c r="I45" s="502"/>
      <c r="J45" s="503"/>
      <c r="K45" s="129"/>
      <c r="L45" s="129"/>
      <c r="M45" s="129"/>
      <c r="N45" s="129">
        <v>16</v>
      </c>
      <c r="O45" s="129">
        <v>13</v>
      </c>
      <c r="P45" s="129"/>
      <c r="Q45" s="129"/>
      <c r="R45" s="134"/>
      <c r="S45" s="134"/>
      <c r="T45" s="134"/>
      <c r="U45" s="134"/>
      <c r="V45" s="121" t="str">
        <f>+A45</f>
        <v>IO4120-13</v>
      </c>
      <c r="W45" s="526" t="str">
        <f>+B45</f>
        <v>Компьютерийн оператор</v>
      </c>
      <c r="X45" s="526"/>
      <c r="Y45" s="526"/>
      <c r="Z45" s="184">
        <f t="shared" si="18"/>
        <v>29</v>
      </c>
      <c r="AA45" s="129"/>
      <c r="AB45" s="129"/>
      <c r="AC45" s="45">
        <f>+AE45+AG45+AI45</f>
        <v>7</v>
      </c>
      <c r="AD45" s="45">
        <f>+AF45+AH45+AJ45</f>
        <v>5</v>
      </c>
      <c r="AE45" s="129"/>
      <c r="AF45" s="129"/>
      <c r="AG45" s="135">
        <v>7</v>
      </c>
      <c r="AH45" s="135">
        <v>5</v>
      </c>
      <c r="AI45" s="129"/>
      <c r="AJ45" s="129"/>
      <c r="AK45" s="86">
        <f t="shared" ref="AK45:AK46" si="94">+AM45+AO45</f>
        <v>0</v>
      </c>
      <c r="AL45" s="86">
        <f t="shared" ref="AL45:AL46" si="95">+AN45+AP45</f>
        <v>0</v>
      </c>
      <c r="AM45" s="42"/>
      <c r="AN45" s="42"/>
      <c r="AO45" s="42"/>
      <c r="AP45" s="258"/>
    </row>
    <row r="46" spans="1:42" s="92" customFormat="1" ht="12.75" customHeight="1">
      <c r="A46" s="196" t="s">
        <v>162</v>
      </c>
      <c r="B46" s="513" t="s">
        <v>249</v>
      </c>
      <c r="C46" s="514"/>
      <c r="D46" s="218">
        <f t="shared" si="20"/>
        <v>30</v>
      </c>
      <c r="E46" s="504">
        <f t="shared" si="92"/>
        <v>11</v>
      </c>
      <c r="F46" s="505"/>
      <c r="G46" s="504">
        <f t="shared" si="93"/>
        <v>6</v>
      </c>
      <c r="H46" s="505"/>
      <c r="I46" s="502"/>
      <c r="J46" s="503"/>
      <c r="K46" s="129"/>
      <c r="L46" s="129"/>
      <c r="M46" s="129"/>
      <c r="N46" s="129"/>
      <c r="O46" s="129"/>
      <c r="P46" s="129">
        <v>11</v>
      </c>
      <c r="Q46" s="129">
        <v>6</v>
      </c>
      <c r="R46" s="134"/>
      <c r="S46" s="134"/>
      <c r="T46" s="134"/>
      <c r="U46" s="134"/>
      <c r="V46" s="121" t="str">
        <f t="shared" ref="V46:V63" si="96">+A46</f>
        <v>IO7421-16</v>
      </c>
      <c r="W46" s="526" t="str">
        <f t="shared" ref="W46:W63" si="97">+B46</f>
        <v>Цахим тоног төхөөрөмжийн үйлчилгээний ажилтан</v>
      </c>
      <c r="X46" s="526"/>
      <c r="Y46" s="526"/>
      <c r="Z46" s="184">
        <f t="shared" si="18"/>
        <v>30</v>
      </c>
      <c r="AA46" s="129"/>
      <c r="AB46" s="129"/>
      <c r="AC46" s="45">
        <f t="shared" ref="AC46:AC48" si="98">+AE46+AG46+AI46</f>
        <v>7</v>
      </c>
      <c r="AD46" s="45">
        <f t="shared" ref="AD46:AD48" si="99">+AF46+AH46+AJ46</f>
        <v>4</v>
      </c>
      <c r="AE46" s="129"/>
      <c r="AF46" s="129"/>
      <c r="AG46" s="129">
        <v>7</v>
      </c>
      <c r="AH46" s="129">
        <v>4</v>
      </c>
      <c r="AI46" s="129"/>
      <c r="AJ46" s="129"/>
      <c r="AK46" s="86">
        <f t="shared" si="94"/>
        <v>0</v>
      </c>
      <c r="AL46" s="86">
        <f t="shared" si="95"/>
        <v>0</v>
      </c>
      <c r="AM46" s="42"/>
      <c r="AN46" s="42"/>
      <c r="AO46" s="42"/>
      <c r="AP46" s="258"/>
    </row>
    <row r="47" spans="1:42" s="92" customFormat="1" ht="12.75" customHeight="1">
      <c r="A47" s="196" t="s">
        <v>54</v>
      </c>
      <c r="B47" s="511" t="s">
        <v>50</v>
      </c>
      <c r="C47" s="512"/>
      <c r="D47" s="218">
        <f t="shared" si="20"/>
        <v>31</v>
      </c>
      <c r="E47" s="504">
        <f t="shared" si="92"/>
        <v>40</v>
      </c>
      <c r="F47" s="505"/>
      <c r="G47" s="504">
        <f t="shared" si="93"/>
        <v>40</v>
      </c>
      <c r="H47" s="505"/>
      <c r="I47" s="502"/>
      <c r="J47" s="503"/>
      <c r="K47" s="129"/>
      <c r="L47" s="129"/>
      <c r="M47" s="129"/>
      <c r="N47" s="129">
        <v>30</v>
      </c>
      <c r="O47" s="129">
        <v>30</v>
      </c>
      <c r="P47" s="129">
        <v>10</v>
      </c>
      <c r="Q47" s="129">
        <v>10</v>
      </c>
      <c r="R47" s="134"/>
      <c r="S47" s="134"/>
      <c r="T47" s="134"/>
      <c r="U47" s="134"/>
      <c r="V47" s="121" t="str">
        <f t="shared" si="96"/>
        <v>IE7533-28</v>
      </c>
      <c r="W47" s="526" t="str">
        <f t="shared" si="97"/>
        <v>Оёмол бүтээгдэхүүний оёдолчин</v>
      </c>
      <c r="X47" s="526"/>
      <c r="Y47" s="526"/>
      <c r="Z47" s="184">
        <f t="shared" si="18"/>
        <v>31</v>
      </c>
      <c r="AA47" s="129"/>
      <c r="AB47" s="129"/>
      <c r="AC47" s="45">
        <f t="shared" si="98"/>
        <v>30</v>
      </c>
      <c r="AD47" s="45">
        <f t="shared" si="99"/>
        <v>30</v>
      </c>
      <c r="AE47" s="129"/>
      <c r="AF47" s="129"/>
      <c r="AG47" s="129">
        <v>30</v>
      </c>
      <c r="AH47" s="129">
        <v>30</v>
      </c>
      <c r="AI47" s="129"/>
      <c r="AJ47" s="129"/>
      <c r="AK47" s="86">
        <f t="shared" ref="AK47:AK63" si="100">+AM47+AO47</f>
        <v>0</v>
      </c>
      <c r="AL47" s="86">
        <f t="shared" ref="AL47:AL63" si="101">+AN47+AP47</f>
        <v>0</v>
      </c>
      <c r="AM47" s="42"/>
      <c r="AN47" s="42"/>
      <c r="AO47" s="42"/>
      <c r="AP47" s="258"/>
    </row>
    <row r="48" spans="1:42" s="92" customFormat="1">
      <c r="A48" s="196" t="s">
        <v>57</v>
      </c>
      <c r="B48" s="511" t="s">
        <v>52</v>
      </c>
      <c r="C48" s="512"/>
      <c r="D48" s="218">
        <f t="shared" si="20"/>
        <v>32</v>
      </c>
      <c r="E48" s="504">
        <f t="shared" ref="E48:E63" si="102">+I48+L48+N48+P48+R48+T48+AA48</f>
        <v>45</v>
      </c>
      <c r="F48" s="505"/>
      <c r="G48" s="504">
        <f t="shared" ref="G48:G63" si="103">+K48+M48+O48+Q48+S48+U48+AB48</f>
        <v>0</v>
      </c>
      <c r="H48" s="505"/>
      <c r="I48" s="502"/>
      <c r="J48" s="503"/>
      <c r="K48" s="129"/>
      <c r="L48" s="129"/>
      <c r="M48" s="129"/>
      <c r="N48" s="129">
        <v>16</v>
      </c>
      <c r="O48" s="129"/>
      <c r="P48" s="129">
        <v>29</v>
      </c>
      <c r="Q48" s="129"/>
      <c r="R48" s="134"/>
      <c r="S48" s="134"/>
      <c r="T48" s="134"/>
      <c r="U48" s="134"/>
      <c r="V48" s="121" t="str">
        <f t="shared" si="96"/>
        <v>TC8211-20</v>
      </c>
      <c r="W48" s="526" t="str">
        <f t="shared" si="97"/>
        <v>Автомашины засварчин</v>
      </c>
      <c r="X48" s="526"/>
      <c r="Y48" s="526"/>
      <c r="Z48" s="184">
        <f t="shared" si="18"/>
        <v>32</v>
      </c>
      <c r="AA48" s="129"/>
      <c r="AB48" s="129"/>
      <c r="AC48" s="45">
        <f t="shared" si="98"/>
        <v>27</v>
      </c>
      <c r="AD48" s="45">
        <f t="shared" si="99"/>
        <v>0</v>
      </c>
      <c r="AE48" s="129"/>
      <c r="AF48" s="129"/>
      <c r="AG48" s="129">
        <v>27</v>
      </c>
      <c r="AH48" s="129"/>
      <c r="AI48" s="129"/>
      <c r="AJ48" s="129"/>
      <c r="AK48" s="86">
        <f t="shared" si="100"/>
        <v>0</v>
      </c>
      <c r="AL48" s="86">
        <f t="shared" si="101"/>
        <v>0</v>
      </c>
      <c r="AM48" s="42"/>
      <c r="AN48" s="42"/>
      <c r="AO48" s="42"/>
      <c r="AP48" s="258"/>
    </row>
    <row r="49" spans="1:42" s="92" customFormat="1">
      <c r="A49" s="112" t="s">
        <v>339</v>
      </c>
      <c r="B49" s="513" t="s">
        <v>219</v>
      </c>
      <c r="C49" s="514"/>
      <c r="D49" s="218">
        <f t="shared" si="20"/>
        <v>33</v>
      </c>
      <c r="E49" s="504">
        <f t="shared" si="102"/>
        <v>14</v>
      </c>
      <c r="F49" s="505"/>
      <c r="G49" s="504">
        <f t="shared" si="103"/>
        <v>0</v>
      </c>
      <c r="H49" s="505"/>
      <c r="I49" s="502"/>
      <c r="J49" s="503"/>
      <c r="K49" s="129"/>
      <c r="L49" s="129"/>
      <c r="M49" s="129"/>
      <c r="N49" s="129"/>
      <c r="O49" s="129"/>
      <c r="P49" s="129">
        <v>14</v>
      </c>
      <c r="Q49" s="129"/>
      <c r="R49" s="134"/>
      <c r="S49" s="134"/>
      <c r="T49" s="134"/>
      <c r="U49" s="134"/>
      <c r="V49" s="121" t="str">
        <f t="shared" si="96"/>
        <v>IO4120-13</v>
      </c>
      <c r="W49" s="526" t="str">
        <f t="shared" si="97"/>
        <v>Барилгын мужаан</v>
      </c>
      <c r="X49" s="526"/>
      <c r="Y49" s="526"/>
      <c r="Z49" s="184">
        <f t="shared" si="18"/>
        <v>33</v>
      </c>
      <c r="AA49" s="129"/>
      <c r="AB49" s="129"/>
      <c r="AC49" s="45">
        <f>+AE49+AG49+AI49</f>
        <v>8</v>
      </c>
      <c r="AD49" s="45">
        <f>+AF49+AH49+AJ49</f>
        <v>0</v>
      </c>
      <c r="AE49" s="129"/>
      <c r="AF49" s="129"/>
      <c r="AG49" s="129">
        <v>8</v>
      </c>
      <c r="AH49" s="129"/>
      <c r="AI49" s="129"/>
      <c r="AJ49" s="129"/>
      <c r="AK49" s="86">
        <f t="shared" si="100"/>
        <v>0</v>
      </c>
      <c r="AL49" s="86">
        <f t="shared" si="101"/>
        <v>0</v>
      </c>
      <c r="AM49" s="42"/>
      <c r="AN49" s="42"/>
      <c r="AO49" s="42"/>
      <c r="AP49" s="258"/>
    </row>
    <row r="50" spans="1:42" s="92" customFormat="1">
      <c r="A50" s="112" t="s">
        <v>423</v>
      </c>
      <c r="B50" s="513" t="s">
        <v>212</v>
      </c>
      <c r="C50" s="514"/>
      <c r="D50" s="218">
        <f t="shared" si="20"/>
        <v>34</v>
      </c>
      <c r="E50" s="504">
        <f t="shared" si="102"/>
        <v>16</v>
      </c>
      <c r="F50" s="505"/>
      <c r="G50" s="504">
        <f t="shared" si="103"/>
        <v>1</v>
      </c>
      <c r="H50" s="505"/>
      <c r="I50" s="502"/>
      <c r="J50" s="503"/>
      <c r="K50" s="129"/>
      <c r="L50" s="129"/>
      <c r="M50" s="129"/>
      <c r="N50" s="129">
        <v>16</v>
      </c>
      <c r="O50" s="129">
        <v>1</v>
      </c>
      <c r="P50" s="129"/>
      <c r="Q50" s="129"/>
      <c r="R50" s="134"/>
      <c r="S50" s="134"/>
      <c r="T50" s="134"/>
      <c r="U50" s="134"/>
      <c r="V50" s="121" t="str">
        <f t="shared" si="96"/>
        <v>IО7421-16</v>
      </c>
      <c r="W50" s="526" t="str">
        <f t="shared" si="97"/>
        <v>Модон эдлэлийн мужаан</v>
      </c>
      <c r="X50" s="526"/>
      <c r="Y50" s="526"/>
      <c r="Z50" s="184">
        <f t="shared" si="18"/>
        <v>34</v>
      </c>
      <c r="AA50" s="129"/>
      <c r="AB50" s="129"/>
      <c r="AC50" s="45">
        <f t="shared" ref="AC50:AC63" si="104">+AE50+AG50+AI50</f>
        <v>9</v>
      </c>
      <c r="AD50" s="45">
        <f t="shared" ref="AD50:AD63" si="105">+AF50+AH50+AJ50</f>
        <v>0</v>
      </c>
      <c r="AE50" s="129"/>
      <c r="AF50" s="129"/>
      <c r="AG50" s="129">
        <v>9</v>
      </c>
      <c r="AH50" s="129"/>
      <c r="AI50" s="129"/>
      <c r="AJ50" s="129"/>
      <c r="AK50" s="86">
        <f t="shared" si="100"/>
        <v>0</v>
      </c>
      <c r="AL50" s="86">
        <f t="shared" si="101"/>
        <v>0</v>
      </c>
      <c r="AM50" s="42"/>
      <c r="AN50" s="42"/>
      <c r="AO50" s="42"/>
      <c r="AP50" s="258"/>
    </row>
    <row r="51" spans="1:42" s="92" customFormat="1">
      <c r="A51" s="212" t="s">
        <v>176</v>
      </c>
      <c r="B51" s="513" t="s">
        <v>173</v>
      </c>
      <c r="C51" s="514"/>
      <c r="D51" s="218">
        <f t="shared" si="20"/>
        <v>35</v>
      </c>
      <c r="E51" s="504">
        <f t="shared" si="102"/>
        <v>34</v>
      </c>
      <c r="F51" s="505"/>
      <c r="G51" s="504">
        <f t="shared" si="103"/>
        <v>0</v>
      </c>
      <c r="H51" s="505"/>
      <c r="I51" s="502"/>
      <c r="J51" s="503"/>
      <c r="K51" s="129"/>
      <c r="L51" s="129"/>
      <c r="M51" s="129"/>
      <c r="N51" s="129">
        <v>17</v>
      </c>
      <c r="O51" s="129"/>
      <c r="P51" s="129">
        <v>17</v>
      </c>
      <c r="Q51" s="129"/>
      <c r="R51" s="134"/>
      <c r="S51" s="134"/>
      <c r="T51" s="134"/>
      <c r="U51" s="134"/>
      <c r="V51" s="121" t="str">
        <f t="shared" si="96"/>
        <v>CF7126-36</v>
      </c>
      <c r="W51" s="526" t="str">
        <f t="shared" si="97"/>
        <v>Барилгын сантехникч</v>
      </c>
      <c r="X51" s="526"/>
      <c r="Y51" s="526"/>
      <c r="Z51" s="184">
        <f t="shared" si="18"/>
        <v>35</v>
      </c>
      <c r="AA51" s="129"/>
      <c r="AB51" s="129"/>
      <c r="AC51" s="45">
        <f t="shared" si="104"/>
        <v>21</v>
      </c>
      <c r="AD51" s="45">
        <f t="shared" si="105"/>
        <v>0</v>
      </c>
      <c r="AE51" s="129"/>
      <c r="AF51" s="129"/>
      <c r="AG51" s="129">
        <v>21</v>
      </c>
      <c r="AH51" s="129"/>
      <c r="AI51" s="129"/>
      <c r="AJ51" s="129"/>
      <c r="AK51" s="86">
        <f t="shared" si="100"/>
        <v>0</v>
      </c>
      <c r="AL51" s="86">
        <f t="shared" si="101"/>
        <v>0</v>
      </c>
      <c r="AM51" s="42"/>
      <c r="AN51" s="42"/>
      <c r="AO51" s="42"/>
      <c r="AP51" s="258"/>
    </row>
    <row r="52" spans="1:42" s="92" customFormat="1">
      <c r="A52" s="196" t="s">
        <v>163</v>
      </c>
      <c r="B52" s="511" t="s">
        <v>53</v>
      </c>
      <c r="C52" s="512"/>
      <c r="D52" s="218">
        <f t="shared" si="20"/>
        <v>36</v>
      </c>
      <c r="E52" s="504">
        <f t="shared" si="102"/>
        <v>14</v>
      </c>
      <c r="F52" s="505"/>
      <c r="G52" s="504">
        <f t="shared" si="103"/>
        <v>2</v>
      </c>
      <c r="H52" s="505"/>
      <c r="I52" s="502"/>
      <c r="J52" s="503"/>
      <c r="K52" s="129"/>
      <c r="L52" s="129"/>
      <c r="M52" s="129"/>
      <c r="N52" s="129">
        <v>14</v>
      </c>
      <c r="O52" s="129">
        <v>2</v>
      </c>
      <c r="P52" s="129"/>
      <c r="Q52" s="129"/>
      <c r="R52" s="134"/>
      <c r="S52" s="134"/>
      <c r="T52" s="134"/>
      <c r="U52" s="134"/>
      <c r="V52" s="121" t="str">
        <f t="shared" si="96"/>
        <v>IM7212-14</v>
      </c>
      <c r="W52" s="526" t="str">
        <f t="shared" si="97"/>
        <v>Гагнуурчин</v>
      </c>
      <c r="X52" s="526"/>
      <c r="Y52" s="526"/>
      <c r="Z52" s="184">
        <f t="shared" si="18"/>
        <v>36</v>
      </c>
      <c r="AA52" s="129"/>
      <c r="AB52" s="129"/>
      <c r="AC52" s="45">
        <f t="shared" si="104"/>
        <v>8</v>
      </c>
      <c r="AD52" s="45">
        <f t="shared" si="105"/>
        <v>0</v>
      </c>
      <c r="AE52" s="129"/>
      <c r="AF52" s="129"/>
      <c r="AG52" s="129">
        <v>8</v>
      </c>
      <c r="AH52" s="129"/>
      <c r="AI52" s="129"/>
      <c r="AJ52" s="129"/>
      <c r="AK52" s="86">
        <f t="shared" si="100"/>
        <v>0</v>
      </c>
      <c r="AL52" s="86">
        <f t="shared" si="101"/>
        <v>0</v>
      </c>
      <c r="AM52" s="42"/>
      <c r="AN52" s="42"/>
      <c r="AO52" s="42"/>
      <c r="AP52" s="258"/>
    </row>
    <row r="53" spans="1:42" s="92" customFormat="1">
      <c r="A53" s="196" t="s">
        <v>185</v>
      </c>
      <c r="B53" s="511" t="s">
        <v>51</v>
      </c>
      <c r="C53" s="512"/>
      <c r="D53" s="218">
        <f t="shared" si="20"/>
        <v>37</v>
      </c>
      <c r="E53" s="504">
        <f t="shared" si="102"/>
        <v>43</v>
      </c>
      <c r="F53" s="505"/>
      <c r="G53" s="504">
        <f t="shared" si="103"/>
        <v>43</v>
      </c>
      <c r="H53" s="505"/>
      <c r="I53" s="502"/>
      <c r="J53" s="503"/>
      <c r="K53" s="129"/>
      <c r="L53" s="129"/>
      <c r="M53" s="129"/>
      <c r="N53" s="129">
        <v>29</v>
      </c>
      <c r="O53" s="129">
        <v>29</v>
      </c>
      <c r="P53" s="129">
        <v>14</v>
      </c>
      <c r="Q53" s="129">
        <v>14</v>
      </c>
      <c r="R53" s="134"/>
      <c r="S53" s="134"/>
      <c r="T53" s="134"/>
      <c r="U53" s="134"/>
      <c r="V53" s="121" t="str">
        <f t="shared" si="96"/>
        <v>IF5120-11</v>
      </c>
      <c r="W53" s="526" t="str">
        <f t="shared" si="97"/>
        <v>Тогооч</v>
      </c>
      <c r="X53" s="526"/>
      <c r="Y53" s="526"/>
      <c r="Z53" s="184">
        <f t="shared" si="18"/>
        <v>37</v>
      </c>
      <c r="AA53" s="129"/>
      <c r="AB53" s="129"/>
      <c r="AC53" s="45">
        <f t="shared" si="104"/>
        <v>26</v>
      </c>
      <c r="AD53" s="45">
        <f t="shared" si="105"/>
        <v>26</v>
      </c>
      <c r="AE53" s="129"/>
      <c r="AF53" s="129"/>
      <c r="AG53" s="129">
        <v>26</v>
      </c>
      <c r="AH53" s="129">
        <v>26</v>
      </c>
      <c r="AI53" s="129"/>
      <c r="AJ53" s="129"/>
      <c r="AK53" s="86">
        <f t="shared" si="100"/>
        <v>0</v>
      </c>
      <c r="AL53" s="86">
        <f t="shared" si="101"/>
        <v>0</v>
      </c>
      <c r="AM53" s="42"/>
      <c r="AN53" s="42"/>
      <c r="AO53" s="42"/>
      <c r="AP53" s="258"/>
    </row>
    <row r="54" spans="1:42" s="92" customFormat="1">
      <c r="A54" s="212" t="s">
        <v>160</v>
      </c>
      <c r="B54" s="513" t="s">
        <v>248</v>
      </c>
      <c r="C54" s="514"/>
      <c r="D54" s="218">
        <f t="shared" si="20"/>
        <v>38</v>
      </c>
      <c r="E54" s="504">
        <f t="shared" si="102"/>
        <v>17</v>
      </c>
      <c r="F54" s="505"/>
      <c r="G54" s="504">
        <f t="shared" si="103"/>
        <v>17</v>
      </c>
      <c r="H54" s="505"/>
      <c r="I54" s="502"/>
      <c r="J54" s="503"/>
      <c r="K54" s="129"/>
      <c r="L54" s="129"/>
      <c r="M54" s="129"/>
      <c r="N54" s="129">
        <v>17</v>
      </c>
      <c r="O54" s="129">
        <v>17</v>
      </c>
      <c r="P54" s="129"/>
      <c r="Q54" s="129"/>
      <c r="R54" s="134"/>
      <c r="S54" s="134"/>
      <c r="T54" s="134"/>
      <c r="U54" s="134"/>
      <c r="V54" s="121" t="str">
        <f t="shared" si="96"/>
        <v>IF7512-34</v>
      </c>
      <c r="W54" s="526" t="str">
        <f t="shared" si="97"/>
        <v>Талх, нарийн боов үйлдвэрлэлийн технологийн ажилтан</v>
      </c>
      <c r="X54" s="526"/>
      <c r="Y54" s="526"/>
      <c r="Z54" s="184">
        <f t="shared" si="18"/>
        <v>38</v>
      </c>
      <c r="AA54" s="129"/>
      <c r="AB54" s="129"/>
      <c r="AC54" s="45">
        <f t="shared" si="104"/>
        <v>9</v>
      </c>
      <c r="AD54" s="45">
        <f t="shared" si="105"/>
        <v>9</v>
      </c>
      <c r="AE54" s="129"/>
      <c r="AF54" s="129"/>
      <c r="AG54" s="129">
        <v>9</v>
      </c>
      <c r="AH54" s="129">
        <v>9</v>
      </c>
      <c r="AI54" s="129"/>
      <c r="AJ54" s="129"/>
      <c r="AK54" s="86">
        <f t="shared" si="100"/>
        <v>0</v>
      </c>
      <c r="AL54" s="86">
        <f t="shared" si="101"/>
        <v>0</v>
      </c>
      <c r="AM54" s="42"/>
      <c r="AN54" s="42"/>
      <c r="AO54" s="42"/>
      <c r="AP54" s="258"/>
    </row>
    <row r="55" spans="1:42" s="92" customFormat="1" ht="12.75" customHeight="1">
      <c r="A55" s="245" t="s">
        <v>244</v>
      </c>
      <c r="B55" s="506" t="s">
        <v>242</v>
      </c>
      <c r="C55" s="507"/>
      <c r="D55" s="218">
        <f t="shared" si="20"/>
        <v>39</v>
      </c>
      <c r="E55" s="504">
        <f t="shared" si="102"/>
        <v>11</v>
      </c>
      <c r="F55" s="505"/>
      <c r="G55" s="504">
        <f t="shared" si="103"/>
        <v>4</v>
      </c>
      <c r="H55" s="505"/>
      <c r="I55" s="502"/>
      <c r="J55" s="503"/>
      <c r="K55" s="129"/>
      <c r="L55" s="129"/>
      <c r="M55" s="129"/>
      <c r="N55" s="129"/>
      <c r="O55" s="129"/>
      <c r="P55" s="129">
        <v>11</v>
      </c>
      <c r="Q55" s="129">
        <v>4</v>
      </c>
      <c r="R55" s="134"/>
      <c r="S55" s="134"/>
      <c r="T55" s="134"/>
      <c r="U55" s="134"/>
      <c r="V55" s="121" t="str">
        <f t="shared" si="96"/>
        <v>AF6330-11</v>
      </c>
      <c r="W55" s="526" t="str">
        <f t="shared" si="97"/>
        <v>Фермерийн аж ахуй эрхлэгч /ГТ-МАА/</v>
      </c>
      <c r="X55" s="526"/>
      <c r="Y55" s="526"/>
      <c r="Z55" s="184">
        <f t="shared" si="18"/>
        <v>39</v>
      </c>
      <c r="AA55" s="129"/>
      <c r="AB55" s="129"/>
      <c r="AC55" s="45">
        <f t="shared" si="104"/>
        <v>5</v>
      </c>
      <c r="AD55" s="45">
        <f t="shared" si="105"/>
        <v>2</v>
      </c>
      <c r="AE55" s="129"/>
      <c r="AF55" s="129"/>
      <c r="AG55" s="129">
        <v>5</v>
      </c>
      <c r="AH55" s="129">
        <v>2</v>
      </c>
      <c r="AI55" s="129"/>
      <c r="AJ55" s="129"/>
      <c r="AK55" s="86">
        <f t="shared" si="100"/>
        <v>0</v>
      </c>
      <c r="AL55" s="86">
        <f t="shared" si="101"/>
        <v>0</v>
      </c>
      <c r="AM55" s="42"/>
      <c r="AN55" s="42"/>
      <c r="AO55" s="42"/>
      <c r="AP55" s="258"/>
    </row>
    <row r="56" spans="1:42" s="92" customFormat="1">
      <c r="A56" s="196" t="s">
        <v>58</v>
      </c>
      <c r="B56" s="511" t="s">
        <v>208</v>
      </c>
      <c r="C56" s="512"/>
      <c r="D56" s="218">
        <f t="shared" si="20"/>
        <v>40</v>
      </c>
      <c r="E56" s="504">
        <f t="shared" si="102"/>
        <v>29</v>
      </c>
      <c r="F56" s="505"/>
      <c r="G56" s="504">
        <f t="shared" si="103"/>
        <v>10</v>
      </c>
      <c r="H56" s="505"/>
      <c r="I56" s="502"/>
      <c r="J56" s="503"/>
      <c r="K56" s="129"/>
      <c r="L56" s="129"/>
      <c r="M56" s="129"/>
      <c r="N56" s="129">
        <v>16</v>
      </c>
      <c r="O56" s="129">
        <v>10</v>
      </c>
      <c r="P56" s="129">
        <v>13</v>
      </c>
      <c r="Q56" s="129"/>
      <c r="R56" s="134"/>
      <c r="S56" s="134"/>
      <c r="T56" s="134"/>
      <c r="U56" s="134"/>
      <c r="V56" s="121" t="str">
        <f t="shared" si="96"/>
        <v>CF7112-19</v>
      </c>
      <c r="W56" s="526" t="str">
        <f t="shared" si="97"/>
        <v>Барилгын өрөг угсрагч</v>
      </c>
      <c r="X56" s="526"/>
      <c r="Y56" s="526"/>
      <c r="Z56" s="184">
        <f t="shared" si="18"/>
        <v>40</v>
      </c>
      <c r="AA56" s="129"/>
      <c r="AB56" s="129"/>
      <c r="AC56" s="45">
        <f t="shared" si="104"/>
        <v>16</v>
      </c>
      <c r="AD56" s="45">
        <f t="shared" si="105"/>
        <v>4</v>
      </c>
      <c r="AE56" s="129"/>
      <c r="AF56" s="129"/>
      <c r="AG56" s="129">
        <v>16</v>
      </c>
      <c r="AH56" s="129">
        <v>4</v>
      </c>
      <c r="AI56" s="129"/>
      <c r="AJ56" s="129"/>
      <c r="AK56" s="86">
        <f t="shared" si="100"/>
        <v>0</v>
      </c>
      <c r="AL56" s="86">
        <f t="shared" si="101"/>
        <v>0</v>
      </c>
      <c r="AM56" s="42"/>
      <c r="AN56" s="42"/>
      <c r="AO56" s="42"/>
      <c r="AP56" s="258"/>
    </row>
    <row r="57" spans="1:42" s="92" customFormat="1">
      <c r="A57" s="196" t="s">
        <v>55</v>
      </c>
      <c r="B57" s="511" t="s">
        <v>175</v>
      </c>
      <c r="C57" s="512"/>
      <c r="D57" s="218">
        <f t="shared" si="20"/>
        <v>41</v>
      </c>
      <c r="E57" s="504">
        <f t="shared" si="102"/>
        <v>30</v>
      </c>
      <c r="F57" s="505"/>
      <c r="G57" s="504">
        <f t="shared" si="103"/>
        <v>12</v>
      </c>
      <c r="H57" s="505"/>
      <c r="I57" s="502"/>
      <c r="J57" s="503"/>
      <c r="K57" s="129"/>
      <c r="L57" s="129"/>
      <c r="M57" s="129"/>
      <c r="N57" s="129">
        <v>15</v>
      </c>
      <c r="O57" s="129">
        <v>11</v>
      </c>
      <c r="P57" s="129">
        <v>15</v>
      </c>
      <c r="Q57" s="129">
        <v>1</v>
      </c>
      <c r="R57" s="134"/>
      <c r="S57" s="134"/>
      <c r="T57" s="134"/>
      <c r="U57" s="134"/>
      <c r="V57" s="121" t="str">
        <f t="shared" si="96"/>
        <v>CF7123-20</v>
      </c>
      <c r="W57" s="526" t="str">
        <f t="shared" si="97"/>
        <v>Барилгын засал-чимэглэлчин</v>
      </c>
      <c r="X57" s="526"/>
      <c r="Y57" s="526"/>
      <c r="Z57" s="184">
        <f t="shared" si="18"/>
        <v>41</v>
      </c>
      <c r="AA57" s="129"/>
      <c r="AB57" s="129"/>
      <c r="AC57" s="45">
        <f t="shared" si="104"/>
        <v>17</v>
      </c>
      <c r="AD57" s="45">
        <f t="shared" si="105"/>
        <v>6</v>
      </c>
      <c r="AE57" s="129"/>
      <c r="AF57" s="129"/>
      <c r="AG57" s="129">
        <v>17</v>
      </c>
      <c r="AH57" s="129">
        <v>6</v>
      </c>
      <c r="AI57" s="129"/>
      <c r="AJ57" s="129"/>
      <c r="AK57" s="86">
        <f t="shared" si="100"/>
        <v>0</v>
      </c>
      <c r="AL57" s="86">
        <f t="shared" si="101"/>
        <v>0</v>
      </c>
      <c r="AM57" s="42"/>
      <c r="AN57" s="42"/>
      <c r="AO57" s="42"/>
      <c r="AP57" s="258"/>
    </row>
    <row r="58" spans="1:42" s="92" customFormat="1">
      <c r="A58" s="196" t="s">
        <v>182</v>
      </c>
      <c r="B58" s="511" t="s">
        <v>179</v>
      </c>
      <c r="C58" s="512"/>
      <c r="D58" s="218">
        <f t="shared" si="20"/>
        <v>42</v>
      </c>
      <c r="E58" s="504">
        <f t="shared" si="102"/>
        <v>16</v>
      </c>
      <c r="F58" s="505"/>
      <c r="G58" s="504">
        <f t="shared" si="103"/>
        <v>16</v>
      </c>
      <c r="H58" s="505"/>
      <c r="I58" s="502"/>
      <c r="J58" s="503"/>
      <c r="K58" s="129"/>
      <c r="L58" s="129"/>
      <c r="M58" s="129"/>
      <c r="N58" s="129">
        <v>16</v>
      </c>
      <c r="O58" s="129">
        <v>16</v>
      </c>
      <c r="P58" s="129"/>
      <c r="Q58" s="129"/>
      <c r="R58" s="134"/>
      <c r="S58" s="134"/>
      <c r="T58" s="134"/>
      <c r="U58" s="134"/>
      <c r="V58" s="121" t="str">
        <f t="shared" si="96"/>
        <v>SO5141-11</v>
      </c>
      <c r="W58" s="526" t="str">
        <f t="shared" si="97"/>
        <v>Үсчин</v>
      </c>
      <c r="X58" s="526"/>
      <c r="Y58" s="526"/>
      <c r="Z58" s="184">
        <f t="shared" si="18"/>
        <v>42</v>
      </c>
      <c r="AA58" s="129"/>
      <c r="AB58" s="129"/>
      <c r="AC58" s="45">
        <f t="shared" si="104"/>
        <v>7</v>
      </c>
      <c r="AD58" s="45">
        <f t="shared" si="105"/>
        <v>7</v>
      </c>
      <c r="AE58" s="129"/>
      <c r="AF58" s="129"/>
      <c r="AG58" s="129">
        <v>7</v>
      </c>
      <c r="AH58" s="129">
        <v>7</v>
      </c>
      <c r="AI58" s="129"/>
      <c r="AJ58" s="129"/>
      <c r="AK58" s="86">
        <f t="shared" si="100"/>
        <v>0</v>
      </c>
      <c r="AL58" s="86">
        <f t="shared" si="101"/>
        <v>0</v>
      </c>
      <c r="AM58" s="42"/>
      <c r="AN58" s="42"/>
      <c r="AO58" s="42"/>
      <c r="AP58" s="258"/>
    </row>
    <row r="59" spans="1:42" s="92" customFormat="1">
      <c r="A59" s="196" t="s">
        <v>188</v>
      </c>
      <c r="B59" s="511" t="s">
        <v>189</v>
      </c>
      <c r="C59" s="512"/>
      <c r="D59" s="218">
        <f t="shared" si="20"/>
        <v>43</v>
      </c>
      <c r="E59" s="504">
        <f t="shared" si="102"/>
        <v>17</v>
      </c>
      <c r="F59" s="505"/>
      <c r="G59" s="504">
        <f t="shared" si="103"/>
        <v>0</v>
      </c>
      <c r="H59" s="505"/>
      <c r="I59" s="502"/>
      <c r="J59" s="503"/>
      <c r="K59" s="129"/>
      <c r="L59" s="129"/>
      <c r="M59" s="129"/>
      <c r="N59" s="129">
        <v>17</v>
      </c>
      <c r="O59" s="129"/>
      <c r="P59" s="129"/>
      <c r="Q59" s="129"/>
      <c r="R59" s="134"/>
      <c r="S59" s="134"/>
      <c r="T59" s="134"/>
      <c r="U59" s="134"/>
      <c r="V59" s="121" t="str">
        <f t="shared" si="96"/>
        <v>CF7411-12</v>
      </c>
      <c r="W59" s="526" t="str">
        <f t="shared" si="97"/>
        <v>Барилгын цахилгаанчин</v>
      </c>
      <c r="X59" s="526"/>
      <c r="Y59" s="526"/>
      <c r="Z59" s="184">
        <f t="shared" si="18"/>
        <v>43</v>
      </c>
      <c r="AA59" s="129"/>
      <c r="AB59" s="129"/>
      <c r="AC59" s="45">
        <f t="shared" si="104"/>
        <v>8</v>
      </c>
      <c r="AD59" s="45">
        <f t="shared" si="105"/>
        <v>0</v>
      </c>
      <c r="AE59" s="129"/>
      <c r="AF59" s="129"/>
      <c r="AG59" s="129">
        <v>8</v>
      </c>
      <c r="AH59" s="129"/>
      <c r="AI59" s="129"/>
      <c r="AJ59" s="129"/>
      <c r="AK59" s="86">
        <f t="shared" si="100"/>
        <v>0</v>
      </c>
      <c r="AL59" s="86">
        <f t="shared" si="101"/>
        <v>0</v>
      </c>
      <c r="AM59" s="42"/>
      <c r="AN59" s="42"/>
      <c r="AO59" s="42"/>
      <c r="AP59" s="258"/>
    </row>
    <row r="60" spans="1:42" s="92" customFormat="1">
      <c r="A60" s="212" t="s">
        <v>192</v>
      </c>
      <c r="B60" s="513" t="s">
        <v>193</v>
      </c>
      <c r="C60" s="514"/>
      <c r="D60" s="218">
        <f t="shared" si="20"/>
        <v>44</v>
      </c>
      <c r="E60" s="504">
        <f t="shared" si="102"/>
        <v>16</v>
      </c>
      <c r="F60" s="505"/>
      <c r="G60" s="504">
        <f t="shared" si="103"/>
        <v>0</v>
      </c>
      <c r="H60" s="505"/>
      <c r="I60" s="502"/>
      <c r="J60" s="503"/>
      <c r="K60" s="129"/>
      <c r="L60" s="129"/>
      <c r="M60" s="129"/>
      <c r="N60" s="129">
        <v>16</v>
      </c>
      <c r="O60" s="129"/>
      <c r="P60" s="129"/>
      <c r="Q60" s="129"/>
      <c r="R60" s="134"/>
      <c r="S60" s="134"/>
      <c r="T60" s="134"/>
      <c r="U60" s="134"/>
      <c r="V60" s="121" t="str">
        <f t="shared" si="96"/>
        <v>MT8111-35</v>
      </c>
      <c r="W60" s="526" t="str">
        <f t="shared" si="97"/>
        <v>Хүнд машин механизмын оператор</v>
      </c>
      <c r="X60" s="526"/>
      <c r="Y60" s="526"/>
      <c r="Z60" s="184">
        <f t="shared" si="18"/>
        <v>44</v>
      </c>
      <c r="AA60" s="129"/>
      <c r="AB60" s="129"/>
      <c r="AC60" s="45">
        <f t="shared" si="104"/>
        <v>9</v>
      </c>
      <c r="AD60" s="45">
        <f t="shared" si="105"/>
        <v>0</v>
      </c>
      <c r="AE60" s="129"/>
      <c r="AF60" s="129"/>
      <c r="AG60" s="129">
        <v>9</v>
      </c>
      <c r="AH60" s="129"/>
      <c r="AI60" s="129"/>
      <c r="AJ60" s="129"/>
      <c r="AK60" s="86">
        <f t="shared" si="100"/>
        <v>0</v>
      </c>
      <c r="AL60" s="86">
        <f t="shared" si="101"/>
        <v>0</v>
      </c>
      <c r="AM60" s="42"/>
      <c r="AN60" s="42"/>
      <c r="AO60" s="42"/>
      <c r="AP60" s="258"/>
    </row>
    <row r="61" spans="1:42" s="92" customFormat="1">
      <c r="A61" s="212" t="s">
        <v>167</v>
      </c>
      <c r="B61" s="513" t="s">
        <v>218</v>
      </c>
      <c r="C61" s="514"/>
      <c r="D61" s="218">
        <f t="shared" si="20"/>
        <v>45</v>
      </c>
      <c r="E61" s="504">
        <f t="shared" si="102"/>
        <v>16</v>
      </c>
      <c r="F61" s="505"/>
      <c r="G61" s="504">
        <f t="shared" si="103"/>
        <v>12</v>
      </c>
      <c r="H61" s="505"/>
      <c r="I61" s="502"/>
      <c r="J61" s="503"/>
      <c r="K61" s="129"/>
      <c r="L61" s="129"/>
      <c r="M61" s="129"/>
      <c r="N61" s="129">
        <v>16</v>
      </c>
      <c r="O61" s="129">
        <v>12</v>
      </c>
      <c r="P61" s="129"/>
      <c r="Q61" s="129"/>
      <c r="R61" s="134"/>
      <c r="S61" s="134"/>
      <c r="T61" s="134"/>
      <c r="U61" s="134"/>
      <c r="V61" s="121" t="str">
        <f t="shared" si="96"/>
        <v>AF6112-25</v>
      </c>
      <c r="W61" s="526" t="str">
        <f t="shared" si="97"/>
        <v>Хүлэмжийн аж ахуйн фермер</v>
      </c>
      <c r="X61" s="526"/>
      <c r="Y61" s="526"/>
      <c r="Z61" s="184">
        <f t="shared" si="18"/>
        <v>45</v>
      </c>
      <c r="AA61" s="129"/>
      <c r="AB61" s="129"/>
      <c r="AC61" s="45">
        <f t="shared" si="104"/>
        <v>9</v>
      </c>
      <c r="AD61" s="45">
        <f t="shared" si="105"/>
        <v>9</v>
      </c>
      <c r="AE61" s="129"/>
      <c r="AF61" s="129"/>
      <c r="AG61" s="129">
        <v>9</v>
      </c>
      <c r="AH61" s="129">
        <v>9</v>
      </c>
      <c r="AI61" s="129"/>
      <c r="AJ61" s="129"/>
      <c r="AK61" s="86">
        <f t="shared" si="100"/>
        <v>0</v>
      </c>
      <c r="AL61" s="86">
        <f t="shared" si="101"/>
        <v>0</v>
      </c>
      <c r="AM61" s="42"/>
      <c r="AN61" s="42"/>
      <c r="AO61" s="42"/>
      <c r="AP61" s="258"/>
    </row>
    <row r="62" spans="1:42" s="92" customFormat="1">
      <c r="A62" s="112" t="s">
        <v>182</v>
      </c>
      <c r="B62" s="513" t="s">
        <v>60</v>
      </c>
      <c r="C62" s="514"/>
      <c r="D62" s="218">
        <f t="shared" si="20"/>
        <v>46</v>
      </c>
      <c r="E62" s="504">
        <f t="shared" si="102"/>
        <v>16</v>
      </c>
      <c r="F62" s="505"/>
      <c r="G62" s="504">
        <f t="shared" si="103"/>
        <v>16</v>
      </c>
      <c r="H62" s="505"/>
      <c r="I62" s="502"/>
      <c r="J62" s="503"/>
      <c r="K62" s="129"/>
      <c r="L62" s="129"/>
      <c r="M62" s="129"/>
      <c r="N62" s="129">
        <v>16</v>
      </c>
      <c r="O62" s="129">
        <v>16</v>
      </c>
      <c r="P62" s="129"/>
      <c r="Q62" s="129"/>
      <c r="R62" s="134"/>
      <c r="S62" s="134"/>
      <c r="T62" s="134"/>
      <c r="U62" s="134"/>
      <c r="V62" s="121" t="str">
        <f t="shared" si="96"/>
        <v>SO5141-11</v>
      </c>
      <c r="W62" s="526" t="str">
        <f t="shared" si="97"/>
        <v>Гоо засалч</v>
      </c>
      <c r="X62" s="526"/>
      <c r="Y62" s="526"/>
      <c r="Z62" s="184">
        <f t="shared" si="18"/>
        <v>46</v>
      </c>
      <c r="AA62" s="129"/>
      <c r="AB62" s="129"/>
      <c r="AC62" s="45">
        <f t="shared" si="104"/>
        <v>8</v>
      </c>
      <c r="AD62" s="45">
        <f t="shared" si="105"/>
        <v>8</v>
      </c>
      <c r="AE62" s="129"/>
      <c r="AF62" s="129"/>
      <c r="AG62" s="129">
        <v>8</v>
      </c>
      <c r="AH62" s="129">
        <v>8</v>
      </c>
      <c r="AI62" s="129"/>
      <c r="AJ62" s="129"/>
      <c r="AK62" s="86">
        <f t="shared" si="100"/>
        <v>0</v>
      </c>
      <c r="AL62" s="86">
        <f t="shared" si="101"/>
        <v>0</v>
      </c>
      <c r="AM62" s="42"/>
      <c r="AN62" s="42"/>
      <c r="AO62" s="42"/>
      <c r="AP62" s="258"/>
    </row>
    <row r="63" spans="1:42" s="92" customFormat="1">
      <c r="A63" s="112"/>
      <c r="B63" s="511" t="s">
        <v>670</v>
      </c>
      <c r="C63" s="512"/>
      <c r="D63" s="218">
        <f t="shared" si="20"/>
        <v>47</v>
      </c>
      <c r="E63" s="504">
        <f t="shared" si="102"/>
        <v>4</v>
      </c>
      <c r="F63" s="505"/>
      <c r="G63" s="504">
        <f t="shared" si="103"/>
        <v>1</v>
      </c>
      <c r="H63" s="505"/>
      <c r="I63" s="502"/>
      <c r="J63" s="503"/>
      <c r="K63" s="129"/>
      <c r="L63" s="129"/>
      <c r="M63" s="129"/>
      <c r="N63" s="129"/>
      <c r="O63" s="129"/>
      <c r="P63" s="129"/>
      <c r="Q63" s="129"/>
      <c r="R63" s="134"/>
      <c r="S63" s="134"/>
      <c r="T63" s="134">
        <v>4</v>
      </c>
      <c r="U63" s="134">
        <v>1</v>
      </c>
      <c r="V63" s="121">
        <f t="shared" si="96"/>
        <v>0</v>
      </c>
      <c r="W63" s="526" t="str">
        <f t="shared" si="97"/>
        <v>Тээврийн хэрэгслийн жолооч</v>
      </c>
      <c r="X63" s="526"/>
      <c r="Y63" s="526"/>
      <c r="Z63" s="184">
        <f t="shared" si="18"/>
        <v>47</v>
      </c>
      <c r="AA63" s="129"/>
      <c r="AB63" s="129"/>
      <c r="AC63" s="45">
        <f t="shared" si="104"/>
        <v>4</v>
      </c>
      <c r="AD63" s="45">
        <f t="shared" si="105"/>
        <v>1</v>
      </c>
      <c r="AE63" s="129"/>
      <c r="AF63" s="129"/>
      <c r="AG63" s="129"/>
      <c r="AH63" s="129"/>
      <c r="AI63" s="129">
        <v>4</v>
      </c>
      <c r="AJ63" s="129">
        <v>1</v>
      </c>
      <c r="AK63" s="86">
        <f t="shared" si="100"/>
        <v>0</v>
      </c>
      <c r="AL63" s="86">
        <f t="shared" si="101"/>
        <v>0</v>
      </c>
      <c r="AM63" s="42"/>
      <c r="AN63" s="42"/>
      <c r="AO63" s="42"/>
      <c r="AP63" s="258"/>
    </row>
    <row r="64" spans="1:42" s="87" customFormat="1">
      <c r="A64" s="527" t="s">
        <v>524</v>
      </c>
      <c r="B64" s="528"/>
      <c r="C64" s="529"/>
      <c r="D64" s="250">
        <f t="shared" si="20"/>
        <v>48</v>
      </c>
      <c r="E64" s="530">
        <f>SUM(E65:F77)</f>
        <v>314</v>
      </c>
      <c r="F64" s="531"/>
      <c r="G64" s="530">
        <f t="shared" ref="G64" si="106">SUM(G65:H77)</f>
        <v>192</v>
      </c>
      <c r="H64" s="531"/>
      <c r="I64" s="530">
        <f t="shared" ref="I64" si="107">SUM(I65:J77)</f>
        <v>0</v>
      </c>
      <c r="J64" s="531"/>
      <c r="K64" s="170">
        <f>SUM(K65:K77)</f>
        <v>0</v>
      </c>
      <c r="L64" s="170">
        <f t="shared" ref="L64:U64" si="108">SUM(L65:L77)</f>
        <v>0</v>
      </c>
      <c r="M64" s="170">
        <f t="shared" si="108"/>
        <v>0</v>
      </c>
      <c r="N64" s="170">
        <f t="shared" si="108"/>
        <v>276</v>
      </c>
      <c r="O64" s="170">
        <f t="shared" si="108"/>
        <v>176</v>
      </c>
      <c r="P64" s="170">
        <f t="shared" si="108"/>
        <v>32</v>
      </c>
      <c r="Q64" s="170">
        <f t="shared" si="108"/>
        <v>13</v>
      </c>
      <c r="R64" s="170">
        <f t="shared" si="108"/>
        <v>0</v>
      </c>
      <c r="S64" s="170">
        <f t="shared" si="108"/>
        <v>0</v>
      </c>
      <c r="T64" s="170">
        <f t="shared" si="108"/>
        <v>6</v>
      </c>
      <c r="U64" s="170">
        <f t="shared" si="108"/>
        <v>3</v>
      </c>
      <c r="V64" s="535" t="str">
        <f t="shared" si="1"/>
        <v>3.Булган аймаг дахь МСҮТ</v>
      </c>
      <c r="W64" s="536"/>
      <c r="X64" s="536"/>
      <c r="Y64" s="537"/>
      <c r="Z64" s="256">
        <f t="shared" si="18"/>
        <v>48</v>
      </c>
      <c r="AA64" s="170">
        <f>SUM(AA65:AA77)</f>
        <v>0</v>
      </c>
      <c r="AB64" s="170">
        <f t="shared" ref="AB64" si="109">SUM(AB65:AB77)</f>
        <v>0</v>
      </c>
      <c r="AC64" s="170">
        <f t="shared" ref="AC64" si="110">SUM(AC65:AC77)</f>
        <v>178</v>
      </c>
      <c r="AD64" s="170">
        <f t="shared" ref="AD64" si="111">SUM(AD65:AD77)</f>
        <v>121</v>
      </c>
      <c r="AE64" s="170">
        <f t="shared" ref="AE64" si="112">SUM(AE65:AE77)</f>
        <v>0</v>
      </c>
      <c r="AF64" s="170">
        <f t="shared" ref="AF64" si="113">SUM(AF65:AF77)</f>
        <v>0</v>
      </c>
      <c r="AG64" s="170">
        <f t="shared" ref="AG64" si="114">SUM(AG65:AG77)</f>
        <v>172</v>
      </c>
      <c r="AH64" s="170">
        <f t="shared" ref="AH64" si="115">SUM(AH65:AH77)</f>
        <v>118</v>
      </c>
      <c r="AI64" s="170">
        <f t="shared" ref="AI64" si="116">SUM(AI65:AI77)</f>
        <v>6</v>
      </c>
      <c r="AJ64" s="170">
        <f t="shared" ref="AJ64" si="117">SUM(AJ65:AJ77)</f>
        <v>3</v>
      </c>
      <c r="AK64" s="170">
        <f t="shared" ref="AK64" si="118">SUM(AK65:AK77)</f>
        <v>2</v>
      </c>
      <c r="AL64" s="170">
        <f>SUM(AL65:AL77)</f>
        <v>2</v>
      </c>
      <c r="AM64" s="170">
        <f t="shared" ref="AM64" si="119">SUM(AM65:AM77)</f>
        <v>0</v>
      </c>
      <c r="AN64" s="170">
        <f t="shared" ref="AN64" si="120">SUM(AN65:AN77)</f>
        <v>0</v>
      </c>
      <c r="AO64" s="170">
        <f t="shared" ref="AO64" si="121">SUM(AO65:AO77)</f>
        <v>2</v>
      </c>
      <c r="AP64" s="211">
        <f t="shared" ref="AP64" si="122">SUM(AP65:AP77)</f>
        <v>2</v>
      </c>
    </row>
    <row r="65" spans="1:42" s="92" customFormat="1">
      <c r="A65" s="196" t="s">
        <v>185</v>
      </c>
      <c r="B65" s="511" t="s">
        <v>51</v>
      </c>
      <c r="C65" s="512"/>
      <c r="D65" s="218">
        <f t="shared" si="20"/>
        <v>49</v>
      </c>
      <c r="E65" s="504">
        <f t="shared" si="92"/>
        <v>47</v>
      </c>
      <c r="F65" s="505"/>
      <c r="G65" s="504">
        <f t="shared" si="93"/>
        <v>41</v>
      </c>
      <c r="H65" s="505"/>
      <c r="I65" s="502"/>
      <c r="J65" s="503"/>
      <c r="K65" s="129"/>
      <c r="L65" s="129"/>
      <c r="M65" s="129"/>
      <c r="N65" s="129">
        <v>38</v>
      </c>
      <c r="O65" s="129">
        <v>35</v>
      </c>
      <c r="P65" s="129">
        <v>9</v>
      </c>
      <c r="Q65" s="129">
        <v>6</v>
      </c>
      <c r="R65" s="129"/>
      <c r="S65" s="129"/>
      <c r="T65" s="129"/>
      <c r="U65" s="129"/>
      <c r="V65" s="123" t="str">
        <f>+A65</f>
        <v>IF5120-11</v>
      </c>
      <c r="W65" s="432" t="str">
        <f>+B65</f>
        <v>Тогооч</v>
      </c>
      <c r="X65" s="432"/>
      <c r="Y65" s="432"/>
      <c r="Z65" s="184">
        <f t="shared" si="18"/>
        <v>49</v>
      </c>
      <c r="AA65" s="129"/>
      <c r="AB65" s="129"/>
      <c r="AC65" s="45">
        <f t="shared" ref="AC65:AC67" si="123">+AE65+AG65+AI65</f>
        <v>27</v>
      </c>
      <c r="AD65" s="45">
        <f t="shared" ref="AD65:AD67" si="124">+AF65+AH65+AJ65</f>
        <v>25</v>
      </c>
      <c r="AE65" s="129"/>
      <c r="AF65" s="129"/>
      <c r="AG65" s="129">
        <v>27</v>
      </c>
      <c r="AH65" s="129">
        <v>25</v>
      </c>
      <c r="AI65" s="129"/>
      <c r="AJ65" s="129"/>
      <c r="AK65" s="86">
        <f t="shared" ref="AK65:AK66" si="125">+AM65+AO65</f>
        <v>2</v>
      </c>
      <c r="AL65" s="86">
        <f t="shared" ref="AL65:AL66" si="126">+AN65+AP65</f>
        <v>2</v>
      </c>
      <c r="AM65" s="42"/>
      <c r="AN65" s="42"/>
      <c r="AO65" s="42">
        <v>2</v>
      </c>
      <c r="AP65" s="258">
        <v>2</v>
      </c>
    </row>
    <row r="66" spans="1:42" s="92" customFormat="1">
      <c r="A66" s="112" t="s">
        <v>161</v>
      </c>
      <c r="B66" s="513" t="s">
        <v>60</v>
      </c>
      <c r="C66" s="514"/>
      <c r="D66" s="218">
        <f t="shared" si="20"/>
        <v>50</v>
      </c>
      <c r="E66" s="504">
        <f t="shared" si="92"/>
        <v>29</v>
      </c>
      <c r="F66" s="505"/>
      <c r="G66" s="504">
        <f t="shared" si="93"/>
        <v>29</v>
      </c>
      <c r="H66" s="505"/>
      <c r="I66" s="502"/>
      <c r="J66" s="503"/>
      <c r="K66" s="129"/>
      <c r="L66" s="129"/>
      <c r="M66" s="129"/>
      <c r="N66" s="129">
        <v>22</v>
      </c>
      <c r="O66" s="129">
        <v>22</v>
      </c>
      <c r="P66" s="129">
        <v>7</v>
      </c>
      <c r="Q66" s="129">
        <v>7</v>
      </c>
      <c r="R66" s="129"/>
      <c r="S66" s="129"/>
      <c r="T66" s="129"/>
      <c r="U66" s="129"/>
      <c r="V66" s="123" t="str">
        <f t="shared" ref="V66:V76" si="127">+A66</f>
        <v>SO5142-11</v>
      </c>
      <c r="W66" s="432" t="str">
        <f t="shared" ref="W66:W77" si="128">+B66</f>
        <v>Гоо засалч</v>
      </c>
      <c r="X66" s="432"/>
      <c r="Y66" s="432"/>
      <c r="Z66" s="184">
        <f t="shared" si="18"/>
        <v>50</v>
      </c>
      <c r="AA66" s="129"/>
      <c r="AB66" s="129"/>
      <c r="AC66" s="45">
        <f t="shared" si="123"/>
        <v>15</v>
      </c>
      <c r="AD66" s="45">
        <f t="shared" si="124"/>
        <v>15</v>
      </c>
      <c r="AE66" s="129"/>
      <c r="AF66" s="129"/>
      <c r="AG66" s="129">
        <v>15</v>
      </c>
      <c r="AH66" s="129">
        <v>15</v>
      </c>
      <c r="AI66" s="129"/>
      <c r="AJ66" s="129"/>
      <c r="AK66" s="86">
        <f t="shared" si="125"/>
        <v>0</v>
      </c>
      <c r="AL66" s="86">
        <f t="shared" si="126"/>
        <v>0</v>
      </c>
      <c r="AM66" s="42"/>
      <c r="AN66" s="42"/>
      <c r="AO66" s="42"/>
      <c r="AP66" s="258"/>
    </row>
    <row r="67" spans="1:42" s="92" customFormat="1">
      <c r="A67" s="112" t="s">
        <v>177</v>
      </c>
      <c r="B67" s="513" t="s">
        <v>174</v>
      </c>
      <c r="C67" s="514"/>
      <c r="D67" s="218">
        <f t="shared" si="20"/>
        <v>51</v>
      </c>
      <c r="E67" s="504">
        <f t="shared" ref="E67:E77" si="129">+I67+L67+N67+P67+R67+T67+AA67</f>
        <v>35</v>
      </c>
      <c r="F67" s="505"/>
      <c r="G67" s="504">
        <f t="shared" ref="G67:G77" si="130">+K67+M67+O67+Q67+S67+U67+AB67</f>
        <v>30</v>
      </c>
      <c r="H67" s="505"/>
      <c r="I67" s="502"/>
      <c r="J67" s="503"/>
      <c r="K67" s="129"/>
      <c r="L67" s="129"/>
      <c r="M67" s="129"/>
      <c r="N67" s="129">
        <v>35</v>
      </c>
      <c r="O67" s="129">
        <v>30</v>
      </c>
      <c r="P67" s="129"/>
      <c r="Q67" s="129"/>
      <c r="R67" s="129"/>
      <c r="S67" s="129"/>
      <c r="T67" s="129"/>
      <c r="U67" s="129"/>
      <c r="V67" s="123" t="str">
        <f t="shared" si="127"/>
        <v>ID4120-11</v>
      </c>
      <c r="W67" s="432" t="str">
        <f t="shared" si="128"/>
        <v>Нарийн бичгийн дарга-албан хэргийн ажилтан</v>
      </c>
      <c r="X67" s="432"/>
      <c r="Y67" s="432"/>
      <c r="Z67" s="184">
        <f t="shared" si="18"/>
        <v>51</v>
      </c>
      <c r="AA67" s="129"/>
      <c r="AB67" s="129"/>
      <c r="AC67" s="45">
        <f t="shared" si="123"/>
        <v>25</v>
      </c>
      <c r="AD67" s="45">
        <f t="shared" si="124"/>
        <v>23</v>
      </c>
      <c r="AE67" s="129"/>
      <c r="AF67" s="129"/>
      <c r="AG67" s="129">
        <v>25</v>
      </c>
      <c r="AH67" s="129">
        <v>23</v>
      </c>
      <c r="AI67" s="129"/>
      <c r="AJ67" s="129"/>
      <c r="AK67" s="86">
        <f t="shared" ref="AK67:AK77" si="131">+AM67+AO67</f>
        <v>0</v>
      </c>
      <c r="AL67" s="86">
        <f t="shared" ref="AL67:AL77" si="132">+AN67+AP67</f>
        <v>0</v>
      </c>
      <c r="AM67" s="42"/>
      <c r="AN67" s="42"/>
      <c r="AO67" s="42"/>
      <c r="AP67" s="258"/>
    </row>
    <row r="68" spans="1:42" s="92" customFormat="1" ht="12.75" customHeight="1">
      <c r="A68" s="196" t="s">
        <v>54</v>
      </c>
      <c r="B68" s="511" t="s">
        <v>50</v>
      </c>
      <c r="C68" s="512"/>
      <c r="D68" s="218">
        <f t="shared" si="20"/>
        <v>52</v>
      </c>
      <c r="E68" s="504">
        <f t="shared" si="129"/>
        <v>34</v>
      </c>
      <c r="F68" s="505"/>
      <c r="G68" s="504">
        <f t="shared" si="130"/>
        <v>34</v>
      </c>
      <c r="H68" s="505"/>
      <c r="I68" s="502"/>
      <c r="J68" s="503"/>
      <c r="K68" s="129"/>
      <c r="L68" s="129"/>
      <c r="M68" s="129"/>
      <c r="N68" s="129">
        <v>34</v>
      </c>
      <c r="O68" s="129">
        <v>34</v>
      </c>
      <c r="P68" s="129"/>
      <c r="Q68" s="129"/>
      <c r="R68" s="129"/>
      <c r="S68" s="129"/>
      <c r="T68" s="129"/>
      <c r="U68" s="129"/>
      <c r="V68" s="123" t="str">
        <f t="shared" si="127"/>
        <v>IE7533-28</v>
      </c>
      <c r="W68" s="432" t="str">
        <f t="shared" si="128"/>
        <v>Оёмол бүтээгдэхүүний оёдолчин</v>
      </c>
      <c r="X68" s="432"/>
      <c r="Y68" s="432"/>
      <c r="Z68" s="184">
        <f t="shared" si="18"/>
        <v>52</v>
      </c>
      <c r="AA68" s="129"/>
      <c r="AB68" s="129"/>
      <c r="AC68" s="45">
        <f t="shared" ref="AC68:AC77" si="133">+AE68+AG68+AI68</f>
        <v>21</v>
      </c>
      <c r="AD68" s="45">
        <f t="shared" ref="AD68:AD77" si="134">+AF68+AH68+AJ68</f>
        <v>21</v>
      </c>
      <c r="AE68" s="129"/>
      <c r="AF68" s="129"/>
      <c r="AG68" s="129">
        <v>21</v>
      </c>
      <c r="AH68" s="129">
        <v>21</v>
      </c>
      <c r="AI68" s="129"/>
      <c r="AJ68" s="129"/>
      <c r="AK68" s="86">
        <f t="shared" si="131"/>
        <v>0</v>
      </c>
      <c r="AL68" s="86">
        <f t="shared" si="132"/>
        <v>0</v>
      </c>
      <c r="AM68" s="42"/>
      <c r="AN68" s="42"/>
      <c r="AO68" s="42"/>
      <c r="AP68" s="258"/>
    </row>
    <row r="69" spans="1:42" s="92" customFormat="1" ht="12.75" customHeight="1">
      <c r="A69" s="196" t="s">
        <v>162</v>
      </c>
      <c r="B69" s="513" t="s">
        <v>249</v>
      </c>
      <c r="C69" s="514"/>
      <c r="D69" s="218">
        <f t="shared" si="20"/>
        <v>53</v>
      </c>
      <c r="E69" s="504">
        <f t="shared" si="129"/>
        <v>18</v>
      </c>
      <c r="F69" s="505"/>
      <c r="G69" s="504">
        <f t="shared" si="130"/>
        <v>13</v>
      </c>
      <c r="H69" s="505"/>
      <c r="I69" s="502"/>
      <c r="J69" s="503"/>
      <c r="K69" s="129"/>
      <c r="L69" s="129"/>
      <c r="M69" s="129"/>
      <c r="N69" s="129">
        <v>18</v>
      </c>
      <c r="O69" s="129">
        <v>13</v>
      </c>
      <c r="P69" s="129"/>
      <c r="Q69" s="129"/>
      <c r="R69" s="129"/>
      <c r="S69" s="129"/>
      <c r="T69" s="129"/>
      <c r="U69" s="129"/>
      <c r="V69" s="123" t="str">
        <f t="shared" si="127"/>
        <v>IO7421-16</v>
      </c>
      <c r="W69" s="432" t="str">
        <f t="shared" si="128"/>
        <v>Цахим тоног төхөөрөмжийн үйлчилгээний ажилтан</v>
      </c>
      <c r="X69" s="432"/>
      <c r="Y69" s="432"/>
      <c r="Z69" s="184">
        <f t="shared" si="18"/>
        <v>53</v>
      </c>
      <c r="AA69" s="129"/>
      <c r="AB69" s="129"/>
      <c r="AC69" s="45">
        <f t="shared" si="133"/>
        <v>12</v>
      </c>
      <c r="AD69" s="45">
        <f t="shared" si="134"/>
        <v>9</v>
      </c>
      <c r="AE69" s="129"/>
      <c r="AF69" s="129"/>
      <c r="AG69" s="129">
        <v>12</v>
      </c>
      <c r="AH69" s="129">
        <v>9</v>
      </c>
      <c r="AI69" s="129"/>
      <c r="AJ69" s="129"/>
      <c r="AK69" s="86">
        <f t="shared" si="131"/>
        <v>0</v>
      </c>
      <c r="AL69" s="86">
        <f t="shared" si="132"/>
        <v>0</v>
      </c>
      <c r="AM69" s="42"/>
      <c r="AN69" s="42"/>
      <c r="AO69" s="42"/>
      <c r="AP69" s="258"/>
    </row>
    <row r="70" spans="1:42" s="92" customFormat="1">
      <c r="A70" s="196" t="s">
        <v>182</v>
      </c>
      <c r="B70" s="511" t="s">
        <v>179</v>
      </c>
      <c r="C70" s="512"/>
      <c r="D70" s="218">
        <f t="shared" si="20"/>
        <v>54</v>
      </c>
      <c r="E70" s="504">
        <f t="shared" si="129"/>
        <v>24</v>
      </c>
      <c r="F70" s="505"/>
      <c r="G70" s="504">
        <f t="shared" si="130"/>
        <v>20</v>
      </c>
      <c r="H70" s="505"/>
      <c r="I70" s="502"/>
      <c r="J70" s="503"/>
      <c r="K70" s="129"/>
      <c r="L70" s="129"/>
      <c r="M70" s="129"/>
      <c r="N70" s="129">
        <v>24</v>
      </c>
      <c r="O70" s="129">
        <v>20</v>
      </c>
      <c r="P70" s="129"/>
      <c r="Q70" s="129"/>
      <c r="R70" s="129"/>
      <c r="S70" s="129"/>
      <c r="T70" s="129"/>
      <c r="U70" s="129"/>
      <c r="V70" s="123" t="str">
        <f t="shared" si="127"/>
        <v>SO5141-11</v>
      </c>
      <c r="W70" s="432" t="str">
        <f t="shared" si="128"/>
        <v>Үсчин</v>
      </c>
      <c r="X70" s="432"/>
      <c r="Y70" s="432"/>
      <c r="Z70" s="184">
        <f t="shared" si="18"/>
        <v>54</v>
      </c>
      <c r="AA70" s="129"/>
      <c r="AB70" s="129"/>
      <c r="AC70" s="45">
        <f t="shared" si="133"/>
        <v>17</v>
      </c>
      <c r="AD70" s="45">
        <f t="shared" si="134"/>
        <v>15</v>
      </c>
      <c r="AE70" s="129"/>
      <c r="AF70" s="129"/>
      <c r="AG70" s="129">
        <v>17</v>
      </c>
      <c r="AH70" s="129">
        <v>15</v>
      </c>
      <c r="AI70" s="129"/>
      <c r="AJ70" s="129"/>
      <c r="AK70" s="86">
        <f t="shared" si="131"/>
        <v>0</v>
      </c>
      <c r="AL70" s="86">
        <f t="shared" si="132"/>
        <v>0</v>
      </c>
      <c r="AM70" s="42"/>
      <c r="AN70" s="42"/>
      <c r="AO70" s="42"/>
      <c r="AP70" s="258"/>
    </row>
    <row r="71" spans="1:42" s="92" customFormat="1">
      <c r="A71" s="196" t="s">
        <v>163</v>
      </c>
      <c r="B71" s="511" t="s">
        <v>53</v>
      </c>
      <c r="C71" s="512"/>
      <c r="D71" s="218">
        <f t="shared" si="20"/>
        <v>55</v>
      </c>
      <c r="E71" s="504">
        <f t="shared" si="129"/>
        <v>26</v>
      </c>
      <c r="F71" s="505"/>
      <c r="G71" s="504">
        <f t="shared" si="130"/>
        <v>0</v>
      </c>
      <c r="H71" s="505"/>
      <c r="I71" s="502"/>
      <c r="J71" s="503"/>
      <c r="K71" s="129"/>
      <c r="L71" s="129"/>
      <c r="M71" s="129"/>
      <c r="N71" s="129">
        <v>19</v>
      </c>
      <c r="O71" s="129"/>
      <c r="P71" s="129">
        <v>7</v>
      </c>
      <c r="Q71" s="129"/>
      <c r="R71" s="129"/>
      <c r="S71" s="129"/>
      <c r="T71" s="129"/>
      <c r="U71" s="129"/>
      <c r="V71" s="123" t="str">
        <f t="shared" si="127"/>
        <v>IM7212-14</v>
      </c>
      <c r="W71" s="432" t="str">
        <f t="shared" si="128"/>
        <v>Гагнуурчин</v>
      </c>
      <c r="X71" s="432"/>
      <c r="Y71" s="432"/>
      <c r="Z71" s="184">
        <f t="shared" si="18"/>
        <v>55</v>
      </c>
      <c r="AA71" s="129"/>
      <c r="AB71" s="129"/>
      <c r="AC71" s="45">
        <f t="shared" si="133"/>
        <v>10</v>
      </c>
      <c r="AD71" s="45">
        <f t="shared" si="134"/>
        <v>0</v>
      </c>
      <c r="AE71" s="129"/>
      <c r="AF71" s="129"/>
      <c r="AG71" s="129">
        <v>10</v>
      </c>
      <c r="AH71" s="129"/>
      <c r="AI71" s="129"/>
      <c r="AJ71" s="129"/>
      <c r="AK71" s="86">
        <f t="shared" si="131"/>
        <v>0</v>
      </c>
      <c r="AL71" s="86">
        <f t="shared" si="132"/>
        <v>0</v>
      </c>
      <c r="AM71" s="42"/>
      <c r="AN71" s="42"/>
      <c r="AO71" s="42"/>
      <c r="AP71" s="258"/>
    </row>
    <row r="72" spans="1:42" s="92" customFormat="1">
      <c r="A72" s="196" t="s">
        <v>57</v>
      </c>
      <c r="B72" s="511" t="s">
        <v>52</v>
      </c>
      <c r="C72" s="512"/>
      <c r="D72" s="218">
        <f t="shared" si="20"/>
        <v>56</v>
      </c>
      <c r="E72" s="504">
        <f t="shared" si="129"/>
        <v>18</v>
      </c>
      <c r="F72" s="505"/>
      <c r="G72" s="504">
        <f t="shared" si="130"/>
        <v>1</v>
      </c>
      <c r="H72" s="505"/>
      <c r="I72" s="502"/>
      <c r="J72" s="503"/>
      <c r="K72" s="129"/>
      <c r="L72" s="129"/>
      <c r="M72" s="129"/>
      <c r="N72" s="129">
        <v>18</v>
      </c>
      <c r="O72" s="129">
        <v>1</v>
      </c>
      <c r="P72" s="129"/>
      <c r="Q72" s="129"/>
      <c r="R72" s="129"/>
      <c r="S72" s="129"/>
      <c r="T72" s="129"/>
      <c r="U72" s="129"/>
      <c r="V72" s="123" t="str">
        <f t="shared" si="127"/>
        <v>TC8211-20</v>
      </c>
      <c r="W72" s="432" t="str">
        <f t="shared" si="128"/>
        <v>Автомашины засварчин</v>
      </c>
      <c r="X72" s="432"/>
      <c r="Y72" s="432"/>
      <c r="Z72" s="184">
        <f t="shared" si="18"/>
        <v>56</v>
      </c>
      <c r="AA72" s="129"/>
      <c r="AB72" s="129"/>
      <c r="AC72" s="45">
        <f t="shared" si="133"/>
        <v>9</v>
      </c>
      <c r="AD72" s="45">
        <f t="shared" si="134"/>
        <v>1</v>
      </c>
      <c r="AE72" s="129"/>
      <c r="AF72" s="129"/>
      <c r="AG72" s="129">
        <v>9</v>
      </c>
      <c r="AH72" s="129">
        <v>1</v>
      </c>
      <c r="AI72" s="129"/>
      <c r="AJ72" s="129"/>
      <c r="AK72" s="86">
        <f t="shared" si="131"/>
        <v>0</v>
      </c>
      <c r="AL72" s="86">
        <f t="shared" si="132"/>
        <v>0</v>
      </c>
      <c r="AM72" s="42"/>
      <c r="AN72" s="42"/>
      <c r="AO72" s="42"/>
      <c r="AP72" s="258"/>
    </row>
    <row r="73" spans="1:42" s="92" customFormat="1" ht="12.75" customHeight="1">
      <c r="A73" s="196" t="s">
        <v>282</v>
      </c>
      <c r="B73" s="511" t="s">
        <v>283</v>
      </c>
      <c r="C73" s="512"/>
      <c r="D73" s="218">
        <f t="shared" si="20"/>
        <v>57</v>
      </c>
      <c r="E73" s="504">
        <f t="shared" si="129"/>
        <v>19</v>
      </c>
      <c r="F73" s="505"/>
      <c r="G73" s="504">
        <f t="shared" si="130"/>
        <v>15</v>
      </c>
      <c r="H73" s="505"/>
      <c r="I73" s="502"/>
      <c r="J73" s="503"/>
      <c r="K73" s="129"/>
      <c r="L73" s="129"/>
      <c r="M73" s="129"/>
      <c r="N73" s="129">
        <v>19</v>
      </c>
      <c r="O73" s="129">
        <v>15</v>
      </c>
      <c r="P73" s="129"/>
      <c r="Q73" s="129"/>
      <c r="R73" s="129"/>
      <c r="S73" s="129"/>
      <c r="T73" s="129"/>
      <c r="U73" s="129"/>
      <c r="V73" s="123" t="str">
        <f t="shared" si="127"/>
        <v>AM7317-11</v>
      </c>
      <c r="W73" s="432" t="str">
        <f t="shared" si="128"/>
        <v>Бэлэг дурсгалын зүйл урлаач</v>
      </c>
      <c r="X73" s="432"/>
      <c r="Y73" s="432"/>
      <c r="Z73" s="184">
        <f t="shared" si="18"/>
        <v>57</v>
      </c>
      <c r="AA73" s="129"/>
      <c r="AB73" s="129"/>
      <c r="AC73" s="45">
        <f t="shared" si="133"/>
        <v>10</v>
      </c>
      <c r="AD73" s="45">
        <f t="shared" si="134"/>
        <v>7</v>
      </c>
      <c r="AE73" s="129"/>
      <c r="AF73" s="129"/>
      <c r="AG73" s="129">
        <v>10</v>
      </c>
      <c r="AH73" s="129">
        <v>7</v>
      </c>
      <c r="AI73" s="129"/>
      <c r="AJ73" s="129"/>
      <c r="AK73" s="86">
        <f t="shared" si="131"/>
        <v>0</v>
      </c>
      <c r="AL73" s="86">
        <f t="shared" si="132"/>
        <v>0</v>
      </c>
      <c r="AM73" s="42"/>
      <c r="AN73" s="42"/>
      <c r="AO73" s="42"/>
      <c r="AP73" s="258"/>
    </row>
    <row r="74" spans="1:42" s="92" customFormat="1">
      <c r="A74" s="112" t="s">
        <v>211</v>
      </c>
      <c r="B74" s="513" t="s">
        <v>212</v>
      </c>
      <c r="C74" s="514"/>
      <c r="D74" s="218">
        <f t="shared" si="20"/>
        <v>58</v>
      </c>
      <c r="E74" s="504">
        <f t="shared" si="129"/>
        <v>17</v>
      </c>
      <c r="F74" s="505"/>
      <c r="G74" s="504">
        <f t="shared" si="130"/>
        <v>0</v>
      </c>
      <c r="H74" s="505"/>
      <c r="I74" s="502"/>
      <c r="J74" s="503"/>
      <c r="K74" s="129"/>
      <c r="L74" s="129"/>
      <c r="M74" s="129"/>
      <c r="N74" s="129">
        <v>17</v>
      </c>
      <c r="O74" s="129"/>
      <c r="P74" s="129"/>
      <c r="Q74" s="129"/>
      <c r="R74" s="129"/>
      <c r="S74" s="129"/>
      <c r="T74" s="129"/>
      <c r="U74" s="129"/>
      <c r="V74" s="123" t="str">
        <f t="shared" si="127"/>
        <v>CF7115-24</v>
      </c>
      <c r="W74" s="432" t="str">
        <f t="shared" si="128"/>
        <v>Модон эдлэлийн мужаан</v>
      </c>
      <c r="X74" s="432"/>
      <c r="Y74" s="432"/>
      <c r="Z74" s="184">
        <f t="shared" si="18"/>
        <v>58</v>
      </c>
      <c r="AA74" s="129"/>
      <c r="AB74" s="129"/>
      <c r="AC74" s="45">
        <f t="shared" si="133"/>
        <v>7</v>
      </c>
      <c r="AD74" s="45">
        <f t="shared" si="134"/>
        <v>0</v>
      </c>
      <c r="AE74" s="129"/>
      <c r="AF74" s="129"/>
      <c r="AG74" s="129">
        <v>7</v>
      </c>
      <c r="AH74" s="129"/>
      <c r="AI74" s="129"/>
      <c r="AJ74" s="129"/>
      <c r="AK74" s="86">
        <f t="shared" si="131"/>
        <v>0</v>
      </c>
      <c r="AL74" s="86">
        <f t="shared" si="132"/>
        <v>0</v>
      </c>
      <c r="AM74" s="42"/>
      <c r="AN74" s="42"/>
      <c r="AO74" s="42"/>
      <c r="AP74" s="258"/>
    </row>
    <row r="75" spans="1:42" s="92" customFormat="1">
      <c r="A75" s="196" t="s">
        <v>55</v>
      </c>
      <c r="B75" s="511" t="s">
        <v>175</v>
      </c>
      <c r="C75" s="512"/>
      <c r="D75" s="218">
        <f t="shared" si="20"/>
        <v>59</v>
      </c>
      <c r="E75" s="504">
        <f t="shared" si="129"/>
        <v>16</v>
      </c>
      <c r="F75" s="505"/>
      <c r="G75" s="504">
        <f t="shared" si="130"/>
        <v>4</v>
      </c>
      <c r="H75" s="505"/>
      <c r="I75" s="502"/>
      <c r="J75" s="503"/>
      <c r="K75" s="129"/>
      <c r="L75" s="129"/>
      <c r="M75" s="129"/>
      <c r="N75" s="129">
        <v>16</v>
      </c>
      <c r="O75" s="129">
        <v>4</v>
      </c>
      <c r="P75" s="129"/>
      <c r="Q75" s="129"/>
      <c r="R75" s="129"/>
      <c r="S75" s="129"/>
      <c r="T75" s="129"/>
      <c r="U75" s="129"/>
      <c r="V75" s="123" t="str">
        <f t="shared" si="127"/>
        <v>CF7123-20</v>
      </c>
      <c r="W75" s="432" t="str">
        <f t="shared" si="128"/>
        <v>Барилгын засал-чимэглэлчин</v>
      </c>
      <c r="X75" s="432"/>
      <c r="Y75" s="432"/>
      <c r="Z75" s="184">
        <f t="shared" si="18"/>
        <v>59</v>
      </c>
      <c r="AA75" s="129"/>
      <c r="AB75" s="129"/>
      <c r="AC75" s="45">
        <f t="shared" si="133"/>
        <v>9</v>
      </c>
      <c r="AD75" s="45">
        <f t="shared" si="134"/>
        <v>2</v>
      </c>
      <c r="AE75" s="129"/>
      <c r="AF75" s="129"/>
      <c r="AG75" s="129">
        <v>9</v>
      </c>
      <c r="AH75" s="129">
        <v>2</v>
      </c>
      <c r="AI75" s="129"/>
      <c r="AJ75" s="129"/>
      <c r="AK75" s="86">
        <f t="shared" si="131"/>
        <v>0</v>
      </c>
      <c r="AL75" s="86">
        <f t="shared" si="132"/>
        <v>0</v>
      </c>
      <c r="AM75" s="42"/>
      <c r="AN75" s="42"/>
      <c r="AO75" s="42"/>
      <c r="AP75" s="258"/>
    </row>
    <row r="76" spans="1:42" s="92" customFormat="1">
      <c r="A76" s="112" t="s">
        <v>606</v>
      </c>
      <c r="B76" s="513" t="s">
        <v>308</v>
      </c>
      <c r="C76" s="514"/>
      <c r="D76" s="218">
        <f t="shared" si="20"/>
        <v>60</v>
      </c>
      <c r="E76" s="504">
        <f t="shared" si="129"/>
        <v>25</v>
      </c>
      <c r="F76" s="505"/>
      <c r="G76" s="504">
        <f t="shared" si="130"/>
        <v>2</v>
      </c>
      <c r="H76" s="505"/>
      <c r="I76" s="502"/>
      <c r="J76" s="503"/>
      <c r="K76" s="129"/>
      <c r="L76" s="129"/>
      <c r="M76" s="129"/>
      <c r="N76" s="129">
        <v>16</v>
      </c>
      <c r="O76" s="129">
        <v>2</v>
      </c>
      <c r="P76" s="129">
        <v>9</v>
      </c>
      <c r="Q76" s="129"/>
      <c r="R76" s="129"/>
      <c r="S76" s="129"/>
      <c r="T76" s="129"/>
      <c r="U76" s="129"/>
      <c r="V76" s="123" t="str">
        <f t="shared" si="127"/>
        <v>АТ7231-18</v>
      </c>
      <c r="W76" s="432" t="str">
        <f t="shared" si="128"/>
        <v>Тракторын механик</v>
      </c>
      <c r="X76" s="432"/>
      <c r="Y76" s="432"/>
      <c r="Z76" s="184">
        <f t="shared" si="18"/>
        <v>60</v>
      </c>
      <c r="AA76" s="129"/>
      <c r="AB76" s="129"/>
      <c r="AC76" s="45">
        <f t="shared" si="133"/>
        <v>10</v>
      </c>
      <c r="AD76" s="45">
        <f t="shared" si="134"/>
        <v>0</v>
      </c>
      <c r="AE76" s="129"/>
      <c r="AF76" s="129"/>
      <c r="AG76" s="129">
        <v>10</v>
      </c>
      <c r="AH76" s="129"/>
      <c r="AI76" s="129"/>
      <c r="AJ76" s="129"/>
      <c r="AK76" s="86">
        <f t="shared" si="131"/>
        <v>0</v>
      </c>
      <c r="AL76" s="86">
        <f t="shared" si="132"/>
        <v>0</v>
      </c>
      <c r="AM76" s="42"/>
      <c r="AN76" s="42"/>
      <c r="AO76" s="42"/>
      <c r="AP76" s="258"/>
    </row>
    <row r="77" spans="1:42" s="92" customFormat="1">
      <c r="A77" s="112"/>
      <c r="B77" s="511" t="s">
        <v>670</v>
      </c>
      <c r="C77" s="512"/>
      <c r="D77" s="218">
        <f t="shared" si="20"/>
        <v>61</v>
      </c>
      <c r="E77" s="504">
        <f t="shared" si="129"/>
        <v>6</v>
      </c>
      <c r="F77" s="505"/>
      <c r="G77" s="504">
        <f t="shared" si="130"/>
        <v>3</v>
      </c>
      <c r="H77" s="505"/>
      <c r="I77" s="502"/>
      <c r="J77" s="503"/>
      <c r="K77" s="129"/>
      <c r="L77" s="129"/>
      <c r="M77" s="129"/>
      <c r="N77" s="129"/>
      <c r="O77" s="129"/>
      <c r="P77" s="129"/>
      <c r="Q77" s="129"/>
      <c r="R77" s="129"/>
      <c r="S77" s="129"/>
      <c r="T77" s="129">
        <v>6</v>
      </c>
      <c r="U77" s="129">
        <v>3</v>
      </c>
      <c r="V77" s="123"/>
      <c r="W77" s="432" t="str">
        <f t="shared" si="128"/>
        <v>Тээврийн хэрэгслийн жолооч</v>
      </c>
      <c r="X77" s="432"/>
      <c r="Y77" s="432"/>
      <c r="Z77" s="184">
        <f t="shared" si="18"/>
        <v>61</v>
      </c>
      <c r="AA77" s="129"/>
      <c r="AB77" s="129"/>
      <c r="AC77" s="45">
        <f t="shared" si="133"/>
        <v>6</v>
      </c>
      <c r="AD77" s="45">
        <f t="shared" si="134"/>
        <v>3</v>
      </c>
      <c r="AE77" s="129"/>
      <c r="AF77" s="129"/>
      <c r="AG77" s="129"/>
      <c r="AH77" s="129"/>
      <c r="AI77" s="129">
        <v>6</v>
      </c>
      <c r="AJ77" s="129">
        <v>3</v>
      </c>
      <c r="AK77" s="86">
        <f t="shared" si="131"/>
        <v>0</v>
      </c>
      <c r="AL77" s="86">
        <f t="shared" si="132"/>
        <v>0</v>
      </c>
      <c r="AM77" s="42"/>
      <c r="AN77" s="42"/>
      <c r="AO77" s="42"/>
      <c r="AP77" s="258"/>
    </row>
    <row r="78" spans="1:42" s="182" customFormat="1">
      <c r="A78" s="527" t="s">
        <v>525</v>
      </c>
      <c r="B78" s="528"/>
      <c r="C78" s="529"/>
      <c r="D78" s="250">
        <f t="shared" si="20"/>
        <v>62</v>
      </c>
      <c r="E78" s="530">
        <f>SUM(E79:F85)</f>
        <v>104</v>
      </c>
      <c r="F78" s="531"/>
      <c r="G78" s="530">
        <f t="shared" ref="G78" si="135">SUM(G79:H85)</f>
        <v>66</v>
      </c>
      <c r="H78" s="531"/>
      <c r="I78" s="530">
        <f t="shared" ref="I78" si="136">SUM(I79:J85)</f>
        <v>0</v>
      </c>
      <c r="J78" s="531"/>
      <c r="K78" s="170">
        <f>SUM(K79:K85)</f>
        <v>0</v>
      </c>
      <c r="L78" s="170">
        <f t="shared" ref="L78:U78" si="137">SUM(L79:L85)</f>
        <v>0</v>
      </c>
      <c r="M78" s="170">
        <f t="shared" si="137"/>
        <v>0</v>
      </c>
      <c r="N78" s="170">
        <f t="shared" si="137"/>
        <v>91</v>
      </c>
      <c r="O78" s="170">
        <f t="shared" si="137"/>
        <v>61</v>
      </c>
      <c r="P78" s="170">
        <f t="shared" si="137"/>
        <v>13</v>
      </c>
      <c r="Q78" s="170">
        <f t="shared" si="137"/>
        <v>5</v>
      </c>
      <c r="R78" s="170">
        <f t="shared" si="137"/>
        <v>0</v>
      </c>
      <c r="S78" s="170">
        <f t="shared" si="137"/>
        <v>0</v>
      </c>
      <c r="T78" s="170">
        <f t="shared" si="137"/>
        <v>0</v>
      </c>
      <c r="U78" s="170">
        <f t="shared" si="137"/>
        <v>0</v>
      </c>
      <c r="V78" s="535" t="str">
        <f t="shared" si="1"/>
        <v>4.Булган аймаг дахь ХАА-н МСҮТ</v>
      </c>
      <c r="W78" s="536"/>
      <c r="X78" s="536"/>
      <c r="Y78" s="537"/>
      <c r="Z78" s="256">
        <f t="shared" si="18"/>
        <v>62</v>
      </c>
      <c r="AA78" s="170">
        <f>SUM(AA79:AA85)</f>
        <v>0</v>
      </c>
      <c r="AB78" s="170">
        <f t="shared" ref="AB78" si="138">SUM(AB79:AB85)</f>
        <v>0</v>
      </c>
      <c r="AC78" s="170">
        <f t="shared" ref="AC78" si="139">SUM(AC79:AC85)</f>
        <v>11</v>
      </c>
      <c r="AD78" s="170">
        <f t="shared" ref="AD78" si="140">SUM(AD79:AD85)</f>
        <v>6</v>
      </c>
      <c r="AE78" s="170">
        <f t="shared" ref="AE78" si="141">SUM(AE79:AE85)</f>
        <v>0</v>
      </c>
      <c r="AF78" s="170">
        <f t="shared" ref="AF78" si="142">SUM(AF79:AF85)</f>
        <v>0</v>
      </c>
      <c r="AG78" s="170">
        <f t="shared" ref="AG78" si="143">SUM(AG79:AG85)</f>
        <v>11</v>
      </c>
      <c r="AH78" s="170">
        <f t="shared" ref="AH78" si="144">SUM(AH79:AH85)</f>
        <v>6</v>
      </c>
      <c r="AI78" s="170">
        <f t="shared" ref="AI78" si="145">SUM(AI79:AI85)</f>
        <v>0</v>
      </c>
      <c r="AJ78" s="170">
        <f t="shared" ref="AJ78" si="146">SUM(AJ79:AJ85)</f>
        <v>0</v>
      </c>
      <c r="AK78" s="170">
        <f t="shared" ref="AK78" si="147">SUM(AK79:AK85)</f>
        <v>0</v>
      </c>
      <c r="AL78" s="170">
        <f>SUM(AL79:AL85)</f>
        <v>0</v>
      </c>
      <c r="AM78" s="170">
        <f t="shared" ref="AM78" si="148">SUM(AM79:AM85)</f>
        <v>0</v>
      </c>
      <c r="AN78" s="170">
        <f t="shared" ref="AN78" si="149">SUM(AN79:AN85)</f>
        <v>0</v>
      </c>
      <c r="AO78" s="170">
        <f t="shared" ref="AO78" si="150">SUM(AO79:AO85)</f>
        <v>0</v>
      </c>
      <c r="AP78" s="211">
        <f t="shared" ref="AP78" si="151">SUM(AP79:AP85)</f>
        <v>0</v>
      </c>
    </row>
    <row r="79" spans="1:42" s="100" customFormat="1">
      <c r="A79" s="212" t="s">
        <v>170</v>
      </c>
      <c r="B79" s="513" t="s">
        <v>292</v>
      </c>
      <c r="C79" s="514"/>
      <c r="D79" s="218">
        <f t="shared" si="20"/>
        <v>63</v>
      </c>
      <c r="E79" s="504">
        <f t="shared" si="92"/>
        <v>31</v>
      </c>
      <c r="F79" s="505"/>
      <c r="G79" s="504">
        <f t="shared" si="93"/>
        <v>27</v>
      </c>
      <c r="H79" s="505"/>
      <c r="I79" s="502"/>
      <c r="J79" s="503"/>
      <c r="K79" s="129"/>
      <c r="L79" s="129"/>
      <c r="M79" s="129"/>
      <c r="N79" s="129">
        <v>25</v>
      </c>
      <c r="O79" s="129">
        <v>24</v>
      </c>
      <c r="P79" s="129">
        <v>6</v>
      </c>
      <c r="Q79" s="129">
        <v>3</v>
      </c>
      <c r="R79" s="129"/>
      <c r="S79" s="129"/>
      <c r="T79" s="129"/>
      <c r="U79" s="129"/>
      <c r="V79" s="121" t="str">
        <f>+A79</f>
        <v>IF7513-23</v>
      </c>
      <c r="W79" s="526" t="str">
        <f>+B79</f>
        <v>Сүү боловсруулах үйлдвэрлэлийн ажилтан</v>
      </c>
      <c r="X79" s="526"/>
      <c r="Y79" s="526"/>
      <c r="Z79" s="184">
        <f t="shared" si="18"/>
        <v>63</v>
      </c>
      <c r="AA79" s="129"/>
      <c r="AB79" s="129"/>
      <c r="AC79" s="45">
        <f t="shared" ref="AC79:AC81" si="152">+AE79+AG79+AI79</f>
        <v>5</v>
      </c>
      <c r="AD79" s="45">
        <f t="shared" ref="AD79:AD81" si="153">+AF79+AH79+AJ79</f>
        <v>4</v>
      </c>
      <c r="AE79" s="129"/>
      <c r="AF79" s="129"/>
      <c r="AG79" s="129">
        <v>5</v>
      </c>
      <c r="AH79" s="129">
        <v>4</v>
      </c>
      <c r="AI79" s="129"/>
      <c r="AJ79" s="129"/>
      <c r="AK79" s="86">
        <f>+AM79+AO79</f>
        <v>0</v>
      </c>
      <c r="AL79" s="86">
        <f>+AN79+AP79</f>
        <v>0</v>
      </c>
      <c r="AM79" s="42"/>
      <c r="AN79" s="42"/>
      <c r="AO79" s="42"/>
      <c r="AP79" s="258"/>
    </row>
    <row r="80" spans="1:42" s="100" customFormat="1">
      <c r="A80" s="196" t="s">
        <v>245</v>
      </c>
      <c r="B80" s="511" t="s">
        <v>246</v>
      </c>
      <c r="C80" s="512"/>
      <c r="D80" s="218">
        <f t="shared" si="20"/>
        <v>64</v>
      </c>
      <c r="E80" s="504">
        <f t="shared" si="92"/>
        <v>20</v>
      </c>
      <c r="F80" s="505"/>
      <c r="G80" s="504">
        <f t="shared" si="93"/>
        <v>6</v>
      </c>
      <c r="H80" s="505"/>
      <c r="I80" s="502"/>
      <c r="J80" s="503"/>
      <c r="K80" s="129"/>
      <c r="L80" s="129"/>
      <c r="M80" s="129"/>
      <c r="N80" s="129">
        <v>13</v>
      </c>
      <c r="O80" s="129">
        <v>4</v>
      </c>
      <c r="P80" s="129">
        <v>7</v>
      </c>
      <c r="Q80" s="129">
        <v>2</v>
      </c>
      <c r="R80" s="129"/>
      <c r="S80" s="129"/>
      <c r="T80" s="129"/>
      <c r="U80" s="129"/>
      <c r="V80" s="121" t="str">
        <f t="shared" ref="V80:V85" si="154">+A80</f>
        <v>AH6121-23</v>
      </c>
      <c r="W80" s="526" t="str">
        <f t="shared" ref="W80:W85" si="155">+B80</f>
        <v>Малын асаргаа</v>
      </c>
      <c r="X80" s="526"/>
      <c r="Y80" s="526"/>
      <c r="Z80" s="184">
        <f t="shared" si="18"/>
        <v>64</v>
      </c>
      <c r="AA80" s="129"/>
      <c r="AB80" s="129"/>
      <c r="AC80" s="45">
        <f t="shared" si="152"/>
        <v>0</v>
      </c>
      <c r="AD80" s="45">
        <f t="shared" si="153"/>
        <v>0</v>
      </c>
      <c r="AE80" s="129"/>
      <c r="AF80" s="129"/>
      <c r="AG80" s="129"/>
      <c r="AH80" s="129"/>
      <c r="AI80" s="129"/>
      <c r="AJ80" s="129"/>
      <c r="AK80" s="86">
        <f t="shared" ref="AK80:AK83" si="156">+AM80+AO80</f>
        <v>0</v>
      </c>
      <c r="AL80" s="86">
        <f t="shared" ref="AL80:AL83" si="157">+AN80+AP80</f>
        <v>0</v>
      </c>
      <c r="AM80" s="42"/>
      <c r="AN80" s="42"/>
      <c r="AO80" s="42"/>
      <c r="AP80" s="258"/>
    </row>
    <row r="81" spans="1:42" s="100" customFormat="1">
      <c r="A81" s="212" t="s">
        <v>606</v>
      </c>
      <c r="B81" s="513" t="s">
        <v>308</v>
      </c>
      <c r="C81" s="514"/>
      <c r="D81" s="218">
        <f t="shared" si="20"/>
        <v>65</v>
      </c>
      <c r="E81" s="504">
        <f t="shared" si="92"/>
        <v>7</v>
      </c>
      <c r="F81" s="505"/>
      <c r="G81" s="504">
        <f t="shared" si="93"/>
        <v>0</v>
      </c>
      <c r="H81" s="505"/>
      <c r="I81" s="502"/>
      <c r="J81" s="503"/>
      <c r="K81" s="129"/>
      <c r="L81" s="129"/>
      <c r="M81" s="129"/>
      <c r="N81" s="129">
        <v>7</v>
      </c>
      <c r="O81" s="129">
        <v>0</v>
      </c>
      <c r="P81" s="129"/>
      <c r="Q81" s="129"/>
      <c r="R81" s="129"/>
      <c r="S81" s="129"/>
      <c r="T81" s="129"/>
      <c r="U81" s="129"/>
      <c r="V81" s="121" t="str">
        <f t="shared" si="154"/>
        <v>АТ7231-18</v>
      </c>
      <c r="W81" s="526" t="str">
        <f t="shared" si="155"/>
        <v>Тракторын механик</v>
      </c>
      <c r="X81" s="526"/>
      <c r="Y81" s="526"/>
      <c r="Z81" s="184">
        <f t="shared" si="18"/>
        <v>65</v>
      </c>
      <c r="AA81" s="129"/>
      <c r="AB81" s="129"/>
      <c r="AC81" s="45">
        <f t="shared" si="152"/>
        <v>1</v>
      </c>
      <c r="AD81" s="45">
        <f t="shared" si="153"/>
        <v>0</v>
      </c>
      <c r="AE81" s="129"/>
      <c r="AF81" s="129"/>
      <c r="AG81" s="129">
        <v>1</v>
      </c>
      <c r="AH81" s="129"/>
      <c r="AI81" s="129"/>
      <c r="AJ81" s="129"/>
      <c r="AK81" s="86">
        <f t="shared" si="156"/>
        <v>0</v>
      </c>
      <c r="AL81" s="86">
        <f t="shared" si="157"/>
        <v>0</v>
      </c>
      <c r="AM81" s="42"/>
      <c r="AN81" s="42"/>
      <c r="AO81" s="42"/>
      <c r="AP81" s="258"/>
    </row>
    <row r="82" spans="1:42" s="100" customFormat="1" ht="12.75" customHeight="1">
      <c r="A82" s="196" t="s">
        <v>243</v>
      </c>
      <c r="B82" s="511" t="s">
        <v>309</v>
      </c>
      <c r="C82" s="512"/>
      <c r="D82" s="218">
        <f t="shared" si="20"/>
        <v>66</v>
      </c>
      <c r="E82" s="504">
        <f t="shared" si="92"/>
        <v>13</v>
      </c>
      <c r="F82" s="505"/>
      <c r="G82" s="504">
        <f t="shared" si="93"/>
        <v>9</v>
      </c>
      <c r="H82" s="505"/>
      <c r="I82" s="502"/>
      <c r="J82" s="503"/>
      <c r="K82" s="129"/>
      <c r="L82" s="129"/>
      <c r="M82" s="129"/>
      <c r="N82" s="129">
        <v>13</v>
      </c>
      <c r="O82" s="129">
        <v>9</v>
      </c>
      <c r="P82" s="129"/>
      <c r="Q82" s="129"/>
      <c r="R82" s="129"/>
      <c r="S82" s="129"/>
      <c r="T82" s="129"/>
      <c r="U82" s="129"/>
      <c r="V82" s="121" t="str">
        <f t="shared" si="154"/>
        <v>AF6112-13</v>
      </c>
      <c r="W82" s="526" t="str">
        <f t="shared" si="155"/>
        <v>Жимс, жимсгэний аж ахуйн фермер</v>
      </c>
      <c r="X82" s="526"/>
      <c r="Y82" s="526"/>
      <c r="Z82" s="184">
        <f t="shared" ref="Z82:Z145" si="158">+D82</f>
        <v>66</v>
      </c>
      <c r="AA82" s="129"/>
      <c r="AB82" s="129"/>
      <c r="AC82" s="45">
        <f t="shared" ref="AC82:AC85" si="159">+AE82+AG82+AI82</f>
        <v>2</v>
      </c>
      <c r="AD82" s="45">
        <f t="shared" ref="AD82:AD85" si="160">+AF82+AH82+AJ82</f>
        <v>1</v>
      </c>
      <c r="AE82" s="129"/>
      <c r="AF82" s="129"/>
      <c r="AG82" s="129">
        <v>2</v>
      </c>
      <c r="AH82" s="129">
        <v>1</v>
      </c>
      <c r="AI82" s="129"/>
      <c r="AJ82" s="129"/>
      <c r="AK82" s="86">
        <f t="shared" si="156"/>
        <v>0</v>
      </c>
      <c r="AL82" s="86">
        <f t="shared" si="157"/>
        <v>0</v>
      </c>
      <c r="AM82" s="42"/>
      <c r="AN82" s="42"/>
      <c r="AO82" s="42"/>
      <c r="AP82" s="258"/>
    </row>
    <row r="83" spans="1:42" s="100" customFormat="1">
      <c r="A83" s="212" t="s">
        <v>167</v>
      </c>
      <c r="B83" s="513" t="s">
        <v>218</v>
      </c>
      <c r="C83" s="514"/>
      <c r="D83" s="218">
        <f t="shared" ref="D83:D146" si="161">+D82+1</f>
        <v>67</v>
      </c>
      <c r="E83" s="504">
        <f t="shared" ref="E83:E85" si="162">+I83+L83+N83+P83+R83+T83+AA83</f>
        <v>14</v>
      </c>
      <c r="F83" s="505"/>
      <c r="G83" s="504">
        <f t="shared" ref="G83:G85" si="163">+K83+M83+O83+Q83+S83+U83+AB83</f>
        <v>12</v>
      </c>
      <c r="H83" s="505"/>
      <c r="I83" s="502"/>
      <c r="J83" s="503"/>
      <c r="K83" s="129"/>
      <c r="L83" s="129"/>
      <c r="M83" s="129"/>
      <c r="N83" s="129">
        <v>14</v>
      </c>
      <c r="O83" s="129">
        <v>12</v>
      </c>
      <c r="P83" s="129"/>
      <c r="Q83" s="129"/>
      <c r="R83" s="129"/>
      <c r="S83" s="129"/>
      <c r="T83" s="129"/>
      <c r="U83" s="129"/>
      <c r="V83" s="121" t="str">
        <f t="shared" si="154"/>
        <v>AF6112-25</v>
      </c>
      <c r="W83" s="526" t="str">
        <f t="shared" si="155"/>
        <v>Хүлэмжийн аж ахуйн фермер</v>
      </c>
      <c r="X83" s="526"/>
      <c r="Y83" s="526"/>
      <c r="Z83" s="184">
        <f t="shared" si="158"/>
        <v>67</v>
      </c>
      <c r="AA83" s="129"/>
      <c r="AB83" s="129"/>
      <c r="AC83" s="45">
        <f t="shared" si="159"/>
        <v>0</v>
      </c>
      <c r="AD83" s="45">
        <f t="shared" si="160"/>
        <v>0</v>
      </c>
      <c r="AE83" s="129"/>
      <c r="AF83" s="129"/>
      <c r="AG83" s="129"/>
      <c r="AH83" s="129"/>
      <c r="AI83" s="129"/>
      <c r="AJ83" s="129"/>
      <c r="AK83" s="86">
        <f t="shared" si="156"/>
        <v>0</v>
      </c>
      <c r="AL83" s="86">
        <f t="shared" si="157"/>
        <v>0</v>
      </c>
      <c r="AM83" s="42"/>
      <c r="AN83" s="42"/>
      <c r="AO83" s="42"/>
      <c r="AP83" s="258"/>
    </row>
    <row r="84" spans="1:42" s="100" customFormat="1">
      <c r="A84" s="196" t="s">
        <v>221</v>
      </c>
      <c r="B84" s="511" t="s">
        <v>222</v>
      </c>
      <c r="C84" s="512"/>
      <c r="D84" s="218">
        <f t="shared" si="161"/>
        <v>68</v>
      </c>
      <c r="E84" s="504">
        <f t="shared" si="162"/>
        <v>13</v>
      </c>
      <c r="F84" s="505"/>
      <c r="G84" s="504">
        <f t="shared" si="163"/>
        <v>11</v>
      </c>
      <c r="H84" s="505"/>
      <c r="I84" s="502"/>
      <c r="J84" s="503"/>
      <c r="K84" s="129"/>
      <c r="L84" s="129"/>
      <c r="M84" s="129"/>
      <c r="N84" s="129">
        <v>13</v>
      </c>
      <c r="O84" s="129">
        <v>11</v>
      </c>
      <c r="P84" s="129"/>
      <c r="Q84" s="129"/>
      <c r="R84" s="129"/>
      <c r="S84" s="129"/>
      <c r="T84" s="129"/>
      <c r="U84" s="129"/>
      <c r="V84" s="121" t="str">
        <f t="shared" si="154"/>
        <v>AF6112-24</v>
      </c>
      <c r="W84" s="526" t="str">
        <f t="shared" si="155"/>
        <v>Хүнсний ногооны фермер</v>
      </c>
      <c r="X84" s="526"/>
      <c r="Y84" s="526"/>
      <c r="Z84" s="184">
        <f t="shared" si="158"/>
        <v>68</v>
      </c>
      <c r="AA84" s="129"/>
      <c r="AB84" s="129"/>
      <c r="AC84" s="45">
        <f t="shared" si="159"/>
        <v>2</v>
      </c>
      <c r="AD84" s="45">
        <f t="shared" si="160"/>
        <v>1</v>
      </c>
      <c r="AE84" s="129"/>
      <c r="AF84" s="129"/>
      <c r="AG84" s="129">
        <v>2</v>
      </c>
      <c r="AH84" s="129">
        <v>1</v>
      </c>
      <c r="AI84" s="129"/>
      <c r="AJ84" s="129"/>
      <c r="AK84" s="86">
        <f>+AM84+AO84</f>
        <v>0</v>
      </c>
      <c r="AL84" s="86">
        <f>+AN84+AP84</f>
        <v>0</v>
      </c>
      <c r="AM84" s="42"/>
      <c r="AN84" s="42"/>
      <c r="AO84" s="42"/>
      <c r="AP84" s="258"/>
    </row>
    <row r="85" spans="1:42" s="100" customFormat="1">
      <c r="A85" s="196" t="s">
        <v>225</v>
      </c>
      <c r="B85" s="511" t="s">
        <v>226</v>
      </c>
      <c r="C85" s="512"/>
      <c r="D85" s="218">
        <f t="shared" si="161"/>
        <v>69</v>
      </c>
      <c r="E85" s="504">
        <f t="shared" si="162"/>
        <v>6</v>
      </c>
      <c r="F85" s="505"/>
      <c r="G85" s="504">
        <f t="shared" si="163"/>
        <v>1</v>
      </c>
      <c r="H85" s="505"/>
      <c r="I85" s="502"/>
      <c r="J85" s="503"/>
      <c r="K85" s="129"/>
      <c r="L85" s="129"/>
      <c r="M85" s="129"/>
      <c r="N85" s="129">
        <v>6</v>
      </c>
      <c r="O85" s="129">
        <v>1</v>
      </c>
      <c r="P85" s="129"/>
      <c r="Q85" s="129"/>
      <c r="R85" s="129"/>
      <c r="S85" s="129"/>
      <c r="T85" s="129"/>
      <c r="U85" s="129"/>
      <c r="V85" s="121" t="str">
        <f t="shared" si="154"/>
        <v>NF6210-21</v>
      </c>
      <c r="W85" s="526" t="str">
        <f t="shared" si="155"/>
        <v>Ойжуулагч</v>
      </c>
      <c r="X85" s="526"/>
      <c r="Y85" s="526"/>
      <c r="Z85" s="184">
        <f t="shared" si="158"/>
        <v>69</v>
      </c>
      <c r="AA85" s="129"/>
      <c r="AB85" s="129"/>
      <c r="AC85" s="45">
        <f t="shared" si="159"/>
        <v>1</v>
      </c>
      <c r="AD85" s="45">
        <f t="shared" si="160"/>
        <v>0</v>
      </c>
      <c r="AE85" s="129"/>
      <c r="AF85" s="129"/>
      <c r="AG85" s="129">
        <v>1</v>
      </c>
      <c r="AH85" s="129"/>
      <c r="AI85" s="129"/>
      <c r="AJ85" s="129"/>
      <c r="AK85" s="86">
        <f t="shared" ref="AK85" si="164">+AM85+AO85</f>
        <v>0</v>
      </c>
      <c r="AL85" s="86">
        <f t="shared" ref="AL85" si="165">+AN85+AP85</f>
        <v>0</v>
      </c>
      <c r="AM85" s="42"/>
      <c r="AN85" s="42"/>
      <c r="AO85" s="42"/>
      <c r="AP85" s="258"/>
    </row>
    <row r="86" spans="1:42" s="87" customFormat="1">
      <c r="A86" s="583" t="s">
        <v>526</v>
      </c>
      <c r="B86" s="584"/>
      <c r="C86" s="585"/>
      <c r="D86" s="250">
        <f t="shared" si="161"/>
        <v>70</v>
      </c>
      <c r="E86" s="530">
        <f>SUM(E87:F100)</f>
        <v>172</v>
      </c>
      <c r="F86" s="531"/>
      <c r="G86" s="530">
        <f t="shared" ref="G86" si="166">SUM(G87:H100)</f>
        <v>86</v>
      </c>
      <c r="H86" s="531"/>
      <c r="I86" s="530">
        <f t="shared" ref="I86" si="167">SUM(I87:J100)</f>
        <v>0</v>
      </c>
      <c r="J86" s="531"/>
      <c r="K86" s="170">
        <f>SUM(K87:K100)</f>
        <v>0</v>
      </c>
      <c r="L86" s="170">
        <f t="shared" ref="L86:U86" si="168">SUM(L87:L100)</f>
        <v>0</v>
      </c>
      <c r="M86" s="170">
        <f t="shared" si="168"/>
        <v>0</v>
      </c>
      <c r="N86" s="170">
        <f t="shared" si="168"/>
        <v>90</v>
      </c>
      <c r="O86" s="170">
        <f t="shared" si="168"/>
        <v>40</v>
      </c>
      <c r="P86" s="170">
        <f t="shared" si="168"/>
        <v>82</v>
      </c>
      <c r="Q86" s="170">
        <f t="shared" si="168"/>
        <v>46</v>
      </c>
      <c r="R86" s="170">
        <f t="shared" si="168"/>
        <v>0</v>
      </c>
      <c r="S86" s="170">
        <f t="shared" si="168"/>
        <v>0</v>
      </c>
      <c r="T86" s="170">
        <f t="shared" si="168"/>
        <v>0</v>
      </c>
      <c r="U86" s="170">
        <f t="shared" si="168"/>
        <v>0</v>
      </c>
      <c r="V86" s="535" t="str">
        <f t="shared" si="1"/>
        <v>5.Говь-Алтай аймаг дахь МСҮТ</v>
      </c>
      <c r="W86" s="536"/>
      <c r="X86" s="536"/>
      <c r="Y86" s="537"/>
      <c r="Z86" s="256">
        <f t="shared" si="158"/>
        <v>70</v>
      </c>
      <c r="AA86" s="170">
        <f t="shared" ref="AA86" si="169">SUM(AA87:AA100)</f>
        <v>0</v>
      </c>
      <c r="AB86" s="170">
        <f t="shared" ref="AB86" si="170">SUM(AB87:AB100)</f>
        <v>0</v>
      </c>
      <c r="AC86" s="170">
        <f t="shared" ref="AC86" si="171">SUM(AC87:AC100)</f>
        <v>14</v>
      </c>
      <c r="AD86" s="170">
        <f t="shared" ref="AD86" si="172">SUM(AD87:AD100)</f>
        <v>8</v>
      </c>
      <c r="AE86" s="170">
        <f t="shared" ref="AE86" si="173">SUM(AE87:AE100)</f>
        <v>0</v>
      </c>
      <c r="AF86" s="170">
        <f t="shared" ref="AF86" si="174">SUM(AF87:AF100)</f>
        <v>0</v>
      </c>
      <c r="AG86" s="170">
        <f t="shared" ref="AG86" si="175">SUM(AG87:AG100)</f>
        <v>14</v>
      </c>
      <c r="AH86" s="170">
        <f t="shared" ref="AH86" si="176">SUM(AH87:AH100)</f>
        <v>8</v>
      </c>
      <c r="AI86" s="170">
        <f t="shared" ref="AI86" si="177">SUM(AI87:AI100)</f>
        <v>0</v>
      </c>
      <c r="AJ86" s="170">
        <f t="shared" ref="AJ86" si="178">SUM(AJ87:AJ100)</f>
        <v>0</v>
      </c>
      <c r="AK86" s="170">
        <f t="shared" ref="AK86" si="179">SUM(AK87:AK100)</f>
        <v>4</v>
      </c>
      <c r="AL86" s="170">
        <f t="shared" ref="AL86" si="180">SUM(AL87:AL100)</f>
        <v>4</v>
      </c>
      <c r="AM86" s="170">
        <f t="shared" ref="AM86" si="181">SUM(AM87:AM100)</f>
        <v>3</v>
      </c>
      <c r="AN86" s="170">
        <f t="shared" ref="AN86" si="182">SUM(AN87:AN100)</f>
        <v>3</v>
      </c>
      <c r="AO86" s="170">
        <f t="shared" ref="AO86" si="183">SUM(AO87:AO100)</f>
        <v>1</v>
      </c>
      <c r="AP86" s="211">
        <f t="shared" ref="AP86" si="184">SUM(AP87:AP100)</f>
        <v>1</v>
      </c>
    </row>
    <row r="87" spans="1:42" s="6" customFormat="1" ht="12.75" customHeight="1">
      <c r="A87" s="196" t="s">
        <v>54</v>
      </c>
      <c r="B87" s="511" t="s">
        <v>50</v>
      </c>
      <c r="C87" s="512"/>
      <c r="D87" s="218">
        <f t="shared" si="161"/>
        <v>71</v>
      </c>
      <c r="E87" s="504">
        <f t="shared" ref="E87" si="185">+I87+L87+N87+P87+R87+T87+AA87</f>
        <v>15</v>
      </c>
      <c r="F87" s="505"/>
      <c r="G87" s="504">
        <f t="shared" ref="G87" si="186">+K87+M87+O87+Q87+S87+U87+AB87</f>
        <v>15</v>
      </c>
      <c r="H87" s="505"/>
      <c r="I87" s="494"/>
      <c r="J87" s="495"/>
      <c r="K87" s="118"/>
      <c r="L87" s="118"/>
      <c r="M87" s="118"/>
      <c r="N87" s="118"/>
      <c r="O87" s="118"/>
      <c r="P87" s="118">
        <v>15</v>
      </c>
      <c r="Q87" s="118">
        <v>15</v>
      </c>
      <c r="R87" s="118"/>
      <c r="S87" s="118"/>
      <c r="T87" s="118"/>
      <c r="U87" s="118"/>
      <c r="V87" s="508" t="str">
        <f>+B87</f>
        <v>Оёмол бүтээгдэхүүний оёдолчин</v>
      </c>
      <c r="W87" s="509"/>
      <c r="X87" s="509"/>
      <c r="Y87" s="510"/>
      <c r="Z87" s="184">
        <f t="shared" si="158"/>
        <v>71</v>
      </c>
      <c r="AA87" s="118"/>
      <c r="AB87" s="118"/>
      <c r="AC87" s="45">
        <f t="shared" ref="AC87:AC93" si="187">+AE87+AG87+AI87</f>
        <v>2</v>
      </c>
      <c r="AD87" s="45">
        <f t="shared" ref="AD87:AD93" si="188">+AF87+AH87+AJ87</f>
        <v>2</v>
      </c>
      <c r="AE87" s="118"/>
      <c r="AF87" s="118"/>
      <c r="AG87" s="118">
        <v>2</v>
      </c>
      <c r="AH87" s="118">
        <v>2</v>
      </c>
      <c r="AI87" s="118"/>
      <c r="AJ87" s="118"/>
      <c r="AK87" s="86">
        <f>+AM87+AO87</f>
        <v>3</v>
      </c>
      <c r="AL87" s="86">
        <f>+AN87+AP87</f>
        <v>3</v>
      </c>
      <c r="AM87" s="10">
        <v>3</v>
      </c>
      <c r="AN87" s="10">
        <v>3</v>
      </c>
      <c r="AO87" s="10"/>
      <c r="AP87" s="224"/>
    </row>
    <row r="88" spans="1:42" s="6" customFormat="1" ht="12.75" customHeight="1">
      <c r="A88" s="212" t="s">
        <v>160</v>
      </c>
      <c r="B88" s="513" t="s">
        <v>248</v>
      </c>
      <c r="C88" s="514"/>
      <c r="D88" s="218">
        <f t="shared" si="161"/>
        <v>72</v>
      </c>
      <c r="E88" s="504">
        <f t="shared" ref="E88:E100" si="189">+I88+L88+N88+P88+R88+T88+AA88</f>
        <v>7</v>
      </c>
      <c r="F88" s="505"/>
      <c r="G88" s="504">
        <f t="shared" ref="G88:G100" si="190">+K88+M88+O88+Q88+S88+U88+AB88</f>
        <v>7</v>
      </c>
      <c r="H88" s="505"/>
      <c r="I88" s="494"/>
      <c r="J88" s="495"/>
      <c r="K88" s="118"/>
      <c r="L88" s="118"/>
      <c r="M88" s="118"/>
      <c r="N88" s="118"/>
      <c r="O88" s="118"/>
      <c r="P88" s="118">
        <v>7</v>
      </c>
      <c r="Q88" s="118">
        <v>7</v>
      </c>
      <c r="R88" s="118"/>
      <c r="S88" s="118"/>
      <c r="T88" s="118"/>
      <c r="U88" s="118"/>
      <c r="V88" s="508" t="str">
        <f t="shared" ref="V88:V100" si="191">+B88</f>
        <v>Талх, нарийн боов үйлдвэрлэлийн технологийн ажилтан</v>
      </c>
      <c r="W88" s="509"/>
      <c r="X88" s="509"/>
      <c r="Y88" s="510"/>
      <c r="Z88" s="184">
        <f t="shared" si="158"/>
        <v>72</v>
      </c>
      <c r="AA88" s="118"/>
      <c r="AB88" s="118"/>
      <c r="AC88" s="45">
        <f t="shared" si="187"/>
        <v>2</v>
      </c>
      <c r="AD88" s="45">
        <f t="shared" si="188"/>
        <v>2</v>
      </c>
      <c r="AE88" s="118"/>
      <c r="AF88" s="118"/>
      <c r="AG88" s="118">
        <v>2</v>
      </c>
      <c r="AH88" s="118">
        <v>2</v>
      </c>
      <c r="AI88" s="118"/>
      <c r="AJ88" s="118"/>
      <c r="AK88" s="86">
        <f t="shared" ref="AK88:AK100" si="192">+AM88+AO88</f>
        <v>0</v>
      </c>
      <c r="AL88" s="86">
        <f t="shared" ref="AL88:AL100" si="193">+AN88+AP88</f>
        <v>0</v>
      </c>
      <c r="AM88" s="10"/>
      <c r="AN88" s="10"/>
      <c r="AO88" s="10"/>
      <c r="AP88" s="224"/>
    </row>
    <row r="89" spans="1:42" s="6" customFormat="1">
      <c r="A89" s="212" t="s">
        <v>161</v>
      </c>
      <c r="B89" s="455" t="s">
        <v>60</v>
      </c>
      <c r="C89" s="456"/>
      <c r="D89" s="218">
        <f t="shared" si="161"/>
        <v>73</v>
      </c>
      <c r="E89" s="504">
        <f t="shared" si="189"/>
        <v>14</v>
      </c>
      <c r="F89" s="505"/>
      <c r="G89" s="504">
        <f t="shared" si="190"/>
        <v>14</v>
      </c>
      <c r="H89" s="505"/>
      <c r="I89" s="494"/>
      <c r="J89" s="495"/>
      <c r="K89" s="118"/>
      <c r="L89" s="118"/>
      <c r="M89" s="118"/>
      <c r="N89" s="118"/>
      <c r="O89" s="118"/>
      <c r="P89" s="118">
        <v>14</v>
      </c>
      <c r="Q89" s="118">
        <v>14</v>
      </c>
      <c r="R89" s="118"/>
      <c r="S89" s="118"/>
      <c r="T89" s="118"/>
      <c r="U89" s="118"/>
      <c r="V89" s="508" t="str">
        <f t="shared" si="191"/>
        <v>Гоо засалч</v>
      </c>
      <c r="W89" s="509"/>
      <c r="X89" s="509"/>
      <c r="Y89" s="510"/>
      <c r="Z89" s="184">
        <f t="shared" si="158"/>
        <v>73</v>
      </c>
      <c r="AA89" s="118"/>
      <c r="AB89" s="118"/>
      <c r="AC89" s="45">
        <f t="shared" si="187"/>
        <v>3</v>
      </c>
      <c r="AD89" s="45">
        <f t="shared" si="188"/>
        <v>3</v>
      </c>
      <c r="AE89" s="118"/>
      <c r="AF89" s="118"/>
      <c r="AG89" s="118">
        <v>3</v>
      </c>
      <c r="AH89" s="118">
        <v>3</v>
      </c>
      <c r="AI89" s="118"/>
      <c r="AJ89" s="118"/>
      <c r="AK89" s="86">
        <f t="shared" si="192"/>
        <v>0</v>
      </c>
      <c r="AL89" s="86">
        <f t="shared" si="193"/>
        <v>0</v>
      </c>
      <c r="AM89" s="10"/>
      <c r="AN89" s="10"/>
      <c r="AO89" s="10"/>
      <c r="AP89" s="224"/>
    </row>
    <row r="90" spans="1:42" s="6" customFormat="1" ht="12.75" customHeight="1">
      <c r="A90" s="196" t="s">
        <v>162</v>
      </c>
      <c r="B90" s="513" t="s">
        <v>249</v>
      </c>
      <c r="C90" s="514"/>
      <c r="D90" s="218">
        <f t="shared" si="161"/>
        <v>74</v>
      </c>
      <c r="E90" s="504">
        <f t="shared" si="189"/>
        <v>10</v>
      </c>
      <c r="F90" s="505"/>
      <c r="G90" s="504">
        <f t="shared" si="190"/>
        <v>4</v>
      </c>
      <c r="H90" s="505"/>
      <c r="I90" s="494"/>
      <c r="J90" s="495"/>
      <c r="K90" s="118"/>
      <c r="L90" s="118"/>
      <c r="M90" s="118"/>
      <c r="N90" s="118"/>
      <c r="O90" s="118"/>
      <c r="P90" s="118">
        <v>10</v>
      </c>
      <c r="Q90" s="118">
        <v>4</v>
      </c>
      <c r="R90" s="118"/>
      <c r="S90" s="118"/>
      <c r="T90" s="118"/>
      <c r="U90" s="118"/>
      <c r="V90" s="508" t="str">
        <f t="shared" si="191"/>
        <v>Цахим тоног төхөөрөмжийн үйлчилгээний ажилтан</v>
      </c>
      <c r="W90" s="509"/>
      <c r="X90" s="509"/>
      <c r="Y90" s="510"/>
      <c r="Z90" s="184">
        <f t="shared" si="158"/>
        <v>74</v>
      </c>
      <c r="AA90" s="118"/>
      <c r="AB90" s="118"/>
      <c r="AC90" s="45">
        <f t="shared" si="187"/>
        <v>0</v>
      </c>
      <c r="AD90" s="45">
        <f t="shared" si="188"/>
        <v>0</v>
      </c>
      <c r="AE90" s="118"/>
      <c r="AF90" s="118"/>
      <c r="AG90" s="118">
        <v>0</v>
      </c>
      <c r="AH90" s="118">
        <v>0</v>
      </c>
      <c r="AI90" s="118"/>
      <c r="AJ90" s="118"/>
      <c r="AK90" s="86">
        <f t="shared" si="192"/>
        <v>0</v>
      </c>
      <c r="AL90" s="86">
        <f t="shared" si="193"/>
        <v>0</v>
      </c>
      <c r="AM90" s="10"/>
      <c r="AN90" s="10"/>
      <c r="AO90" s="10"/>
      <c r="AP90" s="224"/>
    </row>
    <row r="91" spans="1:42" s="6" customFormat="1">
      <c r="A91" s="196" t="s">
        <v>57</v>
      </c>
      <c r="B91" s="511" t="s">
        <v>52</v>
      </c>
      <c r="C91" s="512"/>
      <c r="D91" s="218">
        <f t="shared" si="161"/>
        <v>75</v>
      </c>
      <c r="E91" s="504">
        <f t="shared" si="189"/>
        <v>11</v>
      </c>
      <c r="F91" s="505"/>
      <c r="G91" s="504">
        <f t="shared" si="190"/>
        <v>0</v>
      </c>
      <c r="H91" s="505"/>
      <c r="I91" s="494"/>
      <c r="J91" s="495"/>
      <c r="K91" s="118"/>
      <c r="L91" s="118"/>
      <c r="M91" s="118"/>
      <c r="N91" s="118"/>
      <c r="O91" s="118"/>
      <c r="P91" s="118">
        <v>11</v>
      </c>
      <c r="Q91" s="118">
        <v>0</v>
      </c>
      <c r="R91" s="118"/>
      <c r="S91" s="118"/>
      <c r="T91" s="118"/>
      <c r="U91" s="118"/>
      <c r="V91" s="508" t="str">
        <f t="shared" si="191"/>
        <v>Автомашины засварчин</v>
      </c>
      <c r="W91" s="509"/>
      <c r="X91" s="509"/>
      <c r="Y91" s="510"/>
      <c r="Z91" s="184">
        <f t="shared" si="158"/>
        <v>75</v>
      </c>
      <c r="AA91" s="118"/>
      <c r="AB91" s="118"/>
      <c r="AC91" s="45">
        <f t="shared" si="187"/>
        <v>1</v>
      </c>
      <c r="AD91" s="45">
        <f t="shared" si="188"/>
        <v>0</v>
      </c>
      <c r="AE91" s="118"/>
      <c r="AF91" s="118"/>
      <c r="AG91" s="118">
        <v>1</v>
      </c>
      <c r="AH91" s="118">
        <v>0</v>
      </c>
      <c r="AI91" s="118"/>
      <c r="AJ91" s="118"/>
      <c r="AK91" s="86">
        <f t="shared" si="192"/>
        <v>0</v>
      </c>
      <c r="AL91" s="86">
        <f t="shared" si="193"/>
        <v>0</v>
      </c>
      <c r="AM91" s="10"/>
      <c r="AN91" s="10"/>
      <c r="AO91" s="10"/>
      <c r="AP91" s="224"/>
    </row>
    <row r="92" spans="1:42" s="6" customFormat="1">
      <c r="A92" s="196" t="s">
        <v>58</v>
      </c>
      <c r="B92" s="511" t="s">
        <v>208</v>
      </c>
      <c r="C92" s="512"/>
      <c r="D92" s="218">
        <f t="shared" si="161"/>
        <v>76</v>
      </c>
      <c r="E92" s="504">
        <f t="shared" si="189"/>
        <v>5</v>
      </c>
      <c r="F92" s="505"/>
      <c r="G92" s="504">
        <f t="shared" si="190"/>
        <v>1</v>
      </c>
      <c r="H92" s="505"/>
      <c r="I92" s="494"/>
      <c r="J92" s="495"/>
      <c r="K92" s="118"/>
      <c r="L92" s="118"/>
      <c r="M92" s="118"/>
      <c r="N92" s="118"/>
      <c r="O92" s="118"/>
      <c r="P92" s="118">
        <v>5</v>
      </c>
      <c r="Q92" s="118">
        <v>1</v>
      </c>
      <c r="R92" s="118"/>
      <c r="S92" s="118"/>
      <c r="T92" s="118"/>
      <c r="U92" s="118"/>
      <c r="V92" s="508" t="str">
        <f t="shared" si="191"/>
        <v>Барилгын өрөг угсрагч</v>
      </c>
      <c r="W92" s="509"/>
      <c r="X92" s="509"/>
      <c r="Y92" s="510"/>
      <c r="Z92" s="184">
        <f t="shared" si="158"/>
        <v>76</v>
      </c>
      <c r="AA92" s="118"/>
      <c r="AB92" s="118"/>
      <c r="AC92" s="45">
        <f t="shared" si="187"/>
        <v>1</v>
      </c>
      <c r="AD92" s="45">
        <f t="shared" si="188"/>
        <v>0</v>
      </c>
      <c r="AE92" s="118"/>
      <c r="AF92" s="118"/>
      <c r="AG92" s="118">
        <v>1</v>
      </c>
      <c r="AH92" s="118">
        <v>0</v>
      </c>
      <c r="AI92" s="118"/>
      <c r="AJ92" s="118"/>
      <c r="AK92" s="86">
        <f t="shared" si="192"/>
        <v>1</v>
      </c>
      <c r="AL92" s="86">
        <f t="shared" si="193"/>
        <v>1</v>
      </c>
      <c r="AM92" s="10"/>
      <c r="AN92" s="10"/>
      <c r="AO92" s="10">
        <v>1</v>
      </c>
      <c r="AP92" s="224">
        <v>1</v>
      </c>
    </row>
    <row r="93" spans="1:42" s="6" customFormat="1">
      <c r="A93" s="196" t="s">
        <v>163</v>
      </c>
      <c r="B93" s="511" t="s">
        <v>53</v>
      </c>
      <c r="C93" s="512"/>
      <c r="D93" s="218">
        <f t="shared" si="161"/>
        <v>77</v>
      </c>
      <c r="E93" s="504">
        <f t="shared" si="189"/>
        <v>8</v>
      </c>
      <c r="F93" s="505"/>
      <c r="G93" s="504">
        <f t="shared" si="190"/>
        <v>0</v>
      </c>
      <c r="H93" s="505"/>
      <c r="I93" s="494"/>
      <c r="J93" s="495"/>
      <c r="K93" s="118"/>
      <c r="L93" s="118"/>
      <c r="M93" s="118"/>
      <c r="N93" s="118"/>
      <c r="O93" s="118"/>
      <c r="P93" s="118">
        <v>8</v>
      </c>
      <c r="Q93" s="118">
        <v>0</v>
      </c>
      <c r="R93" s="118"/>
      <c r="S93" s="118"/>
      <c r="T93" s="118"/>
      <c r="U93" s="118"/>
      <c r="V93" s="508" t="str">
        <f t="shared" si="191"/>
        <v>Гагнуурчин</v>
      </c>
      <c r="W93" s="509"/>
      <c r="X93" s="509"/>
      <c r="Y93" s="510"/>
      <c r="Z93" s="184">
        <f t="shared" si="158"/>
        <v>77</v>
      </c>
      <c r="AA93" s="118"/>
      <c r="AB93" s="118"/>
      <c r="AC93" s="45">
        <f t="shared" si="187"/>
        <v>2</v>
      </c>
      <c r="AD93" s="45">
        <f t="shared" si="188"/>
        <v>0</v>
      </c>
      <c r="AE93" s="118"/>
      <c r="AF93" s="118"/>
      <c r="AG93" s="118">
        <v>2</v>
      </c>
      <c r="AH93" s="118">
        <v>0</v>
      </c>
      <c r="AI93" s="118"/>
      <c r="AJ93" s="118"/>
      <c r="AK93" s="86">
        <f t="shared" si="192"/>
        <v>0</v>
      </c>
      <c r="AL93" s="86">
        <f t="shared" si="193"/>
        <v>0</v>
      </c>
      <c r="AM93" s="10"/>
      <c r="AN93" s="10"/>
      <c r="AO93" s="10"/>
      <c r="AP93" s="224"/>
    </row>
    <row r="94" spans="1:42" s="6" customFormat="1">
      <c r="A94" s="196" t="s">
        <v>55</v>
      </c>
      <c r="B94" s="511" t="s">
        <v>175</v>
      </c>
      <c r="C94" s="512"/>
      <c r="D94" s="218">
        <f t="shared" si="161"/>
        <v>78</v>
      </c>
      <c r="E94" s="504">
        <f t="shared" si="189"/>
        <v>20</v>
      </c>
      <c r="F94" s="505"/>
      <c r="G94" s="504">
        <f t="shared" si="190"/>
        <v>7</v>
      </c>
      <c r="H94" s="505"/>
      <c r="I94" s="494"/>
      <c r="J94" s="495"/>
      <c r="K94" s="118"/>
      <c r="L94" s="118"/>
      <c r="M94" s="118"/>
      <c r="N94" s="118">
        <v>8</v>
      </c>
      <c r="O94" s="118">
        <v>2</v>
      </c>
      <c r="P94" s="118">
        <v>12</v>
      </c>
      <c r="Q94" s="118">
        <v>5</v>
      </c>
      <c r="R94" s="118"/>
      <c r="S94" s="118"/>
      <c r="T94" s="118"/>
      <c r="U94" s="118"/>
      <c r="V94" s="508" t="str">
        <f t="shared" si="191"/>
        <v>Барилгын засал-чимэглэлчин</v>
      </c>
      <c r="W94" s="509"/>
      <c r="X94" s="509"/>
      <c r="Y94" s="510"/>
      <c r="Z94" s="184">
        <f t="shared" si="158"/>
        <v>78</v>
      </c>
      <c r="AA94" s="118"/>
      <c r="AB94" s="118"/>
      <c r="AC94" s="45">
        <f t="shared" ref="AC94:AC100" si="194">+AE94+AG94+AI94</f>
        <v>3</v>
      </c>
      <c r="AD94" s="45">
        <f t="shared" ref="AD94:AD100" si="195">+AF94+AH94+AJ94</f>
        <v>1</v>
      </c>
      <c r="AE94" s="118"/>
      <c r="AF94" s="118"/>
      <c r="AG94" s="118">
        <v>3</v>
      </c>
      <c r="AH94" s="118">
        <v>1</v>
      </c>
      <c r="AI94" s="118"/>
      <c r="AJ94" s="118"/>
      <c r="AK94" s="86">
        <f t="shared" si="192"/>
        <v>0</v>
      </c>
      <c r="AL94" s="86">
        <f t="shared" si="193"/>
        <v>0</v>
      </c>
      <c r="AM94" s="10"/>
      <c r="AN94" s="10"/>
      <c r="AO94" s="10"/>
      <c r="AP94" s="224"/>
    </row>
    <row r="95" spans="1:42" s="6" customFormat="1">
      <c r="A95" s="210" t="s">
        <v>339</v>
      </c>
      <c r="B95" s="513" t="s">
        <v>65</v>
      </c>
      <c r="C95" s="514"/>
      <c r="D95" s="218">
        <f t="shared" si="161"/>
        <v>79</v>
      </c>
      <c r="E95" s="504">
        <f t="shared" si="189"/>
        <v>13</v>
      </c>
      <c r="F95" s="505"/>
      <c r="G95" s="504">
        <f t="shared" si="190"/>
        <v>12</v>
      </c>
      <c r="H95" s="505"/>
      <c r="I95" s="494"/>
      <c r="J95" s="495"/>
      <c r="K95" s="118"/>
      <c r="L95" s="118"/>
      <c r="M95" s="118"/>
      <c r="N95" s="118">
        <v>13</v>
      </c>
      <c r="O95" s="118">
        <v>12</v>
      </c>
      <c r="P95" s="118"/>
      <c r="Q95" s="118"/>
      <c r="R95" s="118"/>
      <c r="S95" s="118"/>
      <c r="T95" s="118"/>
      <c r="U95" s="118"/>
      <c r="V95" s="508" t="str">
        <f t="shared" si="191"/>
        <v>Компьютерийн оператор</v>
      </c>
      <c r="W95" s="509"/>
      <c r="X95" s="509"/>
      <c r="Y95" s="510"/>
      <c r="Z95" s="184">
        <f t="shared" si="158"/>
        <v>79</v>
      </c>
      <c r="AA95" s="118"/>
      <c r="AB95" s="118"/>
      <c r="AC95" s="45">
        <f t="shared" si="194"/>
        <v>0</v>
      </c>
      <c r="AD95" s="45">
        <f t="shared" si="195"/>
        <v>0</v>
      </c>
      <c r="AE95" s="118"/>
      <c r="AF95" s="118"/>
      <c r="AG95" s="118"/>
      <c r="AH95" s="118"/>
      <c r="AI95" s="118"/>
      <c r="AJ95" s="118"/>
      <c r="AK95" s="86">
        <f t="shared" si="192"/>
        <v>0</v>
      </c>
      <c r="AL95" s="86">
        <f t="shared" si="193"/>
        <v>0</v>
      </c>
      <c r="AM95" s="10"/>
      <c r="AN95" s="10"/>
      <c r="AO95" s="10"/>
      <c r="AP95" s="224"/>
    </row>
    <row r="96" spans="1:42" s="6" customFormat="1">
      <c r="A96" s="90" t="s">
        <v>164</v>
      </c>
      <c r="B96" s="455" t="s">
        <v>56</v>
      </c>
      <c r="C96" s="456"/>
      <c r="D96" s="218">
        <f t="shared" si="161"/>
        <v>80</v>
      </c>
      <c r="E96" s="504">
        <f t="shared" si="189"/>
        <v>12</v>
      </c>
      <c r="F96" s="505"/>
      <c r="G96" s="504">
        <f t="shared" si="190"/>
        <v>9</v>
      </c>
      <c r="H96" s="505"/>
      <c r="I96" s="494"/>
      <c r="J96" s="495"/>
      <c r="K96" s="118"/>
      <c r="L96" s="118"/>
      <c r="M96" s="118"/>
      <c r="N96" s="118">
        <v>12</v>
      </c>
      <c r="O96" s="118">
        <v>9</v>
      </c>
      <c r="P96" s="118"/>
      <c r="Q96" s="118"/>
      <c r="R96" s="118"/>
      <c r="S96" s="118"/>
      <c r="T96" s="118"/>
      <c r="U96" s="118"/>
      <c r="V96" s="508" t="str">
        <f t="shared" si="191"/>
        <v>Мэргэшсэн жолооч</v>
      </c>
      <c r="W96" s="509"/>
      <c r="X96" s="509"/>
      <c r="Y96" s="510"/>
      <c r="Z96" s="184">
        <f t="shared" si="158"/>
        <v>80</v>
      </c>
      <c r="AA96" s="118"/>
      <c r="AB96" s="118"/>
      <c r="AC96" s="45">
        <f t="shared" si="194"/>
        <v>0</v>
      </c>
      <c r="AD96" s="45">
        <f t="shared" si="195"/>
        <v>0</v>
      </c>
      <c r="AE96" s="118"/>
      <c r="AF96" s="118"/>
      <c r="AG96" s="118"/>
      <c r="AH96" s="118"/>
      <c r="AI96" s="118"/>
      <c r="AJ96" s="118"/>
      <c r="AK96" s="86">
        <f t="shared" si="192"/>
        <v>0</v>
      </c>
      <c r="AL96" s="86">
        <f t="shared" si="193"/>
        <v>0</v>
      </c>
      <c r="AM96" s="10"/>
      <c r="AN96" s="10"/>
      <c r="AO96" s="10"/>
      <c r="AP96" s="224"/>
    </row>
    <row r="97" spans="1:42" s="6" customFormat="1">
      <c r="A97" s="196" t="s">
        <v>185</v>
      </c>
      <c r="B97" s="511" t="s">
        <v>51</v>
      </c>
      <c r="C97" s="512"/>
      <c r="D97" s="218">
        <f t="shared" si="161"/>
        <v>81</v>
      </c>
      <c r="E97" s="504">
        <f t="shared" si="189"/>
        <v>13</v>
      </c>
      <c r="F97" s="505"/>
      <c r="G97" s="504">
        <f t="shared" si="190"/>
        <v>11</v>
      </c>
      <c r="H97" s="505"/>
      <c r="I97" s="494"/>
      <c r="J97" s="495"/>
      <c r="K97" s="118"/>
      <c r="L97" s="118"/>
      <c r="M97" s="118"/>
      <c r="N97" s="118">
        <v>13</v>
      </c>
      <c r="O97" s="118">
        <v>11</v>
      </c>
      <c r="P97" s="118"/>
      <c r="Q97" s="118"/>
      <c r="R97" s="118"/>
      <c r="S97" s="118"/>
      <c r="T97" s="118"/>
      <c r="U97" s="118"/>
      <c r="V97" s="508" t="str">
        <f t="shared" si="191"/>
        <v>Тогооч</v>
      </c>
      <c r="W97" s="509"/>
      <c r="X97" s="509"/>
      <c r="Y97" s="510"/>
      <c r="Z97" s="184">
        <f t="shared" si="158"/>
        <v>81</v>
      </c>
      <c r="AA97" s="118"/>
      <c r="AB97" s="118"/>
      <c r="AC97" s="45">
        <f t="shared" si="194"/>
        <v>0</v>
      </c>
      <c r="AD97" s="45">
        <f t="shared" si="195"/>
        <v>0</v>
      </c>
      <c r="AE97" s="118"/>
      <c r="AF97" s="118"/>
      <c r="AG97" s="118"/>
      <c r="AH97" s="118"/>
      <c r="AI97" s="118"/>
      <c r="AJ97" s="118"/>
      <c r="AK97" s="86">
        <f t="shared" si="192"/>
        <v>0</v>
      </c>
      <c r="AL97" s="86">
        <f t="shared" si="193"/>
        <v>0</v>
      </c>
      <c r="AM97" s="10"/>
      <c r="AN97" s="10"/>
      <c r="AO97" s="10"/>
      <c r="AP97" s="224"/>
    </row>
    <row r="98" spans="1:42" s="6" customFormat="1">
      <c r="A98" s="212" t="s">
        <v>191</v>
      </c>
      <c r="B98" s="455" t="s">
        <v>59</v>
      </c>
      <c r="C98" s="456"/>
      <c r="D98" s="218">
        <f t="shared" si="161"/>
        <v>82</v>
      </c>
      <c r="E98" s="504">
        <f t="shared" si="189"/>
        <v>11</v>
      </c>
      <c r="F98" s="505"/>
      <c r="G98" s="504">
        <f t="shared" si="190"/>
        <v>1</v>
      </c>
      <c r="H98" s="505"/>
      <c r="I98" s="494"/>
      <c r="J98" s="495"/>
      <c r="K98" s="118"/>
      <c r="L98" s="118"/>
      <c r="M98" s="118"/>
      <c r="N98" s="118">
        <v>11</v>
      </c>
      <c r="O98" s="118">
        <v>1</v>
      </c>
      <c r="P98" s="118"/>
      <c r="Q98" s="118"/>
      <c r="R98" s="118"/>
      <c r="S98" s="118"/>
      <c r="T98" s="118"/>
      <c r="U98" s="118"/>
      <c r="V98" s="508" t="str">
        <f t="shared" si="191"/>
        <v>Бетон арматурчин</v>
      </c>
      <c r="W98" s="509"/>
      <c r="X98" s="509"/>
      <c r="Y98" s="510"/>
      <c r="Z98" s="184">
        <f t="shared" si="158"/>
        <v>82</v>
      </c>
      <c r="AA98" s="118"/>
      <c r="AB98" s="118"/>
      <c r="AC98" s="45">
        <f t="shared" si="194"/>
        <v>0</v>
      </c>
      <c r="AD98" s="45">
        <f t="shared" si="195"/>
        <v>0</v>
      </c>
      <c r="AE98" s="118"/>
      <c r="AF98" s="118"/>
      <c r="AG98" s="118"/>
      <c r="AH98" s="118"/>
      <c r="AI98" s="118"/>
      <c r="AJ98" s="118"/>
      <c r="AK98" s="86">
        <f t="shared" si="192"/>
        <v>0</v>
      </c>
      <c r="AL98" s="86">
        <f t="shared" si="193"/>
        <v>0</v>
      </c>
      <c r="AM98" s="10"/>
      <c r="AN98" s="10"/>
      <c r="AO98" s="10"/>
      <c r="AP98" s="224"/>
    </row>
    <row r="99" spans="1:42" s="6" customFormat="1">
      <c r="A99" s="196" t="s">
        <v>57</v>
      </c>
      <c r="B99" s="511" t="s">
        <v>52</v>
      </c>
      <c r="C99" s="512"/>
      <c r="D99" s="218">
        <f t="shared" si="161"/>
        <v>83</v>
      </c>
      <c r="E99" s="504">
        <f t="shared" si="189"/>
        <v>15</v>
      </c>
      <c r="F99" s="505"/>
      <c r="G99" s="504">
        <f t="shared" si="190"/>
        <v>0</v>
      </c>
      <c r="H99" s="505"/>
      <c r="I99" s="494"/>
      <c r="J99" s="495"/>
      <c r="K99" s="118"/>
      <c r="L99" s="118"/>
      <c r="M99" s="118"/>
      <c r="N99" s="118">
        <v>15</v>
      </c>
      <c r="O99" s="118">
        <v>0</v>
      </c>
      <c r="P99" s="118"/>
      <c r="Q99" s="118"/>
      <c r="R99" s="118"/>
      <c r="S99" s="118"/>
      <c r="T99" s="118"/>
      <c r="U99" s="118"/>
      <c r="V99" s="508" t="str">
        <f t="shared" si="191"/>
        <v>Автомашины засварчин</v>
      </c>
      <c r="W99" s="509"/>
      <c r="X99" s="509"/>
      <c r="Y99" s="510"/>
      <c r="Z99" s="184">
        <f t="shared" si="158"/>
        <v>83</v>
      </c>
      <c r="AA99" s="118"/>
      <c r="AB99" s="118"/>
      <c r="AC99" s="45">
        <f t="shared" si="194"/>
        <v>0</v>
      </c>
      <c r="AD99" s="45">
        <f t="shared" si="195"/>
        <v>0</v>
      </c>
      <c r="AE99" s="118"/>
      <c r="AF99" s="118"/>
      <c r="AG99" s="118"/>
      <c r="AH99" s="118"/>
      <c r="AI99" s="118"/>
      <c r="AJ99" s="118"/>
      <c r="AK99" s="86">
        <f t="shared" si="192"/>
        <v>0</v>
      </c>
      <c r="AL99" s="86">
        <f t="shared" si="193"/>
        <v>0</v>
      </c>
      <c r="AM99" s="10"/>
      <c r="AN99" s="10"/>
      <c r="AO99" s="10"/>
      <c r="AP99" s="224"/>
    </row>
    <row r="100" spans="1:42" s="6" customFormat="1">
      <c r="A100" s="215" t="s">
        <v>324</v>
      </c>
      <c r="B100" s="455" t="s">
        <v>325</v>
      </c>
      <c r="C100" s="456"/>
      <c r="D100" s="218">
        <f t="shared" si="161"/>
        <v>84</v>
      </c>
      <c r="E100" s="504">
        <f t="shared" si="189"/>
        <v>18</v>
      </c>
      <c r="F100" s="505"/>
      <c r="G100" s="504">
        <f t="shared" si="190"/>
        <v>5</v>
      </c>
      <c r="H100" s="505"/>
      <c r="I100" s="494"/>
      <c r="J100" s="495"/>
      <c r="K100" s="118"/>
      <c r="L100" s="118"/>
      <c r="M100" s="118"/>
      <c r="N100" s="118">
        <v>18</v>
      </c>
      <c r="O100" s="118">
        <v>5</v>
      </c>
      <c r="P100" s="118"/>
      <c r="Q100" s="118"/>
      <c r="R100" s="118"/>
      <c r="S100" s="118"/>
      <c r="T100" s="118"/>
      <c r="U100" s="118"/>
      <c r="V100" s="508" t="str">
        <f t="shared" si="191"/>
        <v>Захиалгын гуталчин</v>
      </c>
      <c r="W100" s="509"/>
      <c r="X100" s="509"/>
      <c r="Y100" s="510"/>
      <c r="Z100" s="184">
        <f t="shared" si="158"/>
        <v>84</v>
      </c>
      <c r="AA100" s="118"/>
      <c r="AB100" s="118"/>
      <c r="AC100" s="45">
        <f t="shared" si="194"/>
        <v>0</v>
      </c>
      <c r="AD100" s="45">
        <f t="shared" si="195"/>
        <v>0</v>
      </c>
      <c r="AE100" s="118"/>
      <c r="AF100" s="118"/>
      <c r="AG100" s="118"/>
      <c r="AH100" s="118"/>
      <c r="AI100" s="118"/>
      <c r="AJ100" s="118"/>
      <c r="AK100" s="86">
        <f t="shared" si="192"/>
        <v>0</v>
      </c>
      <c r="AL100" s="86">
        <f t="shared" si="193"/>
        <v>0</v>
      </c>
      <c r="AM100" s="10"/>
      <c r="AN100" s="10"/>
      <c r="AO100" s="10"/>
      <c r="AP100" s="224"/>
    </row>
    <row r="101" spans="1:42" s="87" customFormat="1">
      <c r="A101" s="527" t="s">
        <v>527</v>
      </c>
      <c r="B101" s="528"/>
      <c r="C101" s="529"/>
      <c r="D101" s="250">
        <f t="shared" si="161"/>
        <v>85</v>
      </c>
      <c r="E101" s="530">
        <f>SUM(E102:F116)</f>
        <v>291</v>
      </c>
      <c r="F101" s="531"/>
      <c r="G101" s="530">
        <f t="shared" ref="G101" si="196">SUM(G102:H116)</f>
        <v>125</v>
      </c>
      <c r="H101" s="531"/>
      <c r="I101" s="530">
        <f t="shared" ref="I101" si="197">SUM(I102:J116)</f>
        <v>0</v>
      </c>
      <c r="J101" s="531"/>
      <c r="K101" s="170">
        <f>SUM(K102:K116)</f>
        <v>0</v>
      </c>
      <c r="L101" s="170">
        <f t="shared" ref="L101:U101" si="198">SUM(L102:L116)</f>
        <v>0</v>
      </c>
      <c r="M101" s="170">
        <f t="shared" si="198"/>
        <v>0</v>
      </c>
      <c r="N101" s="170">
        <f t="shared" si="198"/>
        <v>204</v>
      </c>
      <c r="O101" s="170">
        <f t="shared" si="198"/>
        <v>107</v>
      </c>
      <c r="P101" s="170">
        <f t="shared" si="198"/>
        <v>54</v>
      </c>
      <c r="Q101" s="170">
        <f t="shared" si="198"/>
        <v>17</v>
      </c>
      <c r="R101" s="170">
        <f t="shared" si="198"/>
        <v>33</v>
      </c>
      <c r="S101" s="170">
        <f t="shared" si="198"/>
        <v>1</v>
      </c>
      <c r="T101" s="170">
        <f t="shared" si="198"/>
        <v>0</v>
      </c>
      <c r="U101" s="170">
        <f t="shared" si="198"/>
        <v>0</v>
      </c>
      <c r="V101" s="535" t="str">
        <f t="shared" ref="V101:V183" si="199">+A101</f>
        <v>6.Дорнод аймаг дахь МСҮТ</v>
      </c>
      <c r="W101" s="536"/>
      <c r="X101" s="536"/>
      <c r="Y101" s="537"/>
      <c r="Z101" s="256">
        <f t="shared" si="158"/>
        <v>85</v>
      </c>
      <c r="AA101" s="170">
        <f>SUM(AA102:AA116)</f>
        <v>0</v>
      </c>
      <c r="AB101" s="170">
        <f t="shared" ref="AB101" si="200">SUM(AB102:AB116)</f>
        <v>0</v>
      </c>
      <c r="AC101" s="170">
        <f t="shared" ref="AC101" si="201">SUM(AC102:AC116)</f>
        <v>135</v>
      </c>
      <c r="AD101" s="170">
        <f t="shared" ref="AD101" si="202">SUM(AD102:AD116)</f>
        <v>40</v>
      </c>
      <c r="AE101" s="170">
        <f t="shared" ref="AE101" si="203">SUM(AE102:AE116)</f>
        <v>0</v>
      </c>
      <c r="AF101" s="170">
        <f t="shared" ref="AF101" si="204">SUM(AF102:AF116)</f>
        <v>0</v>
      </c>
      <c r="AG101" s="170">
        <f t="shared" ref="AG101" si="205">SUM(AG102:AG116)</f>
        <v>102</v>
      </c>
      <c r="AH101" s="170">
        <f t="shared" ref="AH101" si="206">SUM(AH102:AH116)</f>
        <v>39</v>
      </c>
      <c r="AI101" s="170">
        <f t="shared" ref="AI101" si="207">SUM(AI102:AI116)</f>
        <v>33</v>
      </c>
      <c r="AJ101" s="170">
        <f t="shared" ref="AJ101" si="208">SUM(AJ102:AJ116)</f>
        <v>1</v>
      </c>
      <c r="AK101" s="170">
        <f t="shared" ref="AK101" si="209">SUM(AK102:AK116)</f>
        <v>16</v>
      </c>
      <c r="AL101" s="170">
        <f>SUM(AL102:AL116)</f>
        <v>8</v>
      </c>
      <c r="AM101" s="170">
        <f t="shared" ref="AM101" si="210">SUM(AM102:AM116)</f>
        <v>1</v>
      </c>
      <c r="AN101" s="170">
        <f t="shared" ref="AN101" si="211">SUM(AN102:AN116)</f>
        <v>0</v>
      </c>
      <c r="AO101" s="170">
        <f t="shared" ref="AO101" si="212">SUM(AO102:AO116)</f>
        <v>15</v>
      </c>
      <c r="AP101" s="211">
        <f t="shared" ref="AP101" si="213">SUM(AP102:AP116)</f>
        <v>8</v>
      </c>
    </row>
    <row r="102" spans="1:42" s="92" customFormat="1">
      <c r="A102" s="196" t="s">
        <v>55</v>
      </c>
      <c r="B102" s="511" t="s">
        <v>175</v>
      </c>
      <c r="C102" s="512"/>
      <c r="D102" s="218">
        <f t="shared" si="161"/>
        <v>86</v>
      </c>
      <c r="E102" s="504">
        <f t="shared" si="92"/>
        <v>36</v>
      </c>
      <c r="F102" s="505"/>
      <c r="G102" s="504">
        <f t="shared" si="93"/>
        <v>13</v>
      </c>
      <c r="H102" s="505"/>
      <c r="I102" s="494"/>
      <c r="J102" s="495"/>
      <c r="K102" s="168"/>
      <c r="L102" s="168"/>
      <c r="M102" s="168"/>
      <c r="N102" s="168">
        <v>13</v>
      </c>
      <c r="O102" s="168">
        <v>8</v>
      </c>
      <c r="P102" s="168">
        <v>8</v>
      </c>
      <c r="Q102" s="168">
        <v>5</v>
      </c>
      <c r="R102" s="168">
        <v>15</v>
      </c>
      <c r="S102" s="168"/>
      <c r="T102" s="168"/>
      <c r="U102" s="168"/>
      <c r="V102" s="166" t="str">
        <f>+A102</f>
        <v>CF7123-20</v>
      </c>
      <c r="W102" s="526" t="str">
        <f>+B102</f>
        <v>Барилгын засал-чимэглэлчин</v>
      </c>
      <c r="X102" s="526"/>
      <c r="Y102" s="526"/>
      <c r="Z102" s="184">
        <f t="shared" si="158"/>
        <v>86</v>
      </c>
      <c r="AA102" s="168"/>
      <c r="AB102" s="168"/>
      <c r="AC102" s="45">
        <f t="shared" ref="AC102:AC104" si="214">+AE102+AG102+AI102</f>
        <v>18</v>
      </c>
      <c r="AD102" s="45">
        <f t="shared" ref="AD102:AD104" si="215">+AF102+AH102+AJ102</f>
        <v>2</v>
      </c>
      <c r="AE102" s="168"/>
      <c r="AF102" s="168"/>
      <c r="AG102" s="168">
        <v>3</v>
      </c>
      <c r="AH102" s="168">
        <v>2</v>
      </c>
      <c r="AI102" s="168">
        <v>15</v>
      </c>
      <c r="AJ102" s="168"/>
      <c r="AK102" s="86">
        <f t="shared" ref="AK102:AK103" si="216">+AM102+AO102</f>
        <v>0</v>
      </c>
      <c r="AL102" s="86">
        <f t="shared" ref="AL102:AL103" si="217">+AN102+AP102</f>
        <v>0</v>
      </c>
      <c r="AM102" s="42"/>
      <c r="AN102" s="42"/>
      <c r="AO102" s="42"/>
      <c r="AP102" s="258"/>
    </row>
    <row r="103" spans="1:42" s="92" customFormat="1">
      <c r="A103" s="212" t="s">
        <v>176</v>
      </c>
      <c r="B103" s="513" t="s">
        <v>173</v>
      </c>
      <c r="C103" s="514"/>
      <c r="D103" s="218">
        <f t="shared" si="161"/>
        <v>87</v>
      </c>
      <c r="E103" s="504">
        <f t="shared" si="92"/>
        <v>41</v>
      </c>
      <c r="F103" s="505"/>
      <c r="G103" s="504">
        <f t="shared" si="93"/>
        <v>0</v>
      </c>
      <c r="H103" s="505"/>
      <c r="I103" s="494"/>
      <c r="J103" s="495"/>
      <c r="K103" s="168"/>
      <c r="L103" s="168"/>
      <c r="M103" s="168"/>
      <c r="N103" s="168">
        <v>41</v>
      </c>
      <c r="O103" s="168"/>
      <c r="P103" s="168"/>
      <c r="Q103" s="168"/>
      <c r="R103" s="168"/>
      <c r="S103" s="168"/>
      <c r="T103" s="168"/>
      <c r="U103" s="168"/>
      <c r="V103" s="166" t="str">
        <f t="shared" ref="V103:V116" si="218">+A103</f>
        <v>CF7126-36</v>
      </c>
      <c r="W103" s="526" t="str">
        <f t="shared" ref="W103:W116" si="219">+B103</f>
        <v>Барилгын сантехникч</v>
      </c>
      <c r="X103" s="526"/>
      <c r="Y103" s="526"/>
      <c r="Z103" s="184">
        <f t="shared" si="158"/>
        <v>87</v>
      </c>
      <c r="AA103" s="168"/>
      <c r="AB103" s="168"/>
      <c r="AC103" s="45">
        <f t="shared" si="214"/>
        <v>41</v>
      </c>
      <c r="AD103" s="45">
        <f t="shared" si="215"/>
        <v>0</v>
      </c>
      <c r="AE103" s="168"/>
      <c r="AF103" s="168"/>
      <c r="AG103" s="168">
        <v>41</v>
      </c>
      <c r="AH103" s="168"/>
      <c r="AI103" s="168"/>
      <c r="AJ103" s="168"/>
      <c r="AK103" s="86">
        <f t="shared" si="216"/>
        <v>0</v>
      </c>
      <c r="AL103" s="86">
        <f t="shared" si="217"/>
        <v>0</v>
      </c>
      <c r="AM103" s="42"/>
      <c r="AN103" s="42"/>
      <c r="AO103" s="42"/>
      <c r="AP103" s="258"/>
    </row>
    <row r="104" spans="1:42" s="92" customFormat="1">
      <c r="A104" s="196" t="s">
        <v>188</v>
      </c>
      <c r="B104" s="511" t="s">
        <v>189</v>
      </c>
      <c r="C104" s="512"/>
      <c r="D104" s="218">
        <f t="shared" si="161"/>
        <v>88</v>
      </c>
      <c r="E104" s="504">
        <f t="shared" ref="E104:E116" si="220">+I104+L104+N104+P104+R104+T104+AA104</f>
        <v>13</v>
      </c>
      <c r="F104" s="505"/>
      <c r="G104" s="504">
        <f t="shared" ref="G104:G116" si="221">+K104+M104+O104+Q104+S104+U104+AB104</f>
        <v>2</v>
      </c>
      <c r="H104" s="505"/>
      <c r="I104" s="494"/>
      <c r="J104" s="495"/>
      <c r="K104" s="168"/>
      <c r="L104" s="168"/>
      <c r="M104" s="168"/>
      <c r="N104" s="168">
        <v>13</v>
      </c>
      <c r="O104" s="168">
        <v>2</v>
      </c>
      <c r="P104" s="168"/>
      <c r="Q104" s="168"/>
      <c r="R104" s="168"/>
      <c r="S104" s="168"/>
      <c r="T104" s="168"/>
      <c r="U104" s="168"/>
      <c r="V104" s="166" t="str">
        <f t="shared" si="218"/>
        <v>CF7411-12</v>
      </c>
      <c r="W104" s="526" t="str">
        <f t="shared" si="219"/>
        <v>Барилгын цахилгаанчин</v>
      </c>
      <c r="X104" s="526"/>
      <c r="Y104" s="526"/>
      <c r="Z104" s="184">
        <f t="shared" si="158"/>
        <v>88</v>
      </c>
      <c r="AA104" s="168"/>
      <c r="AB104" s="168"/>
      <c r="AC104" s="45">
        <f t="shared" si="214"/>
        <v>0</v>
      </c>
      <c r="AD104" s="45">
        <f t="shared" si="215"/>
        <v>0</v>
      </c>
      <c r="AE104" s="168"/>
      <c r="AF104" s="168"/>
      <c r="AG104" s="168"/>
      <c r="AH104" s="168"/>
      <c r="AI104" s="168"/>
      <c r="AJ104" s="168"/>
      <c r="AK104" s="86">
        <f t="shared" ref="AK104:AK116" si="222">+AM104+AO104</f>
        <v>0</v>
      </c>
      <c r="AL104" s="86">
        <f t="shared" ref="AL104:AL116" si="223">+AN104+AP104</f>
        <v>0</v>
      </c>
      <c r="AM104" s="42"/>
      <c r="AN104" s="42"/>
      <c r="AO104" s="42"/>
      <c r="AP104" s="258"/>
    </row>
    <row r="105" spans="1:42" s="92" customFormat="1">
      <c r="A105" s="212" t="s">
        <v>183</v>
      </c>
      <c r="B105" s="511" t="s">
        <v>219</v>
      </c>
      <c r="C105" s="512"/>
      <c r="D105" s="218">
        <f t="shared" si="161"/>
        <v>89</v>
      </c>
      <c r="E105" s="504">
        <f t="shared" si="220"/>
        <v>11</v>
      </c>
      <c r="F105" s="505"/>
      <c r="G105" s="504">
        <f t="shared" si="221"/>
        <v>0</v>
      </c>
      <c r="H105" s="505"/>
      <c r="I105" s="494"/>
      <c r="J105" s="495"/>
      <c r="K105" s="168"/>
      <c r="L105" s="168"/>
      <c r="M105" s="168"/>
      <c r="N105" s="168"/>
      <c r="O105" s="168"/>
      <c r="P105" s="168">
        <v>11</v>
      </c>
      <c r="Q105" s="168"/>
      <c r="R105" s="168"/>
      <c r="S105" s="168"/>
      <c r="T105" s="168"/>
      <c r="U105" s="168"/>
      <c r="V105" s="166" t="str">
        <f t="shared" si="218"/>
        <v>CF7115-22</v>
      </c>
      <c r="W105" s="526" t="str">
        <f t="shared" si="219"/>
        <v>Барилгын мужаан</v>
      </c>
      <c r="X105" s="526"/>
      <c r="Y105" s="526"/>
      <c r="Z105" s="184">
        <f t="shared" si="158"/>
        <v>89</v>
      </c>
      <c r="AA105" s="168"/>
      <c r="AB105" s="168"/>
      <c r="AC105" s="45">
        <f t="shared" ref="AC105:AC116" si="224">+AE105+AG105+AI105</f>
        <v>1</v>
      </c>
      <c r="AD105" s="45">
        <f t="shared" ref="AD105:AD116" si="225">+AF105+AH105+AJ105</f>
        <v>0</v>
      </c>
      <c r="AE105" s="168"/>
      <c r="AF105" s="168"/>
      <c r="AG105" s="168">
        <v>1</v>
      </c>
      <c r="AH105" s="168"/>
      <c r="AI105" s="168"/>
      <c r="AJ105" s="168"/>
      <c r="AK105" s="86">
        <f t="shared" si="222"/>
        <v>3</v>
      </c>
      <c r="AL105" s="86">
        <f t="shared" si="223"/>
        <v>0</v>
      </c>
      <c r="AM105" s="42">
        <v>1</v>
      </c>
      <c r="AN105" s="42"/>
      <c r="AO105" s="42">
        <v>2</v>
      </c>
      <c r="AP105" s="258"/>
    </row>
    <row r="106" spans="1:42" s="92" customFormat="1">
      <c r="A106" s="212" t="s">
        <v>191</v>
      </c>
      <c r="B106" s="455" t="s">
        <v>59</v>
      </c>
      <c r="C106" s="456"/>
      <c r="D106" s="218">
        <f t="shared" si="161"/>
        <v>90</v>
      </c>
      <c r="E106" s="504">
        <f t="shared" si="220"/>
        <v>18</v>
      </c>
      <c r="F106" s="505"/>
      <c r="G106" s="504">
        <f t="shared" si="221"/>
        <v>1</v>
      </c>
      <c r="H106" s="505"/>
      <c r="I106" s="494"/>
      <c r="J106" s="495"/>
      <c r="K106" s="168"/>
      <c r="L106" s="168"/>
      <c r="M106" s="168"/>
      <c r="N106" s="168">
        <v>0</v>
      </c>
      <c r="O106" s="168">
        <v>0</v>
      </c>
      <c r="P106" s="168"/>
      <c r="Q106" s="168"/>
      <c r="R106" s="168">
        <v>18</v>
      </c>
      <c r="S106" s="168">
        <v>1</v>
      </c>
      <c r="T106" s="168"/>
      <c r="U106" s="168"/>
      <c r="V106" s="166" t="str">
        <f t="shared" si="218"/>
        <v>CF7114-20</v>
      </c>
      <c r="W106" s="526" t="str">
        <f t="shared" si="219"/>
        <v>Бетон арматурчин</v>
      </c>
      <c r="X106" s="526"/>
      <c r="Y106" s="526"/>
      <c r="Z106" s="184">
        <f t="shared" si="158"/>
        <v>90</v>
      </c>
      <c r="AA106" s="168"/>
      <c r="AB106" s="168"/>
      <c r="AC106" s="45">
        <f t="shared" si="224"/>
        <v>18</v>
      </c>
      <c r="AD106" s="45">
        <f t="shared" si="225"/>
        <v>1</v>
      </c>
      <c r="AE106" s="168"/>
      <c r="AF106" s="168"/>
      <c r="AG106" s="168"/>
      <c r="AH106" s="168"/>
      <c r="AI106" s="168">
        <v>18</v>
      </c>
      <c r="AJ106" s="168">
        <v>1</v>
      </c>
      <c r="AK106" s="86">
        <f t="shared" si="222"/>
        <v>0</v>
      </c>
      <c r="AL106" s="86">
        <f t="shared" si="223"/>
        <v>0</v>
      </c>
      <c r="AM106" s="42"/>
      <c r="AN106" s="42"/>
      <c r="AO106" s="42"/>
      <c r="AP106" s="258"/>
    </row>
    <row r="107" spans="1:42" s="92" customFormat="1">
      <c r="A107" s="196" t="s">
        <v>54</v>
      </c>
      <c r="B107" s="511" t="s">
        <v>50</v>
      </c>
      <c r="C107" s="512"/>
      <c r="D107" s="218">
        <f t="shared" si="161"/>
        <v>91</v>
      </c>
      <c r="E107" s="504">
        <f t="shared" si="220"/>
        <v>15</v>
      </c>
      <c r="F107" s="505"/>
      <c r="G107" s="504">
        <f t="shared" si="221"/>
        <v>15</v>
      </c>
      <c r="H107" s="505"/>
      <c r="I107" s="494"/>
      <c r="J107" s="495"/>
      <c r="K107" s="168"/>
      <c r="L107" s="168"/>
      <c r="M107" s="168"/>
      <c r="N107" s="168">
        <v>15</v>
      </c>
      <c r="O107" s="168">
        <v>15</v>
      </c>
      <c r="P107" s="168"/>
      <c r="Q107" s="168"/>
      <c r="R107" s="168"/>
      <c r="S107" s="168"/>
      <c r="T107" s="168"/>
      <c r="U107" s="168"/>
      <c r="V107" s="166" t="str">
        <f t="shared" si="218"/>
        <v>IE7533-28</v>
      </c>
      <c r="W107" s="526" t="str">
        <f t="shared" si="219"/>
        <v>Оёмол бүтээгдэхүүний оёдолчин</v>
      </c>
      <c r="X107" s="526"/>
      <c r="Y107" s="526"/>
      <c r="Z107" s="184">
        <f t="shared" si="158"/>
        <v>91</v>
      </c>
      <c r="AA107" s="168"/>
      <c r="AB107" s="168"/>
      <c r="AC107" s="45">
        <f t="shared" si="224"/>
        <v>7</v>
      </c>
      <c r="AD107" s="45">
        <f t="shared" si="225"/>
        <v>7</v>
      </c>
      <c r="AE107" s="168"/>
      <c r="AF107" s="168"/>
      <c r="AG107" s="168">
        <v>7</v>
      </c>
      <c r="AH107" s="168">
        <v>7</v>
      </c>
      <c r="AI107" s="168"/>
      <c r="AJ107" s="168"/>
      <c r="AK107" s="86">
        <f t="shared" si="222"/>
        <v>0</v>
      </c>
      <c r="AL107" s="86">
        <f t="shared" si="223"/>
        <v>0</v>
      </c>
      <c r="AM107" s="42"/>
      <c r="AN107" s="42"/>
      <c r="AO107" s="42"/>
      <c r="AP107" s="258"/>
    </row>
    <row r="108" spans="1:42" s="92" customFormat="1">
      <c r="A108" s="196" t="s">
        <v>163</v>
      </c>
      <c r="B108" s="511" t="s">
        <v>53</v>
      </c>
      <c r="C108" s="512"/>
      <c r="D108" s="218">
        <f t="shared" si="161"/>
        <v>92</v>
      </c>
      <c r="E108" s="504">
        <f t="shared" si="220"/>
        <v>17</v>
      </c>
      <c r="F108" s="505"/>
      <c r="G108" s="504">
        <f t="shared" si="221"/>
        <v>0</v>
      </c>
      <c r="H108" s="505"/>
      <c r="I108" s="494"/>
      <c r="J108" s="495"/>
      <c r="K108" s="168"/>
      <c r="L108" s="168"/>
      <c r="M108" s="168"/>
      <c r="N108" s="168">
        <v>17</v>
      </c>
      <c r="O108" s="168">
        <v>0</v>
      </c>
      <c r="P108" s="168"/>
      <c r="Q108" s="168"/>
      <c r="R108" s="168"/>
      <c r="S108" s="168"/>
      <c r="T108" s="168"/>
      <c r="U108" s="168"/>
      <c r="V108" s="166" t="str">
        <f t="shared" si="218"/>
        <v>IM7212-14</v>
      </c>
      <c r="W108" s="526" t="str">
        <f t="shared" si="219"/>
        <v>Гагнуурчин</v>
      </c>
      <c r="X108" s="526"/>
      <c r="Y108" s="526"/>
      <c r="Z108" s="184">
        <f t="shared" si="158"/>
        <v>92</v>
      </c>
      <c r="AA108" s="168"/>
      <c r="AB108" s="168"/>
      <c r="AC108" s="45">
        <f t="shared" si="224"/>
        <v>8</v>
      </c>
      <c r="AD108" s="45">
        <f t="shared" si="225"/>
        <v>0</v>
      </c>
      <c r="AE108" s="168"/>
      <c r="AF108" s="168"/>
      <c r="AG108" s="168">
        <v>8</v>
      </c>
      <c r="AH108" s="168"/>
      <c r="AI108" s="168"/>
      <c r="AJ108" s="168"/>
      <c r="AK108" s="86">
        <f t="shared" si="222"/>
        <v>0</v>
      </c>
      <c r="AL108" s="86">
        <f t="shared" si="223"/>
        <v>0</v>
      </c>
      <c r="AM108" s="42"/>
      <c r="AN108" s="42"/>
      <c r="AO108" s="42"/>
      <c r="AP108" s="258"/>
    </row>
    <row r="109" spans="1:42" s="92" customFormat="1">
      <c r="A109" s="196" t="s">
        <v>57</v>
      </c>
      <c r="B109" s="511" t="s">
        <v>52</v>
      </c>
      <c r="C109" s="512"/>
      <c r="D109" s="218">
        <f t="shared" si="161"/>
        <v>93</v>
      </c>
      <c r="E109" s="504">
        <f t="shared" si="220"/>
        <v>12</v>
      </c>
      <c r="F109" s="505"/>
      <c r="G109" s="504">
        <f t="shared" si="221"/>
        <v>0</v>
      </c>
      <c r="H109" s="505"/>
      <c r="I109" s="494"/>
      <c r="J109" s="495"/>
      <c r="K109" s="168"/>
      <c r="L109" s="168"/>
      <c r="M109" s="168"/>
      <c r="N109" s="168"/>
      <c r="O109" s="168"/>
      <c r="P109" s="168">
        <v>12</v>
      </c>
      <c r="Q109" s="168"/>
      <c r="R109" s="168"/>
      <c r="S109" s="168"/>
      <c r="T109" s="168"/>
      <c r="U109" s="168"/>
      <c r="V109" s="166" t="str">
        <f t="shared" si="218"/>
        <v>TC8211-20</v>
      </c>
      <c r="W109" s="526" t="str">
        <f t="shared" si="219"/>
        <v>Автомашины засварчин</v>
      </c>
      <c r="X109" s="526"/>
      <c r="Y109" s="526"/>
      <c r="Z109" s="184">
        <f t="shared" si="158"/>
        <v>93</v>
      </c>
      <c r="AA109" s="168"/>
      <c r="AB109" s="168"/>
      <c r="AC109" s="45">
        <f t="shared" si="224"/>
        <v>0</v>
      </c>
      <c r="AD109" s="45">
        <f t="shared" si="225"/>
        <v>0</v>
      </c>
      <c r="AE109" s="168"/>
      <c r="AF109" s="168"/>
      <c r="AG109" s="168"/>
      <c r="AH109" s="168"/>
      <c r="AI109" s="168"/>
      <c r="AJ109" s="168"/>
      <c r="AK109" s="86">
        <f t="shared" si="222"/>
        <v>0</v>
      </c>
      <c r="AL109" s="86">
        <f t="shared" si="223"/>
        <v>0</v>
      </c>
      <c r="AM109" s="42"/>
      <c r="AN109" s="42"/>
      <c r="AO109" s="42"/>
      <c r="AP109" s="258"/>
    </row>
    <row r="110" spans="1:42" s="92" customFormat="1">
      <c r="A110" s="212" t="s">
        <v>349</v>
      </c>
      <c r="B110" s="511" t="s">
        <v>350</v>
      </c>
      <c r="C110" s="512"/>
      <c r="D110" s="218">
        <f t="shared" si="161"/>
        <v>94</v>
      </c>
      <c r="E110" s="504">
        <f t="shared" si="220"/>
        <v>18</v>
      </c>
      <c r="F110" s="505"/>
      <c r="G110" s="504">
        <f t="shared" si="221"/>
        <v>5</v>
      </c>
      <c r="H110" s="505"/>
      <c r="I110" s="494"/>
      <c r="J110" s="495"/>
      <c r="K110" s="168"/>
      <c r="L110" s="168"/>
      <c r="M110" s="168"/>
      <c r="N110" s="168">
        <v>18</v>
      </c>
      <c r="O110" s="168">
        <v>5</v>
      </c>
      <c r="P110" s="168"/>
      <c r="Q110" s="168"/>
      <c r="R110" s="168"/>
      <c r="S110" s="168"/>
      <c r="T110" s="168"/>
      <c r="U110" s="168"/>
      <c r="V110" s="166" t="str">
        <f t="shared" si="218"/>
        <v>TR4323-29</v>
      </c>
      <c r="W110" s="526" t="str">
        <f t="shared" si="219"/>
        <v>Төмөр замын замчин</v>
      </c>
      <c r="X110" s="526"/>
      <c r="Y110" s="526"/>
      <c r="Z110" s="184">
        <f t="shared" si="158"/>
        <v>94</v>
      </c>
      <c r="AA110" s="168"/>
      <c r="AB110" s="168"/>
      <c r="AC110" s="45">
        <f t="shared" si="224"/>
        <v>11</v>
      </c>
      <c r="AD110" s="45">
        <f t="shared" si="225"/>
        <v>1</v>
      </c>
      <c r="AE110" s="168"/>
      <c r="AF110" s="168"/>
      <c r="AG110" s="168">
        <v>11</v>
      </c>
      <c r="AH110" s="168">
        <v>1</v>
      </c>
      <c r="AI110" s="168"/>
      <c r="AJ110" s="168"/>
      <c r="AK110" s="86">
        <f t="shared" si="222"/>
        <v>1</v>
      </c>
      <c r="AL110" s="86">
        <f t="shared" si="223"/>
        <v>0</v>
      </c>
      <c r="AM110" s="42"/>
      <c r="AN110" s="42"/>
      <c r="AO110" s="42">
        <v>1</v>
      </c>
      <c r="AP110" s="258"/>
    </row>
    <row r="111" spans="1:42" s="92" customFormat="1">
      <c r="A111" s="210" t="s">
        <v>339</v>
      </c>
      <c r="B111" s="513" t="s">
        <v>65</v>
      </c>
      <c r="C111" s="514"/>
      <c r="D111" s="218">
        <f t="shared" si="161"/>
        <v>95</v>
      </c>
      <c r="E111" s="504">
        <f t="shared" si="220"/>
        <v>28</v>
      </c>
      <c r="F111" s="505"/>
      <c r="G111" s="504">
        <f t="shared" si="221"/>
        <v>16</v>
      </c>
      <c r="H111" s="505"/>
      <c r="I111" s="494"/>
      <c r="J111" s="495"/>
      <c r="K111" s="168"/>
      <c r="L111" s="168"/>
      <c r="M111" s="168"/>
      <c r="N111" s="168">
        <v>14</v>
      </c>
      <c r="O111" s="168">
        <v>9</v>
      </c>
      <c r="P111" s="168">
        <v>14</v>
      </c>
      <c r="Q111" s="168">
        <v>7</v>
      </c>
      <c r="R111" s="168"/>
      <c r="S111" s="168"/>
      <c r="T111" s="168"/>
      <c r="U111" s="168"/>
      <c r="V111" s="166" t="str">
        <f t="shared" si="218"/>
        <v>IO4120-13</v>
      </c>
      <c r="W111" s="526" t="str">
        <f t="shared" si="219"/>
        <v>Компьютерийн оператор</v>
      </c>
      <c r="X111" s="526"/>
      <c r="Y111" s="526"/>
      <c r="Z111" s="184">
        <f t="shared" si="158"/>
        <v>95</v>
      </c>
      <c r="AA111" s="168"/>
      <c r="AB111" s="168"/>
      <c r="AC111" s="45">
        <f t="shared" si="224"/>
        <v>6</v>
      </c>
      <c r="AD111" s="45">
        <f t="shared" si="225"/>
        <v>5</v>
      </c>
      <c r="AE111" s="168"/>
      <c r="AF111" s="168"/>
      <c r="AG111" s="168">
        <v>6</v>
      </c>
      <c r="AH111" s="168">
        <v>5</v>
      </c>
      <c r="AI111" s="168"/>
      <c r="AJ111" s="168"/>
      <c r="AK111" s="86">
        <f t="shared" si="222"/>
        <v>5</v>
      </c>
      <c r="AL111" s="86">
        <f t="shared" si="223"/>
        <v>3</v>
      </c>
      <c r="AM111" s="42"/>
      <c r="AN111" s="42"/>
      <c r="AO111" s="42">
        <v>5</v>
      </c>
      <c r="AP111" s="258">
        <v>3</v>
      </c>
    </row>
    <row r="112" spans="1:42" s="92" customFormat="1">
      <c r="A112" s="212" t="s">
        <v>326</v>
      </c>
      <c r="B112" s="511" t="s">
        <v>315</v>
      </c>
      <c r="C112" s="512"/>
      <c r="D112" s="218">
        <f t="shared" si="161"/>
        <v>96</v>
      </c>
      <c r="E112" s="504">
        <f t="shared" si="220"/>
        <v>14</v>
      </c>
      <c r="F112" s="505"/>
      <c r="G112" s="504">
        <f t="shared" si="221"/>
        <v>11</v>
      </c>
      <c r="H112" s="505"/>
      <c r="I112" s="494"/>
      <c r="J112" s="495"/>
      <c r="K112" s="168"/>
      <c r="L112" s="168"/>
      <c r="M112" s="168"/>
      <c r="N112" s="168">
        <v>14</v>
      </c>
      <c r="O112" s="168">
        <v>11</v>
      </c>
      <c r="P112" s="168"/>
      <c r="Q112" s="168"/>
      <c r="R112" s="168"/>
      <c r="S112" s="168"/>
      <c r="T112" s="168"/>
      <c r="U112" s="168"/>
      <c r="V112" s="166" t="str">
        <f t="shared" si="218"/>
        <v>NT5113-13</v>
      </c>
      <c r="W112" s="526" t="str">
        <f t="shared" si="219"/>
        <v>Аяллын хөтөч</v>
      </c>
      <c r="X112" s="526"/>
      <c r="Y112" s="526"/>
      <c r="Z112" s="184">
        <f t="shared" si="158"/>
        <v>96</v>
      </c>
      <c r="AA112" s="168"/>
      <c r="AB112" s="168"/>
      <c r="AC112" s="45">
        <f t="shared" si="224"/>
        <v>2</v>
      </c>
      <c r="AD112" s="45">
        <f t="shared" si="225"/>
        <v>2</v>
      </c>
      <c r="AE112" s="168"/>
      <c r="AF112" s="168"/>
      <c r="AG112" s="168">
        <v>2</v>
      </c>
      <c r="AH112" s="168">
        <v>2</v>
      </c>
      <c r="AI112" s="168"/>
      <c r="AJ112" s="168"/>
      <c r="AK112" s="86">
        <f t="shared" si="222"/>
        <v>2</v>
      </c>
      <c r="AL112" s="86">
        <f t="shared" si="223"/>
        <v>2</v>
      </c>
      <c r="AM112" s="42"/>
      <c r="AN112" s="42"/>
      <c r="AO112" s="42">
        <v>2</v>
      </c>
      <c r="AP112" s="258">
        <v>2</v>
      </c>
    </row>
    <row r="113" spans="1:42" s="92" customFormat="1">
      <c r="A113" s="196" t="s">
        <v>282</v>
      </c>
      <c r="B113" s="511" t="s">
        <v>283</v>
      </c>
      <c r="C113" s="512"/>
      <c r="D113" s="218">
        <f t="shared" si="161"/>
        <v>97</v>
      </c>
      <c r="E113" s="504">
        <f t="shared" si="220"/>
        <v>24</v>
      </c>
      <c r="F113" s="505"/>
      <c r="G113" s="504">
        <f t="shared" si="221"/>
        <v>20</v>
      </c>
      <c r="H113" s="505"/>
      <c r="I113" s="494"/>
      <c r="J113" s="495"/>
      <c r="K113" s="168"/>
      <c r="L113" s="168"/>
      <c r="M113" s="168"/>
      <c r="N113" s="168">
        <v>15</v>
      </c>
      <c r="O113" s="168">
        <v>15</v>
      </c>
      <c r="P113" s="168">
        <v>9</v>
      </c>
      <c r="Q113" s="168">
        <v>5</v>
      </c>
      <c r="R113" s="168"/>
      <c r="S113" s="168"/>
      <c r="T113" s="168"/>
      <c r="U113" s="168"/>
      <c r="V113" s="166" t="str">
        <f t="shared" si="218"/>
        <v>AM7317-11</v>
      </c>
      <c r="W113" s="526" t="str">
        <f t="shared" si="219"/>
        <v>Бэлэг дурсгалын зүйл урлаач</v>
      </c>
      <c r="X113" s="526"/>
      <c r="Y113" s="526"/>
      <c r="Z113" s="184">
        <f t="shared" si="158"/>
        <v>97</v>
      </c>
      <c r="AA113" s="168"/>
      <c r="AB113" s="168"/>
      <c r="AC113" s="45">
        <f t="shared" si="224"/>
        <v>12</v>
      </c>
      <c r="AD113" s="45">
        <f t="shared" si="225"/>
        <v>11</v>
      </c>
      <c r="AE113" s="168"/>
      <c r="AF113" s="168"/>
      <c r="AG113" s="168">
        <v>12</v>
      </c>
      <c r="AH113" s="168">
        <v>11</v>
      </c>
      <c r="AI113" s="168"/>
      <c r="AJ113" s="168"/>
      <c r="AK113" s="86">
        <f t="shared" si="222"/>
        <v>5</v>
      </c>
      <c r="AL113" s="86">
        <f t="shared" si="223"/>
        <v>3</v>
      </c>
      <c r="AM113" s="42"/>
      <c r="AN113" s="42"/>
      <c r="AO113" s="42">
        <v>5</v>
      </c>
      <c r="AP113" s="258">
        <v>3</v>
      </c>
    </row>
    <row r="114" spans="1:42" s="92" customFormat="1" ht="12.75" customHeight="1">
      <c r="A114" s="212" t="s">
        <v>177</v>
      </c>
      <c r="B114" s="513" t="s">
        <v>174</v>
      </c>
      <c r="C114" s="514"/>
      <c r="D114" s="218">
        <f t="shared" si="161"/>
        <v>98</v>
      </c>
      <c r="E114" s="504">
        <f t="shared" si="220"/>
        <v>12</v>
      </c>
      <c r="F114" s="505"/>
      <c r="G114" s="504">
        <f t="shared" si="221"/>
        <v>11</v>
      </c>
      <c r="H114" s="505"/>
      <c r="I114" s="494"/>
      <c r="J114" s="495"/>
      <c r="K114" s="168"/>
      <c r="L114" s="168"/>
      <c r="M114" s="168"/>
      <c r="N114" s="168">
        <v>12</v>
      </c>
      <c r="O114" s="168">
        <v>11</v>
      </c>
      <c r="P114" s="168"/>
      <c r="Q114" s="168"/>
      <c r="R114" s="168"/>
      <c r="S114" s="168"/>
      <c r="T114" s="168"/>
      <c r="U114" s="168"/>
      <c r="V114" s="166" t="str">
        <f t="shared" si="218"/>
        <v>ID4120-11</v>
      </c>
      <c r="W114" s="526" t="str">
        <f t="shared" si="219"/>
        <v>Нарийн бичгийн дарга-албан хэргийн ажилтан</v>
      </c>
      <c r="X114" s="526"/>
      <c r="Y114" s="526"/>
      <c r="Z114" s="184">
        <f t="shared" si="158"/>
        <v>98</v>
      </c>
      <c r="AA114" s="168"/>
      <c r="AB114" s="168"/>
      <c r="AC114" s="45">
        <f t="shared" si="224"/>
        <v>1</v>
      </c>
      <c r="AD114" s="45">
        <f t="shared" si="225"/>
        <v>1</v>
      </c>
      <c r="AE114" s="168"/>
      <c r="AF114" s="168"/>
      <c r="AG114" s="168">
        <v>1</v>
      </c>
      <c r="AH114" s="168">
        <v>1</v>
      </c>
      <c r="AI114" s="168"/>
      <c r="AJ114" s="168"/>
      <c r="AK114" s="86">
        <f t="shared" si="222"/>
        <v>0</v>
      </c>
      <c r="AL114" s="86">
        <f t="shared" si="223"/>
        <v>0</v>
      </c>
      <c r="AM114" s="42"/>
      <c r="AN114" s="42"/>
      <c r="AO114" s="42"/>
      <c r="AP114" s="258"/>
    </row>
    <row r="115" spans="1:42" s="92" customFormat="1">
      <c r="A115" s="212" t="s">
        <v>160</v>
      </c>
      <c r="B115" s="513" t="s">
        <v>248</v>
      </c>
      <c r="C115" s="514"/>
      <c r="D115" s="218">
        <f t="shared" si="161"/>
        <v>99</v>
      </c>
      <c r="E115" s="504">
        <f t="shared" si="220"/>
        <v>13</v>
      </c>
      <c r="F115" s="505"/>
      <c r="G115" s="504">
        <f t="shared" si="221"/>
        <v>12</v>
      </c>
      <c r="H115" s="505"/>
      <c r="I115" s="494"/>
      <c r="J115" s="495"/>
      <c r="K115" s="168"/>
      <c r="L115" s="168"/>
      <c r="M115" s="168"/>
      <c r="N115" s="168">
        <v>13</v>
      </c>
      <c r="O115" s="168">
        <v>12</v>
      </c>
      <c r="P115" s="168"/>
      <c r="Q115" s="168"/>
      <c r="R115" s="168"/>
      <c r="S115" s="168"/>
      <c r="T115" s="168"/>
      <c r="U115" s="168"/>
      <c r="V115" s="166" t="str">
        <f t="shared" si="218"/>
        <v>IF7512-34</v>
      </c>
      <c r="W115" s="526" t="str">
        <f t="shared" si="219"/>
        <v>Талх, нарийн боов үйлдвэрлэлийн технологийн ажилтан</v>
      </c>
      <c r="X115" s="526"/>
      <c r="Y115" s="526"/>
      <c r="Z115" s="184">
        <f t="shared" si="158"/>
        <v>99</v>
      </c>
      <c r="AA115" s="168"/>
      <c r="AB115" s="168"/>
      <c r="AC115" s="45">
        <f t="shared" si="224"/>
        <v>3</v>
      </c>
      <c r="AD115" s="45">
        <f t="shared" si="225"/>
        <v>3</v>
      </c>
      <c r="AE115" s="168"/>
      <c r="AF115" s="168"/>
      <c r="AG115" s="168">
        <v>3</v>
      </c>
      <c r="AH115" s="168">
        <v>3</v>
      </c>
      <c r="AI115" s="168"/>
      <c r="AJ115" s="168"/>
      <c r="AK115" s="86">
        <f t="shared" si="222"/>
        <v>0</v>
      </c>
      <c r="AL115" s="86">
        <f t="shared" si="223"/>
        <v>0</v>
      </c>
      <c r="AM115" s="42"/>
      <c r="AN115" s="42"/>
      <c r="AO115" s="42"/>
      <c r="AP115" s="258"/>
    </row>
    <row r="116" spans="1:42" s="92" customFormat="1">
      <c r="A116" s="90" t="s">
        <v>347</v>
      </c>
      <c r="B116" s="511" t="s">
        <v>348</v>
      </c>
      <c r="C116" s="512"/>
      <c r="D116" s="218">
        <f t="shared" si="161"/>
        <v>100</v>
      </c>
      <c r="E116" s="504">
        <f t="shared" si="220"/>
        <v>19</v>
      </c>
      <c r="F116" s="505"/>
      <c r="G116" s="504">
        <f t="shared" si="221"/>
        <v>19</v>
      </c>
      <c r="H116" s="505"/>
      <c r="I116" s="494"/>
      <c r="J116" s="495"/>
      <c r="K116" s="168"/>
      <c r="L116" s="168"/>
      <c r="M116" s="168"/>
      <c r="N116" s="168">
        <v>19</v>
      </c>
      <c r="O116" s="168">
        <v>19</v>
      </c>
      <c r="P116" s="168"/>
      <c r="Q116" s="168"/>
      <c r="R116" s="168"/>
      <c r="S116" s="168"/>
      <c r="T116" s="168"/>
      <c r="U116" s="168"/>
      <c r="V116" s="166" t="str">
        <f t="shared" si="218"/>
        <v>BT4321-17</v>
      </c>
      <c r="W116" s="526" t="str">
        <f t="shared" si="219"/>
        <v>Хангамжийн нярав</v>
      </c>
      <c r="X116" s="526"/>
      <c r="Y116" s="526"/>
      <c r="Z116" s="184">
        <f t="shared" si="158"/>
        <v>100</v>
      </c>
      <c r="AA116" s="168"/>
      <c r="AB116" s="168"/>
      <c r="AC116" s="45">
        <f t="shared" si="224"/>
        <v>7</v>
      </c>
      <c r="AD116" s="45">
        <f t="shared" si="225"/>
        <v>7</v>
      </c>
      <c r="AE116" s="168"/>
      <c r="AF116" s="168"/>
      <c r="AG116" s="168">
        <v>7</v>
      </c>
      <c r="AH116" s="168">
        <v>7</v>
      </c>
      <c r="AI116" s="168"/>
      <c r="AJ116" s="168"/>
      <c r="AK116" s="86">
        <f t="shared" si="222"/>
        <v>0</v>
      </c>
      <c r="AL116" s="86">
        <f t="shared" si="223"/>
        <v>0</v>
      </c>
      <c r="AM116" s="42"/>
      <c r="AN116" s="42"/>
      <c r="AO116" s="42"/>
      <c r="AP116" s="258"/>
    </row>
    <row r="117" spans="1:42" s="87" customFormat="1">
      <c r="A117" s="527" t="s">
        <v>528</v>
      </c>
      <c r="B117" s="528"/>
      <c r="C117" s="529"/>
      <c r="D117" s="250">
        <f t="shared" si="161"/>
        <v>101</v>
      </c>
      <c r="E117" s="530">
        <f>SUM(E118:F133)</f>
        <v>279</v>
      </c>
      <c r="F117" s="531"/>
      <c r="G117" s="530">
        <f t="shared" ref="G117" si="226">SUM(G118:H133)</f>
        <v>140</v>
      </c>
      <c r="H117" s="531"/>
      <c r="I117" s="530">
        <f t="shared" ref="I117" si="227">SUM(I118:J133)</f>
        <v>0</v>
      </c>
      <c r="J117" s="531"/>
      <c r="K117" s="170">
        <f>SUM(K118:K133)</f>
        <v>0</v>
      </c>
      <c r="L117" s="170">
        <f t="shared" ref="L117:U117" si="228">SUM(L118:L133)</f>
        <v>0</v>
      </c>
      <c r="M117" s="170">
        <f t="shared" si="228"/>
        <v>0</v>
      </c>
      <c r="N117" s="170">
        <f t="shared" si="228"/>
        <v>191</v>
      </c>
      <c r="O117" s="170">
        <f t="shared" si="228"/>
        <v>101</v>
      </c>
      <c r="P117" s="170">
        <f t="shared" si="228"/>
        <v>88</v>
      </c>
      <c r="Q117" s="170">
        <f t="shared" si="228"/>
        <v>39</v>
      </c>
      <c r="R117" s="170">
        <f t="shared" si="228"/>
        <v>0</v>
      </c>
      <c r="S117" s="170">
        <f t="shared" si="228"/>
        <v>0</v>
      </c>
      <c r="T117" s="170">
        <f t="shared" si="228"/>
        <v>0</v>
      </c>
      <c r="U117" s="170">
        <f t="shared" si="228"/>
        <v>0</v>
      </c>
      <c r="V117" s="535" t="str">
        <f t="shared" si="199"/>
        <v>7.Дундговь аймаг дахь МСҮТ</v>
      </c>
      <c r="W117" s="536"/>
      <c r="X117" s="536"/>
      <c r="Y117" s="537"/>
      <c r="Z117" s="256">
        <f t="shared" si="158"/>
        <v>101</v>
      </c>
      <c r="AA117" s="170">
        <f>SUM(AA118:AA133)</f>
        <v>0</v>
      </c>
      <c r="AB117" s="170">
        <f t="shared" ref="AB117" si="229">SUM(AB118:AB133)</f>
        <v>0</v>
      </c>
      <c r="AC117" s="170">
        <f t="shared" ref="AC117" si="230">SUM(AC118:AC133)</f>
        <v>174</v>
      </c>
      <c r="AD117" s="170">
        <f t="shared" ref="AD117" si="231">SUM(AD118:AD133)</f>
        <v>92</v>
      </c>
      <c r="AE117" s="170">
        <f t="shared" ref="AE117" si="232">SUM(AE118:AE133)</f>
        <v>0</v>
      </c>
      <c r="AF117" s="170">
        <f t="shared" ref="AF117" si="233">SUM(AF118:AF133)</f>
        <v>0</v>
      </c>
      <c r="AG117" s="170">
        <f t="shared" ref="AG117" si="234">SUM(AG118:AG133)</f>
        <v>174</v>
      </c>
      <c r="AH117" s="170">
        <f t="shared" ref="AH117" si="235">SUM(AH118:AH133)</f>
        <v>92</v>
      </c>
      <c r="AI117" s="170">
        <f t="shared" ref="AI117" si="236">SUM(AI118:AI133)</f>
        <v>0</v>
      </c>
      <c r="AJ117" s="170">
        <f t="shared" ref="AJ117" si="237">SUM(AJ118:AJ133)</f>
        <v>0</v>
      </c>
      <c r="AK117" s="170">
        <f t="shared" ref="AK117" si="238">SUM(AK118:AK133)</f>
        <v>0</v>
      </c>
      <c r="AL117" s="170">
        <f t="shared" ref="AL117" si="239">SUM(AL118:AL133)</f>
        <v>0</v>
      </c>
      <c r="AM117" s="170">
        <f t="shared" ref="AM117" si="240">SUM(AM118:AM133)</f>
        <v>0</v>
      </c>
      <c r="AN117" s="170">
        <f t="shared" ref="AN117" si="241">SUM(AN118:AN133)</f>
        <v>0</v>
      </c>
      <c r="AO117" s="170">
        <f t="shared" ref="AO117" si="242">SUM(AO118:AO133)</f>
        <v>0</v>
      </c>
      <c r="AP117" s="211">
        <f t="shared" ref="AP117" si="243">SUM(AP118:AP133)</f>
        <v>0</v>
      </c>
    </row>
    <row r="118" spans="1:42" s="92" customFormat="1">
      <c r="A118" s="196" t="s">
        <v>185</v>
      </c>
      <c r="B118" s="511" t="s">
        <v>51</v>
      </c>
      <c r="C118" s="512"/>
      <c r="D118" s="218">
        <f t="shared" si="161"/>
        <v>102</v>
      </c>
      <c r="E118" s="504">
        <f t="shared" si="92"/>
        <v>29</v>
      </c>
      <c r="F118" s="505"/>
      <c r="G118" s="504">
        <f t="shared" si="93"/>
        <v>25</v>
      </c>
      <c r="H118" s="505"/>
      <c r="I118" s="494"/>
      <c r="J118" s="495"/>
      <c r="K118" s="129"/>
      <c r="L118" s="129"/>
      <c r="M118" s="129"/>
      <c r="N118" s="129">
        <v>16</v>
      </c>
      <c r="O118" s="129">
        <v>15</v>
      </c>
      <c r="P118" s="129">
        <v>13</v>
      </c>
      <c r="Q118" s="129">
        <v>10</v>
      </c>
      <c r="R118" s="129"/>
      <c r="S118" s="129"/>
      <c r="T118" s="129"/>
      <c r="U118" s="129"/>
      <c r="V118" s="121" t="str">
        <f>+A118</f>
        <v>IF5120-11</v>
      </c>
      <c r="W118" s="526" t="str">
        <f>+B118</f>
        <v>Тогооч</v>
      </c>
      <c r="X118" s="526"/>
      <c r="Y118" s="526"/>
      <c r="Z118" s="184">
        <f t="shared" si="158"/>
        <v>102</v>
      </c>
      <c r="AA118" s="129"/>
      <c r="AB118" s="129"/>
      <c r="AC118" s="45">
        <f t="shared" ref="AC118:AC120" si="244">+AE118+AG118+AI118</f>
        <v>14</v>
      </c>
      <c r="AD118" s="45">
        <f t="shared" ref="AD118:AD120" si="245">+AF118+AH118+AJ118</f>
        <v>14</v>
      </c>
      <c r="AE118" s="129"/>
      <c r="AF118" s="129"/>
      <c r="AG118" s="129">
        <v>14</v>
      </c>
      <c r="AH118" s="129">
        <v>14</v>
      </c>
      <c r="AI118" s="129"/>
      <c r="AJ118" s="129"/>
      <c r="AK118" s="86">
        <f t="shared" ref="AK118:AK121" si="246">+AM118+AO118</f>
        <v>0</v>
      </c>
      <c r="AL118" s="86">
        <f t="shared" ref="AL118:AL121" si="247">+AN118+AP118</f>
        <v>0</v>
      </c>
      <c r="AM118" s="42"/>
      <c r="AN118" s="42"/>
      <c r="AO118" s="42"/>
      <c r="AP118" s="258"/>
    </row>
    <row r="119" spans="1:42" s="92" customFormat="1">
      <c r="A119" s="196" t="s">
        <v>54</v>
      </c>
      <c r="B119" s="511" t="s">
        <v>50</v>
      </c>
      <c r="C119" s="512"/>
      <c r="D119" s="218">
        <f t="shared" si="161"/>
        <v>103</v>
      </c>
      <c r="E119" s="504">
        <f t="shared" ref="E119:E133" si="248">+I119+L119+N119+P119+R119+T119+AA119</f>
        <v>29</v>
      </c>
      <c r="F119" s="505"/>
      <c r="G119" s="504">
        <f t="shared" ref="G119:G133" si="249">+K119+M119+O119+Q119+S119+U119+AB119</f>
        <v>29</v>
      </c>
      <c r="H119" s="505"/>
      <c r="I119" s="494"/>
      <c r="J119" s="495"/>
      <c r="K119" s="129"/>
      <c r="L119" s="129"/>
      <c r="M119" s="129"/>
      <c r="N119" s="129">
        <v>19</v>
      </c>
      <c r="O119" s="129">
        <v>19</v>
      </c>
      <c r="P119" s="129">
        <v>10</v>
      </c>
      <c r="Q119" s="129">
        <v>10</v>
      </c>
      <c r="R119" s="129"/>
      <c r="S119" s="129"/>
      <c r="T119" s="129"/>
      <c r="U119" s="129"/>
      <c r="V119" s="121" t="str">
        <f t="shared" ref="V119:V133" si="250">+A119</f>
        <v>IE7533-28</v>
      </c>
      <c r="W119" s="526" t="str">
        <f t="shared" ref="W119:W133" si="251">+B119</f>
        <v>Оёмол бүтээгдэхүүний оёдолчин</v>
      </c>
      <c r="X119" s="526"/>
      <c r="Y119" s="526"/>
      <c r="Z119" s="184">
        <f t="shared" si="158"/>
        <v>103</v>
      </c>
      <c r="AA119" s="129"/>
      <c r="AB119" s="129"/>
      <c r="AC119" s="45">
        <f t="shared" si="244"/>
        <v>29</v>
      </c>
      <c r="AD119" s="45">
        <f t="shared" si="245"/>
        <v>29</v>
      </c>
      <c r="AE119" s="129"/>
      <c r="AF119" s="129"/>
      <c r="AG119" s="129">
        <v>29</v>
      </c>
      <c r="AH119" s="129">
        <v>29</v>
      </c>
      <c r="AI119" s="129"/>
      <c r="AJ119" s="129"/>
      <c r="AK119" s="86">
        <f t="shared" si="246"/>
        <v>0</v>
      </c>
      <c r="AL119" s="86">
        <f t="shared" si="247"/>
        <v>0</v>
      </c>
      <c r="AM119" s="42"/>
      <c r="AN119" s="42"/>
      <c r="AO119" s="42"/>
      <c r="AP119" s="258"/>
    </row>
    <row r="120" spans="1:42" s="92" customFormat="1">
      <c r="A120" s="212" t="s">
        <v>177</v>
      </c>
      <c r="B120" s="513" t="s">
        <v>174</v>
      </c>
      <c r="C120" s="514"/>
      <c r="D120" s="218">
        <f t="shared" si="161"/>
        <v>104</v>
      </c>
      <c r="E120" s="504">
        <f t="shared" si="248"/>
        <v>18</v>
      </c>
      <c r="F120" s="505"/>
      <c r="G120" s="504">
        <f t="shared" si="249"/>
        <v>15</v>
      </c>
      <c r="H120" s="505"/>
      <c r="I120" s="494"/>
      <c r="J120" s="495"/>
      <c r="K120" s="129"/>
      <c r="L120" s="129"/>
      <c r="M120" s="129"/>
      <c r="N120" s="129">
        <v>18</v>
      </c>
      <c r="O120" s="129">
        <v>15</v>
      </c>
      <c r="P120" s="129"/>
      <c r="Q120" s="129"/>
      <c r="R120" s="129"/>
      <c r="S120" s="129"/>
      <c r="T120" s="129"/>
      <c r="U120" s="129"/>
      <c r="V120" s="121" t="str">
        <f t="shared" si="250"/>
        <v>ID4120-11</v>
      </c>
      <c r="W120" s="526" t="str">
        <f t="shared" si="251"/>
        <v>Нарийн бичгийн дарга-албан хэргийн ажилтан</v>
      </c>
      <c r="X120" s="526"/>
      <c r="Y120" s="526"/>
      <c r="Z120" s="184">
        <f t="shared" si="158"/>
        <v>104</v>
      </c>
      <c r="AA120" s="129"/>
      <c r="AB120" s="129"/>
      <c r="AC120" s="45">
        <f t="shared" si="244"/>
        <v>2</v>
      </c>
      <c r="AD120" s="45">
        <f t="shared" si="245"/>
        <v>0</v>
      </c>
      <c r="AE120" s="129"/>
      <c r="AF120" s="129"/>
      <c r="AG120" s="129">
        <v>2</v>
      </c>
      <c r="AH120" s="129"/>
      <c r="AI120" s="129"/>
      <c r="AJ120" s="129"/>
      <c r="AK120" s="86">
        <f t="shared" si="246"/>
        <v>0</v>
      </c>
      <c r="AL120" s="86">
        <f t="shared" si="247"/>
        <v>0</v>
      </c>
      <c r="AM120" s="42"/>
      <c r="AN120" s="42"/>
      <c r="AO120" s="42"/>
      <c r="AP120" s="258"/>
    </row>
    <row r="121" spans="1:42" s="92" customFormat="1">
      <c r="A121" s="212" t="s">
        <v>192</v>
      </c>
      <c r="B121" s="513" t="s">
        <v>193</v>
      </c>
      <c r="C121" s="514"/>
      <c r="D121" s="218">
        <f t="shared" si="161"/>
        <v>105</v>
      </c>
      <c r="E121" s="504">
        <f t="shared" si="248"/>
        <v>16</v>
      </c>
      <c r="F121" s="505"/>
      <c r="G121" s="504">
        <f t="shared" si="249"/>
        <v>0</v>
      </c>
      <c r="H121" s="505"/>
      <c r="I121" s="494"/>
      <c r="J121" s="495"/>
      <c r="K121" s="129"/>
      <c r="L121" s="129"/>
      <c r="M121" s="129"/>
      <c r="N121" s="129">
        <v>16</v>
      </c>
      <c r="O121" s="129">
        <v>0</v>
      </c>
      <c r="P121" s="129"/>
      <c r="Q121" s="129"/>
      <c r="R121" s="129"/>
      <c r="S121" s="129"/>
      <c r="T121" s="129"/>
      <c r="U121" s="129"/>
      <c r="V121" s="121" t="str">
        <f t="shared" si="250"/>
        <v>MT8111-35</v>
      </c>
      <c r="W121" s="526" t="str">
        <f t="shared" si="251"/>
        <v>Хүнд машин механизмын оператор</v>
      </c>
      <c r="X121" s="526"/>
      <c r="Y121" s="526"/>
      <c r="Z121" s="184">
        <f t="shared" si="158"/>
        <v>105</v>
      </c>
      <c r="AA121" s="129"/>
      <c r="AB121" s="129"/>
      <c r="AC121" s="45">
        <f t="shared" ref="AC121:AC133" si="252">+AE121+AG121+AI121</f>
        <v>1</v>
      </c>
      <c r="AD121" s="45">
        <f t="shared" ref="AD121:AD133" si="253">+AF121+AH121+AJ121</f>
        <v>0</v>
      </c>
      <c r="AE121" s="129"/>
      <c r="AF121" s="129"/>
      <c r="AG121" s="129">
        <v>1</v>
      </c>
      <c r="AH121" s="129"/>
      <c r="AI121" s="129"/>
      <c r="AJ121" s="129"/>
      <c r="AK121" s="86">
        <f t="shared" si="246"/>
        <v>0</v>
      </c>
      <c r="AL121" s="86">
        <f t="shared" si="247"/>
        <v>0</v>
      </c>
      <c r="AM121" s="42"/>
      <c r="AN121" s="42"/>
      <c r="AO121" s="42"/>
      <c r="AP121" s="258"/>
    </row>
    <row r="122" spans="1:42" s="92" customFormat="1">
      <c r="A122" s="196" t="s">
        <v>225</v>
      </c>
      <c r="B122" s="511" t="s">
        <v>226</v>
      </c>
      <c r="C122" s="512"/>
      <c r="D122" s="218">
        <f t="shared" si="161"/>
        <v>106</v>
      </c>
      <c r="E122" s="504">
        <f t="shared" si="248"/>
        <v>17</v>
      </c>
      <c r="F122" s="505"/>
      <c r="G122" s="504">
        <f t="shared" si="249"/>
        <v>15</v>
      </c>
      <c r="H122" s="505"/>
      <c r="I122" s="494"/>
      <c r="J122" s="495"/>
      <c r="K122" s="129"/>
      <c r="L122" s="129"/>
      <c r="M122" s="129"/>
      <c r="N122" s="129">
        <v>17</v>
      </c>
      <c r="O122" s="129">
        <v>15</v>
      </c>
      <c r="P122" s="129"/>
      <c r="Q122" s="129"/>
      <c r="R122" s="129"/>
      <c r="S122" s="129"/>
      <c r="T122" s="129"/>
      <c r="U122" s="129"/>
      <c r="V122" s="121" t="str">
        <f t="shared" si="250"/>
        <v>NF6210-21</v>
      </c>
      <c r="W122" s="526" t="str">
        <f t="shared" si="251"/>
        <v>Ойжуулагч</v>
      </c>
      <c r="X122" s="526"/>
      <c r="Y122" s="526"/>
      <c r="Z122" s="184">
        <f t="shared" si="158"/>
        <v>106</v>
      </c>
      <c r="AA122" s="129"/>
      <c r="AB122" s="129"/>
      <c r="AC122" s="45">
        <f t="shared" si="252"/>
        <v>11</v>
      </c>
      <c r="AD122" s="45">
        <f t="shared" si="253"/>
        <v>10</v>
      </c>
      <c r="AE122" s="129"/>
      <c r="AF122" s="129"/>
      <c r="AG122" s="129">
        <v>11</v>
      </c>
      <c r="AH122" s="129">
        <v>10</v>
      </c>
      <c r="AI122" s="129"/>
      <c r="AJ122" s="129"/>
      <c r="AK122" s="86">
        <f t="shared" ref="AK122:AK133" si="254">+AM122+AO122</f>
        <v>0</v>
      </c>
      <c r="AL122" s="86">
        <f t="shared" ref="AL122:AL133" si="255">+AN122+AP122</f>
        <v>0</v>
      </c>
      <c r="AM122" s="42"/>
      <c r="AN122" s="42"/>
      <c r="AO122" s="42"/>
      <c r="AP122" s="258"/>
    </row>
    <row r="123" spans="1:42" s="92" customFormat="1">
      <c r="A123" s="196" t="s">
        <v>245</v>
      </c>
      <c r="B123" s="511" t="s">
        <v>246</v>
      </c>
      <c r="C123" s="512"/>
      <c r="D123" s="218">
        <f t="shared" si="161"/>
        <v>107</v>
      </c>
      <c r="E123" s="504">
        <f t="shared" si="248"/>
        <v>18</v>
      </c>
      <c r="F123" s="505"/>
      <c r="G123" s="504">
        <f t="shared" si="249"/>
        <v>11</v>
      </c>
      <c r="H123" s="505"/>
      <c r="I123" s="494"/>
      <c r="J123" s="495"/>
      <c r="K123" s="129"/>
      <c r="L123" s="129"/>
      <c r="M123" s="129"/>
      <c r="N123" s="129">
        <v>18</v>
      </c>
      <c r="O123" s="129">
        <v>11</v>
      </c>
      <c r="P123" s="129"/>
      <c r="Q123" s="129"/>
      <c r="R123" s="129"/>
      <c r="S123" s="129"/>
      <c r="T123" s="129"/>
      <c r="U123" s="129"/>
      <c r="V123" s="121" t="str">
        <f t="shared" si="250"/>
        <v>AH6121-23</v>
      </c>
      <c r="W123" s="526" t="str">
        <f t="shared" si="251"/>
        <v>Малын асаргаа</v>
      </c>
      <c r="X123" s="526"/>
      <c r="Y123" s="526"/>
      <c r="Z123" s="184">
        <f t="shared" si="158"/>
        <v>107</v>
      </c>
      <c r="AA123" s="129"/>
      <c r="AB123" s="129"/>
      <c r="AC123" s="45">
        <f t="shared" si="252"/>
        <v>18</v>
      </c>
      <c r="AD123" s="45">
        <f t="shared" si="253"/>
        <v>11</v>
      </c>
      <c r="AE123" s="129"/>
      <c r="AF123" s="129"/>
      <c r="AG123" s="129">
        <v>18</v>
      </c>
      <c r="AH123" s="129">
        <v>11</v>
      </c>
      <c r="AI123" s="129"/>
      <c r="AJ123" s="129"/>
      <c r="AK123" s="86">
        <f t="shared" si="254"/>
        <v>0</v>
      </c>
      <c r="AL123" s="86">
        <f t="shared" si="255"/>
        <v>0</v>
      </c>
      <c r="AM123" s="42"/>
      <c r="AN123" s="42"/>
      <c r="AO123" s="42"/>
      <c r="AP123" s="258"/>
    </row>
    <row r="124" spans="1:42" s="92" customFormat="1">
      <c r="A124" s="153" t="s">
        <v>223</v>
      </c>
      <c r="B124" s="538" t="s">
        <v>224</v>
      </c>
      <c r="C124" s="539"/>
      <c r="D124" s="218">
        <f t="shared" si="161"/>
        <v>108</v>
      </c>
      <c r="E124" s="504">
        <f t="shared" si="248"/>
        <v>14</v>
      </c>
      <c r="F124" s="505"/>
      <c r="G124" s="504">
        <f t="shared" si="249"/>
        <v>10</v>
      </c>
      <c r="H124" s="505"/>
      <c r="I124" s="494"/>
      <c r="J124" s="495"/>
      <c r="K124" s="129"/>
      <c r="L124" s="129"/>
      <c r="M124" s="129"/>
      <c r="N124" s="129">
        <v>14</v>
      </c>
      <c r="O124" s="129">
        <v>10</v>
      </c>
      <c r="P124" s="129"/>
      <c r="Q124" s="129"/>
      <c r="R124" s="129"/>
      <c r="S124" s="129"/>
      <c r="T124" s="129"/>
      <c r="U124" s="129"/>
      <c r="V124" s="121" t="str">
        <f t="shared" si="250"/>
        <v>AH6121-24</v>
      </c>
      <c r="W124" s="526" t="str">
        <f t="shared" si="251"/>
        <v>Малчин</v>
      </c>
      <c r="X124" s="526"/>
      <c r="Y124" s="526"/>
      <c r="Z124" s="184">
        <f t="shared" si="158"/>
        <v>108</v>
      </c>
      <c r="AA124" s="129"/>
      <c r="AB124" s="129"/>
      <c r="AC124" s="45">
        <f t="shared" si="252"/>
        <v>14</v>
      </c>
      <c r="AD124" s="45">
        <f t="shared" si="253"/>
        <v>10</v>
      </c>
      <c r="AE124" s="129"/>
      <c r="AF124" s="129"/>
      <c r="AG124" s="129">
        <v>14</v>
      </c>
      <c r="AH124" s="129">
        <v>10</v>
      </c>
      <c r="AI124" s="129"/>
      <c r="AJ124" s="129"/>
      <c r="AK124" s="86">
        <f t="shared" si="254"/>
        <v>0</v>
      </c>
      <c r="AL124" s="86">
        <f t="shared" si="255"/>
        <v>0</v>
      </c>
      <c r="AM124" s="42"/>
      <c r="AN124" s="42"/>
      <c r="AO124" s="42"/>
      <c r="AP124" s="258"/>
    </row>
    <row r="125" spans="1:42" s="92" customFormat="1">
      <c r="A125" s="196" t="s">
        <v>55</v>
      </c>
      <c r="B125" s="511" t="s">
        <v>175</v>
      </c>
      <c r="C125" s="512"/>
      <c r="D125" s="218">
        <f t="shared" si="161"/>
        <v>109</v>
      </c>
      <c r="E125" s="504">
        <f t="shared" si="248"/>
        <v>26</v>
      </c>
      <c r="F125" s="505"/>
      <c r="G125" s="504">
        <f t="shared" si="249"/>
        <v>11</v>
      </c>
      <c r="H125" s="505"/>
      <c r="I125" s="494"/>
      <c r="J125" s="495"/>
      <c r="K125" s="129"/>
      <c r="L125" s="129"/>
      <c r="M125" s="129"/>
      <c r="N125" s="129">
        <v>13</v>
      </c>
      <c r="O125" s="129">
        <v>3</v>
      </c>
      <c r="P125" s="129">
        <v>13</v>
      </c>
      <c r="Q125" s="129">
        <v>8</v>
      </c>
      <c r="R125" s="129"/>
      <c r="S125" s="129"/>
      <c r="T125" s="129"/>
      <c r="U125" s="129"/>
      <c r="V125" s="121" t="str">
        <f t="shared" si="250"/>
        <v>CF7123-20</v>
      </c>
      <c r="W125" s="526" t="str">
        <f t="shared" si="251"/>
        <v>Барилгын засал-чимэглэлчин</v>
      </c>
      <c r="X125" s="526"/>
      <c r="Y125" s="526"/>
      <c r="Z125" s="184">
        <f t="shared" si="158"/>
        <v>109</v>
      </c>
      <c r="AA125" s="129"/>
      <c r="AB125" s="129"/>
      <c r="AC125" s="45">
        <f t="shared" si="252"/>
        <v>18</v>
      </c>
      <c r="AD125" s="45">
        <f t="shared" si="253"/>
        <v>5</v>
      </c>
      <c r="AE125" s="129"/>
      <c r="AF125" s="129"/>
      <c r="AG125" s="129">
        <v>18</v>
      </c>
      <c r="AH125" s="129">
        <v>5</v>
      </c>
      <c r="AI125" s="129"/>
      <c r="AJ125" s="129"/>
      <c r="AK125" s="86">
        <f t="shared" si="254"/>
        <v>0</v>
      </c>
      <c r="AL125" s="86">
        <f t="shared" si="255"/>
        <v>0</v>
      </c>
      <c r="AM125" s="42"/>
      <c r="AN125" s="42"/>
      <c r="AO125" s="42"/>
      <c r="AP125" s="258"/>
    </row>
    <row r="126" spans="1:42" s="92" customFormat="1">
      <c r="A126" s="196" t="s">
        <v>188</v>
      </c>
      <c r="B126" s="511" t="s">
        <v>189</v>
      </c>
      <c r="C126" s="512"/>
      <c r="D126" s="218">
        <f t="shared" si="161"/>
        <v>110</v>
      </c>
      <c r="E126" s="504">
        <f t="shared" si="248"/>
        <v>20</v>
      </c>
      <c r="F126" s="505"/>
      <c r="G126" s="504">
        <f t="shared" si="249"/>
        <v>1</v>
      </c>
      <c r="H126" s="505"/>
      <c r="I126" s="494"/>
      <c r="J126" s="495"/>
      <c r="K126" s="129"/>
      <c r="L126" s="129"/>
      <c r="M126" s="129"/>
      <c r="N126" s="129">
        <v>12</v>
      </c>
      <c r="O126" s="129">
        <v>1</v>
      </c>
      <c r="P126" s="129">
        <v>8</v>
      </c>
      <c r="Q126" s="129">
        <v>0</v>
      </c>
      <c r="R126" s="129"/>
      <c r="S126" s="129"/>
      <c r="T126" s="129"/>
      <c r="U126" s="129"/>
      <c r="V126" s="121" t="str">
        <f t="shared" si="250"/>
        <v>CF7411-12</v>
      </c>
      <c r="W126" s="526" t="str">
        <f t="shared" si="251"/>
        <v>Барилгын цахилгаанчин</v>
      </c>
      <c r="X126" s="526"/>
      <c r="Y126" s="526"/>
      <c r="Z126" s="184">
        <f t="shared" si="158"/>
        <v>110</v>
      </c>
      <c r="AA126" s="129"/>
      <c r="AB126" s="129"/>
      <c r="AC126" s="45">
        <f t="shared" si="252"/>
        <v>16</v>
      </c>
      <c r="AD126" s="45">
        <f t="shared" si="253"/>
        <v>1</v>
      </c>
      <c r="AE126" s="129"/>
      <c r="AF126" s="129"/>
      <c r="AG126" s="129">
        <v>16</v>
      </c>
      <c r="AH126" s="129">
        <v>1</v>
      </c>
      <c r="AI126" s="129"/>
      <c r="AJ126" s="129"/>
      <c r="AK126" s="86">
        <f t="shared" si="254"/>
        <v>0</v>
      </c>
      <c r="AL126" s="86">
        <f t="shared" si="255"/>
        <v>0</v>
      </c>
      <c r="AM126" s="42"/>
      <c r="AN126" s="42"/>
      <c r="AO126" s="42"/>
      <c r="AP126" s="258"/>
    </row>
    <row r="127" spans="1:42" s="92" customFormat="1">
      <c r="A127" s="212" t="s">
        <v>191</v>
      </c>
      <c r="B127" s="455" t="s">
        <v>59</v>
      </c>
      <c r="C127" s="456"/>
      <c r="D127" s="218">
        <f t="shared" si="161"/>
        <v>111</v>
      </c>
      <c r="E127" s="504">
        <f t="shared" si="248"/>
        <v>16</v>
      </c>
      <c r="F127" s="505"/>
      <c r="G127" s="504">
        <f t="shared" si="249"/>
        <v>6</v>
      </c>
      <c r="H127" s="505"/>
      <c r="I127" s="494"/>
      <c r="J127" s="495"/>
      <c r="K127" s="129"/>
      <c r="L127" s="129"/>
      <c r="M127" s="129"/>
      <c r="N127" s="129">
        <v>16</v>
      </c>
      <c r="O127" s="129">
        <v>6</v>
      </c>
      <c r="P127" s="129"/>
      <c r="Q127" s="129"/>
      <c r="R127" s="129"/>
      <c r="S127" s="129"/>
      <c r="T127" s="129"/>
      <c r="U127" s="129"/>
      <c r="V127" s="121" t="str">
        <f t="shared" si="250"/>
        <v>CF7114-20</v>
      </c>
      <c r="W127" s="526" t="str">
        <f t="shared" si="251"/>
        <v>Бетон арматурчин</v>
      </c>
      <c r="X127" s="526"/>
      <c r="Y127" s="526"/>
      <c r="Z127" s="184">
        <f t="shared" si="158"/>
        <v>111</v>
      </c>
      <c r="AA127" s="129"/>
      <c r="AB127" s="129"/>
      <c r="AC127" s="45">
        <f t="shared" si="252"/>
        <v>5</v>
      </c>
      <c r="AD127" s="45">
        <f t="shared" si="253"/>
        <v>0</v>
      </c>
      <c r="AE127" s="129"/>
      <c r="AF127" s="129"/>
      <c r="AG127" s="129">
        <v>5</v>
      </c>
      <c r="AH127" s="129"/>
      <c r="AI127" s="129"/>
      <c r="AJ127" s="129"/>
      <c r="AK127" s="86">
        <f t="shared" si="254"/>
        <v>0</v>
      </c>
      <c r="AL127" s="86">
        <f t="shared" si="255"/>
        <v>0</v>
      </c>
      <c r="AM127" s="42"/>
      <c r="AN127" s="42"/>
      <c r="AO127" s="42"/>
      <c r="AP127" s="258"/>
    </row>
    <row r="128" spans="1:42" s="92" customFormat="1">
      <c r="A128" s="246" t="s">
        <v>299</v>
      </c>
      <c r="B128" s="538" t="s">
        <v>300</v>
      </c>
      <c r="C128" s="539"/>
      <c r="D128" s="218">
        <f t="shared" si="161"/>
        <v>112</v>
      </c>
      <c r="E128" s="504">
        <f t="shared" si="248"/>
        <v>15</v>
      </c>
      <c r="F128" s="505"/>
      <c r="G128" s="504">
        <f t="shared" si="249"/>
        <v>6</v>
      </c>
      <c r="H128" s="505"/>
      <c r="I128" s="494"/>
      <c r="J128" s="495"/>
      <c r="K128" s="129"/>
      <c r="L128" s="129"/>
      <c r="M128" s="129"/>
      <c r="N128" s="129">
        <v>15</v>
      </c>
      <c r="O128" s="129">
        <v>6</v>
      </c>
      <c r="P128" s="129"/>
      <c r="Q128" s="129"/>
      <c r="R128" s="129"/>
      <c r="S128" s="129"/>
      <c r="T128" s="129"/>
      <c r="U128" s="129"/>
      <c r="V128" s="121" t="str">
        <f t="shared" si="250"/>
        <v>CF7123-14</v>
      </c>
      <c r="W128" s="526" t="str">
        <f t="shared" si="251"/>
        <v>Хуурай хийц угсрагч</v>
      </c>
      <c r="X128" s="526"/>
      <c r="Y128" s="526"/>
      <c r="Z128" s="184">
        <f t="shared" si="158"/>
        <v>112</v>
      </c>
      <c r="AA128" s="129"/>
      <c r="AB128" s="129"/>
      <c r="AC128" s="45">
        <f t="shared" si="252"/>
        <v>15</v>
      </c>
      <c r="AD128" s="45">
        <f t="shared" si="253"/>
        <v>6</v>
      </c>
      <c r="AE128" s="129"/>
      <c r="AF128" s="129"/>
      <c r="AG128" s="129">
        <v>15</v>
      </c>
      <c r="AH128" s="129">
        <v>6</v>
      </c>
      <c r="AI128" s="129"/>
      <c r="AJ128" s="129"/>
      <c r="AK128" s="86">
        <f t="shared" si="254"/>
        <v>0</v>
      </c>
      <c r="AL128" s="86">
        <f t="shared" si="255"/>
        <v>0</v>
      </c>
      <c r="AM128" s="42"/>
      <c r="AN128" s="42"/>
      <c r="AO128" s="42"/>
      <c r="AP128" s="258"/>
    </row>
    <row r="129" spans="1:42" s="92" customFormat="1">
      <c r="A129" s="196" t="s">
        <v>163</v>
      </c>
      <c r="B129" s="511" t="s">
        <v>53</v>
      </c>
      <c r="C129" s="512"/>
      <c r="D129" s="218">
        <f t="shared" si="161"/>
        <v>113</v>
      </c>
      <c r="E129" s="504">
        <f t="shared" si="248"/>
        <v>17</v>
      </c>
      <c r="F129" s="505"/>
      <c r="G129" s="504">
        <f t="shared" si="249"/>
        <v>0</v>
      </c>
      <c r="H129" s="505"/>
      <c r="I129" s="494"/>
      <c r="J129" s="495"/>
      <c r="K129" s="129"/>
      <c r="L129" s="129"/>
      <c r="M129" s="129"/>
      <c r="N129" s="129">
        <v>17</v>
      </c>
      <c r="O129" s="129">
        <v>0</v>
      </c>
      <c r="P129" s="129"/>
      <c r="Q129" s="129"/>
      <c r="R129" s="129"/>
      <c r="S129" s="129"/>
      <c r="T129" s="129"/>
      <c r="U129" s="129"/>
      <c r="V129" s="121" t="str">
        <f t="shared" si="250"/>
        <v>IM7212-14</v>
      </c>
      <c r="W129" s="526" t="str">
        <f t="shared" si="251"/>
        <v>Гагнуурчин</v>
      </c>
      <c r="X129" s="526"/>
      <c r="Y129" s="526"/>
      <c r="Z129" s="184">
        <f t="shared" si="158"/>
        <v>113</v>
      </c>
      <c r="AA129" s="129"/>
      <c r="AB129" s="129"/>
      <c r="AC129" s="45">
        <f t="shared" si="252"/>
        <v>13</v>
      </c>
      <c r="AD129" s="45">
        <f t="shared" si="253"/>
        <v>0</v>
      </c>
      <c r="AE129" s="129"/>
      <c r="AF129" s="129"/>
      <c r="AG129" s="129">
        <v>13</v>
      </c>
      <c r="AH129" s="129"/>
      <c r="AI129" s="129"/>
      <c r="AJ129" s="129"/>
      <c r="AK129" s="86">
        <f t="shared" si="254"/>
        <v>0</v>
      </c>
      <c r="AL129" s="86">
        <f t="shared" si="255"/>
        <v>0</v>
      </c>
      <c r="AM129" s="42"/>
      <c r="AN129" s="42"/>
      <c r="AO129" s="42"/>
      <c r="AP129" s="258"/>
    </row>
    <row r="130" spans="1:42" s="92" customFormat="1">
      <c r="A130" s="196" t="s">
        <v>182</v>
      </c>
      <c r="B130" s="511" t="s">
        <v>179</v>
      </c>
      <c r="C130" s="512"/>
      <c r="D130" s="218">
        <f t="shared" si="161"/>
        <v>114</v>
      </c>
      <c r="E130" s="504">
        <f t="shared" si="248"/>
        <v>13</v>
      </c>
      <c r="F130" s="505"/>
      <c r="G130" s="504">
        <f t="shared" si="249"/>
        <v>11</v>
      </c>
      <c r="H130" s="505"/>
      <c r="I130" s="494"/>
      <c r="J130" s="495"/>
      <c r="K130" s="129"/>
      <c r="L130" s="129"/>
      <c r="M130" s="129"/>
      <c r="N130" s="129"/>
      <c r="O130" s="129"/>
      <c r="P130" s="129">
        <v>13</v>
      </c>
      <c r="Q130" s="129">
        <v>11</v>
      </c>
      <c r="R130" s="129"/>
      <c r="S130" s="129"/>
      <c r="T130" s="129"/>
      <c r="U130" s="129"/>
      <c r="V130" s="121" t="str">
        <f t="shared" si="250"/>
        <v>SO5141-11</v>
      </c>
      <c r="W130" s="526" t="str">
        <f t="shared" si="251"/>
        <v>Үсчин</v>
      </c>
      <c r="X130" s="526"/>
      <c r="Y130" s="526"/>
      <c r="Z130" s="184">
        <f t="shared" si="158"/>
        <v>114</v>
      </c>
      <c r="AA130" s="129"/>
      <c r="AB130" s="129"/>
      <c r="AC130" s="45">
        <f t="shared" si="252"/>
        <v>6</v>
      </c>
      <c r="AD130" s="45">
        <f t="shared" si="253"/>
        <v>6</v>
      </c>
      <c r="AE130" s="129"/>
      <c r="AF130" s="129"/>
      <c r="AG130" s="129">
        <v>6</v>
      </c>
      <c r="AH130" s="129">
        <v>6</v>
      </c>
      <c r="AI130" s="129"/>
      <c r="AJ130" s="129"/>
      <c r="AK130" s="86">
        <f t="shared" si="254"/>
        <v>0</v>
      </c>
      <c r="AL130" s="86">
        <f t="shared" si="255"/>
        <v>0</v>
      </c>
      <c r="AM130" s="42"/>
      <c r="AN130" s="42"/>
      <c r="AO130" s="42"/>
      <c r="AP130" s="258"/>
    </row>
    <row r="131" spans="1:42" s="92" customFormat="1">
      <c r="A131" s="196" t="s">
        <v>57</v>
      </c>
      <c r="B131" s="511" t="s">
        <v>52</v>
      </c>
      <c r="C131" s="512"/>
      <c r="D131" s="218">
        <f t="shared" si="161"/>
        <v>115</v>
      </c>
      <c r="E131" s="504">
        <f t="shared" si="248"/>
        <v>12</v>
      </c>
      <c r="F131" s="505"/>
      <c r="G131" s="504">
        <f t="shared" si="249"/>
        <v>0</v>
      </c>
      <c r="H131" s="505"/>
      <c r="I131" s="494"/>
      <c r="J131" s="495"/>
      <c r="K131" s="129"/>
      <c r="L131" s="129"/>
      <c r="M131" s="129"/>
      <c r="N131" s="129"/>
      <c r="O131" s="129"/>
      <c r="P131" s="129">
        <v>12</v>
      </c>
      <c r="Q131" s="129">
        <v>0</v>
      </c>
      <c r="R131" s="129"/>
      <c r="S131" s="129"/>
      <c r="T131" s="129"/>
      <c r="U131" s="129"/>
      <c r="V131" s="121" t="str">
        <f t="shared" si="250"/>
        <v>TC8211-20</v>
      </c>
      <c r="W131" s="526" t="str">
        <f t="shared" si="251"/>
        <v>Автомашины засварчин</v>
      </c>
      <c r="X131" s="526"/>
      <c r="Y131" s="526"/>
      <c r="Z131" s="184">
        <f t="shared" si="158"/>
        <v>115</v>
      </c>
      <c r="AA131" s="129"/>
      <c r="AB131" s="129"/>
      <c r="AC131" s="45">
        <f t="shared" si="252"/>
        <v>8</v>
      </c>
      <c r="AD131" s="45">
        <f t="shared" si="253"/>
        <v>0</v>
      </c>
      <c r="AE131" s="129"/>
      <c r="AF131" s="129"/>
      <c r="AG131" s="129">
        <v>8</v>
      </c>
      <c r="AH131" s="129"/>
      <c r="AI131" s="129"/>
      <c r="AJ131" s="129"/>
      <c r="AK131" s="86">
        <f t="shared" si="254"/>
        <v>0</v>
      </c>
      <c r="AL131" s="86">
        <f t="shared" si="255"/>
        <v>0</v>
      </c>
      <c r="AM131" s="42"/>
      <c r="AN131" s="42"/>
      <c r="AO131" s="42"/>
      <c r="AP131" s="258"/>
    </row>
    <row r="132" spans="1:42" s="92" customFormat="1">
      <c r="A132" s="212" t="s">
        <v>176</v>
      </c>
      <c r="B132" s="513" t="s">
        <v>173</v>
      </c>
      <c r="C132" s="514"/>
      <c r="D132" s="218">
        <f t="shared" si="161"/>
        <v>116</v>
      </c>
      <c r="E132" s="504">
        <f t="shared" si="248"/>
        <v>13</v>
      </c>
      <c r="F132" s="505"/>
      <c r="G132" s="504">
        <f t="shared" si="249"/>
        <v>0</v>
      </c>
      <c r="H132" s="505"/>
      <c r="I132" s="494"/>
      <c r="J132" s="495"/>
      <c r="K132" s="129"/>
      <c r="L132" s="129"/>
      <c r="M132" s="129"/>
      <c r="N132" s="129"/>
      <c r="O132" s="129"/>
      <c r="P132" s="129">
        <v>13</v>
      </c>
      <c r="Q132" s="129">
        <v>0</v>
      </c>
      <c r="R132" s="129"/>
      <c r="S132" s="129"/>
      <c r="T132" s="129"/>
      <c r="U132" s="129"/>
      <c r="V132" s="121" t="str">
        <f t="shared" si="250"/>
        <v>CF7126-36</v>
      </c>
      <c r="W132" s="526" t="str">
        <f t="shared" si="251"/>
        <v>Барилгын сантехникч</v>
      </c>
      <c r="X132" s="526"/>
      <c r="Y132" s="526"/>
      <c r="Z132" s="184">
        <f t="shared" si="158"/>
        <v>116</v>
      </c>
      <c r="AA132" s="129"/>
      <c r="AB132" s="129"/>
      <c r="AC132" s="45">
        <f t="shared" si="252"/>
        <v>4</v>
      </c>
      <c r="AD132" s="45">
        <f t="shared" si="253"/>
        <v>0</v>
      </c>
      <c r="AE132" s="129"/>
      <c r="AF132" s="129"/>
      <c r="AG132" s="129">
        <v>4</v>
      </c>
      <c r="AH132" s="129"/>
      <c r="AI132" s="129"/>
      <c r="AJ132" s="129"/>
      <c r="AK132" s="86">
        <f t="shared" si="254"/>
        <v>0</v>
      </c>
      <c r="AL132" s="86">
        <f t="shared" si="255"/>
        <v>0</v>
      </c>
      <c r="AM132" s="42"/>
      <c r="AN132" s="42"/>
      <c r="AO132" s="42"/>
      <c r="AP132" s="258"/>
    </row>
    <row r="133" spans="1:42" s="92" customFormat="1" ht="13.5" customHeight="1">
      <c r="A133" s="249" t="s">
        <v>617</v>
      </c>
      <c r="B133" s="540" t="s">
        <v>432</v>
      </c>
      <c r="C133" s="539"/>
      <c r="D133" s="218">
        <f t="shared" si="161"/>
        <v>117</v>
      </c>
      <c r="E133" s="504">
        <f t="shared" si="248"/>
        <v>6</v>
      </c>
      <c r="F133" s="505"/>
      <c r="G133" s="504">
        <f t="shared" si="249"/>
        <v>0</v>
      </c>
      <c r="H133" s="505"/>
      <c r="I133" s="494"/>
      <c r="J133" s="495"/>
      <c r="K133" s="129"/>
      <c r="L133" s="129"/>
      <c r="M133" s="129"/>
      <c r="N133" s="129"/>
      <c r="O133" s="129"/>
      <c r="P133" s="129">
        <v>6</v>
      </c>
      <c r="Q133" s="129">
        <v>0</v>
      </c>
      <c r="R133" s="129"/>
      <c r="S133" s="129"/>
      <c r="T133" s="129"/>
      <c r="U133" s="129"/>
      <c r="V133" s="121" t="str">
        <f t="shared" si="250"/>
        <v>AM7313-28</v>
      </c>
      <c r="W133" s="526" t="str">
        <f t="shared" si="251"/>
        <v>Сийлбэрчин</v>
      </c>
      <c r="X133" s="526"/>
      <c r="Y133" s="526"/>
      <c r="Z133" s="184">
        <f t="shared" si="158"/>
        <v>117</v>
      </c>
      <c r="AA133" s="129"/>
      <c r="AB133" s="129"/>
      <c r="AC133" s="45">
        <f t="shared" si="252"/>
        <v>0</v>
      </c>
      <c r="AD133" s="45">
        <f t="shared" si="253"/>
        <v>0</v>
      </c>
      <c r="AE133" s="129"/>
      <c r="AF133" s="129"/>
      <c r="AG133" s="129">
        <v>0</v>
      </c>
      <c r="AH133" s="129"/>
      <c r="AI133" s="129"/>
      <c r="AJ133" s="129"/>
      <c r="AK133" s="86">
        <f t="shared" si="254"/>
        <v>0</v>
      </c>
      <c r="AL133" s="86">
        <f t="shared" si="255"/>
        <v>0</v>
      </c>
      <c r="AM133" s="42"/>
      <c r="AN133" s="42"/>
      <c r="AO133" s="42"/>
      <c r="AP133" s="258"/>
    </row>
    <row r="134" spans="1:42" s="87" customFormat="1">
      <c r="A134" s="527" t="s">
        <v>529</v>
      </c>
      <c r="B134" s="528"/>
      <c r="C134" s="529"/>
      <c r="D134" s="250">
        <f t="shared" si="161"/>
        <v>118</v>
      </c>
      <c r="E134" s="530">
        <f>SUM(E135:F144)</f>
        <v>170</v>
      </c>
      <c r="F134" s="531"/>
      <c r="G134" s="530">
        <f t="shared" ref="G134" si="256">SUM(G135:H144)</f>
        <v>104</v>
      </c>
      <c r="H134" s="531"/>
      <c r="I134" s="530">
        <f t="shared" ref="I134" si="257">SUM(I135:J144)</f>
        <v>0</v>
      </c>
      <c r="J134" s="531"/>
      <c r="K134" s="170">
        <f>SUM(K135:K144)</f>
        <v>0</v>
      </c>
      <c r="L134" s="170">
        <f t="shared" ref="L134:U134" si="258">SUM(L135:L144)</f>
        <v>0</v>
      </c>
      <c r="M134" s="170">
        <f t="shared" si="258"/>
        <v>0</v>
      </c>
      <c r="N134" s="170">
        <f t="shared" si="258"/>
        <v>149</v>
      </c>
      <c r="O134" s="170">
        <f t="shared" si="258"/>
        <v>99</v>
      </c>
      <c r="P134" s="170">
        <f t="shared" si="258"/>
        <v>21</v>
      </c>
      <c r="Q134" s="170">
        <f t="shared" si="258"/>
        <v>5</v>
      </c>
      <c r="R134" s="170">
        <f t="shared" si="258"/>
        <v>0</v>
      </c>
      <c r="S134" s="170">
        <f t="shared" si="258"/>
        <v>0</v>
      </c>
      <c r="T134" s="170">
        <f t="shared" si="258"/>
        <v>0</v>
      </c>
      <c r="U134" s="170">
        <f t="shared" si="258"/>
        <v>0</v>
      </c>
      <c r="V134" s="535" t="str">
        <f t="shared" si="199"/>
        <v>8.Завхан аймгийн Тосонцэнгэл суман дахь МСҮТ</v>
      </c>
      <c r="W134" s="536"/>
      <c r="X134" s="536"/>
      <c r="Y134" s="537"/>
      <c r="Z134" s="256">
        <f t="shared" si="158"/>
        <v>118</v>
      </c>
      <c r="AA134" s="170">
        <f t="shared" ref="AA134" si="259">SUM(AA135:AA144)</f>
        <v>0</v>
      </c>
      <c r="AB134" s="170">
        <f t="shared" ref="AB134" si="260">SUM(AB135:AB144)</f>
        <v>0</v>
      </c>
      <c r="AC134" s="170">
        <f t="shared" ref="AC134" si="261">SUM(AC135:AC144)</f>
        <v>26</v>
      </c>
      <c r="AD134" s="170">
        <f t="shared" ref="AD134" si="262">SUM(AD135:AD144)</f>
        <v>10</v>
      </c>
      <c r="AE134" s="170">
        <f t="shared" ref="AE134" si="263">SUM(AE135:AE144)</f>
        <v>0</v>
      </c>
      <c r="AF134" s="170">
        <f t="shared" ref="AF134" si="264">SUM(AF135:AF144)</f>
        <v>0</v>
      </c>
      <c r="AG134" s="170">
        <f t="shared" ref="AG134" si="265">SUM(AG135:AG144)</f>
        <v>26</v>
      </c>
      <c r="AH134" s="170">
        <f t="shared" ref="AH134" si="266">SUM(AH135:AH144)</f>
        <v>10</v>
      </c>
      <c r="AI134" s="170">
        <f t="shared" ref="AI134" si="267">SUM(AI135:AI144)</f>
        <v>0</v>
      </c>
      <c r="AJ134" s="170">
        <f t="shared" ref="AJ134" si="268">SUM(AJ135:AJ144)</f>
        <v>0</v>
      </c>
      <c r="AK134" s="170">
        <f t="shared" ref="AK134" si="269">SUM(AK135:AK144)</f>
        <v>3</v>
      </c>
      <c r="AL134" s="170">
        <f t="shared" ref="AL134" si="270">SUM(AL135:AL144)</f>
        <v>0</v>
      </c>
      <c r="AM134" s="170">
        <f t="shared" ref="AM134" si="271">SUM(AM135:AM144)</f>
        <v>3</v>
      </c>
      <c r="AN134" s="170">
        <f t="shared" ref="AN134" si="272">SUM(AN135:AN144)</f>
        <v>0</v>
      </c>
      <c r="AO134" s="170">
        <f t="shared" ref="AO134" si="273">SUM(AO135:AO144)</f>
        <v>0</v>
      </c>
      <c r="AP134" s="211">
        <f t="shared" ref="AP134" si="274">SUM(AP135:AP144)</f>
        <v>0</v>
      </c>
    </row>
    <row r="135" spans="1:42" s="92" customFormat="1">
      <c r="A135" s="196" t="s">
        <v>163</v>
      </c>
      <c r="B135" s="511" t="s">
        <v>53</v>
      </c>
      <c r="C135" s="512"/>
      <c r="D135" s="218">
        <f t="shared" si="161"/>
        <v>119</v>
      </c>
      <c r="E135" s="504">
        <f t="shared" si="92"/>
        <v>20</v>
      </c>
      <c r="F135" s="505"/>
      <c r="G135" s="504">
        <f t="shared" si="93"/>
        <v>0</v>
      </c>
      <c r="H135" s="505"/>
      <c r="I135" s="502"/>
      <c r="J135" s="503"/>
      <c r="K135" s="129"/>
      <c r="L135" s="129"/>
      <c r="M135" s="129"/>
      <c r="N135" s="129">
        <v>15</v>
      </c>
      <c r="O135" s="129"/>
      <c r="P135" s="129">
        <v>5</v>
      </c>
      <c r="Q135" s="129"/>
      <c r="R135" s="129"/>
      <c r="S135" s="129"/>
      <c r="T135" s="129"/>
      <c r="U135" s="129"/>
      <c r="V135" s="123" t="str">
        <f>+A135</f>
        <v>IM7212-14</v>
      </c>
      <c r="W135" s="509" t="str">
        <f>+B135</f>
        <v>Гагнуурчин</v>
      </c>
      <c r="X135" s="509"/>
      <c r="Y135" s="510"/>
      <c r="Z135" s="184">
        <f t="shared" si="158"/>
        <v>119</v>
      </c>
      <c r="AA135" s="129"/>
      <c r="AB135" s="129"/>
      <c r="AC135" s="45">
        <f t="shared" ref="AC135:AC137" si="275">+AE135+AG135+AI135</f>
        <v>5</v>
      </c>
      <c r="AD135" s="45">
        <f t="shared" ref="AD135:AD137" si="276">+AF135+AH135+AJ135</f>
        <v>0</v>
      </c>
      <c r="AE135" s="129"/>
      <c r="AF135" s="129"/>
      <c r="AG135" s="129">
        <v>5</v>
      </c>
      <c r="AH135" s="129"/>
      <c r="AI135" s="129"/>
      <c r="AJ135" s="129"/>
      <c r="AK135" s="86">
        <f t="shared" ref="AK135:AK202" si="277">+AM135+AO135</f>
        <v>0</v>
      </c>
      <c r="AL135" s="86">
        <f t="shared" ref="AL135:AL202" si="278">+AN135+AP135</f>
        <v>0</v>
      </c>
      <c r="AM135" s="10"/>
      <c r="AN135" s="42"/>
      <c r="AO135" s="42"/>
      <c r="AP135" s="258"/>
    </row>
    <row r="136" spans="1:42" s="92" customFormat="1">
      <c r="A136" s="153" t="s">
        <v>223</v>
      </c>
      <c r="B136" s="538" t="s">
        <v>224</v>
      </c>
      <c r="C136" s="539"/>
      <c r="D136" s="218">
        <f t="shared" si="161"/>
        <v>120</v>
      </c>
      <c r="E136" s="504">
        <f t="shared" si="92"/>
        <v>30</v>
      </c>
      <c r="F136" s="505"/>
      <c r="G136" s="504">
        <f t="shared" si="93"/>
        <v>14</v>
      </c>
      <c r="H136" s="505"/>
      <c r="I136" s="502"/>
      <c r="J136" s="503"/>
      <c r="K136" s="129"/>
      <c r="L136" s="129"/>
      <c r="M136" s="129"/>
      <c r="N136" s="129">
        <v>30</v>
      </c>
      <c r="O136" s="129">
        <v>14</v>
      </c>
      <c r="P136" s="129"/>
      <c r="Q136" s="129"/>
      <c r="R136" s="129"/>
      <c r="S136" s="129"/>
      <c r="T136" s="129"/>
      <c r="U136" s="129"/>
      <c r="V136" s="123" t="str">
        <f t="shared" ref="V136:V144" si="279">+A136</f>
        <v>AH6121-24</v>
      </c>
      <c r="W136" s="509" t="str">
        <f t="shared" ref="W136:W144" si="280">+B136</f>
        <v>Малчин</v>
      </c>
      <c r="X136" s="509"/>
      <c r="Y136" s="510"/>
      <c r="Z136" s="184">
        <f t="shared" si="158"/>
        <v>120</v>
      </c>
      <c r="AA136" s="129"/>
      <c r="AB136" s="129"/>
      <c r="AC136" s="45">
        <f t="shared" si="275"/>
        <v>5</v>
      </c>
      <c r="AD136" s="45">
        <f t="shared" si="276"/>
        <v>0</v>
      </c>
      <c r="AE136" s="129"/>
      <c r="AF136" s="129"/>
      <c r="AG136" s="129">
        <v>5</v>
      </c>
      <c r="AH136" s="129"/>
      <c r="AI136" s="129"/>
      <c r="AJ136" s="129"/>
      <c r="AK136" s="86">
        <f t="shared" si="277"/>
        <v>0</v>
      </c>
      <c r="AL136" s="86">
        <f t="shared" si="278"/>
        <v>0</v>
      </c>
      <c r="AM136" s="10"/>
      <c r="AN136" s="42"/>
      <c r="AO136" s="42"/>
      <c r="AP136" s="258"/>
    </row>
    <row r="137" spans="1:42" s="92" customFormat="1" ht="12.75" customHeight="1">
      <c r="A137" s="212" t="s">
        <v>177</v>
      </c>
      <c r="B137" s="513" t="s">
        <v>174</v>
      </c>
      <c r="C137" s="514"/>
      <c r="D137" s="218">
        <f t="shared" si="161"/>
        <v>121</v>
      </c>
      <c r="E137" s="504">
        <f t="shared" ref="E137:E144" si="281">+I137+L137+N137+P137+R137+T137+AA137</f>
        <v>20</v>
      </c>
      <c r="F137" s="505"/>
      <c r="G137" s="504">
        <f t="shared" ref="G137:G144" si="282">+K137+M137+O137+Q137+S137+U137+AB137</f>
        <v>15</v>
      </c>
      <c r="H137" s="505"/>
      <c r="I137" s="502"/>
      <c r="J137" s="503"/>
      <c r="K137" s="129"/>
      <c r="L137" s="129"/>
      <c r="M137" s="129"/>
      <c r="N137" s="129">
        <v>20</v>
      </c>
      <c r="O137" s="129">
        <v>15</v>
      </c>
      <c r="P137" s="129"/>
      <c r="Q137" s="129"/>
      <c r="R137" s="129"/>
      <c r="S137" s="129"/>
      <c r="T137" s="129"/>
      <c r="U137" s="129"/>
      <c r="V137" s="123" t="str">
        <f t="shared" si="279"/>
        <v>ID4120-11</v>
      </c>
      <c r="W137" s="509" t="str">
        <f t="shared" si="280"/>
        <v>Нарийн бичгийн дарга-албан хэргийн ажилтан</v>
      </c>
      <c r="X137" s="509"/>
      <c r="Y137" s="510"/>
      <c r="Z137" s="184">
        <f t="shared" si="158"/>
        <v>121</v>
      </c>
      <c r="AA137" s="129"/>
      <c r="AB137" s="129"/>
      <c r="AC137" s="45">
        <f t="shared" si="275"/>
        <v>1</v>
      </c>
      <c r="AD137" s="45">
        <f t="shared" si="276"/>
        <v>1</v>
      </c>
      <c r="AE137" s="129"/>
      <c r="AF137" s="129"/>
      <c r="AG137" s="129">
        <v>1</v>
      </c>
      <c r="AH137" s="129">
        <v>1</v>
      </c>
      <c r="AI137" s="129"/>
      <c r="AJ137" s="129"/>
      <c r="AK137" s="86">
        <f t="shared" si="277"/>
        <v>0</v>
      </c>
      <c r="AL137" s="86">
        <f t="shared" si="278"/>
        <v>0</v>
      </c>
      <c r="AM137" s="10"/>
      <c r="AN137" s="42"/>
      <c r="AO137" s="42"/>
      <c r="AP137" s="258"/>
    </row>
    <row r="138" spans="1:42" s="92" customFormat="1" ht="12.75" customHeight="1">
      <c r="A138" s="196" t="s">
        <v>54</v>
      </c>
      <c r="B138" s="511" t="s">
        <v>50</v>
      </c>
      <c r="C138" s="512"/>
      <c r="D138" s="218">
        <f t="shared" si="161"/>
        <v>122</v>
      </c>
      <c r="E138" s="504">
        <f t="shared" si="281"/>
        <v>25</v>
      </c>
      <c r="F138" s="505"/>
      <c r="G138" s="504">
        <f t="shared" si="282"/>
        <v>25</v>
      </c>
      <c r="H138" s="505"/>
      <c r="I138" s="502"/>
      <c r="J138" s="503"/>
      <c r="K138" s="129"/>
      <c r="L138" s="129"/>
      <c r="M138" s="129"/>
      <c r="N138" s="129">
        <v>20</v>
      </c>
      <c r="O138" s="129">
        <v>20</v>
      </c>
      <c r="P138" s="129">
        <v>5</v>
      </c>
      <c r="Q138" s="129">
        <v>5</v>
      </c>
      <c r="R138" s="129"/>
      <c r="S138" s="129"/>
      <c r="T138" s="129"/>
      <c r="U138" s="129"/>
      <c r="V138" s="123" t="str">
        <f t="shared" si="279"/>
        <v>IE7533-28</v>
      </c>
      <c r="W138" s="509" t="str">
        <f t="shared" si="280"/>
        <v>Оёмол бүтээгдэхүүний оёдолчин</v>
      </c>
      <c r="X138" s="509"/>
      <c r="Y138" s="510"/>
      <c r="Z138" s="184">
        <f t="shared" si="158"/>
        <v>122</v>
      </c>
      <c r="AA138" s="129"/>
      <c r="AB138" s="129"/>
      <c r="AC138" s="45">
        <f t="shared" ref="AC138:AC144" si="283">+AE138+AG138+AI138</f>
        <v>5</v>
      </c>
      <c r="AD138" s="45">
        <f t="shared" ref="AD138:AD144" si="284">+AF138+AH138+AJ138</f>
        <v>5</v>
      </c>
      <c r="AE138" s="129"/>
      <c r="AF138" s="129"/>
      <c r="AG138" s="129">
        <v>5</v>
      </c>
      <c r="AH138" s="129">
        <v>5</v>
      </c>
      <c r="AI138" s="129"/>
      <c r="AJ138" s="129"/>
      <c r="AK138" s="86">
        <f t="shared" ref="AK138:AK144" si="285">+AM138+AO138</f>
        <v>3</v>
      </c>
      <c r="AL138" s="86">
        <f t="shared" ref="AL138:AL144" si="286">+AN138+AP138</f>
        <v>0</v>
      </c>
      <c r="AM138" s="10">
        <v>3</v>
      </c>
      <c r="AN138" s="42"/>
      <c r="AO138" s="42"/>
      <c r="AP138" s="258"/>
    </row>
    <row r="139" spans="1:42" s="92" customFormat="1" ht="12.75" customHeight="1">
      <c r="A139" s="196" t="s">
        <v>329</v>
      </c>
      <c r="B139" s="513" t="s">
        <v>604</v>
      </c>
      <c r="C139" s="514"/>
      <c r="D139" s="218">
        <f t="shared" si="161"/>
        <v>123</v>
      </c>
      <c r="E139" s="504">
        <f t="shared" si="281"/>
        <v>14</v>
      </c>
      <c r="F139" s="505"/>
      <c r="G139" s="504">
        <f t="shared" si="282"/>
        <v>8</v>
      </c>
      <c r="H139" s="505"/>
      <c r="I139" s="502"/>
      <c r="J139" s="503"/>
      <c r="K139" s="129"/>
      <c r="L139" s="129"/>
      <c r="M139" s="129"/>
      <c r="N139" s="129">
        <v>14</v>
      </c>
      <c r="O139" s="129">
        <v>8</v>
      </c>
      <c r="P139" s="129"/>
      <c r="Q139" s="129"/>
      <c r="R139" s="129"/>
      <c r="S139" s="129"/>
      <c r="T139" s="129"/>
      <c r="U139" s="129"/>
      <c r="V139" s="123" t="str">
        <f t="shared" si="279"/>
        <v>NF6210-27</v>
      </c>
      <c r="W139" s="509" t="str">
        <f t="shared" si="280"/>
        <v xml:space="preserve">Ойн арчилгаа, ашиглалтын ажилтан </v>
      </c>
      <c r="X139" s="509"/>
      <c r="Y139" s="510"/>
      <c r="Z139" s="184">
        <f t="shared" si="158"/>
        <v>123</v>
      </c>
      <c r="AA139" s="129"/>
      <c r="AB139" s="129"/>
      <c r="AC139" s="45">
        <f t="shared" si="283"/>
        <v>2</v>
      </c>
      <c r="AD139" s="45">
        <f t="shared" si="284"/>
        <v>0</v>
      </c>
      <c r="AE139" s="129"/>
      <c r="AF139" s="129"/>
      <c r="AG139" s="129">
        <v>2</v>
      </c>
      <c r="AH139" s="129"/>
      <c r="AI139" s="129"/>
      <c r="AJ139" s="129"/>
      <c r="AK139" s="86">
        <f t="shared" si="285"/>
        <v>0</v>
      </c>
      <c r="AL139" s="86">
        <f t="shared" si="286"/>
        <v>0</v>
      </c>
      <c r="AM139" s="10"/>
      <c r="AN139" s="42"/>
      <c r="AO139" s="42"/>
      <c r="AP139" s="258"/>
    </row>
    <row r="140" spans="1:42" s="92" customFormat="1">
      <c r="A140" s="196" t="s">
        <v>185</v>
      </c>
      <c r="B140" s="511" t="s">
        <v>51</v>
      </c>
      <c r="C140" s="512"/>
      <c r="D140" s="218">
        <f t="shared" si="161"/>
        <v>124</v>
      </c>
      <c r="E140" s="504">
        <f t="shared" si="281"/>
        <v>20</v>
      </c>
      <c r="F140" s="505"/>
      <c r="G140" s="504">
        <f t="shared" si="282"/>
        <v>19</v>
      </c>
      <c r="H140" s="505"/>
      <c r="I140" s="502"/>
      <c r="J140" s="503"/>
      <c r="K140" s="129"/>
      <c r="L140" s="129"/>
      <c r="M140" s="129"/>
      <c r="N140" s="129">
        <v>20</v>
      </c>
      <c r="O140" s="129">
        <v>19</v>
      </c>
      <c r="P140" s="129"/>
      <c r="Q140" s="129"/>
      <c r="R140" s="129"/>
      <c r="S140" s="129"/>
      <c r="T140" s="129"/>
      <c r="U140" s="129"/>
      <c r="V140" s="123" t="str">
        <f t="shared" si="279"/>
        <v>IF5120-11</v>
      </c>
      <c r="W140" s="509" t="str">
        <f t="shared" si="280"/>
        <v>Тогооч</v>
      </c>
      <c r="X140" s="509"/>
      <c r="Y140" s="510"/>
      <c r="Z140" s="184">
        <f t="shared" si="158"/>
        <v>124</v>
      </c>
      <c r="AA140" s="129"/>
      <c r="AB140" s="129"/>
      <c r="AC140" s="45">
        <f t="shared" si="283"/>
        <v>3</v>
      </c>
      <c r="AD140" s="45">
        <f t="shared" si="284"/>
        <v>3</v>
      </c>
      <c r="AE140" s="129"/>
      <c r="AF140" s="129"/>
      <c r="AG140" s="129">
        <v>3</v>
      </c>
      <c r="AH140" s="129">
        <v>3</v>
      </c>
      <c r="AI140" s="129"/>
      <c r="AJ140" s="129"/>
      <c r="AK140" s="86">
        <f t="shared" si="285"/>
        <v>0</v>
      </c>
      <c r="AL140" s="86">
        <f t="shared" si="286"/>
        <v>0</v>
      </c>
      <c r="AM140" s="10"/>
      <c r="AN140" s="42"/>
      <c r="AO140" s="42"/>
      <c r="AP140" s="258"/>
    </row>
    <row r="141" spans="1:42" s="92" customFormat="1">
      <c r="A141" s="196" t="s">
        <v>182</v>
      </c>
      <c r="B141" s="511" t="s">
        <v>179</v>
      </c>
      <c r="C141" s="512"/>
      <c r="D141" s="218">
        <f t="shared" si="161"/>
        <v>125</v>
      </c>
      <c r="E141" s="504">
        <f t="shared" si="281"/>
        <v>15</v>
      </c>
      <c r="F141" s="505"/>
      <c r="G141" s="504">
        <f t="shared" si="282"/>
        <v>9</v>
      </c>
      <c r="H141" s="505"/>
      <c r="I141" s="502"/>
      <c r="J141" s="503"/>
      <c r="K141" s="129"/>
      <c r="L141" s="129"/>
      <c r="M141" s="129"/>
      <c r="N141" s="129">
        <v>15</v>
      </c>
      <c r="O141" s="129">
        <v>9</v>
      </c>
      <c r="P141" s="129"/>
      <c r="Q141" s="129"/>
      <c r="R141" s="129"/>
      <c r="S141" s="129"/>
      <c r="T141" s="129"/>
      <c r="U141" s="129"/>
      <c r="V141" s="123" t="str">
        <f t="shared" si="279"/>
        <v>SO5141-11</v>
      </c>
      <c r="W141" s="509" t="str">
        <f t="shared" si="280"/>
        <v>Үсчин</v>
      </c>
      <c r="X141" s="509"/>
      <c r="Y141" s="510"/>
      <c r="Z141" s="184">
        <f t="shared" si="158"/>
        <v>125</v>
      </c>
      <c r="AA141" s="129"/>
      <c r="AB141" s="129"/>
      <c r="AC141" s="45">
        <f t="shared" si="283"/>
        <v>1</v>
      </c>
      <c r="AD141" s="45">
        <f t="shared" si="284"/>
        <v>0</v>
      </c>
      <c r="AE141" s="129"/>
      <c r="AF141" s="129"/>
      <c r="AG141" s="129">
        <v>1</v>
      </c>
      <c r="AH141" s="129"/>
      <c r="AI141" s="129"/>
      <c r="AJ141" s="129"/>
      <c r="AK141" s="86">
        <f t="shared" si="285"/>
        <v>0</v>
      </c>
      <c r="AL141" s="86">
        <f t="shared" si="286"/>
        <v>0</v>
      </c>
      <c r="AM141" s="10"/>
      <c r="AN141" s="42"/>
      <c r="AO141" s="42"/>
      <c r="AP141" s="258"/>
    </row>
    <row r="142" spans="1:42" s="92" customFormat="1">
      <c r="A142" s="212" t="s">
        <v>167</v>
      </c>
      <c r="B142" s="513" t="s">
        <v>218</v>
      </c>
      <c r="C142" s="514"/>
      <c r="D142" s="218">
        <f t="shared" si="161"/>
        <v>126</v>
      </c>
      <c r="E142" s="504">
        <f t="shared" si="281"/>
        <v>15</v>
      </c>
      <c r="F142" s="505"/>
      <c r="G142" s="504">
        <f t="shared" si="282"/>
        <v>14</v>
      </c>
      <c r="H142" s="505"/>
      <c r="I142" s="502"/>
      <c r="J142" s="503"/>
      <c r="K142" s="129"/>
      <c r="L142" s="129"/>
      <c r="M142" s="129"/>
      <c r="N142" s="129">
        <v>15</v>
      </c>
      <c r="O142" s="129">
        <v>14</v>
      </c>
      <c r="P142" s="129"/>
      <c r="Q142" s="129"/>
      <c r="R142" s="129"/>
      <c r="S142" s="129"/>
      <c r="T142" s="129"/>
      <c r="U142" s="129"/>
      <c r="V142" s="123" t="str">
        <f t="shared" si="279"/>
        <v>AF6112-25</v>
      </c>
      <c r="W142" s="509" t="str">
        <f t="shared" si="280"/>
        <v>Хүлэмжийн аж ахуйн фермер</v>
      </c>
      <c r="X142" s="509"/>
      <c r="Y142" s="510"/>
      <c r="Z142" s="184">
        <f t="shared" si="158"/>
        <v>126</v>
      </c>
      <c r="AA142" s="129"/>
      <c r="AB142" s="129"/>
      <c r="AC142" s="45">
        <f t="shared" si="283"/>
        <v>1</v>
      </c>
      <c r="AD142" s="45">
        <f t="shared" si="284"/>
        <v>1</v>
      </c>
      <c r="AE142" s="129"/>
      <c r="AF142" s="129"/>
      <c r="AG142" s="129">
        <v>1</v>
      </c>
      <c r="AH142" s="129">
        <v>1</v>
      </c>
      <c r="AI142" s="129"/>
      <c r="AJ142" s="129"/>
      <c r="AK142" s="86">
        <f t="shared" si="285"/>
        <v>0</v>
      </c>
      <c r="AL142" s="86">
        <f t="shared" si="286"/>
        <v>0</v>
      </c>
      <c r="AM142" s="10"/>
      <c r="AN142" s="42"/>
      <c r="AO142" s="42"/>
      <c r="AP142" s="258"/>
    </row>
    <row r="143" spans="1:42" s="92" customFormat="1">
      <c r="A143" s="196" t="s">
        <v>57</v>
      </c>
      <c r="B143" s="511" t="s">
        <v>52</v>
      </c>
      <c r="C143" s="512"/>
      <c r="D143" s="218">
        <f t="shared" si="161"/>
        <v>127</v>
      </c>
      <c r="E143" s="504">
        <f t="shared" si="281"/>
        <v>7</v>
      </c>
      <c r="F143" s="505"/>
      <c r="G143" s="504">
        <f t="shared" si="282"/>
        <v>0</v>
      </c>
      <c r="H143" s="505"/>
      <c r="I143" s="502"/>
      <c r="J143" s="503"/>
      <c r="K143" s="129"/>
      <c r="L143" s="129"/>
      <c r="M143" s="129"/>
      <c r="N143" s="129"/>
      <c r="O143" s="129"/>
      <c r="P143" s="129">
        <v>7</v>
      </c>
      <c r="Q143" s="129"/>
      <c r="R143" s="129"/>
      <c r="S143" s="129"/>
      <c r="T143" s="129"/>
      <c r="U143" s="129"/>
      <c r="V143" s="123" t="str">
        <f t="shared" si="279"/>
        <v>TC8211-20</v>
      </c>
      <c r="W143" s="509" t="str">
        <f t="shared" si="280"/>
        <v>Автомашины засварчин</v>
      </c>
      <c r="X143" s="509"/>
      <c r="Y143" s="510"/>
      <c r="Z143" s="184">
        <f t="shared" si="158"/>
        <v>127</v>
      </c>
      <c r="AA143" s="129"/>
      <c r="AB143" s="129"/>
      <c r="AC143" s="45">
        <f t="shared" si="283"/>
        <v>1</v>
      </c>
      <c r="AD143" s="45">
        <f t="shared" si="284"/>
        <v>0</v>
      </c>
      <c r="AE143" s="129"/>
      <c r="AF143" s="129"/>
      <c r="AG143" s="129">
        <v>1</v>
      </c>
      <c r="AH143" s="129"/>
      <c r="AI143" s="129"/>
      <c r="AJ143" s="129"/>
      <c r="AK143" s="86">
        <f t="shared" si="285"/>
        <v>0</v>
      </c>
      <c r="AL143" s="86">
        <f t="shared" si="286"/>
        <v>0</v>
      </c>
      <c r="AM143" s="10"/>
      <c r="AN143" s="42"/>
      <c r="AO143" s="42"/>
      <c r="AP143" s="258"/>
    </row>
    <row r="144" spans="1:42" s="92" customFormat="1">
      <c r="A144" s="212" t="s">
        <v>211</v>
      </c>
      <c r="B144" s="513" t="s">
        <v>212</v>
      </c>
      <c r="C144" s="514"/>
      <c r="D144" s="218">
        <f t="shared" si="161"/>
        <v>128</v>
      </c>
      <c r="E144" s="504">
        <f t="shared" si="281"/>
        <v>4</v>
      </c>
      <c r="F144" s="505"/>
      <c r="G144" s="504">
        <f t="shared" si="282"/>
        <v>0</v>
      </c>
      <c r="H144" s="505"/>
      <c r="I144" s="502"/>
      <c r="J144" s="503"/>
      <c r="K144" s="129"/>
      <c r="L144" s="129"/>
      <c r="M144" s="129"/>
      <c r="N144" s="129"/>
      <c r="O144" s="129"/>
      <c r="P144" s="129">
        <v>4</v>
      </c>
      <c r="Q144" s="129"/>
      <c r="R144" s="129"/>
      <c r="S144" s="129"/>
      <c r="T144" s="129"/>
      <c r="U144" s="129"/>
      <c r="V144" s="123" t="str">
        <f t="shared" si="279"/>
        <v>CF7115-24</v>
      </c>
      <c r="W144" s="509" t="str">
        <f t="shared" si="280"/>
        <v>Модон эдлэлийн мужаан</v>
      </c>
      <c r="X144" s="509"/>
      <c r="Y144" s="510"/>
      <c r="Z144" s="184">
        <f t="shared" si="158"/>
        <v>128</v>
      </c>
      <c r="AA144" s="129"/>
      <c r="AB144" s="129"/>
      <c r="AC144" s="45">
        <f t="shared" si="283"/>
        <v>2</v>
      </c>
      <c r="AD144" s="45">
        <f t="shared" si="284"/>
        <v>0</v>
      </c>
      <c r="AE144" s="129"/>
      <c r="AF144" s="129"/>
      <c r="AG144" s="129">
        <v>2</v>
      </c>
      <c r="AH144" s="129"/>
      <c r="AI144" s="129"/>
      <c r="AJ144" s="129"/>
      <c r="AK144" s="86">
        <f t="shared" si="285"/>
        <v>0</v>
      </c>
      <c r="AL144" s="86">
        <f t="shared" si="286"/>
        <v>0</v>
      </c>
      <c r="AM144" s="10"/>
      <c r="AN144" s="42"/>
      <c r="AO144" s="42"/>
      <c r="AP144" s="258"/>
    </row>
    <row r="145" spans="1:42" s="87" customFormat="1">
      <c r="A145" s="527" t="s">
        <v>530</v>
      </c>
      <c r="B145" s="528"/>
      <c r="C145" s="529"/>
      <c r="D145" s="250">
        <f t="shared" si="161"/>
        <v>129</v>
      </c>
      <c r="E145" s="530">
        <f>SUM(E146:F164)</f>
        <v>341</v>
      </c>
      <c r="F145" s="531"/>
      <c r="G145" s="530">
        <f t="shared" ref="G145" si="287">SUM(G146:H164)</f>
        <v>161</v>
      </c>
      <c r="H145" s="531"/>
      <c r="I145" s="530">
        <f t="shared" ref="I145" si="288">SUM(I146:J164)</f>
        <v>0</v>
      </c>
      <c r="J145" s="531"/>
      <c r="K145" s="170">
        <f>SUM(K146:K164)</f>
        <v>0</v>
      </c>
      <c r="L145" s="170">
        <f t="shared" ref="L145:U145" si="289">SUM(L146:L164)</f>
        <v>0</v>
      </c>
      <c r="M145" s="170">
        <f t="shared" si="289"/>
        <v>0</v>
      </c>
      <c r="N145" s="170">
        <f t="shared" si="289"/>
        <v>174</v>
      </c>
      <c r="O145" s="170">
        <f t="shared" si="289"/>
        <v>101</v>
      </c>
      <c r="P145" s="170">
        <f t="shared" si="289"/>
        <v>167</v>
      </c>
      <c r="Q145" s="170">
        <f t="shared" si="289"/>
        <v>60</v>
      </c>
      <c r="R145" s="170">
        <f t="shared" si="289"/>
        <v>0</v>
      </c>
      <c r="S145" s="170">
        <f t="shared" si="289"/>
        <v>0</v>
      </c>
      <c r="T145" s="170">
        <f t="shared" si="289"/>
        <v>0</v>
      </c>
      <c r="U145" s="170">
        <f t="shared" si="289"/>
        <v>0</v>
      </c>
      <c r="V145" s="535" t="str">
        <f t="shared" si="199"/>
        <v>9.Орхон аймаг дахь МСҮТ</v>
      </c>
      <c r="W145" s="536"/>
      <c r="X145" s="536"/>
      <c r="Y145" s="537"/>
      <c r="Z145" s="256">
        <f t="shared" si="158"/>
        <v>129</v>
      </c>
      <c r="AA145" s="170">
        <f>SUM(AA146:AA164)</f>
        <v>0</v>
      </c>
      <c r="AB145" s="170">
        <f t="shared" ref="AB145" si="290">SUM(AB146:AB164)</f>
        <v>0</v>
      </c>
      <c r="AC145" s="170">
        <f t="shared" ref="AC145" si="291">SUM(AC146:AC164)</f>
        <v>31</v>
      </c>
      <c r="AD145" s="170">
        <f t="shared" ref="AD145" si="292">SUM(AD146:AD164)</f>
        <v>9</v>
      </c>
      <c r="AE145" s="170">
        <f t="shared" ref="AE145" si="293">SUM(AE146:AE164)</f>
        <v>0</v>
      </c>
      <c r="AF145" s="170">
        <f t="shared" ref="AF145" si="294">SUM(AF146:AF164)</f>
        <v>0</v>
      </c>
      <c r="AG145" s="170">
        <f t="shared" ref="AG145" si="295">SUM(AG146:AG164)</f>
        <v>31</v>
      </c>
      <c r="AH145" s="170">
        <f t="shared" ref="AH145" si="296">SUM(AH146:AH164)</f>
        <v>9</v>
      </c>
      <c r="AI145" s="170">
        <f t="shared" ref="AI145" si="297">SUM(AI146:AI164)</f>
        <v>0</v>
      </c>
      <c r="AJ145" s="170">
        <f t="shared" ref="AJ145" si="298">SUM(AJ146:AJ164)</f>
        <v>0</v>
      </c>
      <c r="AK145" s="170">
        <f t="shared" ref="AK145" si="299">SUM(AK146:AK164)</f>
        <v>0</v>
      </c>
      <c r="AL145" s="170">
        <f>SUM(AL146:AL164)</f>
        <v>0</v>
      </c>
      <c r="AM145" s="170">
        <f t="shared" ref="AM145" si="300">SUM(AM146:AM164)</f>
        <v>0</v>
      </c>
      <c r="AN145" s="170">
        <f t="shared" ref="AN145" si="301">SUM(AN146:AN164)</f>
        <v>0</v>
      </c>
      <c r="AO145" s="170">
        <f t="shared" ref="AO145" si="302">SUM(AO146:AO164)</f>
        <v>0</v>
      </c>
      <c r="AP145" s="211">
        <f t="shared" ref="AP145" si="303">SUM(AP146:AP164)</f>
        <v>0</v>
      </c>
    </row>
    <row r="146" spans="1:42" s="92" customFormat="1">
      <c r="A146" s="196" t="s">
        <v>55</v>
      </c>
      <c r="B146" s="511" t="s">
        <v>175</v>
      </c>
      <c r="C146" s="512"/>
      <c r="D146" s="218">
        <f t="shared" si="161"/>
        <v>130</v>
      </c>
      <c r="E146" s="504">
        <f t="shared" ref="E146:E148" si="304">+I146+L146+N146+P146+R146+T146+AA146</f>
        <v>9</v>
      </c>
      <c r="F146" s="505"/>
      <c r="G146" s="504">
        <f t="shared" ref="G146:G148" si="305">+K146+M146+O146+Q146+S146+U146+AB146</f>
        <v>4</v>
      </c>
      <c r="H146" s="505"/>
      <c r="I146" s="502"/>
      <c r="J146" s="503"/>
      <c r="K146" s="129"/>
      <c r="L146" s="129"/>
      <c r="M146" s="129"/>
      <c r="N146" s="129"/>
      <c r="O146" s="129"/>
      <c r="P146" s="129">
        <v>9</v>
      </c>
      <c r="Q146" s="129">
        <v>4</v>
      </c>
      <c r="R146" s="129"/>
      <c r="S146" s="129"/>
      <c r="T146" s="129"/>
      <c r="U146" s="129"/>
      <c r="V146" s="121" t="str">
        <f>+A146</f>
        <v>CF7123-20</v>
      </c>
      <c r="W146" s="526" t="str">
        <f>+B146</f>
        <v>Барилгын засал-чимэглэлчин</v>
      </c>
      <c r="X146" s="526"/>
      <c r="Y146" s="526"/>
      <c r="Z146" s="184">
        <f t="shared" ref="Z146:Z209" si="306">+D146</f>
        <v>130</v>
      </c>
      <c r="AA146" s="129"/>
      <c r="AB146" s="129"/>
      <c r="AC146" s="45">
        <f t="shared" ref="AC146:AC155" si="307">+AE146+AG146+AI146</f>
        <v>0</v>
      </c>
      <c r="AD146" s="45">
        <f t="shared" ref="AD146:AD155" si="308">+AF146+AH146+AJ146</f>
        <v>0</v>
      </c>
      <c r="AE146" s="129"/>
      <c r="AF146" s="129"/>
      <c r="AG146" s="129"/>
      <c r="AH146" s="129"/>
      <c r="AI146" s="129"/>
      <c r="AJ146" s="129"/>
      <c r="AK146" s="86">
        <f t="shared" ref="AK146:AK149" si="309">+AM146+AO146</f>
        <v>0</v>
      </c>
      <c r="AL146" s="86">
        <f t="shared" ref="AL146:AL149" si="310">+AN146+AP146</f>
        <v>0</v>
      </c>
      <c r="AM146" s="42"/>
      <c r="AN146" s="42"/>
      <c r="AO146" s="42"/>
      <c r="AP146" s="258"/>
    </row>
    <row r="147" spans="1:42" s="92" customFormat="1">
      <c r="A147" s="196" t="s">
        <v>188</v>
      </c>
      <c r="B147" s="511" t="s">
        <v>189</v>
      </c>
      <c r="C147" s="512"/>
      <c r="D147" s="218">
        <f t="shared" ref="D147:D210" si="311">+D146+1</f>
        <v>131</v>
      </c>
      <c r="E147" s="504">
        <f t="shared" si="304"/>
        <v>14</v>
      </c>
      <c r="F147" s="505"/>
      <c r="G147" s="504">
        <f t="shared" si="305"/>
        <v>0</v>
      </c>
      <c r="H147" s="505"/>
      <c r="I147" s="502"/>
      <c r="J147" s="503"/>
      <c r="K147" s="129"/>
      <c r="L147" s="129"/>
      <c r="M147" s="129"/>
      <c r="N147" s="129"/>
      <c r="O147" s="129"/>
      <c r="P147" s="129">
        <v>14</v>
      </c>
      <c r="Q147" s="129"/>
      <c r="R147" s="129"/>
      <c r="S147" s="129"/>
      <c r="T147" s="129"/>
      <c r="U147" s="129"/>
      <c r="V147" s="121" t="str">
        <f t="shared" ref="V147:V164" si="312">+A147</f>
        <v>CF7411-12</v>
      </c>
      <c r="W147" s="526" t="str">
        <f t="shared" ref="W147:W164" si="313">+B147</f>
        <v>Барилгын цахилгаанчин</v>
      </c>
      <c r="X147" s="526"/>
      <c r="Y147" s="526"/>
      <c r="Z147" s="184">
        <f t="shared" si="306"/>
        <v>131</v>
      </c>
      <c r="AA147" s="129"/>
      <c r="AB147" s="129"/>
      <c r="AC147" s="45">
        <f t="shared" si="307"/>
        <v>6</v>
      </c>
      <c r="AD147" s="45">
        <f t="shared" si="308"/>
        <v>0</v>
      </c>
      <c r="AE147" s="129"/>
      <c r="AF147" s="129"/>
      <c r="AG147" s="129">
        <v>6</v>
      </c>
      <c r="AH147" s="129"/>
      <c r="AI147" s="129"/>
      <c r="AJ147" s="129"/>
      <c r="AK147" s="86">
        <f t="shared" si="309"/>
        <v>0</v>
      </c>
      <c r="AL147" s="86">
        <f t="shared" si="310"/>
        <v>0</v>
      </c>
      <c r="AM147" s="42"/>
      <c r="AN147" s="42"/>
      <c r="AO147" s="42"/>
      <c r="AP147" s="258"/>
    </row>
    <row r="148" spans="1:42" s="92" customFormat="1">
      <c r="A148" s="212" t="s">
        <v>297</v>
      </c>
      <c r="B148" s="513" t="s">
        <v>219</v>
      </c>
      <c r="C148" s="514"/>
      <c r="D148" s="218">
        <f t="shared" si="311"/>
        <v>132</v>
      </c>
      <c r="E148" s="504">
        <f t="shared" si="304"/>
        <v>8</v>
      </c>
      <c r="F148" s="505"/>
      <c r="G148" s="504">
        <f t="shared" si="305"/>
        <v>0</v>
      </c>
      <c r="H148" s="505"/>
      <c r="I148" s="502"/>
      <c r="J148" s="503"/>
      <c r="K148" s="129"/>
      <c r="L148" s="129"/>
      <c r="M148" s="129"/>
      <c r="N148" s="129"/>
      <c r="O148" s="129"/>
      <c r="P148" s="129">
        <v>8</v>
      </c>
      <c r="Q148" s="129"/>
      <c r="R148" s="129"/>
      <c r="S148" s="129"/>
      <c r="T148" s="129"/>
      <c r="U148" s="129"/>
      <c r="V148" s="121" t="str">
        <f t="shared" si="312"/>
        <v>CF711622</v>
      </c>
      <c r="W148" s="526" t="str">
        <f t="shared" si="313"/>
        <v>Барилгын мужаан</v>
      </c>
      <c r="X148" s="526"/>
      <c r="Y148" s="526"/>
      <c r="Z148" s="184">
        <f t="shared" si="306"/>
        <v>132</v>
      </c>
      <c r="AA148" s="129"/>
      <c r="AB148" s="129"/>
      <c r="AC148" s="45">
        <f t="shared" si="307"/>
        <v>0</v>
      </c>
      <c r="AD148" s="45">
        <f t="shared" si="308"/>
        <v>0</v>
      </c>
      <c r="AE148" s="129"/>
      <c r="AF148" s="129"/>
      <c r="AG148" s="129"/>
      <c r="AH148" s="129"/>
      <c r="AI148" s="129"/>
      <c r="AJ148" s="129"/>
      <c r="AK148" s="86">
        <f t="shared" si="309"/>
        <v>0</v>
      </c>
      <c r="AL148" s="86">
        <f t="shared" si="310"/>
        <v>0</v>
      </c>
      <c r="AM148" s="42"/>
      <c r="AN148" s="42"/>
      <c r="AO148" s="42"/>
      <c r="AP148" s="258"/>
    </row>
    <row r="149" spans="1:42" s="92" customFormat="1">
      <c r="A149" s="196" t="s">
        <v>163</v>
      </c>
      <c r="B149" s="511" t="s">
        <v>53</v>
      </c>
      <c r="C149" s="512"/>
      <c r="D149" s="218">
        <f t="shared" si="311"/>
        <v>133</v>
      </c>
      <c r="E149" s="504">
        <f t="shared" ref="E149:E164" si="314">+I149+L149+N149+P149+R149+T149+AA149</f>
        <v>18</v>
      </c>
      <c r="F149" s="505"/>
      <c r="G149" s="504">
        <f t="shared" ref="G149:G164" si="315">+K149+M149+O149+Q149+S149+U149+AB149</f>
        <v>0</v>
      </c>
      <c r="H149" s="505"/>
      <c r="I149" s="502"/>
      <c r="J149" s="503"/>
      <c r="K149" s="129"/>
      <c r="L149" s="129"/>
      <c r="M149" s="129"/>
      <c r="N149" s="129"/>
      <c r="O149" s="129"/>
      <c r="P149" s="129">
        <v>18</v>
      </c>
      <c r="Q149" s="129"/>
      <c r="R149" s="129"/>
      <c r="S149" s="129"/>
      <c r="T149" s="129"/>
      <c r="U149" s="129"/>
      <c r="V149" s="121" t="str">
        <f t="shared" si="312"/>
        <v>IM7212-14</v>
      </c>
      <c r="W149" s="526" t="str">
        <f t="shared" si="313"/>
        <v>Гагнуурчин</v>
      </c>
      <c r="X149" s="526"/>
      <c r="Y149" s="526"/>
      <c r="Z149" s="184">
        <f t="shared" si="306"/>
        <v>133</v>
      </c>
      <c r="AA149" s="129"/>
      <c r="AB149" s="129"/>
      <c r="AC149" s="45">
        <f t="shared" si="307"/>
        <v>5</v>
      </c>
      <c r="AD149" s="45">
        <f t="shared" si="308"/>
        <v>0</v>
      </c>
      <c r="AE149" s="129"/>
      <c r="AF149" s="129"/>
      <c r="AG149" s="129">
        <v>5</v>
      </c>
      <c r="AH149" s="129"/>
      <c r="AI149" s="129"/>
      <c r="AJ149" s="129"/>
      <c r="AK149" s="86">
        <f t="shared" si="309"/>
        <v>0</v>
      </c>
      <c r="AL149" s="86">
        <f t="shared" si="310"/>
        <v>0</v>
      </c>
      <c r="AM149" s="42"/>
      <c r="AN149" s="42"/>
      <c r="AO149" s="42"/>
      <c r="AP149" s="258"/>
    </row>
    <row r="150" spans="1:42" s="92" customFormat="1">
      <c r="A150" s="196" t="s">
        <v>57</v>
      </c>
      <c r="B150" s="511" t="s">
        <v>52</v>
      </c>
      <c r="C150" s="512"/>
      <c r="D150" s="218">
        <f t="shared" si="311"/>
        <v>134</v>
      </c>
      <c r="E150" s="504">
        <f t="shared" si="314"/>
        <v>19</v>
      </c>
      <c r="F150" s="505"/>
      <c r="G150" s="504">
        <f t="shared" si="315"/>
        <v>0</v>
      </c>
      <c r="H150" s="505"/>
      <c r="I150" s="502"/>
      <c r="J150" s="503"/>
      <c r="K150" s="129"/>
      <c r="L150" s="129"/>
      <c r="M150" s="129"/>
      <c r="N150" s="129"/>
      <c r="O150" s="129"/>
      <c r="P150" s="129">
        <v>19</v>
      </c>
      <c r="Q150" s="129"/>
      <c r="R150" s="129"/>
      <c r="S150" s="129"/>
      <c r="T150" s="129"/>
      <c r="U150" s="129"/>
      <c r="V150" s="121" t="str">
        <f t="shared" si="312"/>
        <v>TC8211-20</v>
      </c>
      <c r="W150" s="526" t="str">
        <f t="shared" si="313"/>
        <v>Автомашины засварчин</v>
      </c>
      <c r="X150" s="526"/>
      <c r="Y150" s="526"/>
      <c r="Z150" s="184">
        <f t="shared" si="306"/>
        <v>134</v>
      </c>
      <c r="AA150" s="129"/>
      <c r="AB150" s="129"/>
      <c r="AC150" s="45">
        <f t="shared" si="307"/>
        <v>1</v>
      </c>
      <c r="AD150" s="45">
        <f t="shared" si="308"/>
        <v>0</v>
      </c>
      <c r="AE150" s="129"/>
      <c r="AF150" s="129"/>
      <c r="AG150" s="129">
        <v>1</v>
      </c>
      <c r="AH150" s="129"/>
      <c r="AI150" s="129"/>
      <c r="AJ150" s="129"/>
      <c r="AK150" s="86">
        <f t="shared" ref="AK150:AK164" si="316">+AM150+AO150</f>
        <v>0</v>
      </c>
      <c r="AL150" s="86">
        <f t="shared" ref="AL150:AL164" si="317">+AN150+AP150</f>
        <v>0</v>
      </c>
      <c r="AM150" s="42"/>
      <c r="AN150" s="42"/>
      <c r="AO150" s="42"/>
      <c r="AP150" s="258"/>
    </row>
    <row r="151" spans="1:42" s="92" customFormat="1">
      <c r="A151" s="212" t="s">
        <v>255</v>
      </c>
      <c r="B151" s="513" t="s">
        <v>178</v>
      </c>
      <c r="C151" s="514"/>
      <c r="D151" s="218">
        <f t="shared" si="311"/>
        <v>135</v>
      </c>
      <c r="E151" s="504">
        <f t="shared" si="314"/>
        <v>11</v>
      </c>
      <c r="F151" s="505"/>
      <c r="G151" s="504">
        <f t="shared" si="315"/>
        <v>4</v>
      </c>
      <c r="H151" s="505"/>
      <c r="I151" s="502"/>
      <c r="J151" s="503"/>
      <c r="K151" s="129"/>
      <c r="L151" s="129"/>
      <c r="M151" s="129"/>
      <c r="N151" s="129"/>
      <c r="O151" s="129"/>
      <c r="P151" s="129">
        <v>11</v>
      </c>
      <c r="Q151" s="129">
        <v>4</v>
      </c>
      <c r="R151" s="129"/>
      <c r="S151" s="129"/>
      <c r="T151" s="129"/>
      <c r="U151" s="129"/>
      <c r="V151" s="121" t="str">
        <f t="shared" si="312"/>
        <v>AD7321-11</v>
      </c>
      <c r="W151" s="526" t="str">
        <f t="shared" si="313"/>
        <v>Хэвлэлийн график дизайнч</v>
      </c>
      <c r="X151" s="526"/>
      <c r="Y151" s="526"/>
      <c r="Z151" s="184">
        <f t="shared" si="306"/>
        <v>135</v>
      </c>
      <c r="AA151" s="129"/>
      <c r="AB151" s="129"/>
      <c r="AC151" s="45">
        <f t="shared" si="307"/>
        <v>0</v>
      </c>
      <c r="AD151" s="45">
        <f t="shared" si="308"/>
        <v>0</v>
      </c>
      <c r="AE151" s="129"/>
      <c r="AF151" s="129"/>
      <c r="AG151" s="129"/>
      <c r="AH151" s="129"/>
      <c r="AI151" s="129"/>
      <c r="AJ151" s="129"/>
      <c r="AK151" s="86">
        <f t="shared" si="316"/>
        <v>0</v>
      </c>
      <c r="AL151" s="86">
        <f t="shared" si="317"/>
        <v>0</v>
      </c>
      <c r="AM151" s="42"/>
      <c r="AN151" s="42"/>
      <c r="AO151" s="42"/>
      <c r="AP151" s="258"/>
    </row>
    <row r="152" spans="1:42" s="92" customFormat="1">
      <c r="A152" s="196" t="s">
        <v>185</v>
      </c>
      <c r="B152" s="511" t="s">
        <v>51</v>
      </c>
      <c r="C152" s="512"/>
      <c r="D152" s="218">
        <f t="shared" si="311"/>
        <v>136</v>
      </c>
      <c r="E152" s="504">
        <f t="shared" si="314"/>
        <v>23</v>
      </c>
      <c r="F152" s="505"/>
      <c r="G152" s="504">
        <f t="shared" si="315"/>
        <v>14</v>
      </c>
      <c r="H152" s="505"/>
      <c r="I152" s="502"/>
      <c r="J152" s="503"/>
      <c r="K152" s="129"/>
      <c r="L152" s="129"/>
      <c r="M152" s="129"/>
      <c r="N152" s="129"/>
      <c r="O152" s="129"/>
      <c r="P152" s="129">
        <v>23</v>
      </c>
      <c r="Q152" s="129">
        <v>14</v>
      </c>
      <c r="R152" s="129"/>
      <c r="S152" s="129"/>
      <c r="T152" s="129"/>
      <c r="U152" s="129"/>
      <c r="V152" s="121" t="str">
        <f t="shared" si="312"/>
        <v>IF5120-11</v>
      </c>
      <c r="W152" s="526" t="str">
        <f t="shared" si="313"/>
        <v>Тогооч</v>
      </c>
      <c r="X152" s="526"/>
      <c r="Y152" s="526"/>
      <c r="Z152" s="184">
        <f t="shared" si="306"/>
        <v>136</v>
      </c>
      <c r="AA152" s="129"/>
      <c r="AB152" s="129"/>
      <c r="AC152" s="45">
        <f t="shared" si="307"/>
        <v>8</v>
      </c>
      <c r="AD152" s="45">
        <f t="shared" si="308"/>
        <v>3</v>
      </c>
      <c r="AE152" s="129"/>
      <c r="AF152" s="129"/>
      <c r="AG152" s="129">
        <v>8</v>
      </c>
      <c r="AH152" s="129">
        <v>3</v>
      </c>
      <c r="AI152" s="129"/>
      <c r="AJ152" s="129"/>
      <c r="AK152" s="86">
        <f t="shared" si="316"/>
        <v>0</v>
      </c>
      <c r="AL152" s="86">
        <f t="shared" si="317"/>
        <v>0</v>
      </c>
      <c r="AM152" s="42"/>
      <c r="AN152" s="42"/>
      <c r="AO152" s="42"/>
      <c r="AP152" s="258"/>
    </row>
    <row r="153" spans="1:42" s="92" customFormat="1" ht="12.75" customHeight="1">
      <c r="A153" s="212" t="s">
        <v>160</v>
      </c>
      <c r="B153" s="513" t="s">
        <v>248</v>
      </c>
      <c r="C153" s="514"/>
      <c r="D153" s="218">
        <f t="shared" si="311"/>
        <v>137</v>
      </c>
      <c r="E153" s="504">
        <f t="shared" si="314"/>
        <v>11</v>
      </c>
      <c r="F153" s="505"/>
      <c r="G153" s="504">
        <f t="shared" si="315"/>
        <v>10</v>
      </c>
      <c r="H153" s="505"/>
      <c r="I153" s="502"/>
      <c r="J153" s="503"/>
      <c r="K153" s="129"/>
      <c r="L153" s="129"/>
      <c r="M153" s="129"/>
      <c r="N153" s="129"/>
      <c r="O153" s="129"/>
      <c r="P153" s="129">
        <v>11</v>
      </c>
      <c r="Q153" s="129">
        <v>10</v>
      </c>
      <c r="R153" s="129"/>
      <c r="S153" s="129"/>
      <c r="T153" s="129"/>
      <c r="U153" s="129"/>
      <c r="V153" s="121" t="str">
        <f t="shared" si="312"/>
        <v>IF7512-34</v>
      </c>
      <c r="W153" s="526" t="str">
        <f t="shared" si="313"/>
        <v>Талх, нарийн боов үйлдвэрлэлийн технологийн ажилтан</v>
      </c>
      <c r="X153" s="526"/>
      <c r="Y153" s="526"/>
      <c r="Z153" s="184">
        <f t="shared" si="306"/>
        <v>137</v>
      </c>
      <c r="AA153" s="129"/>
      <c r="AB153" s="129"/>
      <c r="AC153" s="45">
        <f t="shared" si="307"/>
        <v>6</v>
      </c>
      <c r="AD153" s="45">
        <f t="shared" si="308"/>
        <v>6</v>
      </c>
      <c r="AE153" s="129"/>
      <c r="AF153" s="129"/>
      <c r="AG153" s="129">
        <v>6</v>
      </c>
      <c r="AH153" s="129">
        <v>6</v>
      </c>
      <c r="AI153" s="129"/>
      <c r="AJ153" s="129"/>
      <c r="AK153" s="86">
        <f t="shared" si="316"/>
        <v>0</v>
      </c>
      <c r="AL153" s="86">
        <f t="shared" si="317"/>
        <v>0</v>
      </c>
      <c r="AM153" s="42"/>
      <c r="AN153" s="42"/>
      <c r="AO153" s="42"/>
      <c r="AP153" s="258"/>
    </row>
    <row r="154" spans="1:42" s="92" customFormat="1">
      <c r="A154" s="196" t="s">
        <v>182</v>
      </c>
      <c r="B154" s="511" t="s">
        <v>179</v>
      </c>
      <c r="C154" s="512"/>
      <c r="D154" s="218">
        <f t="shared" si="311"/>
        <v>138</v>
      </c>
      <c r="E154" s="504">
        <f t="shared" si="314"/>
        <v>20</v>
      </c>
      <c r="F154" s="505"/>
      <c r="G154" s="504">
        <f t="shared" si="315"/>
        <v>17</v>
      </c>
      <c r="H154" s="505"/>
      <c r="I154" s="502"/>
      <c r="J154" s="503"/>
      <c r="K154" s="129"/>
      <c r="L154" s="129"/>
      <c r="M154" s="129"/>
      <c r="N154" s="129"/>
      <c r="O154" s="129"/>
      <c r="P154" s="129">
        <v>20</v>
      </c>
      <c r="Q154" s="129">
        <v>17</v>
      </c>
      <c r="R154" s="129"/>
      <c r="S154" s="129"/>
      <c r="T154" s="129"/>
      <c r="U154" s="129"/>
      <c r="V154" s="121" t="str">
        <f t="shared" si="312"/>
        <v>SO5141-11</v>
      </c>
      <c r="W154" s="526" t="str">
        <f t="shared" si="313"/>
        <v>Үсчин</v>
      </c>
      <c r="X154" s="526"/>
      <c r="Y154" s="526"/>
      <c r="Z154" s="184">
        <f t="shared" si="306"/>
        <v>138</v>
      </c>
      <c r="AA154" s="129"/>
      <c r="AB154" s="129"/>
      <c r="AC154" s="45">
        <f t="shared" si="307"/>
        <v>0</v>
      </c>
      <c r="AD154" s="45">
        <f t="shared" si="308"/>
        <v>0</v>
      </c>
      <c r="AE154" s="129"/>
      <c r="AF154" s="129"/>
      <c r="AG154" s="129"/>
      <c r="AH154" s="129"/>
      <c r="AI154" s="129"/>
      <c r="AJ154" s="129"/>
      <c r="AK154" s="86">
        <f t="shared" si="316"/>
        <v>0</v>
      </c>
      <c r="AL154" s="86">
        <f t="shared" si="317"/>
        <v>0</v>
      </c>
      <c r="AM154" s="42"/>
      <c r="AN154" s="42"/>
      <c r="AO154" s="42"/>
      <c r="AP154" s="258"/>
    </row>
    <row r="155" spans="1:42" s="92" customFormat="1" ht="12.75" customHeight="1">
      <c r="A155" s="196" t="s">
        <v>54</v>
      </c>
      <c r="B155" s="511" t="s">
        <v>50</v>
      </c>
      <c r="C155" s="512"/>
      <c r="D155" s="218">
        <f t="shared" si="311"/>
        <v>139</v>
      </c>
      <c r="E155" s="504">
        <f t="shared" si="314"/>
        <v>11</v>
      </c>
      <c r="F155" s="505"/>
      <c r="G155" s="504">
        <f t="shared" si="315"/>
        <v>11</v>
      </c>
      <c r="H155" s="505"/>
      <c r="I155" s="502"/>
      <c r="J155" s="503"/>
      <c r="K155" s="129"/>
      <c r="L155" s="129"/>
      <c r="M155" s="129"/>
      <c r="N155" s="129"/>
      <c r="O155" s="129"/>
      <c r="P155" s="129">
        <v>11</v>
      </c>
      <c r="Q155" s="129">
        <v>11</v>
      </c>
      <c r="R155" s="129"/>
      <c r="S155" s="129"/>
      <c r="T155" s="129"/>
      <c r="U155" s="129"/>
      <c r="V155" s="121" t="str">
        <f t="shared" si="312"/>
        <v>IE7533-28</v>
      </c>
      <c r="W155" s="526" t="str">
        <f t="shared" si="313"/>
        <v>Оёмол бүтээгдэхүүний оёдолчин</v>
      </c>
      <c r="X155" s="526"/>
      <c r="Y155" s="526"/>
      <c r="Z155" s="184">
        <f t="shared" si="306"/>
        <v>139</v>
      </c>
      <c r="AA155" s="129"/>
      <c r="AB155" s="129"/>
      <c r="AC155" s="45">
        <f t="shared" si="307"/>
        <v>0</v>
      </c>
      <c r="AD155" s="45">
        <f t="shared" si="308"/>
        <v>0</v>
      </c>
      <c r="AE155" s="129"/>
      <c r="AF155" s="129"/>
      <c r="AG155" s="129"/>
      <c r="AH155" s="129"/>
      <c r="AI155" s="129"/>
      <c r="AJ155" s="129"/>
      <c r="AK155" s="86">
        <f t="shared" si="316"/>
        <v>0</v>
      </c>
      <c r="AL155" s="86">
        <f t="shared" si="317"/>
        <v>0</v>
      </c>
      <c r="AM155" s="42"/>
      <c r="AN155" s="42"/>
      <c r="AO155" s="42"/>
      <c r="AP155" s="258"/>
    </row>
    <row r="156" spans="1:42" s="92" customFormat="1">
      <c r="A156" s="212" t="s">
        <v>298</v>
      </c>
      <c r="B156" s="513" t="s">
        <v>399</v>
      </c>
      <c r="C156" s="514"/>
      <c r="D156" s="218">
        <f t="shared" si="311"/>
        <v>140</v>
      </c>
      <c r="E156" s="504">
        <f t="shared" si="314"/>
        <v>9</v>
      </c>
      <c r="F156" s="505"/>
      <c r="G156" s="504">
        <f t="shared" si="315"/>
        <v>0</v>
      </c>
      <c r="H156" s="505"/>
      <c r="I156" s="502"/>
      <c r="J156" s="503"/>
      <c r="K156" s="129"/>
      <c r="L156" s="129"/>
      <c r="M156" s="129"/>
      <c r="N156" s="129"/>
      <c r="O156" s="129"/>
      <c r="P156" s="129">
        <v>9</v>
      </c>
      <c r="Q156" s="129"/>
      <c r="R156" s="129"/>
      <c r="S156" s="129"/>
      <c r="T156" s="129"/>
      <c r="U156" s="129"/>
      <c r="V156" s="121" t="str">
        <f t="shared" si="312"/>
        <v>IE7233-43</v>
      </c>
      <c r="W156" s="526" t="str">
        <f t="shared" si="313"/>
        <v>Хөнгөн үйлдвэрийн тоног төхөөрөмжийн засварчин</v>
      </c>
      <c r="X156" s="526"/>
      <c r="Y156" s="526"/>
      <c r="Z156" s="184">
        <f t="shared" si="306"/>
        <v>140</v>
      </c>
      <c r="AA156" s="129"/>
      <c r="AB156" s="129"/>
      <c r="AC156" s="45">
        <f t="shared" ref="AC156:AC164" si="318">+AE156+AG156+AI156</f>
        <v>5</v>
      </c>
      <c r="AD156" s="45">
        <f t="shared" ref="AD156:AD164" si="319">+AF156+AH156+AJ156</f>
        <v>0</v>
      </c>
      <c r="AE156" s="129"/>
      <c r="AF156" s="129"/>
      <c r="AG156" s="129">
        <v>5</v>
      </c>
      <c r="AH156" s="129"/>
      <c r="AI156" s="129"/>
      <c r="AJ156" s="129"/>
      <c r="AK156" s="86">
        <f t="shared" si="316"/>
        <v>0</v>
      </c>
      <c r="AL156" s="86">
        <f t="shared" si="317"/>
        <v>0</v>
      </c>
      <c r="AM156" s="42"/>
      <c r="AN156" s="42"/>
      <c r="AO156" s="42"/>
      <c r="AP156" s="258"/>
    </row>
    <row r="157" spans="1:42" s="92" customFormat="1">
      <c r="A157" s="212" t="s">
        <v>176</v>
      </c>
      <c r="B157" s="513" t="s">
        <v>173</v>
      </c>
      <c r="C157" s="514"/>
      <c r="D157" s="218">
        <f t="shared" si="311"/>
        <v>141</v>
      </c>
      <c r="E157" s="504">
        <f t="shared" si="314"/>
        <v>14</v>
      </c>
      <c r="F157" s="505"/>
      <c r="G157" s="504">
        <f t="shared" si="315"/>
        <v>0</v>
      </c>
      <c r="H157" s="505"/>
      <c r="I157" s="502"/>
      <c r="J157" s="503"/>
      <c r="K157" s="129"/>
      <c r="L157" s="129"/>
      <c r="M157" s="129"/>
      <c r="N157" s="129"/>
      <c r="O157" s="129"/>
      <c r="P157" s="129">
        <v>14</v>
      </c>
      <c r="Q157" s="129"/>
      <c r="R157" s="129"/>
      <c r="S157" s="129"/>
      <c r="T157" s="129"/>
      <c r="U157" s="129"/>
      <c r="V157" s="121" t="str">
        <f t="shared" si="312"/>
        <v>CF7126-36</v>
      </c>
      <c r="W157" s="526" t="str">
        <f t="shared" si="313"/>
        <v>Барилгын сантехникч</v>
      </c>
      <c r="X157" s="526"/>
      <c r="Y157" s="526"/>
      <c r="Z157" s="184">
        <f t="shared" si="306"/>
        <v>141</v>
      </c>
      <c r="AA157" s="129"/>
      <c r="AB157" s="129"/>
      <c r="AC157" s="45">
        <f t="shared" si="318"/>
        <v>0</v>
      </c>
      <c r="AD157" s="45">
        <f t="shared" si="319"/>
        <v>0</v>
      </c>
      <c r="AE157" s="129"/>
      <c r="AF157" s="129"/>
      <c r="AG157" s="129"/>
      <c r="AH157" s="129"/>
      <c r="AI157" s="129"/>
      <c r="AJ157" s="129"/>
      <c r="AK157" s="86">
        <f t="shared" si="316"/>
        <v>0</v>
      </c>
      <c r="AL157" s="86">
        <f t="shared" si="317"/>
        <v>0</v>
      </c>
      <c r="AM157" s="42"/>
      <c r="AN157" s="42"/>
      <c r="AO157" s="42"/>
      <c r="AP157" s="258"/>
    </row>
    <row r="158" spans="1:42" s="92" customFormat="1">
      <c r="A158" s="246" t="s">
        <v>299</v>
      </c>
      <c r="B158" s="538" t="s">
        <v>300</v>
      </c>
      <c r="C158" s="539"/>
      <c r="D158" s="218">
        <f t="shared" si="311"/>
        <v>142</v>
      </c>
      <c r="E158" s="504">
        <f t="shared" si="314"/>
        <v>25</v>
      </c>
      <c r="F158" s="505"/>
      <c r="G158" s="504">
        <f t="shared" si="315"/>
        <v>10</v>
      </c>
      <c r="H158" s="505"/>
      <c r="I158" s="502"/>
      <c r="J158" s="503"/>
      <c r="K158" s="129"/>
      <c r="L158" s="129"/>
      <c r="M158" s="129"/>
      <c r="N158" s="129">
        <v>25</v>
      </c>
      <c r="O158" s="129">
        <v>10</v>
      </c>
      <c r="P158" s="129"/>
      <c r="Q158" s="129"/>
      <c r="R158" s="129"/>
      <c r="S158" s="129"/>
      <c r="T158" s="129"/>
      <c r="U158" s="129"/>
      <c r="V158" s="121" t="str">
        <f t="shared" si="312"/>
        <v>CF7123-14</v>
      </c>
      <c r="W158" s="526" t="str">
        <f t="shared" si="313"/>
        <v>Хуурай хийц угсрагч</v>
      </c>
      <c r="X158" s="526"/>
      <c r="Y158" s="526"/>
      <c r="Z158" s="184">
        <f t="shared" si="306"/>
        <v>142</v>
      </c>
      <c r="AA158" s="129"/>
      <c r="AB158" s="129"/>
      <c r="AC158" s="45">
        <f t="shared" si="318"/>
        <v>0</v>
      </c>
      <c r="AD158" s="45">
        <f t="shared" si="319"/>
        <v>0</v>
      </c>
      <c r="AE158" s="129"/>
      <c r="AF158" s="129"/>
      <c r="AG158" s="129"/>
      <c r="AH158" s="129"/>
      <c r="AI158" s="129"/>
      <c r="AJ158" s="129"/>
      <c r="AK158" s="86">
        <f t="shared" si="316"/>
        <v>0</v>
      </c>
      <c r="AL158" s="86">
        <f t="shared" si="317"/>
        <v>0</v>
      </c>
      <c r="AM158" s="42"/>
      <c r="AN158" s="42"/>
      <c r="AO158" s="42"/>
      <c r="AP158" s="258"/>
    </row>
    <row r="159" spans="1:42" s="92" customFormat="1">
      <c r="A159" s="212" t="s">
        <v>301</v>
      </c>
      <c r="B159" s="513" t="s">
        <v>302</v>
      </c>
      <c r="C159" s="514"/>
      <c r="D159" s="218">
        <f t="shared" si="311"/>
        <v>143</v>
      </c>
      <c r="E159" s="504">
        <f t="shared" si="314"/>
        <v>25</v>
      </c>
      <c r="F159" s="505"/>
      <c r="G159" s="504">
        <f t="shared" si="315"/>
        <v>2</v>
      </c>
      <c r="H159" s="505"/>
      <c r="I159" s="502"/>
      <c r="J159" s="503"/>
      <c r="K159" s="129"/>
      <c r="L159" s="129"/>
      <c r="M159" s="129"/>
      <c r="N159" s="129">
        <v>25</v>
      </c>
      <c r="O159" s="129">
        <v>2</v>
      </c>
      <c r="P159" s="129"/>
      <c r="Q159" s="129"/>
      <c r="R159" s="129"/>
      <c r="S159" s="129"/>
      <c r="T159" s="129"/>
      <c r="U159" s="129"/>
      <c r="V159" s="121" t="str">
        <f t="shared" si="312"/>
        <v>TC8211-24</v>
      </c>
      <c r="W159" s="526" t="str">
        <f t="shared" si="313"/>
        <v>Автомашины кузов засварчин</v>
      </c>
      <c r="X159" s="526"/>
      <c r="Y159" s="526"/>
      <c r="Z159" s="184">
        <f t="shared" si="306"/>
        <v>143</v>
      </c>
      <c r="AA159" s="129"/>
      <c r="AB159" s="129"/>
      <c r="AC159" s="45">
        <f t="shared" si="318"/>
        <v>0</v>
      </c>
      <c r="AD159" s="45">
        <f t="shared" si="319"/>
        <v>0</v>
      </c>
      <c r="AE159" s="129"/>
      <c r="AF159" s="129"/>
      <c r="AG159" s="129"/>
      <c r="AH159" s="129"/>
      <c r="AI159" s="129"/>
      <c r="AJ159" s="129"/>
      <c r="AK159" s="86">
        <f t="shared" si="316"/>
        <v>0</v>
      </c>
      <c r="AL159" s="86">
        <f t="shared" si="317"/>
        <v>0</v>
      </c>
      <c r="AM159" s="42"/>
      <c r="AN159" s="42"/>
      <c r="AO159" s="42"/>
      <c r="AP159" s="258"/>
    </row>
    <row r="160" spans="1:42" s="92" customFormat="1" ht="12.75" customHeight="1">
      <c r="A160" s="196" t="s">
        <v>220</v>
      </c>
      <c r="B160" s="513" t="s">
        <v>603</v>
      </c>
      <c r="C160" s="514"/>
      <c r="D160" s="218">
        <f t="shared" si="311"/>
        <v>144</v>
      </c>
      <c r="E160" s="504">
        <f t="shared" si="314"/>
        <v>25</v>
      </c>
      <c r="F160" s="505"/>
      <c r="G160" s="504">
        <f t="shared" si="315"/>
        <v>18</v>
      </c>
      <c r="H160" s="505"/>
      <c r="I160" s="502"/>
      <c r="J160" s="503"/>
      <c r="K160" s="129"/>
      <c r="L160" s="129"/>
      <c r="M160" s="129"/>
      <c r="N160" s="129">
        <v>25</v>
      </c>
      <c r="O160" s="129">
        <v>18</v>
      </c>
      <c r="P160" s="129"/>
      <c r="Q160" s="129"/>
      <c r="R160" s="129"/>
      <c r="S160" s="129"/>
      <c r="T160" s="129"/>
      <c r="U160" s="129"/>
      <c r="V160" s="121" t="str">
        <f t="shared" si="312"/>
        <v>IE8152-36</v>
      </c>
      <c r="W160" s="526" t="str">
        <f t="shared" si="313"/>
        <v xml:space="preserve">Ноос, ноолуур боловсруулалтын технологийн ажилтан </v>
      </c>
      <c r="X160" s="526"/>
      <c r="Y160" s="526"/>
      <c r="Z160" s="184">
        <f t="shared" si="306"/>
        <v>144</v>
      </c>
      <c r="AA160" s="129"/>
      <c r="AB160" s="129"/>
      <c r="AC160" s="45">
        <f t="shared" si="318"/>
        <v>0</v>
      </c>
      <c r="AD160" s="45">
        <f t="shared" si="319"/>
        <v>0</v>
      </c>
      <c r="AE160" s="129"/>
      <c r="AF160" s="129"/>
      <c r="AG160" s="129"/>
      <c r="AH160" s="129"/>
      <c r="AI160" s="129"/>
      <c r="AJ160" s="129"/>
      <c r="AK160" s="86">
        <f t="shared" si="316"/>
        <v>0</v>
      </c>
      <c r="AL160" s="86">
        <f t="shared" si="317"/>
        <v>0</v>
      </c>
      <c r="AM160" s="42"/>
      <c r="AN160" s="42"/>
      <c r="AO160" s="42"/>
      <c r="AP160" s="258"/>
    </row>
    <row r="161" spans="1:42" s="92" customFormat="1">
      <c r="A161" s="212" t="s">
        <v>303</v>
      </c>
      <c r="B161" s="513" t="s">
        <v>401</v>
      </c>
      <c r="C161" s="514"/>
      <c r="D161" s="218">
        <f t="shared" si="311"/>
        <v>145</v>
      </c>
      <c r="E161" s="504">
        <f t="shared" si="314"/>
        <v>25</v>
      </c>
      <c r="F161" s="505"/>
      <c r="G161" s="504">
        <f t="shared" si="315"/>
        <v>20</v>
      </c>
      <c r="H161" s="505"/>
      <c r="I161" s="502"/>
      <c r="J161" s="503"/>
      <c r="K161" s="129"/>
      <c r="L161" s="129"/>
      <c r="M161" s="129"/>
      <c r="N161" s="129">
        <v>25</v>
      </c>
      <c r="O161" s="129">
        <v>20</v>
      </c>
      <c r="P161" s="129"/>
      <c r="Q161" s="129"/>
      <c r="R161" s="129"/>
      <c r="S161" s="129"/>
      <c r="T161" s="129"/>
      <c r="U161" s="129"/>
      <c r="V161" s="121" t="str">
        <f t="shared" si="312"/>
        <v>IE8152-33</v>
      </c>
      <c r="W161" s="526" t="str">
        <f t="shared" si="313"/>
        <v>Сүлжмэлийн үйлдвэрийн технологийн ажилтан /сүлжигч/</v>
      </c>
      <c r="X161" s="526"/>
      <c r="Y161" s="526"/>
      <c r="Z161" s="184">
        <f t="shared" si="306"/>
        <v>145</v>
      </c>
      <c r="AA161" s="129"/>
      <c r="AB161" s="129"/>
      <c r="AC161" s="45">
        <f t="shared" si="318"/>
        <v>0</v>
      </c>
      <c r="AD161" s="45">
        <f t="shared" si="319"/>
        <v>0</v>
      </c>
      <c r="AE161" s="129"/>
      <c r="AF161" s="129"/>
      <c r="AG161" s="129"/>
      <c r="AH161" s="129"/>
      <c r="AI161" s="129"/>
      <c r="AJ161" s="129"/>
      <c r="AK161" s="86">
        <f t="shared" si="316"/>
        <v>0</v>
      </c>
      <c r="AL161" s="86">
        <f t="shared" si="317"/>
        <v>0</v>
      </c>
      <c r="AM161" s="42"/>
      <c r="AN161" s="42"/>
      <c r="AO161" s="42"/>
      <c r="AP161" s="258"/>
    </row>
    <row r="162" spans="1:42" s="92" customFormat="1">
      <c r="A162" s="212" t="s">
        <v>304</v>
      </c>
      <c r="B162" s="513" t="s">
        <v>600</v>
      </c>
      <c r="C162" s="514"/>
      <c r="D162" s="218">
        <f t="shared" si="311"/>
        <v>146</v>
      </c>
      <c r="E162" s="504">
        <f t="shared" si="314"/>
        <v>24</v>
      </c>
      <c r="F162" s="505"/>
      <c r="G162" s="504">
        <f t="shared" si="315"/>
        <v>19</v>
      </c>
      <c r="H162" s="505"/>
      <c r="I162" s="502"/>
      <c r="J162" s="503"/>
      <c r="K162" s="129"/>
      <c r="L162" s="129"/>
      <c r="M162" s="129"/>
      <c r="N162" s="129">
        <v>24</v>
      </c>
      <c r="O162" s="129">
        <v>19</v>
      </c>
      <c r="P162" s="129"/>
      <c r="Q162" s="129"/>
      <c r="R162" s="129"/>
      <c r="S162" s="129"/>
      <c r="T162" s="129"/>
      <c r="U162" s="129"/>
      <c r="V162" s="121" t="str">
        <f t="shared" si="312"/>
        <v>IF5135-11</v>
      </c>
      <c r="W162" s="526" t="str">
        <f t="shared" si="313"/>
        <v>Зөөгч, бармен</v>
      </c>
      <c r="X162" s="526"/>
      <c r="Y162" s="526"/>
      <c r="Z162" s="184">
        <f t="shared" si="306"/>
        <v>146</v>
      </c>
      <c r="AA162" s="129"/>
      <c r="AB162" s="129"/>
      <c r="AC162" s="45">
        <f t="shared" si="318"/>
        <v>0</v>
      </c>
      <c r="AD162" s="45">
        <f t="shared" si="319"/>
        <v>0</v>
      </c>
      <c r="AE162" s="129"/>
      <c r="AF162" s="129"/>
      <c r="AG162" s="129"/>
      <c r="AH162" s="129"/>
      <c r="AI162" s="129"/>
      <c r="AJ162" s="129"/>
      <c r="AK162" s="86">
        <f t="shared" si="316"/>
        <v>0</v>
      </c>
      <c r="AL162" s="86">
        <f t="shared" si="317"/>
        <v>0</v>
      </c>
      <c r="AM162" s="42"/>
      <c r="AN162" s="42"/>
      <c r="AO162" s="42"/>
      <c r="AP162" s="258"/>
    </row>
    <row r="163" spans="1:42" s="92" customFormat="1">
      <c r="A163" s="196" t="s">
        <v>161</v>
      </c>
      <c r="B163" s="511" t="s">
        <v>60</v>
      </c>
      <c r="C163" s="512"/>
      <c r="D163" s="218">
        <f t="shared" si="311"/>
        <v>147</v>
      </c>
      <c r="E163" s="504">
        <f t="shared" si="314"/>
        <v>25</v>
      </c>
      <c r="F163" s="505"/>
      <c r="G163" s="504">
        <f t="shared" si="315"/>
        <v>25</v>
      </c>
      <c r="H163" s="505"/>
      <c r="I163" s="502"/>
      <c r="J163" s="503"/>
      <c r="K163" s="129"/>
      <c r="L163" s="129"/>
      <c r="M163" s="129"/>
      <c r="N163" s="129">
        <v>25</v>
      </c>
      <c r="O163" s="129">
        <v>25</v>
      </c>
      <c r="P163" s="129"/>
      <c r="Q163" s="129"/>
      <c r="R163" s="129"/>
      <c r="S163" s="129"/>
      <c r="T163" s="129"/>
      <c r="U163" s="129"/>
      <c r="V163" s="121" t="str">
        <f t="shared" si="312"/>
        <v>SO5142-11</v>
      </c>
      <c r="W163" s="526" t="str">
        <f t="shared" si="313"/>
        <v>Гоо засалч</v>
      </c>
      <c r="X163" s="526"/>
      <c r="Y163" s="526"/>
      <c r="Z163" s="184">
        <f t="shared" si="306"/>
        <v>147</v>
      </c>
      <c r="AA163" s="129"/>
      <c r="AB163" s="129"/>
      <c r="AC163" s="45">
        <f t="shared" si="318"/>
        <v>0</v>
      </c>
      <c r="AD163" s="45">
        <f t="shared" si="319"/>
        <v>0</v>
      </c>
      <c r="AE163" s="129"/>
      <c r="AF163" s="129"/>
      <c r="AG163" s="129"/>
      <c r="AH163" s="129"/>
      <c r="AI163" s="129"/>
      <c r="AJ163" s="129"/>
      <c r="AK163" s="86">
        <f t="shared" si="316"/>
        <v>0</v>
      </c>
      <c r="AL163" s="86">
        <f t="shared" si="317"/>
        <v>0</v>
      </c>
      <c r="AM163" s="42"/>
      <c r="AN163" s="42"/>
      <c r="AO163" s="42"/>
      <c r="AP163" s="258"/>
    </row>
    <row r="164" spans="1:42" s="92" customFormat="1">
      <c r="A164" s="212" t="s">
        <v>305</v>
      </c>
      <c r="B164" s="513" t="s">
        <v>602</v>
      </c>
      <c r="C164" s="514"/>
      <c r="D164" s="218">
        <f t="shared" si="311"/>
        <v>148</v>
      </c>
      <c r="E164" s="504">
        <f t="shared" si="314"/>
        <v>25</v>
      </c>
      <c r="F164" s="505"/>
      <c r="G164" s="504">
        <f t="shared" si="315"/>
        <v>7</v>
      </c>
      <c r="H164" s="505"/>
      <c r="I164" s="502"/>
      <c r="J164" s="503"/>
      <c r="K164" s="129"/>
      <c r="L164" s="129"/>
      <c r="M164" s="129"/>
      <c r="N164" s="129">
        <v>25</v>
      </c>
      <c r="O164" s="129">
        <v>7</v>
      </c>
      <c r="P164" s="129"/>
      <c r="Q164" s="129"/>
      <c r="R164" s="129"/>
      <c r="S164" s="129"/>
      <c r="T164" s="129"/>
      <c r="U164" s="129"/>
      <c r="V164" s="121" t="str">
        <f t="shared" si="312"/>
        <v>IM7223-17</v>
      </c>
      <c r="W164" s="526" t="str">
        <f t="shared" si="313"/>
        <v>Метал боловсруулах машины оператор /токарь-фрезер/</v>
      </c>
      <c r="X164" s="526"/>
      <c r="Y164" s="526"/>
      <c r="Z164" s="184">
        <f t="shared" si="306"/>
        <v>148</v>
      </c>
      <c r="AA164" s="129"/>
      <c r="AB164" s="129"/>
      <c r="AC164" s="45">
        <f t="shared" si="318"/>
        <v>0</v>
      </c>
      <c r="AD164" s="45">
        <f t="shared" si="319"/>
        <v>0</v>
      </c>
      <c r="AE164" s="129"/>
      <c r="AF164" s="129"/>
      <c r="AG164" s="129"/>
      <c r="AH164" s="129"/>
      <c r="AI164" s="129"/>
      <c r="AJ164" s="129"/>
      <c r="AK164" s="86">
        <f t="shared" si="316"/>
        <v>0</v>
      </c>
      <c r="AL164" s="86">
        <f t="shared" si="317"/>
        <v>0</v>
      </c>
      <c r="AM164" s="42"/>
      <c r="AN164" s="42"/>
      <c r="AO164" s="42"/>
      <c r="AP164" s="258"/>
    </row>
    <row r="165" spans="1:42" s="87" customFormat="1">
      <c r="A165" s="527" t="s">
        <v>531</v>
      </c>
      <c r="B165" s="528"/>
      <c r="C165" s="529"/>
      <c r="D165" s="250">
        <f t="shared" si="311"/>
        <v>149</v>
      </c>
      <c r="E165" s="530">
        <f>SUM(E166:F171)</f>
        <v>163</v>
      </c>
      <c r="F165" s="531"/>
      <c r="G165" s="530">
        <f t="shared" ref="G165" si="320">SUM(G166:H171)</f>
        <v>67</v>
      </c>
      <c r="H165" s="531"/>
      <c r="I165" s="530">
        <f t="shared" ref="I165" si="321">SUM(I166:J171)</f>
        <v>0</v>
      </c>
      <c r="J165" s="531"/>
      <c r="K165" s="170">
        <f>SUM(K166:K171)</f>
        <v>0</v>
      </c>
      <c r="L165" s="170">
        <f t="shared" ref="L165:U165" si="322">SUM(L166:L171)</f>
        <v>0</v>
      </c>
      <c r="M165" s="170">
        <f t="shared" si="322"/>
        <v>0</v>
      </c>
      <c r="N165" s="170">
        <f t="shared" si="322"/>
        <v>121</v>
      </c>
      <c r="O165" s="170">
        <f t="shared" si="322"/>
        <v>61</v>
      </c>
      <c r="P165" s="170">
        <f t="shared" si="322"/>
        <v>42</v>
      </c>
      <c r="Q165" s="170">
        <f t="shared" si="322"/>
        <v>6</v>
      </c>
      <c r="R165" s="170">
        <f t="shared" si="322"/>
        <v>0</v>
      </c>
      <c r="S165" s="170">
        <f t="shared" si="322"/>
        <v>0</v>
      </c>
      <c r="T165" s="170">
        <f t="shared" si="322"/>
        <v>0</v>
      </c>
      <c r="U165" s="170">
        <f t="shared" si="322"/>
        <v>0</v>
      </c>
      <c r="V165" s="535" t="str">
        <f t="shared" si="199"/>
        <v>10.Орхон аймаг дахь ХАА-н МСҮТ</v>
      </c>
      <c r="W165" s="536"/>
      <c r="X165" s="536"/>
      <c r="Y165" s="537"/>
      <c r="Z165" s="256">
        <f t="shared" si="306"/>
        <v>149</v>
      </c>
      <c r="AA165" s="170">
        <f>SUM(AA166:AA171)</f>
        <v>0</v>
      </c>
      <c r="AB165" s="170">
        <f t="shared" ref="AB165" si="323">SUM(AB166:AB171)</f>
        <v>0</v>
      </c>
      <c r="AC165" s="170">
        <f t="shared" ref="AC165" si="324">SUM(AC166:AC171)</f>
        <v>82</v>
      </c>
      <c r="AD165" s="170">
        <f t="shared" ref="AD165" si="325">SUM(AD166:AD171)</f>
        <v>26</v>
      </c>
      <c r="AE165" s="170">
        <f t="shared" ref="AE165" si="326">SUM(AE166:AE171)</f>
        <v>0</v>
      </c>
      <c r="AF165" s="170">
        <f t="shared" ref="AF165" si="327">SUM(AF166:AF171)</f>
        <v>0</v>
      </c>
      <c r="AG165" s="170">
        <f t="shared" ref="AG165" si="328">SUM(AG166:AG171)</f>
        <v>25</v>
      </c>
      <c r="AH165" s="170">
        <f t="shared" ref="AH165" si="329">SUM(AH166:AH171)</f>
        <v>3</v>
      </c>
      <c r="AI165" s="170">
        <f t="shared" ref="AI165" si="330">SUM(AI166:AI171)</f>
        <v>57</v>
      </c>
      <c r="AJ165" s="170">
        <f t="shared" ref="AJ165" si="331">SUM(AJ166:AJ171)</f>
        <v>23</v>
      </c>
      <c r="AK165" s="170">
        <f t="shared" ref="AK165" si="332">SUM(AK166:AK171)</f>
        <v>0</v>
      </c>
      <c r="AL165" s="170">
        <f t="shared" ref="AL165" si="333">SUM(AL166:AL171)</f>
        <v>0</v>
      </c>
      <c r="AM165" s="170">
        <f t="shared" ref="AM165" si="334">SUM(AM166:AM171)</f>
        <v>0</v>
      </c>
      <c r="AN165" s="170">
        <f t="shared" ref="AN165" si="335">SUM(AN166:AN171)</f>
        <v>0</v>
      </c>
      <c r="AO165" s="170">
        <f t="shared" ref="AO165" si="336">SUM(AO166:AO171)</f>
        <v>0</v>
      </c>
      <c r="AP165" s="211">
        <f t="shared" ref="AP165" si="337">SUM(AP166:AP171)</f>
        <v>0</v>
      </c>
    </row>
    <row r="166" spans="1:42" s="92" customFormat="1">
      <c r="A166" s="196" t="s">
        <v>57</v>
      </c>
      <c r="B166" s="511" t="s">
        <v>52</v>
      </c>
      <c r="C166" s="512"/>
      <c r="D166" s="218">
        <f t="shared" si="311"/>
        <v>150</v>
      </c>
      <c r="E166" s="504">
        <f t="shared" ref="E166:E243" si="338">+I166+L166+N166+P166+R166+T166+AA166</f>
        <v>46</v>
      </c>
      <c r="F166" s="505"/>
      <c r="G166" s="504">
        <f t="shared" ref="G166:G243" si="339">+K166+M166+O166+Q166+S166+U166+AB166</f>
        <v>4</v>
      </c>
      <c r="H166" s="505"/>
      <c r="I166" s="502"/>
      <c r="J166" s="503"/>
      <c r="K166" s="141"/>
      <c r="L166" s="141"/>
      <c r="M166" s="141"/>
      <c r="N166" s="141">
        <v>30</v>
      </c>
      <c r="O166" s="141">
        <v>4</v>
      </c>
      <c r="P166" s="141">
        <v>16</v>
      </c>
      <c r="Q166" s="141">
        <v>0</v>
      </c>
      <c r="R166" s="141"/>
      <c r="S166" s="141"/>
      <c r="T166" s="141"/>
      <c r="U166" s="141"/>
      <c r="V166" s="139" t="str">
        <f>+A166</f>
        <v>TC8211-20</v>
      </c>
      <c r="W166" s="432" t="str">
        <f>+B166</f>
        <v>Автомашины засварчин</v>
      </c>
      <c r="X166" s="432"/>
      <c r="Y166" s="432"/>
      <c r="Z166" s="184">
        <f t="shared" si="306"/>
        <v>150</v>
      </c>
      <c r="AA166" s="141"/>
      <c r="AB166" s="141"/>
      <c r="AC166" s="45">
        <f t="shared" ref="AC166:AC167" si="340">+AE166+AG166+AI166</f>
        <v>25</v>
      </c>
      <c r="AD166" s="45">
        <f t="shared" ref="AD166:AD167" si="341">+AF166+AH166+AJ166</f>
        <v>1</v>
      </c>
      <c r="AE166" s="141"/>
      <c r="AF166" s="141"/>
      <c r="AG166" s="141">
        <v>9</v>
      </c>
      <c r="AH166" s="141">
        <v>0</v>
      </c>
      <c r="AI166" s="141">
        <v>16</v>
      </c>
      <c r="AJ166" s="141">
        <v>1</v>
      </c>
      <c r="AK166" s="86">
        <f t="shared" ref="AK166:AK168" si="342">+AM166+AO166</f>
        <v>0</v>
      </c>
      <c r="AL166" s="86">
        <f t="shared" ref="AL166:AL168" si="343">+AN166+AP166</f>
        <v>0</v>
      </c>
      <c r="AM166" s="42"/>
      <c r="AN166" s="42"/>
      <c r="AO166" s="42"/>
      <c r="AP166" s="258"/>
    </row>
    <row r="167" spans="1:42" s="92" customFormat="1">
      <c r="A167" s="212" t="s">
        <v>606</v>
      </c>
      <c r="B167" s="513" t="s">
        <v>308</v>
      </c>
      <c r="C167" s="514"/>
      <c r="D167" s="218">
        <f t="shared" si="311"/>
        <v>151</v>
      </c>
      <c r="E167" s="504">
        <f t="shared" si="338"/>
        <v>22</v>
      </c>
      <c r="F167" s="505"/>
      <c r="G167" s="504">
        <f t="shared" si="339"/>
        <v>3</v>
      </c>
      <c r="H167" s="505"/>
      <c r="I167" s="502"/>
      <c r="J167" s="503"/>
      <c r="K167" s="141"/>
      <c r="L167" s="141"/>
      <c r="M167" s="141"/>
      <c r="N167" s="141">
        <v>11</v>
      </c>
      <c r="O167" s="141">
        <v>3</v>
      </c>
      <c r="P167" s="141">
        <v>11</v>
      </c>
      <c r="Q167" s="141">
        <v>0</v>
      </c>
      <c r="R167" s="141"/>
      <c r="S167" s="141"/>
      <c r="T167" s="141"/>
      <c r="U167" s="141"/>
      <c r="V167" s="139" t="str">
        <f t="shared" ref="V167:V171" si="344">+A167</f>
        <v>АТ7231-18</v>
      </c>
      <c r="W167" s="432" t="str">
        <f t="shared" ref="W167:W171" si="345">+B167</f>
        <v>Тракторын механик</v>
      </c>
      <c r="X167" s="432"/>
      <c r="Y167" s="432"/>
      <c r="Z167" s="184">
        <f t="shared" si="306"/>
        <v>151</v>
      </c>
      <c r="AA167" s="141"/>
      <c r="AB167" s="141"/>
      <c r="AC167" s="45">
        <f t="shared" si="340"/>
        <v>9</v>
      </c>
      <c r="AD167" s="45">
        <f t="shared" si="341"/>
        <v>0</v>
      </c>
      <c r="AE167" s="141"/>
      <c r="AF167" s="141"/>
      <c r="AG167" s="141">
        <v>5</v>
      </c>
      <c r="AH167" s="141">
        <v>0</v>
      </c>
      <c r="AI167" s="141">
        <v>4</v>
      </c>
      <c r="AJ167" s="141">
        <v>0</v>
      </c>
      <c r="AK167" s="86">
        <f t="shared" si="342"/>
        <v>0</v>
      </c>
      <c r="AL167" s="86">
        <f t="shared" si="343"/>
        <v>0</v>
      </c>
      <c r="AM167" s="42"/>
      <c r="AN167" s="42"/>
      <c r="AO167" s="42"/>
      <c r="AP167" s="258"/>
    </row>
    <row r="168" spans="1:42" s="92" customFormat="1">
      <c r="A168" s="161" t="s">
        <v>622</v>
      </c>
      <c r="B168" s="513" t="s">
        <v>448</v>
      </c>
      <c r="C168" s="514"/>
      <c r="D168" s="218">
        <f t="shared" si="311"/>
        <v>152</v>
      </c>
      <c r="E168" s="504">
        <f t="shared" si="338"/>
        <v>35</v>
      </c>
      <c r="F168" s="505"/>
      <c r="G168" s="504">
        <f t="shared" si="339"/>
        <v>13</v>
      </c>
      <c r="H168" s="505"/>
      <c r="I168" s="502"/>
      <c r="J168" s="503"/>
      <c r="K168" s="141"/>
      <c r="L168" s="141"/>
      <c r="M168" s="141"/>
      <c r="N168" s="141">
        <v>35</v>
      </c>
      <c r="O168" s="141">
        <v>13</v>
      </c>
      <c r="P168" s="141"/>
      <c r="Q168" s="141"/>
      <c r="R168" s="141"/>
      <c r="S168" s="141"/>
      <c r="T168" s="141"/>
      <c r="U168" s="141"/>
      <c r="V168" s="139" t="str">
        <f t="shared" si="344"/>
        <v>FL7412-21</v>
      </c>
      <c r="W168" s="432" t="str">
        <f t="shared" si="345"/>
        <v>Цахилгаан тоног төхөөрмжийн засварчин</v>
      </c>
      <c r="X168" s="432"/>
      <c r="Y168" s="432"/>
      <c r="Z168" s="184">
        <f t="shared" si="306"/>
        <v>152</v>
      </c>
      <c r="AA168" s="141"/>
      <c r="AB168" s="141"/>
      <c r="AC168" s="45">
        <f t="shared" ref="AC168:AC171" si="346">+AE168+AG168+AI168</f>
        <v>32</v>
      </c>
      <c r="AD168" s="45">
        <f t="shared" ref="AD168:AD171" si="347">+AF168+AH168+AJ168</f>
        <v>10</v>
      </c>
      <c r="AE168" s="141"/>
      <c r="AF168" s="141"/>
      <c r="AG168" s="141">
        <v>11</v>
      </c>
      <c r="AH168" s="141">
        <v>3</v>
      </c>
      <c r="AI168" s="141">
        <v>21</v>
      </c>
      <c r="AJ168" s="141">
        <v>7</v>
      </c>
      <c r="AK168" s="86">
        <f t="shared" si="342"/>
        <v>0</v>
      </c>
      <c r="AL168" s="86">
        <f t="shared" si="343"/>
        <v>0</v>
      </c>
      <c r="AM168" s="42"/>
      <c r="AN168" s="42"/>
      <c r="AO168" s="42"/>
      <c r="AP168" s="258"/>
    </row>
    <row r="169" spans="1:42" s="92" customFormat="1">
      <c r="A169" s="212" t="s">
        <v>167</v>
      </c>
      <c r="B169" s="513" t="s">
        <v>218</v>
      </c>
      <c r="C169" s="514"/>
      <c r="D169" s="218">
        <f t="shared" si="311"/>
        <v>153</v>
      </c>
      <c r="E169" s="504">
        <f t="shared" ref="E169:E171" si="348">+I169+L169+N169+P169+R169+T169+AA169</f>
        <v>22</v>
      </c>
      <c r="F169" s="505"/>
      <c r="G169" s="504">
        <f t="shared" ref="G169:G171" si="349">+K169+M169+O169+Q169+S169+U169+AB169</f>
        <v>20</v>
      </c>
      <c r="H169" s="505"/>
      <c r="I169" s="502"/>
      <c r="J169" s="503"/>
      <c r="K169" s="141"/>
      <c r="L169" s="141"/>
      <c r="M169" s="141"/>
      <c r="N169" s="141">
        <v>22</v>
      </c>
      <c r="O169" s="141">
        <v>20</v>
      </c>
      <c r="P169" s="141"/>
      <c r="Q169" s="141"/>
      <c r="R169" s="141"/>
      <c r="S169" s="141"/>
      <c r="T169" s="141"/>
      <c r="U169" s="141"/>
      <c r="V169" s="139" t="str">
        <f t="shared" si="344"/>
        <v>AF6112-25</v>
      </c>
      <c r="W169" s="432" t="str">
        <f t="shared" si="345"/>
        <v>Хүлэмжийн аж ахуйн фермер</v>
      </c>
      <c r="X169" s="432"/>
      <c r="Y169" s="432"/>
      <c r="Z169" s="184">
        <f t="shared" si="306"/>
        <v>153</v>
      </c>
      <c r="AA169" s="141"/>
      <c r="AB169" s="141"/>
      <c r="AC169" s="45">
        <f t="shared" si="346"/>
        <v>4</v>
      </c>
      <c r="AD169" s="45">
        <f t="shared" si="347"/>
        <v>4</v>
      </c>
      <c r="AE169" s="141"/>
      <c r="AF169" s="141"/>
      <c r="AG169" s="141"/>
      <c r="AH169" s="141"/>
      <c r="AI169" s="141">
        <v>4</v>
      </c>
      <c r="AJ169" s="141">
        <v>4</v>
      </c>
      <c r="AK169" s="86">
        <f t="shared" ref="AK169:AK171" si="350">+AM169+AO169</f>
        <v>0</v>
      </c>
      <c r="AL169" s="86">
        <f t="shared" ref="AL169:AL171" si="351">+AN169+AP169</f>
        <v>0</v>
      </c>
      <c r="AM169" s="42"/>
      <c r="AN169" s="42"/>
      <c r="AO169" s="42"/>
      <c r="AP169" s="258"/>
    </row>
    <row r="170" spans="1:42" s="92" customFormat="1">
      <c r="A170" s="196" t="s">
        <v>221</v>
      </c>
      <c r="B170" s="511" t="s">
        <v>222</v>
      </c>
      <c r="C170" s="512"/>
      <c r="D170" s="218">
        <f t="shared" si="311"/>
        <v>154</v>
      </c>
      <c r="E170" s="504">
        <f t="shared" si="348"/>
        <v>23</v>
      </c>
      <c r="F170" s="505"/>
      <c r="G170" s="504">
        <f t="shared" si="349"/>
        <v>21</v>
      </c>
      <c r="H170" s="505"/>
      <c r="I170" s="502"/>
      <c r="J170" s="503"/>
      <c r="K170" s="141"/>
      <c r="L170" s="141"/>
      <c r="M170" s="141"/>
      <c r="N170" s="141">
        <v>23</v>
      </c>
      <c r="O170" s="141">
        <v>21</v>
      </c>
      <c r="P170" s="141"/>
      <c r="Q170" s="141"/>
      <c r="R170" s="141"/>
      <c r="S170" s="141"/>
      <c r="T170" s="141"/>
      <c r="U170" s="141"/>
      <c r="V170" s="139" t="str">
        <f t="shared" si="344"/>
        <v>AF6112-24</v>
      </c>
      <c r="W170" s="432" t="str">
        <f t="shared" si="345"/>
        <v>Хүнсний ногооны фермер</v>
      </c>
      <c r="X170" s="432"/>
      <c r="Y170" s="432"/>
      <c r="Z170" s="184">
        <f t="shared" si="306"/>
        <v>154</v>
      </c>
      <c r="AA170" s="141"/>
      <c r="AB170" s="141"/>
      <c r="AC170" s="45">
        <f t="shared" si="346"/>
        <v>12</v>
      </c>
      <c r="AD170" s="45">
        <f t="shared" si="347"/>
        <v>11</v>
      </c>
      <c r="AE170" s="141"/>
      <c r="AF170" s="141"/>
      <c r="AG170" s="141"/>
      <c r="AH170" s="141"/>
      <c r="AI170" s="141">
        <v>12</v>
      </c>
      <c r="AJ170" s="141">
        <v>11</v>
      </c>
      <c r="AK170" s="86">
        <f t="shared" si="350"/>
        <v>0</v>
      </c>
      <c r="AL170" s="86">
        <f t="shared" si="351"/>
        <v>0</v>
      </c>
      <c r="AM170" s="42"/>
      <c r="AN170" s="42"/>
      <c r="AO170" s="42"/>
      <c r="AP170" s="258"/>
    </row>
    <row r="171" spans="1:42" s="92" customFormat="1">
      <c r="A171" s="196" t="s">
        <v>188</v>
      </c>
      <c r="B171" s="511" t="s">
        <v>189</v>
      </c>
      <c r="C171" s="512"/>
      <c r="D171" s="218">
        <f t="shared" si="311"/>
        <v>155</v>
      </c>
      <c r="E171" s="504">
        <f t="shared" si="348"/>
        <v>15</v>
      </c>
      <c r="F171" s="505"/>
      <c r="G171" s="504">
        <f t="shared" si="349"/>
        <v>6</v>
      </c>
      <c r="H171" s="505"/>
      <c r="I171" s="502"/>
      <c r="J171" s="503"/>
      <c r="K171" s="141"/>
      <c r="L171" s="141"/>
      <c r="M171" s="141"/>
      <c r="N171" s="141"/>
      <c r="O171" s="141"/>
      <c r="P171" s="141">
        <v>15</v>
      </c>
      <c r="Q171" s="141">
        <v>6</v>
      </c>
      <c r="R171" s="141"/>
      <c r="S171" s="141"/>
      <c r="T171" s="141"/>
      <c r="U171" s="141"/>
      <c r="V171" s="139" t="str">
        <f t="shared" si="344"/>
        <v>CF7411-12</v>
      </c>
      <c r="W171" s="432" t="str">
        <f t="shared" si="345"/>
        <v>Барилгын цахилгаанчин</v>
      </c>
      <c r="X171" s="432"/>
      <c r="Y171" s="432"/>
      <c r="Z171" s="184">
        <f t="shared" si="306"/>
        <v>155</v>
      </c>
      <c r="AA171" s="141"/>
      <c r="AB171" s="141"/>
      <c r="AC171" s="45">
        <f t="shared" si="346"/>
        <v>0</v>
      </c>
      <c r="AD171" s="45">
        <f t="shared" si="347"/>
        <v>0</v>
      </c>
      <c r="AE171" s="141"/>
      <c r="AF171" s="141"/>
      <c r="AG171" s="141"/>
      <c r="AH171" s="141"/>
      <c r="AI171" s="141"/>
      <c r="AJ171" s="141"/>
      <c r="AK171" s="86">
        <f t="shared" si="350"/>
        <v>0</v>
      </c>
      <c r="AL171" s="86">
        <f t="shared" si="351"/>
        <v>0</v>
      </c>
      <c r="AM171" s="42"/>
      <c r="AN171" s="42"/>
      <c r="AO171" s="42"/>
      <c r="AP171" s="258"/>
    </row>
    <row r="172" spans="1:42" s="87" customFormat="1">
      <c r="A172" s="527" t="s">
        <v>532</v>
      </c>
      <c r="B172" s="528"/>
      <c r="C172" s="529"/>
      <c r="D172" s="250">
        <f t="shared" si="311"/>
        <v>156</v>
      </c>
      <c r="E172" s="530">
        <f>SUM(E173:F182)</f>
        <v>186</v>
      </c>
      <c r="F172" s="531"/>
      <c r="G172" s="530">
        <f t="shared" ref="G172" si="352">SUM(G173:H182)</f>
        <v>89</v>
      </c>
      <c r="H172" s="531"/>
      <c r="I172" s="530">
        <f t="shared" ref="I172" si="353">SUM(I173:J182)</f>
        <v>0</v>
      </c>
      <c r="J172" s="531"/>
      <c r="K172" s="170">
        <f>SUM(K173:K182)</f>
        <v>0</v>
      </c>
      <c r="L172" s="170">
        <f t="shared" ref="L172:U172" si="354">SUM(L173:L182)</f>
        <v>0</v>
      </c>
      <c r="M172" s="170">
        <f t="shared" si="354"/>
        <v>0</v>
      </c>
      <c r="N172" s="170">
        <f t="shared" si="354"/>
        <v>109</v>
      </c>
      <c r="O172" s="170">
        <f t="shared" si="354"/>
        <v>50</v>
      </c>
      <c r="P172" s="170">
        <f t="shared" si="354"/>
        <v>77</v>
      </c>
      <c r="Q172" s="170">
        <f t="shared" si="354"/>
        <v>39</v>
      </c>
      <c r="R172" s="170">
        <f t="shared" si="354"/>
        <v>0</v>
      </c>
      <c r="S172" s="170">
        <f t="shared" si="354"/>
        <v>0</v>
      </c>
      <c r="T172" s="170">
        <f t="shared" si="354"/>
        <v>0</v>
      </c>
      <c r="U172" s="170">
        <f t="shared" si="354"/>
        <v>0</v>
      </c>
      <c r="V172" s="535" t="str">
        <f t="shared" si="199"/>
        <v>11.Сүхбаатар аймаг дахь МСҮТ</v>
      </c>
      <c r="W172" s="536"/>
      <c r="X172" s="536"/>
      <c r="Y172" s="537"/>
      <c r="Z172" s="256">
        <f t="shared" si="306"/>
        <v>156</v>
      </c>
      <c r="AA172" s="170">
        <f>SUM(AA173:AA182)</f>
        <v>0</v>
      </c>
      <c r="AB172" s="170">
        <f t="shared" ref="AB172" si="355">SUM(AB173:AB182)</f>
        <v>0</v>
      </c>
      <c r="AC172" s="170">
        <f t="shared" ref="AC172" si="356">SUM(AC173:AC182)</f>
        <v>121</v>
      </c>
      <c r="AD172" s="170">
        <f t="shared" ref="AD172" si="357">SUM(AD173:AD182)</f>
        <v>51</v>
      </c>
      <c r="AE172" s="170">
        <f t="shared" ref="AE172" si="358">SUM(AE173:AE182)</f>
        <v>0</v>
      </c>
      <c r="AF172" s="170">
        <f t="shared" ref="AF172" si="359">SUM(AF173:AF182)</f>
        <v>0</v>
      </c>
      <c r="AG172" s="170">
        <f t="shared" ref="AG172" si="360">SUM(AG173:AG182)</f>
        <v>121</v>
      </c>
      <c r="AH172" s="170">
        <f t="shared" ref="AH172" si="361">SUM(AH173:AH182)</f>
        <v>51</v>
      </c>
      <c r="AI172" s="170">
        <f t="shared" ref="AI172" si="362">SUM(AI173:AI182)</f>
        <v>0</v>
      </c>
      <c r="AJ172" s="170">
        <f t="shared" ref="AJ172" si="363">SUM(AJ173:AJ182)</f>
        <v>0</v>
      </c>
      <c r="AK172" s="170">
        <f t="shared" ref="AK172" si="364">SUM(AK173:AK182)</f>
        <v>9</v>
      </c>
      <c r="AL172" s="170">
        <f>SUM(AL173:AL182)</f>
        <v>2</v>
      </c>
      <c r="AM172" s="170">
        <f t="shared" ref="AM172" si="365">SUM(AM173:AM182)</f>
        <v>7</v>
      </c>
      <c r="AN172" s="170">
        <f t="shared" ref="AN172" si="366">SUM(AN173:AN182)</f>
        <v>2</v>
      </c>
      <c r="AO172" s="170">
        <f t="shared" ref="AO172" si="367">SUM(AO173:AO182)</f>
        <v>2</v>
      </c>
      <c r="AP172" s="211">
        <f t="shared" ref="AP172" si="368">SUM(AP173:AP182)</f>
        <v>0</v>
      </c>
    </row>
    <row r="173" spans="1:42" s="92" customFormat="1">
      <c r="A173" s="196" t="s">
        <v>185</v>
      </c>
      <c r="B173" s="511" t="s">
        <v>51</v>
      </c>
      <c r="C173" s="512"/>
      <c r="D173" s="218">
        <f t="shared" si="311"/>
        <v>157</v>
      </c>
      <c r="E173" s="504">
        <f t="shared" si="338"/>
        <v>22</v>
      </c>
      <c r="F173" s="505"/>
      <c r="G173" s="504">
        <f t="shared" si="339"/>
        <v>20</v>
      </c>
      <c r="H173" s="505"/>
      <c r="I173" s="502"/>
      <c r="J173" s="503"/>
      <c r="K173" s="129"/>
      <c r="L173" s="129"/>
      <c r="M173" s="129"/>
      <c r="N173" s="129"/>
      <c r="O173" s="129"/>
      <c r="P173" s="129">
        <v>22</v>
      </c>
      <c r="Q173" s="129">
        <v>20</v>
      </c>
      <c r="R173" s="129"/>
      <c r="S173" s="129"/>
      <c r="T173" s="129"/>
      <c r="U173" s="129"/>
      <c r="V173" s="121" t="str">
        <f>+A173</f>
        <v>IF5120-11</v>
      </c>
      <c r="W173" s="526" t="str">
        <f>+B173</f>
        <v>Тогооч</v>
      </c>
      <c r="X173" s="526"/>
      <c r="Y173" s="526"/>
      <c r="Z173" s="184">
        <f t="shared" si="306"/>
        <v>157</v>
      </c>
      <c r="AA173" s="129"/>
      <c r="AB173" s="129"/>
      <c r="AC173" s="45">
        <f t="shared" ref="AC173:AC178" si="369">+AE173+AG173+AI173</f>
        <v>15</v>
      </c>
      <c r="AD173" s="45">
        <f t="shared" ref="AD173:AD178" si="370">+AF173+AH173+AJ173</f>
        <v>14</v>
      </c>
      <c r="AE173" s="129"/>
      <c r="AF173" s="129"/>
      <c r="AG173" s="129">
        <v>15</v>
      </c>
      <c r="AH173" s="129">
        <v>14</v>
      </c>
      <c r="AI173" s="129"/>
      <c r="AJ173" s="129"/>
      <c r="AK173" s="86">
        <f t="shared" si="277"/>
        <v>2</v>
      </c>
      <c r="AL173" s="86">
        <f t="shared" si="278"/>
        <v>2</v>
      </c>
      <c r="AM173" s="42">
        <v>2</v>
      </c>
      <c r="AN173" s="42">
        <v>2</v>
      </c>
      <c r="AO173" s="42"/>
      <c r="AP173" s="258"/>
    </row>
    <row r="174" spans="1:42" s="92" customFormat="1">
      <c r="A174" s="212" t="s">
        <v>211</v>
      </c>
      <c r="B174" s="513" t="s">
        <v>212</v>
      </c>
      <c r="C174" s="514"/>
      <c r="D174" s="218">
        <f t="shared" si="311"/>
        <v>158</v>
      </c>
      <c r="E174" s="504">
        <f t="shared" si="338"/>
        <v>8</v>
      </c>
      <c r="F174" s="505"/>
      <c r="G174" s="504">
        <f t="shared" si="339"/>
        <v>0</v>
      </c>
      <c r="H174" s="505"/>
      <c r="I174" s="502"/>
      <c r="J174" s="503"/>
      <c r="K174" s="129"/>
      <c r="L174" s="129"/>
      <c r="M174" s="129"/>
      <c r="N174" s="129"/>
      <c r="O174" s="129"/>
      <c r="P174" s="129">
        <v>8</v>
      </c>
      <c r="Q174" s="129">
        <v>0</v>
      </c>
      <c r="R174" s="129"/>
      <c r="S174" s="129"/>
      <c r="T174" s="129"/>
      <c r="U174" s="129"/>
      <c r="V174" s="121" t="str">
        <f t="shared" ref="V174:V182" si="371">+A174</f>
        <v>CF7115-24</v>
      </c>
      <c r="W174" s="526" t="str">
        <f t="shared" ref="W174:W182" si="372">+B174</f>
        <v>Модон эдлэлийн мужаан</v>
      </c>
      <c r="X174" s="526"/>
      <c r="Y174" s="526"/>
      <c r="Z174" s="184">
        <f t="shared" si="306"/>
        <v>158</v>
      </c>
      <c r="AA174" s="129"/>
      <c r="AB174" s="129"/>
      <c r="AC174" s="45">
        <f t="shared" si="369"/>
        <v>7</v>
      </c>
      <c r="AD174" s="45">
        <f t="shared" si="370"/>
        <v>0</v>
      </c>
      <c r="AE174" s="129"/>
      <c r="AF174" s="129"/>
      <c r="AG174" s="129">
        <v>7</v>
      </c>
      <c r="AH174" s="129">
        <v>0</v>
      </c>
      <c r="AI174" s="129"/>
      <c r="AJ174" s="129"/>
      <c r="AK174" s="86">
        <f t="shared" si="277"/>
        <v>0</v>
      </c>
      <c r="AL174" s="86">
        <f t="shared" si="278"/>
        <v>0</v>
      </c>
      <c r="AM174" s="42"/>
      <c r="AN174" s="42"/>
      <c r="AO174" s="42"/>
      <c r="AP174" s="258"/>
    </row>
    <row r="175" spans="1:42" s="92" customFormat="1">
      <c r="A175" s="196" t="s">
        <v>57</v>
      </c>
      <c r="B175" s="511" t="s">
        <v>52</v>
      </c>
      <c r="C175" s="512"/>
      <c r="D175" s="218">
        <f t="shared" si="311"/>
        <v>159</v>
      </c>
      <c r="E175" s="504">
        <f t="shared" si="338"/>
        <v>14</v>
      </c>
      <c r="F175" s="505"/>
      <c r="G175" s="504">
        <f t="shared" si="339"/>
        <v>0</v>
      </c>
      <c r="H175" s="505"/>
      <c r="I175" s="502"/>
      <c r="J175" s="503"/>
      <c r="K175" s="129"/>
      <c r="L175" s="129"/>
      <c r="M175" s="129"/>
      <c r="N175" s="129"/>
      <c r="O175" s="129"/>
      <c r="P175" s="129">
        <v>14</v>
      </c>
      <c r="Q175" s="129">
        <v>0</v>
      </c>
      <c r="R175" s="129"/>
      <c r="S175" s="129"/>
      <c r="T175" s="129"/>
      <c r="U175" s="129"/>
      <c r="V175" s="121" t="str">
        <f t="shared" si="371"/>
        <v>TC8211-20</v>
      </c>
      <c r="W175" s="526" t="str">
        <f t="shared" si="372"/>
        <v>Автомашины засварчин</v>
      </c>
      <c r="X175" s="526"/>
      <c r="Y175" s="526"/>
      <c r="Z175" s="184">
        <f t="shared" si="306"/>
        <v>159</v>
      </c>
      <c r="AA175" s="129"/>
      <c r="AB175" s="129"/>
      <c r="AC175" s="45">
        <f t="shared" si="369"/>
        <v>10</v>
      </c>
      <c r="AD175" s="45">
        <f t="shared" si="370"/>
        <v>0</v>
      </c>
      <c r="AE175" s="129"/>
      <c r="AF175" s="129"/>
      <c r="AG175" s="129">
        <v>10</v>
      </c>
      <c r="AH175" s="129">
        <v>0</v>
      </c>
      <c r="AI175" s="129"/>
      <c r="AJ175" s="129"/>
      <c r="AK175" s="86">
        <f t="shared" si="277"/>
        <v>2</v>
      </c>
      <c r="AL175" s="86">
        <f t="shared" si="278"/>
        <v>0</v>
      </c>
      <c r="AM175" s="42">
        <v>2</v>
      </c>
      <c r="AN175" s="42">
        <v>0</v>
      </c>
      <c r="AO175" s="42"/>
      <c r="AP175" s="258"/>
    </row>
    <row r="176" spans="1:42" s="92" customFormat="1">
      <c r="A176" s="212" t="s">
        <v>191</v>
      </c>
      <c r="B176" s="455" t="s">
        <v>59</v>
      </c>
      <c r="C176" s="456"/>
      <c r="D176" s="218">
        <f t="shared" si="311"/>
        <v>160</v>
      </c>
      <c r="E176" s="504">
        <f t="shared" si="338"/>
        <v>6</v>
      </c>
      <c r="F176" s="505"/>
      <c r="G176" s="504">
        <f t="shared" si="339"/>
        <v>3</v>
      </c>
      <c r="H176" s="505"/>
      <c r="I176" s="502"/>
      <c r="J176" s="503"/>
      <c r="K176" s="129"/>
      <c r="L176" s="129"/>
      <c r="M176" s="129"/>
      <c r="N176" s="129"/>
      <c r="O176" s="129"/>
      <c r="P176" s="129">
        <v>6</v>
      </c>
      <c r="Q176" s="129">
        <v>3</v>
      </c>
      <c r="R176" s="129"/>
      <c r="S176" s="129"/>
      <c r="T176" s="129"/>
      <c r="U176" s="129"/>
      <c r="V176" s="121" t="str">
        <f t="shared" si="371"/>
        <v>CF7114-20</v>
      </c>
      <c r="W176" s="526" t="str">
        <f t="shared" si="372"/>
        <v>Бетон арматурчин</v>
      </c>
      <c r="X176" s="526"/>
      <c r="Y176" s="526"/>
      <c r="Z176" s="184">
        <f t="shared" si="306"/>
        <v>160</v>
      </c>
      <c r="AA176" s="129"/>
      <c r="AB176" s="129"/>
      <c r="AC176" s="45">
        <f t="shared" si="369"/>
        <v>1</v>
      </c>
      <c r="AD176" s="45">
        <f t="shared" si="370"/>
        <v>0</v>
      </c>
      <c r="AE176" s="129"/>
      <c r="AF176" s="129"/>
      <c r="AG176" s="129">
        <v>1</v>
      </c>
      <c r="AH176" s="129">
        <v>0</v>
      </c>
      <c r="AI176" s="129"/>
      <c r="AJ176" s="129"/>
      <c r="AK176" s="86">
        <f t="shared" ref="AK176:AK182" si="373">+AM176+AO176</f>
        <v>1</v>
      </c>
      <c r="AL176" s="86">
        <f t="shared" ref="AL176:AL182" si="374">+AN176+AP176</f>
        <v>0</v>
      </c>
      <c r="AM176" s="42">
        <v>1</v>
      </c>
      <c r="AN176" s="42">
        <v>0</v>
      </c>
      <c r="AO176" s="42"/>
      <c r="AP176" s="258"/>
    </row>
    <row r="177" spans="1:42" s="92" customFormat="1">
      <c r="A177" s="212" t="s">
        <v>176</v>
      </c>
      <c r="B177" s="513" t="s">
        <v>173</v>
      </c>
      <c r="C177" s="514"/>
      <c r="D177" s="218">
        <f t="shared" si="311"/>
        <v>161</v>
      </c>
      <c r="E177" s="504">
        <f t="shared" ref="E177:E182" si="375">+I177+L177+N177+P177+R177+T177+AA177</f>
        <v>11</v>
      </c>
      <c r="F177" s="505"/>
      <c r="G177" s="504">
        <f t="shared" ref="G177:G182" si="376">+K177+M177+O177+Q177+S177+U177+AB177</f>
        <v>0</v>
      </c>
      <c r="H177" s="505"/>
      <c r="I177" s="502"/>
      <c r="J177" s="503"/>
      <c r="K177" s="129"/>
      <c r="L177" s="129"/>
      <c r="M177" s="129"/>
      <c r="N177" s="129"/>
      <c r="O177" s="129"/>
      <c r="P177" s="129">
        <v>11</v>
      </c>
      <c r="Q177" s="129">
        <v>0</v>
      </c>
      <c r="R177" s="129"/>
      <c r="S177" s="129"/>
      <c r="T177" s="129"/>
      <c r="U177" s="129"/>
      <c r="V177" s="121" t="str">
        <f t="shared" si="371"/>
        <v>CF7126-36</v>
      </c>
      <c r="W177" s="526" t="str">
        <f t="shared" si="372"/>
        <v>Барилгын сантехникч</v>
      </c>
      <c r="X177" s="526"/>
      <c r="Y177" s="526"/>
      <c r="Z177" s="184">
        <f t="shared" si="306"/>
        <v>161</v>
      </c>
      <c r="AA177" s="129"/>
      <c r="AB177" s="129"/>
      <c r="AC177" s="45">
        <f t="shared" si="369"/>
        <v>5</v>
      </c>
      <c r="AD177" s="45">
        <f t="shared" si="370"/>
        <v>0</v>
      </c>
      <c r="AE177" s="129"/>
      <c r="AF177" s="129"/>
      <c r="AG177" s="129">
        <v>5</v>
      </c>
      <c r="AH177" s="129">
        <v>0</v>
      </c>
      <c r="AI177" s="129"/>
      <c r="AJ177" s="129"/>
      <c r="AK177" s="86">
        <f t="shared" si="373"/>
        <v>4</v>
      </c>
      <c r="AL177" s="86">
        <f t="shared" si="374"/>
        <v>0</v>
      </c>
      <c r="AM177" s="42">
        <v>2</v>
      </c>
      <c r="AN177" s="42">
        <v>0</v>
      </c>
      <c r="AO177" s="42">
        <v>2</v>
      </c>
      <c r="AP177" s="258">
        <v>0</v>
      </c>
    </row>
    <row r="178" spans="1:42" s="92" customFormat="1">
      <c r="A178" s="212" t="s">
        <v>161</v>
      </c>
      <c r="B178" s="513" t="s">
        <v>60</v>
      </c>
      <c r="C178" s="514"/>
      <c r="D178" s="218">
        <f t="shared" si="311"/>
        <v>162</v>
      </c>
      <c r="E178" s="504">
        <f t="shared" si="375"/>
        <v>16</v>
      </c>
      <c r="F178" s="505"/>
      <c r="G178" s="504">
        <f t="shared" si="376"/>
        <v>16</v>
      </c>
      <c r="H178" s="505"/>
      <c r="I178" s="502"/>
      <c r="J178" s="503"/>
      <c r="K178" s="129"/>
      <c r="L178" s="129"/>
      <c r="M178" s="129"/>
      <c r="N178" s="129"/>
      <c r="O178" s="129"/>
      <c r="P178" s="129">
        <v>16</v>
      </c>
      <c r="Q178" s="129">
        <v>16</v>
      </c>
      <c r="R178" s="129"/>
      <c r="S178" s="129"/>
      <c r="T178" s="129"/>
      <c r="U178" s="129"/>
      <c r="V178" s="121" t="str">
        <f t="shared" si="371"/>
        <v>SO5142-11</v>
      </c>
      <c r="W178" s="526" t="str">
        <f t="shared" si="372"/>
        <v>Гоо засалч</v>
      </c>
      <c r="X178" s="526"/>
      <c r="Y178" s="526"/>
      <c r="Z178" s="184">
        <f t="shared" si="306"/>
        <v>162</v>
      </c>
      <c r="AA178" s="129"/>
      <c r="AB178" s="129"/>
      <c r="AC178" s="45">
        <f t="shared" si="369"/>
        <v>5</v>
      </c>
      <c r="AD178" s="45">
        <f t="shared" si="370"/>
        <v>5</v>
      </c>
      <c r="AE178" s="129"/>
      <c r="AF178" s="129"/>
      <c r="AG178" s="129">
        <v>5</v>
      </c>
      <c r="AH178" s="129">
        <v>5</v>
      </c>
      <c r="AI178" s="129"/>
      <c r="AJ178" s="129"/>
      <c r="AK178" s="86">
        <f t="shared" si="373"/>
        <v>0</v>
      </c>
      <c r="AL178" s="86">
        <f t="shared" si="374"/>
        <v>0</v>
      </c>
      <c r="AM178" s="42"/>
      <c r="AN178" s="42"/>
      <c r="AO178" s="42"/>
      <c r="AP178" s="258"/>
    </row>
    <row r="179" spans="1:42" s="92" customFormat="1" ht="12.75" customHeight="1">
      <c r="A179" s="196" t="s">
        <v>54</v>
      </c>
      <c r="B179" s="511" t="s">
        <v>50</v>
      </c>
      <c r="C179" s="512"/>
      <c r="D179" s="218">
        <f t="shared" si="311"/>
        <v>163</v>
      </c>
      <c r="E179" s="504">
        <f t="shared" si="375"/>
        <v>29</v>
      </c>
      <c r="F179" s="505"/>
      <c r="G179" s="504">
        <f t="shared" si="376"/>
        <v>28</v>
      </c>
      <c r="H179" s="505"/>
      <c r="I179" s="502"/>
      <c r="J179" s="503"/>
      <c r="K179" s="129"/>
      <c r="L179" s="129"/>
      <c r="M179" s="129"/>
      <c r="N179" s="129">
        <v>29</v>
      </c>
      <c r="O179" s="129">
        <v>28</v>
      </c>
      <c r="P179" s="129"/>
      <c r="Q179" s="129"/>
      <c r="R179" s="129"/>
      <c r="S179" s="129"/>
      <c r="T179" s="129"/>
      <c r="U179" s="129"/>
      <c r="V179" s="121" t="str">
        <f t="shared" si="371"/>
        <v>IE7533-28</v>
      </c>
      <c r="W179" s="526" t="str">
        <f t="shared" si="372"/>
        <v>Оёмол бүтээгдэхүүний оёдолчин</v>
      </c>
      <c r="X179" s="526"/>
      <c r="Y179" s="526"/>
      <c r="Z179" s="184">
        <f t="shared" si="306"/>
        <v>163</v>
      </c>
      <c r="AA179" s="129"/>
      <c r="AB179" s="129"/>
      <c r="AC179" s="45">
        <f t="shared" ref="AC179:AC182" si="377">+AE179+AG179+AI179</f>
        <v>15</v>
      </c>
      <c r="AD179" s="45">
        <f t="shared" ref="AD179:AD182" si="378">+AF179+AH179+AJ179</f>
        <v>14</v>
      </c>
      <c r="AE179" s="129"/>
      <c r="AF179" s="129"/>
      <c r="AG179" s="129">
        <v>15</v>
      </c>
      <c r="AH179" s="129">
        <v>14</v>
      </c>
      <c r="AI179" s="129"/>
      <c r="AJ179" s="129"/>
      <c r="AK179" s="86">
        <f t="shared" si="373"/>
        <v>0</v>
      </c>
      <c r="AL179" s="86">
        <f t="shared" si="374"/>
        <v>0</v>
      </c>
      <c r="AM179" s="42"/>
      <c r="AN179" s="42"/>
      <c r="AO179" s="42"/>
      <c r="AP179" s="258"/>
    </row>
    <row r="180" spans="1:42" s="92" customFormat="1">
      <c r="A180" s="196" t="s">
        <v>163</v>
      </c>
      <c r="B180" s="511" t="s">
        <v>53</v>
      </c>
      <c r="C180" s="512"/>
      <c r="D180" s="218">
        <f t="shared" si="311"/>
        <v>164</v>
      </c>
      <c r="E180" s="504">
        <f t="shared" si="375"/>
        <v>30</v>
      </c>
      <c r="F180" s="505"/>
      <c r="G180" s="504">
        <f t="shared" si="376"/>
        <v>4</v>
      </c>
      <c r="H180" s="505"/>
      <c r="I180" s="502"/>
      <c r="J180" s="503"/>
      <c r="K180" s="129"/>
      <c r="L180" s="129"/>
      <c r="M180" s="129"/>
      <c r="N180" s="129">
        <v>30</v>
      </c>
      <c r="O180" s="129">
        <v>4</v>
      </c>
      <c r="P180" s="129"/>
      <c r="Q180" s="129"/>
      <c r="R180" s="129"/>
      <c r="S180" s="129"/>
      <c r="T180" s="129"/>
      <c r="U180" s="129"/>
      <c r="V180" s="121" t="str">
        <f t="shared" si="371"/>
        <v>IM7212-14</v>
      </c>
      <c r="W180" s="526" t="str">
        <f t="shared" si="372"/>
        <v>Гагнуурчин</v>
      </c>
      <c r="X180" s="526"/>
      <c r="Y180" s="526"/>
      <c r="Z180" s="184">
        <f t="shared" si="306"/>
        <v>164</v>
      </c>
      <c r="AA180" s="129"/>
      <c r="AB180" s="129"/>
      <c r="AC180" s="45">
        <f t="shared" si="377"/>
        <v>21</v>
      </c>
      <c r="AD180" s="45">
        <f t="shared" si="378"/>
        <v>4</v>
      </c>
      <c r="AE180" s="129"/>
      <c r="AF180" s="129"/>
      <c r="AG180" s="129">
        <v>21</v>
      </c>
      <c r="AH180" s="129">
        <v>4</v>
      </c>
      <c r="AI180" s="129"/>
      <c r="AJ180" s="129"/>
      <c r="AK180" s="86">
        <f t="shared" si="373"/>
        <v>0</v>
      </c>
      <c r="AL180" s="86">
        <f t="shared" si="374"/>
        <v>0</v>
      </c>
      <c r="AM180" s="42"/>
      <c r="AN180" s="42"/>
      <c r="AO180" s="42"/>
      <c r="AP180" s="258"/>
    </row>
    <row r="181" spans="1:42" s="92" customFormat="1">
      <c r="A181" s="196" t="s">
        <v>55</v>
      </c>
      <c r="B181" s="511" t="s">
        <v>175</v>
      </c>
      <c r="C181" s="512"/>
      <c r="D181" s="218">
        <f t="shared" si="311"/>
        <v>165</v>
      </c>
      <c r="E181" s="504">
        <f t="shared" si="375"/>
        <v>30</v>
      </c>
      <c r="F181" s="505"/>
      <c r="G181" s="504">
        <f t="shared" si="376"/>
        <v>11</v>
      </c>
      <c r="H181" s="505"/>
      <c r="I181" s="502"/>
      <c r="J181" s="503"/>
      <c r="K181" s="129"/>
      <c r="L181" s="129"/>
      <c r="M181" s="129"/>
      <c r="N181" s="129">
        <v>30</v>
      </c>
      <c r="O181" s="129">
        <v>11</v>
      </c>
      <c r="P181" s="129"/>
      <c r="Q181" s="129"/>
      <c r="R181" s="129"/>
      <c r="S181" s="129"/>
      <c r="T181" s="129"/>
      <c r="U181" s="129"/>
      <c r="V181" s="121" t="str">
        <f t="shared" si="371"/>
        <v>CF7123-20</v>
      </c>
      <c r="W181" s="526" t="str">
        <f t="shared" si="372"/>
        <v>Барилгын засал-чимэглэлчин</v>
      </c>
      <c r="X181" s="526"/>
      <c r="Y181" s="526"/>
      <c r="Z181" s="184">
        <f t="shared" si="306"/>
        <v>165</v>
      </c>
      <c r="AA181" s="129"/>
      <c r="AB181" s="129"/>
      <c r="AC181" s="45">
        <f t="shared" si="377"/>
        <v>22</v>
      </c>
      <c r="AD181" s="45">
        <f t="shared" si="378"/>
        <v>7</v>
      </c>
      <c r="AE181" s="129"/>
      <c r="AF181" s="129"/>
      <c r="AG181" s="129">
        <v>22</v>
      </c>
      <c r="AH181" s="129">
        <v>7</v>
      </c>
      <c r="AI181" s="129"/>
      <c r="AJ181" s="129"/>
      <c r="AK181" s="86">
        <f t="shared" si="373"/>
        <v>0</v>
      </c>
      <c r="AL181" s="86">
        <f t="shared" si="374"/>
        <v>0</v>
      </c>
      <c r="AM181" s="42"/>
      <c r="AN181" s="42"/>
      <c r="AO181" s="42"/>
      <c r="AP181" s="258"/>
    </row>
    <row r="182" spans="1:42" s="92" customFormat="1">
      <c r="A182" s="212" t="s">
        <v>168</v>
      </c>
      <c r="B182" s="513" t="s">
        <v>306</v>
      </c>
      <c r="C182" s="514"/>
      <c r="D182" s="218">
        <f t="shared" si="311"/>
        <v>166</v>
      </c>
      <c r="E182" s="504">
        <f t="shared" si="375"/>
        <v>20</v>
      </c>
      <c r="F182" s="505"/>
      <c r="G182" s="504">
        <f t="shared" si="376"/>
        <v>7</v>
      </c>
      <c r="H182" s="505"/>
      <c r="I182" s="502"/>
      <c r="J182" s="503"/>
      <c r="K182" s="129"/>
      <c r="L182" s="129"/>
      <c r="M182" s="129"/>
      <c r="N182" s="129">
        <v>20</v>
      </c>
      <c r="O182" s="129">
        <v>7</v>
      </c>
      <c r="P182" s="129"/>
      <c r="Q182" s="129"/>
      <c r="R182" s="129"/>
      <c r="S182" s="129"/>
      <c r="T182" s="129"/>
      <c r="U182" s="129"/>
      <c r="V182" s="121" t="str">
        <f t="shared" si="371"/>
        <v>AH6330-12</v>
      </c>
      <c r="W182" s="526" t="str">
        <f t="shared" si="372"/>
        <v>Фермерийн аж ахуй эрхлэгч /МАА-ГТ/</v>
      </c>
      <c r="X182" s="526"/>
      <c r="Y182" s="526"/>
      <c r="Z182" s="184">
        <f t="shared" si="306"/>
        <v>166</v>
      </c>
      <c r="AA182" s="129"/>
      <c r="AB182" s="129"/>
      <c r="AC182" s="45">
        <f t="shared" si="377"/>
        <v>20</v>
      </c>
      <c r="AD182" s="45">
        <f t="shared" si="378"/>
        <v>7</v>
      </c>
      <c r="AE182" s="129"/>
      <c r="AF182" s="129"/>
      <c r="AG182" s="129">
        <v>20</v>
      </c>
      <c r="AH182" s="129">
        <v>7</v>
      </c>
      <c r="AI182" s="129"/>
      <c r="AJ182" s="129"/>
      <c r="AK182" s="86">
        <f t="shared" si="373"/>
        <v>0</v>
      </c>
      <c r="AL182" s="86">
        <f t="shared" si="374"/>
        <v>0</v>
      </c>
      <c r="AM182" s="42"/>
      <c r="AN182" s="42"/>
      <c r="AO182" s="42"/>
      <c r="AP182" s="258"/>
    </row>
    <row r="183" spans="1:42" s="87" customFormat="1">
      <c r="A183" s="527" t="s">
        <v>533</v>
      </c>
      <c r="B183" s="528"/>
      <c r="C183" s="529"/>
      <c r="D183" s="250">
        <f t="shared" si="311"/>
        <v>167</v>
      </c>
      <c r="E183" s="530">
        <f>SUM(E184:F189)</f>
        <v>109</v>
      </c>
      <c r="F183" s="531"/>
      <c r="G183" s="530">
        <f t="shared" ref="G183" si="379">SUM(G184:H189)</f>
        <v>54</v>
      </c>
      <c r="H183" s="531"/>
      <c r="I183" s="530">
        <f t="shared" ref="I183" si="380">SUM(I184:J189)</f>
        <v>0</v>
      </c>
      <c r="J183" s="531"/>
      <c r="K183" s="170">
        <f>SUM(K184:K189)</f>
        <v>0</v>
      </c>
      <c r="L183" s="170">
        <f t="shared" ref="L183:U183" si="381">SUM(L184:L189)</f>
        <v>0</v>
      </c>
      <c r="M183" s="170">
        <f t="shared" si="381"/>
        <v>0</v>
      </c>
      <c r="N183" s="170">
        <f t="shared" si="381"/>
        <v>77</v>
      </c>
      <c r="O183" s="170">
        <f t="shared" si="381"/>
        <v>49</v>
      </c>
      <c r="P183" s="170">
        <f t="shared" si="381"/>
        <v>32</v>
      </c>
      <c r="Q183" s="170">
        <f t="shared" si="381"/>
        <v>5</v>
      </c>
      <c r="R183" s="170">
        <f t="shared" si="381"/>
        <v>0</v>
      </c>
      <c r="S183" s="170">
        <f t="shared" si="381"/>
        <v>0</v>
      </c>
      <c r="T183" s="170">
        <f t="shared" si="381"/>
        <v>0</v>
      </c>
      <c r="U183" s="170">
        <f t="shared" si="381"/>
        <v>0</v>
      </c>
      <c r="V183" s="535" t="str">
        <f t="shared" si="199"/>
        <v>12.Сэлэнгэ аймаг дахь МСҮТ</v>
      </c>
      <c r="W183" s="536"/>
      <c r="X183" s="536"/>
      <c r="Y183" s="537"/>
      <c r="Z183" s="256">
        <f t="shared" si="306"/>
        <v>167</v>
      </c>
      <c r="AA183" s="170">
        <f>SUM(AA184:AA189)</f>
        <v>0</v>
      </c>
      <c r="AB183" s="170">
        <f t="shared" ref="AB183" si="382">SUM(AB184:AB189)</f>
        <v>0</v>
      </c>
      <c r="AC183" s="170">
        <f t="shared" ref="AC183" si="383">SUM(AC184:AC189)</f>
        <v>43</v>
      </c>
      <c r="AD183" s="170">
        <f t="shared" ref="AD183" si="384">SUM(AD184:AD189)</f>
        <v>27</v>
      </c>
      <c r="AE183" s="170">
        <f t="shared" ref="AE183" si="385">SUM(AE184:AE189)</f>
        <v>0</v>
      </c>
      <c r="AF183" s="170">
        <f t="shared" ref="AF183" si="386">SUM(AF184:AF189)</f>
        <v>0</v>
      </c>
      <c r="AG183" s="170">
        <f t="shared" ref="AG183" si="387">SUM(AG184:AG189)</f>
        <v>43</v>
      </c>
      <c r="AH183" s="170">
        <f t="shared" ref="AH183" si="388">SUM(AH184:AH189)</f>
        <v>27</v>
      </c>
      <c r="AI183" s="170">
        <f t="shared" ref="AI183" si="389">SUM(AI184:AI189)</f>
        <v>0</v>
      </c>
      <c r="AJ183" s="170">
        <f t="shared" ref="AJ183" si="390">SUM(AJ184:AJ189)</f>
        <v>0</v>
      </c>
      <c r="AK183" s="170">
        <f t="shared" ref="AK183" si="391">SUM(AK184:AK189)</f>
        <v>3</v>
      </c>
      <c r="AL183" s="170">
        <f>SUM(AL184:AL189)</f>
        <v>2</v>
      </c>
      <c r="AM183" s="170">
        <f t="shared" ref="AM183" si="392">SUM(AM184:AM189)</f>
        <v>3</v>
      </c>
      <c r="AN183" s="170">
        <f t="shared" ref="AN183" si="393">SUM(AN184:AN189)</f>
        <v>2</v>
      </c>
      <c r="AO183" s="170">
        <f t="shared" ref="AO183" si="394">SUM(AO184:AO189)</f>
        <v>0</v>
      </c>
      <c r="AP183" s="211">
        <f t="shared" ref="AP183" si="395">SUM(AP184:AP189)</f>
        <v>0</v>
      </c>
    </row>
    <row r="184" spans="1:42" s="92" customFormat="1">
      <c r="A184" s="196" t="s">
        <v>55</v>
      </c>
      <c r="B184" s="511" t="s">
        <v>175</v>
      </c>
      <c r="C184" s="512"/>
      <c r="D184" s="218">
        <f t="shared" si="311"/>
        <v>168</v>
      </c>
      <c r="E184" s="504">
        <f t="shared" si="338"/>
        <v>13</v>
      </c>
      <c r="F184" s="505"/>
      <c r="G184" s="504">
        <f t="shared" si="339"/>
        <v>9</v>
      </c>
      <c r="H184" s="505"/>
      <c r="I184" s="502"/>
      <c r="J184" s="503"/>
      <c r="K184" s="129"/>
      <c r="L184" s="129"/>
      <c r="M184" s="129"/>
      <c r="N184" s="129">
        <v>13</v>
      </c>
      <c r="O184" s="129">
        <v>9</v>
      </c>
      <c r="P184" s="129"/>
      <c r="Q184" s="129"/>
      <c r="R184" s="129"/>
      <c r="S184" s="129"/>
      <c r="T184" s="129"/>
      <c r="U184" s="129"/>
      <c r="V184" s="117" t="str">
        <f>+A184</f>
        <v>CF7123-20</v>
      </c>
      <c r="W184" s="432" t="str">
        <f>+B184</f>
        <v>Барилгын засал-чимэглэлчин</v>
      </c>
      <c r="X184" s="432"/>
      <c r="Y184" s="432"/>
      <c r="Z184" s="184">
        <f t="shared" si="306"/>
        <v>168</v>
      </c>
      <c r="AA184" s="129"/>
      <c r="AB184" s="129"/>
      <c r="AC184" s="45">
        <f t="shared" ref="AC184:AC185" si="396">+AE184+AG184+AI184</f>
        <v>12</v>
      </c>
      <c r="AD184" s="45">
        <f t="shared" ref="AD184:AD185" si="397">+AF184+AH184+AJ184</f>
        <v>8</v>
      </c>
      <c r="AE184" s="129"/>
      <c r="AF184" s="129"/>
      <c r="AG184" s="129">
        <v>12</v>
      </c>
      <c r="AH184" s="129">
        <v>8</v>
      </c>
      <c r="AI184" s="129"/>
      <c r="AJ184" s="129"/>
      <c r="AK184" s="86">
        <f t="shared" si="277"/>
        <v>0</v>
      </c>
      <c r="AL184" s="86">
        <f t="shared" si="278"/>
        <v>0</v>
      </c>
      <c r="AM184" s="42"/>
      <c r="AN184" s="42"/>
      <c r="AO184" s="42"/>
      <c r="AP184" s="258"/>
    </row>
    <row r="185" spans="1:42" s="92" customFormat="1">
      <c r="A185" s="196" t="s">
        <v>225</v>
      </c>
      <c r="B185" s="511" t="s">
        <v>226</v>
      </c>
      <c r="C185" s="512"/>
      <c r="D185" s="218">
        <f t="shared" si="311"/>
        <v>169</v>
      </c>
      <c r="E185" s="504">
        <f t="shared" si="338"/>
        <v>15</v>
      </c>
      <c r="F185" s="505"/>
      <c r="G185" s="504">
        <f t="shared" si="339"/>
        <v>8</v>
      </c>
      <c r="H185" s="505"/>
      <c r="I185" s="502"/>
      <c r="J185" s="503"/>
      <c r="K185" s="129"/>
      <c r="L185" s="129"/>
      <c r="M185" s="129"/>
      <c r="N185" s="129">
        <v>15</v>
      </c>
      <c r="O185" s="129">
        <v>8</v>
      </c>
      <c r="P185" s="129"/>
      <c r="Q185" s="129"/>
      <c r="R185" s="129"/>
      <c r="S185" s="129"/>
      <c r="T185" s="129"/>
      <c r="U185" s="129"/>
      <c r="V185" s="117" t="str">
        <f t="shared" ref="V185:V189" si="398">+A185</f>
        <v>NF6210-21</v>
      </c>
      <c r="W185" s="432" t="str">
        <f t="shared" ref="W185:W189" si="399">+B185</f>
        <v>Ойжуулагч</v>
      </c>
      <c r="X185" s="432"/>
      <c r="Y185" s="432"/>
      <c r="Z185" s="184">
        <f t="shared" si="306"/>
        <v>169</v>
      </c>
      <c r="AA185" s="129"/>
      <c r="AB185" s="129"/>
      <c r="AC185" s="45">
        <f t="shared" si="396"/>
        <v>1</v>
      </c>
      <c r="AD185" s="45">
        <f t="shared" si="397"/>
        <v>0</v>
      </c>
      <c r="AE185" s="129"/>
      <c r="AF185" s="129"/>
      <c r="AG185" s="129">
        <v>1</v>
      </c>
      <c r="AH185" s="129"/>
      <c r="AI185" s="129"/>
      <c r="AJ185" s="129"/>
      <c r="AK185" s="86">
        <f t="shared" si="277"/>
        <v>0</v>
      </c>
      <c r="AL185" s="86">
        <f t="shared" si="278"/>
        <v>0</v>
      </c>
      <c r="AM185" s="42"/>
      <c r="AN185" s="42"/>
      <c r="AO185" s="42"/>
      <c r="AP185" s="258"/>
    </row>
    <row r="186" spans="1:42" s="92" customFormat="1">
      <c r="A186" s="196" t="s">
        <v>163</v>
      </c>
      <c r="B186" s="511" t="s">
        <v>53</v>
      </c>
      <c r="C186" s="512"/>
      <c r="D186" s="218">
        <f t="shared" si="311"/>
        <v>170</v>
      </c>
      <c r="E186" s="504">
        <f t="shared" si="338"/>
        <v>32</v>
      </c>
      <c r="F186" s="505"/>
      <c r="G186" s="504">
        <f t="shared" si="339"/>
        <v>1</v>
      </c>
      <c r="H186" s="505"/>
      <c r="I186" s="502"/>
      <c r="J186" s="503"/>
      <c r="K186" s="129"/>
      <c r="L186" s="129"/>
      <c r="M186" s="129"/>
      <c r="N186" s="129">
        <v>15</v>
      </c>
      <c r="O186" s="129">
        <v>1</v>
      </c>
      <c r="P186" s="129">
        <v>17</v>
      </c>
      <c r="Q186" s="129"/>
      <c r="R186" s="129"/>
      <c r="S186" s="129"/>
      <c r="T186" s="129"/>
      <c r="U186" s="129"/>
      <c r="V186" s="117" t="str">
        <f t="shared" si="398"/>
        <v>IM7212-14</v>
      </c>
      <c r="W186" s="432" t="str">
        <f t="shared" si="399"/>
        <v>Гагнуурчин</v>
      </c>
      <c r="X186" s="432"/>
      <c r="Y186" s="432"/>
      <c r="Z186" s="184">
        <f t="shared" si="306"/>
        <v>170</v>
      </c>
      <c r="AA186" s="129"/>
      <c r="AB186" s="129"/>
      <c r="AC186" s="45">
        <f t="shared" ref="AC186:AC189" si="400">+AE186+AG186+AI186</f>
        <v>9</v>
      </c>
      <c r="AD186" s="45">
        <f t="shared" ref="AD186:AD189" si="401">+AF186+AH186+AJ186</f>
        <v>1</v>
      </c>
      <c r="AE186" s="129"/>
      <c r="AF186" s="129"/>
      <c r="AG186" s="129">
        <v>9</v>
      </c>
      <c r="AH186" s="129">
        <v>1</v>
      </c>
      <c r="AI186" s="129"/>
      <c r="AJ186" s="129"/>
      <c r="AK186" s="86">
        <f t="shared" si="277"/>
        <v>0</v>
      </c>
      <c r="AL186" s="86">
        <f t="shared" si="278"/>
        <v>0</v>
      </c>
      <c r="AM186" s="42"/>
      <c r="AN186" s="42"/>
      <c r="AO186" s="42"/>
      <c r="AP186" s="258"/>
    </row>
    <row r="187" spans="1:42" s="92" customFormat="1">
      <c r="A187" s="196" t="s">
        <v>185</v>
      </c>
      <c r="B187" s="511" t="s">
        <v>51</v>
      </c>
      <c r="C187" s="512"/>
      <c r="D187" s="218">
        <f t="shared" si="311"/>
        <v>171</v>
      </c>
      <c r="E187" s="504">
        <f t="shared" ref="E187:E189" si="402">+I187+L187+N187+P187+R187+T187+AA187</f>
        <v>26</v>
      </c>
      <c r="F187" s="505"/>
      <c r="G187" s="504">
        <f t="shared" ref="G187:G189" si="403">+K187+M187+O187+Q187+S187+U187+AB187</f>
        <v>23</v>
      </c>
      <c r="H187" s="505"/>
      <c r="I187" s="502"/>
      <c r="J187" s="503"/>
      <c r="K187" s="129"/>
      <c r="L187" s="129"/>
      <c r="M187" s="129"/>
      <c r="N187" s="129">
        <v>20</v>
      </c>
      <c r="O187" s="129">
        <v>18</v>
      </c>
      <c r="P187" s="129">
        <v>6</v>
      </c>
      <c r="Q187" s="129">
        <v>5</v>
      </c>
      <c r="R187" s="129"/>
      <c r="S187" s="129"/>
      <c r="T187" s="129"/>
      <c r="U187" s="129"/>
      <c r="V187" s="117" t="str">
        <f t="shared" si="398"/>
        <v>IF5120-11</v>
      </c>
      <c r="W187" s="432" t="str">
        <f t="shared" si="399"/>
        <v>Тогооч</v>
      </c>
      <c r="X187" s="432"/>
      <c r="Y187" s="432"/>
      <c r="Z187" s="184">
        <f t="shared" si="306"/>
        <v>171</v>
      </c>
      <c r="AA187" s="129"/>
      <c r="AB187" s="129"/>
      <c r="AC187" s="45">
        <f t="shared" si="400"/>
        <v>9</v>
      </c>
      <c r="AD187" s="45">
        <f t="shared" si="401"/>
        <v>8</v>
      </c>
      <c r="AE187" s="129"/>
      <c r="AF187" s="129"/>
      <c r="AG187" s="129">
        <v>9</v>
      </c>
      <c r="AH187" s="129">
        <v>8</v>
      </c>
      <c r="AI187" s="129"/>
      <c r="AJ187" s="129"/>
      <c r="AK187" s="86">
        <f t="shared" ref="AK187:AK189" si="404">+AM187+AO187</f>
        <v>3</v>
      </c>
      <c r="AL187" s="86">
        <f t="shared" ref="AL187:AL189" si="405">+AN187+AP187</f>
        <v>2</v>
      </c>
      <c r="AM187" s="42">
        <v>3</v>
      </c>
      <c r="AN187" s="42">
        <v>2</v>
      </c>
      <c r="AO187" s="42"/>
      <c r="AP187" s="258"/>
    </row>
    <row r="188" spans="1:42" s="92" customFormat="1" ht="12.75" customHeight="1">
      <c r="A188" s="196" t="s">
        <v>54</v>
      </c>
      <c r="B188" s="511" t="s">
        <v>50</v>
      </c>
      <c r="C188" s="512"/>
      <c r="D188" s="218">
        <f t="shared" si="311"/>
        <v>172</v>
      </c>
      <c r="E188" s="504">
        <f t="shared" si="402"/>
        <v>14</v>
      </c>
      <c r="F188" s="505"/>
      <c r="G188" s="504">
        <f t="shared" si="403"/>
        <v>13</v>
      </c>
      <c r="H188" s="505"/>
      <c r="I188" s="502"/>
      <c r="J188" s="503"/>
      <c r="K188" s="129"/>
      <c r="L188" s="129"/>
      <c r="M188" s="129"/>
      <c r="N188" s="129">
        <v>14</v>
      </c>
      <c r="O188" s="129">
        <v>13</v>
      </c>
      <c r="P188" s="129"/>
      <c r="Q188" s="129"/>
      <c r="R188" s="129"/>
      <c r="S188" s="129"/>
      <c r="T188" s="129"/>
      <c r="U188" s="129"/>
      <c r="V188" s="117" t="str">
        <f t="shared" si="398"/>
        <v>IE7533-28</v>
      </c>
      <c r="W188" s="432" t="str">
        <f t="shared" si="399"/>
        <v>Оёмол бүтээгдэхүүний оёдолчин</v>
      </c>
      <c r="X188" s="432"/>
      <c r="Y188" s="432"/>
      <c r="Z188" s="184">
        <f t="shared" si="306"/>
        <v>172</v>
      </c>
      <c r="AA188" s="129"/>
      <c r="AB188" s="129"/>
      <c r="AC188" s="45">
        <f t="shared" si="400"/>
        <v>11</v>
      </c>
      <c r="AD188" s="45">
        <f t="shared" si="401"/>
        <v>10</v>
      </c>
      <c r="AE188" s="129"/>
      <c r="AF188" s="129"/>
      <c r="AG188" s="129">
        <v>11</v>
      </c>
      <c r="AH188" s="129">
        <v>10</v>
      </c>
      <c r="AI188" s="129"/>
      <c r="AJ188" s="129"/>
      <c r="AK188" s="86">
        <f t="shared" si="404"/>
        <v>0</v>
      </c>
      <c r="AL188" s="86">
        <f t="shared" si="405"/>
        <v>0</v>
      </c>
      <c r="AM188" s="42"/>
      <c r="AN188" s="42"/>
      <c r="AO188" s="42"/>
      <c r="AP188" s="258"/>
    </row>
    <row r="189" spans="1:42" s="92" customFormat="1">
      <c r="A189" s="196" t="s">
        <v>57</v>
      </c>
      <c r="B189" s="511" t="s">
        <v>52</v>
      </c>
      <c r="C189" s="512"/>
      <c r="D189" s="218">
        <f t="shared" si="311"/>
        <v>173</v>
      </c>
      <c r="E189" s="504">
        <f t="shared" si="402"/>
        <v>9</v>
      </c>
      <c r="F189" s="505"/>
      <c r="G189" s="504">
        <f t="shared" si="403"/>
        <v>0</v>
      </c>
      <c r="H189" s="505"/>
      <c r="I189" s="502"/>
      <c r="J189" s="503"/>
      <c r="K189" s="129"/>
      <c r="L189" s="129"/>
      <c r="M189" s="129"/>
      <c r="N189" s="129"/>
      <c r="O189" s="129"/>
      <c r="P189" s="129">
        <v>9</v>
      </c>
      <c r="Q189" s="129"/>
      <c r="R189" s="129"/>
      <c r="S189" s="129"/>
      <c r="T189" s="129"/>
      <c r="U189" s="129"/>
      <c r="V189" s="117" t="str">
        <f t="shared" si="398"/>
        <v>TC8211-20</v>
      </c>
      <c r="W189" s="432" t="str">
        <f t="shared" si="399"/>
        <v>Автомашины засварчин</v>
      </c>
      <c r="X189" s="432"/>
      <c r="Y189" s="432"/>
      <c r="Z189" s="184">
        <f t="shared" si="306"/>
        <v>173</v>
      </c>
      <c r="AA189" s="129"/>
      <c r="AB189" s="129"/>
      <c r="AC189" s="45">
        <f t="shared" si="400"/>
        <v>1</v>
      </c>
      <c r="AD189" s="45">
        <f t="shared" si="401"/>
        <v>0</v>
      </c>
      <c r="AE189" s="129"/>
      <c r="AF189" s="129"/>
      <c r="AG189" s="129">
        <v>1</v>
      </c>
      <c r="AH189" s="129"/>
      <c r="AI189" s="129"/>
      <c r="AJ189" s="129"/>
      <c r="AK189" s="86">
        <f t="shared" si="404"/>
        <v>0</v>
      </c>
      <c r="AL189" s="86">
        <f t="shared" si="405"/>
        <v>0</v>
      </c>
      <c r="AM189" s="42"/>
      <c r="AN189" s="42"/>
      <c r="AO189" s="42"/>
      <c r="AP189" s="258"/>
    </row>
    <row r="190" spans="1:42" s="87" customFormat="1">
      <c r="A190" s="527" t="s">
        <v>534</v>
      </c>
      <c r="B190" s="528"/>
      <c r="C190" s="529"/>
      <c r="D190" s="250">
        <f t="shared" si="311"/>
        <v>174</v>
      </c>
      <c r="E190" s="530">
        <f>SUM(E191:F198)</f>
        <v>127</v>
      </c>
      <c r="F190" s="531"/>
      <c r="G190" s="530">
        <f t="shared" ref="G190" si="406">SUM(G191:H198)</f>
        <v>64</v>
      </c>
      <c r="H190" s="531"/>
      <c r="I190" s="530">
        <f t="shared" ref="I190" si="407">SUM(I191:J198)</f>
        <v>0</v>
      </c>
      <c r="J190" s="531"/>
      <c r="K190" s="170">
        <f>SUM(K191:K198)</f>
        <v>0</v>
      </c>
      <c r="L190" s="170">
        <f t="shared" ref="L190:U190" si="408">SUM(L191:L198)</f>
        <v>0</v>
      </c>
      <c r="M190" s="170">
        <f t="shared" si="408"/>
        <v>0</v>
      </c>
      <c r="N190" s="170">
        <f t="shared" si="408"/>
        <v>112</v>
      </c>
      <c r="O190" s="170">
        <f t="shared" si="408"/>
        <v>61</v>
      </c>
      <c r="P190" s="170">
        <f t="shared" si="408"/>
        <v>15</v>
      </c>
      <c r="Q190" s="170">
        <f t="shared" si="408"/>
        <v>3</v>
      </c>
      <c r="R190" s="170">
        <f t="shared" si="408"/>
        <v>0</v>
      </c>
      <c r="S190" s="170">
        <f t="shared" si="408"/>
        <v>0</v>
      </c>
      <c r="T190" s="170">
        <f t="shared" si="408"/>
        <v>0</v>
      </c>
      <c r="U190" s="170">
        <f t="shared" si="408"/>
        <v>0</v>
      </c>
      <c r="V190" s="535" t="str">
        <f t="shared" ref="V190:V409" si="409">+A190</f>
        <v>13.Сэлэнгэ аймгийн Шаамар суман дахь МСҮТ</v>
      </c>
      <c r="W190" s="536"/>
      <c r="X190" s="536"/>
      <c r="Y190" s="537"/>
      <c r="Z190" s="256">
        <f t="shared" si="306"/>
        <v>174</v>
      </c>
      <c r="AA190" s="170">
        <f>SUM(AA191:AA198)</f>
        <v>0</v>
      </c>
      <c r="AB190" s="170">
        <f t="shared" ref="AB190" si="410">SUM(AB191:AB198)</f>
        <v>0</v>
      </c>
      <c r="AC190" s="170">
        <f t="shared" ref="AC190" si="411">SUM(AC191:AC198)</f>
        <v>28</v>
      </c>
      <c r="AD190" s="170">
        <f t="shared" ref="AD190" si="412">SUM(AD191:AD198)</f>
        <v>16</v>
      </c>
      <c r="AE190" s="170">
        <f t="shared" ref="AE190" si="413">SUM(AE191:AE198)</f>
        <v>0</v>
      </c>
      <c r="AF190" s="170">
        <f t="shared" ref="AF190" si="414">SUM(AF191:AF198)</f>
        <v>0</v>
      </c>
      <c r="AG190" s="170">
        <f t="shared" ref="AG190" si="415">SUM(AG191:AG198)</f>
        <v>28</v>
      </c>
      <c r="AH190" s="170">
        <f t="shared" ref="AH190" si="416">SUM(AH191:AH198)</f>
        <v>16</v>
      </c>
      <c r="AI190" s="170">
        <f t="shared" ref="AI190" si="417">SUM(AI191:AI198)</f>
        <v>0</v>
      </c>
      <c r="AJ190" s="170">
        <f t="shared" ref="AJ190" si="418">SUM(AJ191:AJ198)</f>
        <v>0</v>
      </c>
      <c r="AK190" s="170">
        <f t="shared" ref="AK190" si="419">SUM(AK191:AK198)</f>
        <v>1</v>
      </c>
      <c r="AL190" s="170">
        <f>SUM(AL191:AL198)</f>
        <v>0</v>
      </c>
      <c r="AM190" s="170">
        <f t="shared" ref="AM190" si="420">SUM(AM191:AM198)</f>
        <v>0</v>
      </c>
      <c r="AN190" s="170">
        <f t="shared" ref="AN190" si="421">SUM(AN191:AN198)</f>
        <v>0</v>
      </c>
      <c r="AO190" s="170">
        <f t="shared" ref="AO190" si="422">SUM(AO191:AO198)</f>
        <v>1</v>
      </c>
      <c r="AP190" s="211">
        <f t="shared" ref="AP190" si="423">SUM(AP191:AP198)</f>
        <v>0</v>
      </c>
    </row>
    <row r="191" spans="1:42" s="92" customFormat="1">
      <c r="A191" s="196" t="s">
        <v>57</v>
      </c>
      <c r="B191" s="511" t="s">
        <v>52</v>
      </c>
      <c r="C191" s="512"/>
      <c r="D191" s="218">
        <f t="shared" si="311"/>
        <v>175</v>
      </c>
      <c r="E191" s="504">
        <f t="shared" ref="E191:E193" si="424">+I191+L191+N191+P191+R191+T191+AA191</f>
        <v>26</v>
      </c>
      <c r="F191" s="505"/>
      <c r="G191" s="504">
        <f t="shared" ref="G191:G193" si="425">+K191+M191+O191+Q191+S191+U191+AB191</f>
        <v>5</v>
      </c>
      <c r="H191" s="505"/>
      <c r="I191" s="502"/>
      <c r="J191" s="503"/>
      <c r="K191" s="129"/>
      <c r="L191" s="129"/>
      <c r="M191" s="129"/>
      <c r="N191" s="129">
        <v>11</v>
      </c>
      <c r="O191" s="129">
        <v>2</v>
      </c>
      <c r="P191" s="129">
        <v>15</v>
      </c>
      <c r="Q191" s="129">
        <v>3</v>
      </c>
      <c r="R191" s="129"/>
      <c r="S191" s="129"/>
      <c r="T191" s="129"/>
      <c r="U191" s="129"/>
      <c r="V191" s="123" t="str">
        <f>+A191</f>
        <v>TC8211-20</v>
      </c>
      <c r="W191" s="432" t="str">
        <f>+B191</f>
        <v>Автомашины засварчин</v>
      </c>
      <c r="X191" s="432"/>
      <c r="Y191" s="432"/>
      <c r="Z191" s="184">
        <f t="shared" si="306"/>
        <v>175</v>
      </c>
      <c r="AA191" s="129"/>
      <c r="AB191" s="129"/>
      <c r="AC191" s="45">
        <f t="shared" ref="AC191:AC196" si="426">+AE191+AG191+AI191</f>
        <v>0</v>
      </c>
      <c r="AD191" s="45">
        <f t="shared" ref="AD191:AD196" si="427">+AF191+AH191+AJ191</f>
        <v>0</v>
      </c>
      <c r="AE191" s="134"/>
      <c r="AF191" s="134"/>
      <c r="AG191" s="134"/>
      <c r="AH191" s="134"/>
      <c r="AI191" s="134"/>
      <c r="AJ191" s="134"/>
      <c r="AK191" s="86">
        <f t="shared" ref="AK191:AK195" si="428">+AM191+AO191</f>
        <v>1</v>
      </c>
      <c r="AL191" s="86">
        <f t="shared" ref="AL191:AL195" si="429">+AN191+AP191</f>
        <v>0</v>
      </c>
      <c r="AM191" s="10"/>
      <c r="AN191" s="10"/>
      <c r="AO191" s="10">
        <v>1</v>
      </c>
      <c r="AP191" s="224"/>
    </row>
    <row r="192" spans="1:42" s="92" customFormat="1">
      <c r="A192" s="196" t="s">
        <v>182</v>
      </c>
      <c r="B192" s="511" t="s">
        <v>179</v>
      </c>
      <c r="C192" s="512"/>
      <c r="D192" s="218">
        <f t="shared" si="311"/>
        <v>176</v>
      </c>
      <c r="E192" s="504">
        <f t="shared" si="424"/>
        <v>10</v>
      </c>
      <c r="F192" s="505"/>
      <c r="G192" s="504">
        <f t="shared" si="425"/>
        <v>6</v>
      </c>
      <c r="H192" s="505"/>
      <c r="I192" s="502"/>
      <c r="J192" s="503"/>
      <c r="K192" s="129"/>
      <c r="L192" s="129"/>
      <c r="M192" s="129"/>
      <c r="N192" s="129">
        <v>10</v>
      </c>
      <c r="O192" s="129">
        <v>6</v>
      </c>
      <c r="P192" s="129"/>
      <c r="Q192" s="129"/>
      <c r="R192" s="129"/>
      <c r="S192" s="129"/>
      <c r="T192" s="129"/>
      <c r="U192" s="129"/>
      <c r="V192" s="123" t="str">
        <f t="shared" ref="V192:V198" si="430">+A192</f>
        <v>SO5141-11</v>
      </c>
      <c r="W192" s="432" t="str">
        <f t="shared" ref="W192:W198" si="431">+B192</f>
        <v>Үсчин</v>
      </c>
      <c r="X192" s="432"/>
      <c r="Y192" s="432"/>
      <c r="Z192" s="184">
        <f t="shared" si="306"/>
        <v>176</v>
      </c>
      <c r="AA192" s="129"/>
      <c r="AB192" s="129"/>
      <c r="AC192" s="45">
        <f t="shared" si="426"/>
        <v>0</v>
      </c>
      <c r="AD192" s="45">
        <f t="shared" si="427"/>
        <v>0</v>
      </c>
      <c r="AE192" s="134"/>
      <c r="AF192" s="134"/>
      <c r="AG192" s="134"/>
      <c r="AH192" s="134"/>
      <c r="AI192" s="134"/>
      <c r="AJ192" s="134"/>
      <c r="AK192" s="86">
        <f t="shared" si="428"/>
        <v>0</v>
      </c>
      <c r="AL192" s="86">
        <f t="shared" si="429"/>
        <v>0</v>
      </c>
      <c r="AM192" s="10"/>
      <c r="AN192" s="10"/>
      <c r="AO192" s="10"/>
      <c r="AP192" s="224"/>
    </row>
    <row r="193" spans="1:42" s="92" customFormat="1">
      <c r="A193" s="196" t="s">
        <v>185</v>
      </c>
      <c r="B193" s="511" t="s">
        <v>51</v>
      </c>
      <c r="C193" s="512"/>
      <c r="D193" s="218">
        <f t="shared" si="311"/>
        <v>177</v>
      </c>
      <c r="E193" s="504">
        <f t="shared" si="424"/>
        <v>18</v>
      </c>
      <c r="F193" s="505"/>
      <c r="G193" s="504">
        <f t="shared" si="425"/>
        <v>15</v>
      </c>
      <c r="H193" s="505"/>
      <c r="I193" s="502"/>
      <c r="J193" s="503"/>
      <c r="K193" s="129"/>
      <c r="L193" s="129"/>
      <c r="M193" s="129"/>
      <c r="N193" s="129">
        <v>18</v>
      </c>
      <c r="O193" s="129">
        <v>15</v>
      </c>
      <c r="P193" s="129"/>
      <c r="Q193" s="129"/>
      <c r="R193" s="129"/>
      <c r="S193" s="129"/>
      <c r="T193" s="129"/>
      <c r="U193" s="129"/>
      <c r="V193" s="123" t="str">
        <f t="shared" si="430"/>
        <v>IF5120-11</v>
      </c>
      <c r="W193" s="432" t="str">
        <f t="shared" si="431"/>
        <v>Тогооч</v>
      </c>
      <c r="X193" s="432"/>
      <c r="Y193" s="432"/>
      <c r="Z193" s="184">
        <f t="shared" si="306"/>
        <v>177</v>
      </c>
      <c r="AA193" s="129"/>
      <c r="AB193" s="129"/>
      <c r="AC193" s="45">
        <f t="shared" si="426"/>
        <v>4</v>
      </c>
      <c r="AD193" s="45">
        <f t="shared" si="427"/>
        <v>4</v>
      </c>
      <c r="AE193" s="134"/>
      <c r="AF193" s="134"/>
      <c r="AG193" s="134">
        <v>4</v>
      </c>
      <c r="AH193" s="134">
        <v>4</v>
      </c>
      <c r="AI193" s="134"/>
      <c r="AJ193" s="134"/>
      <c r="AK193" s="86">
        <f t="shared" si="428"/>
        <v>0</v>
      </c>
      <c r="AL193" s="86">
        <f t="shared" si="429"/>
        <v>0</v>
      </c>
      <c r="AM193" s="10"/>
      <c r="AN193" s="10"/>
      <c r="AO193" s="10"/>
      <c r="AP193" s="224"/>
    </row>
    <row r="194" spans="1:42" s="92" customFormat="1">
      <c r="A194" s="107" t="s">
        <v>341</v>
      </c>
      <c r="B194" s="513" t="s">
        <v>342</v>
      </c>
      <c r="C194" s="514"/>
      <c r="D194" s="218">
        <f t="shared" si="311"/>
        <v>178</v>
      </c>
      <c r="E194" s="504">
        <f t="shared" ref="E194:E198" si="432">+I194+L194+N194+P194+R194+T194+AA194</f>
        <v>13</v>
      </c>
      <c r="F194" s="505"/>
      <c r="G194" s="504">
        <f t="shared" ref="G194:G198" si="433">+K194+M194+O194+Q194+S194+U194+AB194</f>
        <v>10</v>
      </c>
      <c r="H194" s="505"/>
      <c r="I194" s="502"/>
      <c r="J194" s="503"/>
      <c r="K194" s="129"/>
      <c r="L194" s="129"/>
      <c r="M194" s="129"/>
      <c r="N194" s="129">
        <v>13</v>
      </c>
      <c r="O194" s="129">
        <v>10</v>
      </c>
      <c r="P194" s="129"/>
      <c r="Q194" s="129"/>
      <c r="R194" s="129"/>
      <c r="S194" s="129"/>
      <c r="T194" s="129"/>
      <c r="U194" s="129"/>
      <c r="V194" s="123" t="str">
        <f t="shared" si="430"/>
        <v>AH6123-11</v>
      </c>
      <c r="W194" s="432" t="str">
        <f t="shared" si="431"/>
        <v>Зөгийчин, зөгийн аж ахуй эрхлэгч</v>
      </c>
      <c r="X194" s="432"/>
      <c r="Y194" s="432"/>
      <c r="Z194" s="184">
        <f t="shared" si="306"/>
        <v>178</v>
      </c>
      <c r="AA194" s="129"/>
      <c r="AB194" s="129"/>
      <c r="AC194" s="45">
        <f t="shared" si="426"/>
        <v>13</v>
      </c>
      <c r="AD194" s="45">
        <f t="shared" si="427"/>
        <v>10</v>
      </c>
      <c r="AE194" s="134"/>
      <c r="AF194" s="134"/>
      <c r="AG194" s="134">
        <v>13</v>
      </c>
      <c r="AH194" s="134">
        <v>10</v>
      </c>
      <c r="AI194" s="134"/>
      <c r="AJ194" s="134"/>
      <c r="AK194" s="86">
        <f t="shared" si="428"/>
        <v>0</v>
      </c>
      <c r="AL194" s="86">
        <f t="shared" si="429"/>
        <v>0</v>
      </c>
      <c r="AM194" s="10"/>
      <c r="AN194" s="10"/>
      <c r="AO194" s="10"/>
      <c r="AP194" s="224"/>
    </row>
    <row r="195" spans="1:42" s="92" customFormat="1" ht="12.75" customHeight="1">
      <c r="A195" s="212" t="s">
        <v>192</v>
      </c>
      <c r="B195" s="513" t="s">
        <v>193</v>
      </c>
      <c r="C195" s="514"/>
      <c r="D195" s="218">
        <f t="shared" si="311"/>
        <v>179</v>
      </c>
      <c r="E195" s="504">
        <f t="shared" si="432"/>
        <v>21</v>
      </c>
      <c r="F195" s="505"/>
      <c r="G195" s="504">
        <f t="shared" si="433"/>
        <v>3</v>
      </c>
      <c r="H195" s="505"/>
      <c r="I195" s="502"/>
      <c r="J195" s="503"/>
      <c r="K195" s="129"/>
      <c r="L195" s="129"/>
      <c r="M195" s="129"/>
      <c r="N195" s="129">
        <v>21</v>
      </c>
      <c r="O195" s="129">
        <v>3</v>
      </c>
      <c r="P195" s="129"/>
      <c r="Q195" s="129"/>
      <c r="R195" s="129"/>
      <c r="S195" s="129"/>
      <c r="T195" s="129"/>
      <c r="U195" s="129"/>
      <c r="V195" s="123" t="str">
        <f t="shared" si="430"/>
        <v>MT8111-35</v>
      </c>
      <c r="W195" s="432" t="str">
        <f t="shared" si="431"/>
        <v>Хүнд машин механизмын оператор</v>
      </c>
      <c r="X195" s="432"/>
      <c r="Y195" s="432"/>
      <c r="Z195" s="184">
        <f t="shared" si="306"/>
        <v>179</v>
      </c>
      <c r="AA195" s="129"/>
      <c r="AB195" s="129"/>
      <c r="AC195" s="45">
        <f t="shared" si="426"/>
        <v>3</v>
      </c>
      <c r="AD195" s="45">
        <f t="shared" si="427"/>
        <v>0</v>
      </c>
      <c r="AE195" s="134"/>
      <c r="AF195" s="134"/>
      <c r="AG195" s="134">
        <v>3</v>
      </c>
      <c r="AH195" s="134"/>
      <c r="AI195" s="134"/>
      <c r="AJ195" s="134"/>
      <c r="AK195" s="86">
        <f t="shared" si="428"/>
        <v>0</v>
      </c>
      <c r="AL195" s="86">
        <f t="shared" si="429"/>
        <v>0</v>
      </c>
      <c r="AM195" s="10"/>
      <c r="AN195" s="10"/>
      <c r="AO195" s="10"/>
      <c r="AP195" s="224"/>
    </row>
    <row r="196" spans="1:42" s="92" customFormat="1">
      <c r="A196" s="107" t="s">
        <v>169</v>
      </c>
      <c r="B196" s="513" t="s">
        <v>213</v>
      </c>
      <c r="C196" s="514"/>
      <c r="D196" s="218">
        <f t="shared" si="311"/>
        <v>180</v>
      </c>
      <c r="E196" s="504">
        <f t="shared" si="432"/>
        <v>14</v>
      </c>
      <c r="F196" s="505"/>
      <c r="G196" s="504">
        <f t="shared" si="433"/>
        <v>14</v>
      </c>
      <c r="H196" s="505"/>
      <c r="I196" s="502"/>
      <c r="J196" s="503"/>
      <c r="K196" s="129"/>
      <c r="L196" s="129"/>
      <c r="M196" s="129"/>
      <c r="N196" s="129">
        <v>14</v>
      </c>
      <c r="O196" s="129">
        <v>14</v>
      </c>
      <c r="P196" s="129"/>
      <c r="Q196" s="129"/>
      <c r="R196" s="129"/>
      <c r="S196" s="129"/>
      <c r="T196" s="129"/>
      <c r="U196" s="129"/>
      <c r="V196" s="123" t="str">
        <f t="shared" si="430"/>
        <v>BT4311-14</v>
      </c>
      <c r="W196" s="432" t="str">
        <f t="shared" si="431"/>
        <v>Нягтлан бодохын бүртгэл, тооцооны ажилтан</v>
      </c>
      <c r="X196" s="432"/>
      <c r="Y196" s="432"/>
      <c r="Z196" s="184">
        <f t="shared" si="306"/>
        <v>180</v>
      </c>
      <c r="AA196" s="129"/>
      <c r="AB196" s="129"/>
      <c r="AC196" s="45">
        <f t="shared" si="426"/>
        <v>0</v>
      </c>
      <c r="AD196" s="45">
        <f t="shared" si="427"/>
        <v>0</v>
      </c>
      <c r="AE196" s="134"/>
      <c r="AF196" s="134"/>
      <c r="AG196" s="134"/>
      <c r="AH196" s="134"/>
      <c r="AI196" s="134"/>
      <c r="AJ196" s="134"/>
      <c r="AK196" s="86">
        <f t="shared" ref="AK196:AK198" si="434">+AM196+AO196</f>
        <v>0</v>
      </c>
      <c r="AL196" s="86">
        <f t="shared" ref="AL196:AL198" si="435">+AN196+AP196</f>
        <v>0</v>
      </c>
      <c r="AM196" s="42"/>
      <c r="AN196" s="42"/>
      <c r="AO196" s="42"/>
      <c r="AP196" s="258"/>
    </row>
    <row r="197" spans="1:42" s="92" customFormat="1">
      <c r="A197" s="107" t="s">
        <v>252</v>
      </c>
      <c r="B197" s="513" t="s">
        <v>253</v>
      </c>
      <c r="C197" s="514"/>
      <c r="D197" s="218">
        <f t="shared" si="311"/>
        <v>181</v>
      </c>
      <c r="E197" s="504">
        <f t="shared" si="432"/>
        <v>13</v>
      </c>
      <c r="F197" s="505"/>
      <c r="G197" s="504">
        <f t="shared" si="433"/>
        <v>8</v>
      </c>
      <c r="H197" s="505"/>
      <c r="I197" s="502"/>
      <c r="J197" s="503"/>
      <c r="K197" s="129"/>
      <c r="L197" s="129"/>
      <c r="M197" s="129"/>
      <c r="N197" s="129">
        <v>13</v>
      </c>
      <c r="O197" s="129">
        <v>8</v>
      </c>
      <c r="P197" s="129"/>
      <c r="Q197" s="129"/>
      <c r="R197" s="129"/>
      <c r="S197" s="129"/>
      <c r="T197" s="129"/>
      <c r="U197" s="129"/>
      <c r="V197" s="123" t="str">
        <f t="shared" si="430"/>
        <v>UD6113-16</v>
      </c>
      <c r="W197" s="432" t="str">
        <f t="shared" si="431"/>
        <v>Цэцэрлэгт хүрээлэнгийн цэцэрлэгч</v>
      </c>
      <c r="X197" s="432"/>
      <c r="Y197" s="432"/>
      <c r="Z197" s="184">
        <f t="shared" si="306"/>
        <v>181</v>
      </c>
      <c r="AA197" s="129"/>
      <c r="AB197" s="129"/>
      <c r="AC197" s="45">
        <f t="shared" ref="AC197:AC198" si="436">+AE197+AG197+AI197</f>
        <v>4</v>
      </c>
      <c r="AD197" s="45">
        <f t="shared" ref="AD197:AD198" si="437">+AF197+AH197+AJ197</f>
        <v>2</v>
      </c>
      <c r="AE197" s="134"/>
      <c r="AF197" s="134"/>
      <c r="AG197" s="134">
        <v>4</v>
      </c>
      <c r="AH197" s="134">
        <v>2</v>
      </c>
      <c r="AI197" s="134"/>
      <c r="AJ197" s="134"/>
      <c r="AK197" s="86">
        <f t="shared" si="434"/>
        <v>0</v>
      </c>
      <c r="AL197" s="86">
        <f t="shared" si="435"/>
        <v>0</v>
      </c>
      <c r="AM197" s="42"/>
      <c r="AN197" s="42"/>
      <c r="AO197" s="42"/>
      <c r="AP197" s="258"/>
    </row>
    <row r="198" spans="1:42" s="92" customFormat="1">
      <c r="A198" s="196" t="s">
        <v>245</v>
      </c>
      <c r="B198" s="511" t="s">
        <v>246</v>
      </c>
      <c r="C198" s="512"/>
      <c r="D198" s="218">
        <f t="shared" si="311"/>
        <v>182</v>
      </c>
      <c r="E198" s="504">
        <f t="shared" si="432"/>
        <v>12</v>
      </c>
      <c r="F198" s="505"/>
      <c r="G198" s="504">
        <f t="shared" si="433"/>
        <v>3</v>
      </c>
      <c r="H198" s="505"/>
      <c r="I198" s="502"/>
      <c r="J198" s="503"/>
      <c r="K198" s="129"/>
      <c r="L198" s="129"/>
      <c r="M198" s="129"/>
      <c r="N198" s="129">
        <v>12</v>
      </c>
      <c r="O198" s="129">
        <v>3</v>
      </c>
      <c r="P198" s="129"/>
      <c r="Q198" s="129"/>
      <c r="R198" s="129"/>
      <c r="S198" s="129"/>
      <c r="T198" s="129"/>
      <c r="U198" s="129"/>
      <c r="V198" s="123" t="str">
        <f t="shared" si="430"/>
        <v>AH6121-23</v>
      </c>
      <c r="W198" s="432" t="str">
        <f t="shared" si="431"/>
        <v>Малын асаргаа</v>
      </c>
      <c r="X198" s="432"/>
      <c r="Y198" s="432"/>
      <c r="Z198" s="184">
        <f t="shared" si="306"/>
        <v>182</v>
      </c>
      <c r="AA198" s="129"/>
      <c r="AB198" s="129"/>
      <c r="AC198" s="45">
        <f t="shared" si="436"/>
        <v>4</v>
      </c>
      <c r="AD198" s="45">
        <f t="shared" si="437"/>
        <v>0</v>
      </c>
      <c r="AE198" s="134"/>
      <c r="AF198" s="134"/>
      <c r="AG198" s="134">
        <v>4</v>
      </c>
      <c r="AH198" s="134"/>
      <c r="AI198" s="134"/>
      <c r="AJ198" s="134"/>
      <c r="AK198" s="86">
        <f t="shared" si="434"/>
        <v>0</v>
      </c>
      <c r="AL198" s="86">
        <f t="shared" si="435"/>
        <v>0</v>
      </c>
      <c r="AM198" s="42"/>
      <c r="AN198" s="42"/>
      <c r="AO198" s="42"/>
      <c r="AP198" s="258"/>
    </row>
    <row r="199" spans="1:42" s="87" customFormat="1" ht="37.5" customHeight="1">
      <c r="A199" s="527" t="s">
        <v>535</v>
      </c>
      <c r="B199" s="528"/>
      <c r="C199" s="529"/>
      <c r="D199" s="250">
        <f t="shared" si="311"/>
        <v>183</v>
      </c>
      <c r="E199" s="530">
        <v>0</v>
      </c>
      <c r="F199" s="531"/>
      <c r="G199" s="530">
        <v>0</v>
      </c>
      <c r="H199" s="531"/>
      <c r="I199" s="530">
        <v>0</v>
      </c>
      <c r="J199" s="531"/>
      <c r="K199" s="170">
        <v>0</v>
      </c>
      <c r="L199" s="170">
        <v>0</v>
      </c>
      <c r="M199" s="170">
        <v>0</v>
      </c>
      <c r="N199" s="170">
        <v>0</v>
      </c>
      <c r="O199" s="170">
        <v>0</v>
      </c>
      <c r="P199" s="170">
        <v>0</v>
      </c>
      <c r="Q199" s="170">
        <v>0</v>
      </c>
      <c r="R199" s="170">
        <v>0</v>
      </c>
      <c r="S199" s="170">
        <v>0</v>
      </c>
      <c r="T199" s="170">
        <v>0</v>
      </c>
      <c r="U199" s="170">
        <v>0</v>
      </c>
      <c r="V199" s="535" t="str">
        <f t="shared" si="409"/>
        <v>14.Сэргээн Засалт, Сургалт Үйлдвэрлэлийн Төвийн Мэргэжлийн Боловсрол, Ур Чадвар Олгох Сургууль</v>
      </c>
      <c r="W199" s="536"/>
      <c r="X199" s="536"/>
      <c r="Y199" s="537"/>
      <c r="Z199" s="256">
        <f t="shared" si="306"/>
        <v>183</v>
      </c>
      <c r="AA199" s="170">
        <v>0</v>
      </c>
      <c r="AB199" s="170">
        <v>0</v>
      </c>
      <c r="AC199" s="170">
        <v>0</v>
      </c>
      <c r="AD199" s="170">
        <v>0</v>
      </c>
      <c r="AE199" s="170">
        <v>0</v>
      </c>
      <c r="AF199" s="170">
        <v>0</v>
      </c>
      <c r="AG199" s="170">
        <v>0</v>
      </c>
      <c r="AH199" s="170">
        <v>0</v>
      </c>
      <c r="AI199" s="170">
        <v>0</v>
      </c>
      <c r="AJ199" s="170">
        <v>0</v>
      </c>
      <c r="AK199" s="170">
        <v>0</v>
      </c>
      <c r="AL199" s="170">
        <v>0</v>
      </c>
      <c r="AM199" s="170">
        <v>0</v>
      </c>
      <c r="AN199" s="170">
        <v>0</v>
      </c>
      <c r="AO199" s="170">
        <v>0</v>
      </c>
      <c r="AP199" s="211">
        <v>0</v>
      </c>
    </row>
    <row r="200" spans="1:42" s="87" customFormat="1">
      <c r="A200" s="527" t="s">
        <v>536</v>
      </c>
      <c r="B200" s="528"/>
      <c r="C200" s="529"/>
      <c r="D200" s="250">
        <f t="shared" si="311"/>
        <v>184</v>
      </c>
      <c r="E200" s="530">
        <f>SUM(E201:F211)</f>
        <v>212</v>
      </c>
      <c r="F200" s="531"/>
      <c r="G200" s="530">
        <f t="shared" ref="G200" si="438">SUM(G201:H211)</f>
        <v>108</v>
      </c>
      <c r="H200" s="531"/>
      <c r="I200" s="530">
        <f t="shared" ref="I200" si="439">SUM(I201:J211)</f>
        <v>0</v>
      </c>
      <c r="J200" s="531"/>
      <c r="K200" s="170">
        <f>SUM(K201:K211)</f>
        <v>0</v>
      </c>
      <c r="L200" s="170">
        <f t="shared" ref="L200:U200" si="440">SUM(L201:L211)</f>
        <v>0</v>
      </c>
      <c r="M200" s="170">
        <f t="shared" si="440"/>
        <v>0</v>
      </c>
      <c r="N200" s="170">
        <f t="shared" si="440"/>
        <v>147</v>
      </c>
      <c r="O200" s="170">
        <f t="shared" si="440"/>
        <v>78</v>
      </c>
      <c r="P200" s="170">
        <f t="shared" si="440"/>
        <v>65</v>
      </c>
      <c r="Q200" s="170">
        <f t="shared" si="440"/>
        <v>30</v>
      </c>
      <c r="R200" s="170">
        <f t="shared" si="440"/>
        <v>0</v>
      </c>
      <c r="S200" s="170">
        <f t="shared" si="440"/>
        <v>0</v>
      </c>
      <c r="T200" s="170">
        <f t="shared" si="440"/>
        <v>0</v>
      </c>
      <c r="U200" s="170">
        <f t="shared" si="440"/>
        <v>0</v>
      </c>
      <c r="V200" s="535" t="str">
        <f t="shared" si="409"/>
        <v>15.Төв аймаг дахь МСҮТ</v>
      </c>
      <c r="W200" s="536"/>
      <c r="X200" s="536"/>
      <c r="Y200" s="537"/>
      <c r="Z200" s="256">
        <f t="shared" si="306"/>
        <v>184</v>
      </c>
      <c r="AA200" s="170">
        <f>SUM(AA201:AA211)</f>
        <v>0</v>
      </c>
      <c r="AB200" s="170">
        <f t="shared" ref="AB200" si="441">SUM(AB201:AB211)</f>
        <v>0</v>
      </c>
      <c r="AC200" s="170">
        <f t="shared" ref="AC200" si="442">SUM(AC201:AC211)</f>
        <v>106</v>
      </c>
      <c r="AD200" s="170">
        <f t="shared" ref="AD200" si="443">SUM(AD201:AD211)</f>
        <v>52</v>
      </c>
      <c r="AE200" s="170">
        <f t="shared" ref="AE200" si="444">SUM(AE201:AE211)</f>
        <v>0</v>
      </c>
      <c r="AF200" s="170">
        <f t="shared" ref="AF200" si="445">SUM(AF201:AF211)</f>
        <v>0</v>
      </c>
      <c r="AG200" s="170">
        <f t="shared" ref="AG200" si="446">SUM(AG201:AG211)</f>
        <v>106</v>
      </c>
      <c r="AH200" s="170">
        <f t="shared" ref="AH200" si="447">SUM(AH201:AH211)</f>
        <v>52</v>
      </c>
      <c r="AI200" s="170">
        <f t="shared" ref="AI200" si="448">SUM(AI201:AI211)</f>
        <v>0</v>
      </c>
      <c r="AJ200" s="170">
        <f t="shared" ref="AJ200" si="449">SUM(AJ201:AJ211)</f>
        <v>0</v>
      </c>
      <c r="AK200" s="170">
        <f t="shared" ref="AK200" si="450">SUM(AK201:AK211)</f>
        <v>0</v>
      </c>
      <c r="AL200" s="170">
        <f>SUM(AL201:AL211)</f>
        <v>0</v>
      </c>
      <c r="AM200" s="170">
        <f t="shared" ref="AM200" si="451">SUM(AM201:AM211)</f>
        <v>0</v>
      </c>
      <c r="AN200" s="170">
        <f t="shared" ref="AN200" si="452">SUM(AN201:AN211)</f>
        <v>0</v>
      </c>
      <c r="AO200" s="170">
        <f t="shared" ref="AO200" si="453">SUM(AO201:AO211)</f>
        <v>0</v>
      </c>
      <c r="AP200" s="211">
        <f t="shared" ref="AP200" si="454">SUM(AP201:AP211)</f>
        <v>0</v>
      </c>
    </row>
    <row r="201" spans="1:42" s="92" customFormat="1">
      <c r="A201" s="196" t="s">
        <v>55</v>
      </c>
      <c r="B201" s="511" t="s">
        <v>175</v>
      </c>
      <c r="C201" s="512"/>
      <c r="D201" s="218">
        <f t="shared" si="311"/>
        <v>185</v>
      </c>
      <c r="E201" s="504">
        <f t="shared" si="338"/>
        <v>14</v>
      </c>
      <c r="F201" s="505"/>
      <c r="G201" s="504">
        <f t="shared" si="339"/>
        <v>6</v>
      </c>
      <c r="H201" s="505"/>
      <c r="I201" s="502"/>
      <c r="J201" s="503"/>
      <c r="K201" s="129"/>
      <c r="L201" s="129"/>
      <c r="M201" s="129"/>
      <c r="N201" s="129">
        <v>11</v>
      </c>
      <c r="O201" s="129">
        <v>5</v>
      </c>
      <c r="P201" s="129">
        <v>3</v>
      </c>
      <c r="Q201" s="129">
        <v>1</v>
      </c>
      <c r="R201" s="129"/>
      <c r="S201" s="129"/>
      <c r="T201" s="129"/>
      <c r="U201" s="129"/>
      <c r="V201" s="123" t="str">
        <f>+A201</f>
        <v>CF7123-20</v>
      </c>
      <c r="W201" s="432" t="str">
        <f>+B201</f>
        <v>Барилгын засал-чимэглэлчин</v>
      </c>
      <c r="X201" s="432"/>
      <c r="Y201" s="432"/>
      <c r="Z201" s="184">
        <f t="shared" si="306"/>
        <v>185</v>
      </c>
      <c r="AA201" s="129"/>
      <c r="AB201" s="129"/>
      <c r="AC201" s="45">
        <f t="shared" ref="AC201:AC208" si="455">+AE201+AG201+AI201</f>
        <v>2</v>
      </c>
      <c r="AD201" s="45">
        <f t="shared" ref="AD201:AD208" si="456">+AF201+AH201+AJ201</f>
        <v>0</v>
      </c>
      <c r="AE201" s="129"/>
      <c r="AF201" s="129"/>
      <c r="AG201" s="129">
        <v>2</v>
      </c>
      <c r="AH201" s="129"/>
      <c r="AI201" s="129"/>
      <c r="AJ201" s="129"/>
      <c r="AK201" s="86">
        <f t="shared" si="277"/>
        <v>0</v>
      </c>
      <c r="AL201" s="86">
        <f t="shared" si="278"/>
        <v>0</v>
      </c>
      <c r="AM201" s="42"/>
      <c r="AN201" s="42"/>
      <c r="AO201" s="42"/>
      <c r="AP201" s="258"/>
    </row>
    <row r="202" spans="1:42" s="92" customFormat="1">
      <c r="A202" s="196" t="s">
        <v>182</v>
      </c>
      <c r="B202" s="511" t="s">
        <v>179</v>
      </c>
      <c r="C202" s="512"/>
      <c r="D202" s="218">
        <f t="shared" si="311"/>
        <v>186</v>
      </c>
      <c r="E202" s="504">
        <f t="shared" si="338"/>
        <v>10</v>
      </c>
      <c r="F202" s="505"/>
      <c r="G202" s="504">
        <f t="shared" si="339"/>
        <v>9</v>
      </c>
      <c r="H202" s="505"/>
      <c r="I202" s="502"/>
      <c r="J202" s="503"/>
      <c r="K202" s="129"/>
      <c r="L202" s="129"/>
      <c r="M202" s="129"/>
      <c r="N202" s="129"/>
      <c r="O202" s="129"/>
      <c r="P202" s="129">
        <v>10</v>
      </c>
      <c r="Q202" s="129">
        <v>9</v>
      </c>
      <c r="R202" s="129"/>
      <c r="S202" s="129"/>
      <c r="T202" s="129"/>
      <c r="U202" s="129"/>
      <c r="V202" s="123" t="str">
        <f t="shared" ref="V202:V210" si="457">+A202</f>
        <v>SO5141-11</v>
      </c>
      <c r="W202" s="432" t="str">
        <f t="shared" ref="W202:W210" si="458">+B202</f>
        <v>Үсчин</v>
      </c>
      <c r="X202" s="432"/>
      <c r="Y202" s="432"/>
      <c r="Z202" s="184">
        <f t="shared" si="306"/>
        <v>186</v>
      </c>
      <c r="AA202" s="129"/>
      <c r="AB202" s="129"/>
      <c r="AC202" s="45">
        <f t="shared" si="455"/>
        <v>1</v>
      </c>
      <c r="AD202" s="45">
        <f t="shared" si="456"/>
        <v>1</v>
      </c>
      <c r="AE202" s="129"/>
      <c r="AF202" s="129"/>
      <c r="AG202" s="129">
        <v>1</v>
      </c>
      <c r="AH202" s="129">
        <v>1</v>
      </c>
      <c r="AI202" s="129"/>
      <c r="AJ202" s="129"/>
      <c r="AK202" s="86">
        <f t="shared" si="277"/>
        <v>0</v>
      </c>
      <c r="AL202" s="86">
        <f t="shared" si="278"/>
        <v>0</v>
      </c>
      <c r="AM202" s="42"/>
      <c r="AN202" s="42"/>
      <c r="AO202" s="42"/>
      <c r="AP202" s="258"/>
    </row>
    <row r="203" spans="1:42" s="92" customFormat="1">
      <c r="A203" s="196" t="s">
        <v>185</v>
      </c>
      <c r="B203" s="511" t="s">
        <v>51</v>
      </c>
      <c r="C203" s="512"/>
      <c r="D203" s="218">
        <f t="shared" si="311"/>
        <v>187</v>
      </c>
      <c r="E203" s="504">
        <f t="shared" ref="E203:E211" si="459">+I203+L203+N203+P203+R203+T203+AA203</f>
        <v>27</v>
      </c>
      <c r="F203" s="505"/>
      <c r="G203" s="504">
        <f t="shared" ref="G203:G211" si="460">+K203+M203+O203+Q203+S203+U203+AB203</f>
        <v>20</v>
      </c>
      <c r="H203" s="505"/>
      <c r="I203" s="502"/>
      <c r="J203" s="503"/>
      <c r="K203" s="129"/>
      <c r="L203" s="129"/>
      <c r="M203" s="129"/>
      <c r="N203" s="129">
        <v>14</v>
      </c>
      <c r="O203" s="129">
        <v>10</v>
      </c>
      <c r="P203" s="129">
        <v>13</v>
      </c>
      <c r="Q203" s="129">
        <v>10</v>
      </c>
      <c r="R203" s="129"/>
      <c r="S203" s="129"/>
      <c r="T203" s="129"/>
      <c r="U203" s="129"/>
      <c r="V203" s="123" t="str">
        <f t="shared" si="457"/>
        <v>IF5120-11</v>
      </c>
      <c r="W203" s="432" t="str">
        <f t="shared" si="458"/>
        <v>Тогооч</v>
      </c>
      <c r="X203" s="432"/>
      <c r="Y203" s="432"/>
      <c r="Z203" s="184">
        <f t="shared" si="306"/>
        <v>187</v>
      </c>
      <c r="AA203" s="129"/>
      <c r="AB203" s="129"/>
      <c r="AC203" s="45">
        <f t="shared" si="455"/>
        <v>12</v>
      </c>
      <c r="AD203" s="45">
        <f t="shared" si="456"/>
        <v>9</v>
      </c>
      <c r="AE203" s="129"/>
      <c r="AF203" s="129"/>
      <c r="AG203" s="129">
        <v>12</v>
      </c>
      <c r="AH203" s="129">
        <v>9</v>
      </c>
      <c r="AI203" s="129"/>
      <c r="AJ203" s="129"/>
      <c r="AK203" s="86">
        <f t="shared" ref="AK203:AK211" si="461">+AM203+AO203</f>
        <v>0</v>
      </c>
      <c r="AL203" s="86">
        <f t="shared" ref="AL203:AL211" si="462">+AN203+AP203</f>
        <v>0</v>
      </c>
      <c r="AM203" s="42"/>
      <c r="AN203" s="42"/>
      <c r="AO203" s="42"/>
      <c r="AP203" s="258"/>
    </row>
    <row r="204" spans="1:42" s="92" customFormat="1" ht="12.75" customHeight="1">
      <c r="A204" s="196" t="s">
        <v>162</v>
      </c>
      <c r="B204" s="513" t="s">
        <v>249</v>
      </c>
      <c r="C204" s="514"/>
      <c r="D204" s="218">
        <f t="shared" si="311"/>
        <v>188</v>
      </c>
      <c r="E204" s="504">
        <f t="shared" si="459"/>
        <v>12</v>
      </c>
      <c r="F204" s="505"/>
      <c r="G204" s="504">
        <f t="shared" si="460"/>
        <v>7</v>
      </c>
      <c r="H204" s="505"/>
      <c r="I204" s="502"/>
      <c r="J204" s="503"/>
      <c r="K204" s="129"/>
      <c r="L204" s="129"/>
      <c r="M204" s="129"/>
      <c r="N204" s="129"/>
      <c r="O204" s="129"/>
      <c r="P204" s="129">
        <v>12</v>
      </c>
      <c r="Q204" s="129">
        <v>7</v>
      </c>
      <c r="R204" s="129"/>
      <c r="S204" s="129"/>
      <c r="T204" s="129"/>
      <c r="U204" s="129"/>
      <c r="V204" s="123" t="str">
        <f t="shared" si="457"/>
        <v>IO7421-16</v>
      </c>
      <c r="W204" s="432" t="str">
        <f t="shared" si="458"/>
        <v>Цахим тоног төхөөрөмжийн үйлчилгээний ажилтан</v>
      </c>
      <c r="X204" s="432"/>
      <c r="Y204" s="432"/>
      <c r="Z204" s="184">
        <f t="shared" si="306"/>
        <v>188</v>
      </c>
      <c r="AA204" s="129"/>
      <c r="AB204" s="129"/>
      <c r="AC204" s="45">
        <f t="shared" si="455"/>
        <v>6</v>
      </c>
      <c r="AD204" s="45">
        <f t="shared" si="456"/>
        <v>4</v>
      </c>
      <c r="AE204" s="129"/>
      <c r="AF204" s="129"/>
      <c r="AG204" s="129">
        <v>6</v>
      </c>
      <c r="AH204" s="129">
        <v>4</v>
      </c>
      <c r="AI204" s="129"/>
      <c r="AJ204" s="129"/>
      <c r="AK204" s="86">
        <f t="shared" si="461"/>
        <v>0</v>
      </c>
      <c r="AL204" s="86">
        <f t="shared" si="462"/>
        <v>0</v>
      </c>
      <c r="AM204" s="42"/>
      <c r="AN204" s="42"/>
      <c r="AO204" s="42"/>
      <c r="AP204" s="258"/>
    </row>
    <row r="205" spans="1:42" s="92" customFormat="1">
      <c r="A205" s="196" t="s">
        <v>188</v>
      </c>
      <c r="B205" s="511" t="s">
        <v>189</v>
      </c>
      <c r="C205" s="512"/>
      <c r="D205" s="218">
        <f t="shared" si="311"/>
        <v>189</v>
      </c>
      <c r="E205" s="504">
        <f t="shared" si="459"/>
        <v>13</v>
      </c>
      <c r="F205" s="505"/>
      <c r="G205" s="504">
        <f t="shared" si="460"/>
        <v>2</v>
      </c>
      <c r="H205" s="505"/>
      <c r="I205" s="502"/>
      <c r="J205" s="503"/>
      <c r="K205" s="129"/>
      <c r="L205" s="129"/>
      <c r="M205" s="129"/>
      <c r="N205" s="129"/>
      <c r="O205" s="129"/>
      <c r="P205" s="129">
        <v>13</v>
      </c>
      <c r="Q205" s="129">
        <v>2</v>
      </c>
      <c r="R205" s="129"/>
      <c r="S205" s="129"/>
      <c r="T205" s="129"/>
      <c r="U205" s="129"/>
      <c r="V205" s="123" t="str">
        <f t="shared" si="457"/>
        <v>CF7411-12</v>
      </c>
      <c r="W205" s="432" t="str">
        <f t="shared" si="458"/>
        <v>Барилгын цахилгаанчин</v>
      </c>
      <c r="X205" s="432"/>
      <c r="Y205" s="432"/>
      <c r="Z205" s="184">
        <f t="shared" si="306"/>
        <v>189</v>
      </c>
      <c r="AA205" s="129"/>
      <c r="AB205" s="129"/>
      <c r="AC205" s="45">
        <f t="shared" si="455"/>
        <v>5</v>
      </c>
      <c r="AD205" s="45">
        <f t="shared" si="456"/>
        <v>2</v>
      </c>
      <c r="AE205" s="129"/>
      <c r="AF205" s="129"/>
      <c r="AG205" s="129">
        <v>5</v>
      </c>
      <c r="AH205" s="129">
        <v>2</v>
      </c>
      <c r="AI205" s="129"/>
      <c r="AJ205" s="129"/>
      <c r="AK205" s="86">
        <f t="shared" si="461"/>
        <v>0</v>
      </c>
      <c r="AL205" s="86">
        <f t="shared" si="462"/>
        <v>0</v>
      </c>
      <c r="AM205" s="42"/>
      <c r="AN205" s="42"/>
      <c r="AO205" s="42"/>
      <c r="AP205" s="258"/>
    </row>
    <row r="206" spans="1:42" s="92" customFormat="1">
      <c r="A206" s="196" t="s">
        <v>163</v>
      </c>
      <c r="B206" s="511" t="s">
        <v>53</v>
      </c>
      <c r="C206" s="512"/>
      <c r="D206" s="218">
        <f t="shared" si="311"/>
        <v>190</v>
      </c>
      <c r="E206" s="504">
        <f t="shared" si="459"/>
        <v>35</v>
      </c>
      <c r="F206" s="505"/>
      <c r="G206" s="504">
        <f t="shared" si="460"/>
        <v>1</v>
      </c>
      <c r="H206" s="505"/>
      <c r="I206" s="502"/>
      <c r="J206" s="503"/>
      <c r="K206" s="129"/>
      <c r="L206" s="129"/>
      <c r="M206" s="129"/>
      <c r="N206" s="129">
        <v>21</v>
      </c>
      <c r="O206" s="129">
        <v>0</v>
      </c>
      <c r="P206" s="129">
        <v>14</v>
      </c>
      <c r="Q206" s="129">
        <v>1</v>
      </c>
      <c r="R206" s="129"/>
      <c r="S206" s="129"/>
      <c r="T206" s="129"/>
      <c r="U206" s="129"/>
      <c r="V206" s="123" t="str">
        <f t="shared" si="457"/>
        <v>IM7212-14</v>
      </c>
      <c r="W206" s="432" t="str">
        <f t="shared" si="458"/>
        <v>Гагнуурчин</v>
      </c>
      <c r="X206" s="432"/>
      <c r="Y206" s="432"/>
      <c r="Z206" s="184">
        <f t="shared" si="306"/>
        <v>190</v>
      </c>
      <c r="AA206" s="129"/>
      <c r="AB206" s="129"/>
      <c r="AC206" s="45">
        <f t="shared" si="455"/>
        <v>16</v>
      </c>
      <c r="AD206" s="45">
        <f t="shared" si="456"/>
        <v>1</v>
      </c>
      <c r="AE206" s="129"/>
      <c r="AF206" s="129"/>
      <c r="AG206" s="129">
        <v>16</v>
      </c>
      <c r="AH206" s="129">
        <v>1</v>
      </c>
      <c r="AI206" s="129"/>
      <c r="AJ206" s="129"/>
      <c r="AK206" s="86">
        <f t="shared" si="461"/>
        <v>0</v>
      </c>
      <c r="AL206" s="86">
        <f t="shared" si="462"/>
        <v>0</v>
      </c>
      <c r="AM206" s="42"/>
      <c r="AN206" s="42"/>
      <c r="AO206" s="42"/>
      <c r="AP206" s="258"/>
    </row>
    <row r="207" spans="1:42" s="92" customFormat="1">
      <c r="A207" s="153" t="s">
        <v>223</v>
      </c>
      <c r="B207" s="538" t="s">
        <v>224</v>
      </c>
      <c r="C207" s="539"/>
      <c r="D207" s="218">
        <f t="shared" si="311"/>
        <v>191</v>
      </c>
      <c r="E207" s="504">
        <f t="shared" si="459"/>
        <v>22</v>
      </c>
      <c r="F207" s="505"/>
      <c r="G207" s="504">
        <f t="shared" si="460"/>
        <v>10</v>
      </c>
      <c r="H207" s="505"/>
      <c r="I207" s="502"/>
      <c r="J207" s="503"/>
      <c r="K207" s="129"/>
      <c r="L207" s="129"/>
      <c r="M207" s="129"/>
      <c r="N207" s="129">
        <v>22</v>
      </c>
      <c r="O207" s="129">
        <v>10</v>
      </c>
      <c r="P207" s="129"/>
      <c r="Q207" s="129"/>
      <c r="R207" s="129"/>
      <c r="S207" s="129"/>
      <c r="T207" s="129"/>
      <c r="U207" s="129"/>
      <c r="V207" s="123" t="str">
        <f t="shared" si="457"/>
        <v>AH6121-24</v>
      </c>
      <c r="W207" s="432" t="str">
        <f t="shared" si="458"/>
        <v>Малчин</v>
      </c>
      <c r="X207" s="432"/>
      <c r="Y207" s="432"/>
      <c r="Z207" s="184">
        <f t="shared" si="306"/>
        <v>191</v>
      </c>
      <c r="AA207" s="129"/>
      <c r="AB207" s="129"/>
      <c r="AC207" s="45">
        <f t="shared" si="455"/>
        <v>22</v>
      </c>
      <c r="AD207" s="45">
        <f t="shared" si="456"/>
        <v>10</v>
      </c>
      <c r="AE207" s="129"/>
      <c r="AF207" s="129"/>
      <c r="AG207" s="129">
        <v>22</v>
      </c>
      <c r="AH207" s="129">
        <v>10</v>
      </c>
      <c r="AI207" s="129"/>
      <c r="AJ207" s="129"/>
      <c r="AK207" s="86">
        <f t="shared" si="461"/>
        <v>0</v>
      </c>
      <c r="AL207" s="86">
        <f t="shared" si="462"/>
        <v>0</v>
      </c>
      <c r="AM207" s="42"/>
      <c r="AN207" s="42"/>
      <c r="AO207" s="42"/>
      <c r="AP207" s="258"/>
    </row>
    <row r="208" spans="1:42" s="92" customFormat="1" ht="12.75" customHeight="1">
      <c r="A208" s="196" t="s">
        <v>54</v>
      </c>
      <c r="B208" s="511" t="s">
        <v>50</v>
      </c>
      <c r="C208" s="512"/>
      <c r="D208" s="218">
        <f t="shared" si="311"/>
        <v>192</v>
      </c>
      <c r="E208" s="504">
        <f t="shared" si="459"/>
        <v>15</v>
      </c>
      <c r="F208" s="505"/>
      <c r="G208" s="504">
        <f t="shared" si="460"/>
        <v>15</v>
      </c>
      <c r="H208" s="505"/>
      <c r="I208" s="502"/>
      <c r="J208" s="503"/>
      <c r="K208" s="129"/>
      <c r="L208" s="129"/>
      <c r="M208" s="129"/>
      <c r="N208" s="129">
        <v>15</v>
      </c>
      <c r="O208" s="129">
        <v>15</v>
      </c>
      <c r="P208" s="129"/>
      <c r="Q208" s="129"/>
      <c r="R208" s="129"/>
      <c r="S208" s="129"/>
      <c r="T208" s="129"/>
      <c r="U208" s="129"/>
      <c r="V208" s="123" t="str">
        <f t="shared" si="457"/>
        <v>IE7533-28</v>
      </c>
      <c r="W208" s="432" t="str">
        <f t="shared" si="458"/>
        <v>Оёмол бүтээгдэхүүний оёдолчин</v>
      </c>
      <c r="X208" s="432"/>
      <c r="Y208" s="432"/>
      <c r="Z208" s="184">
        <f t="shared" si="306"/>
        <v>192</v>
      </c>
      <c r="AA208" s="129"/>
      <c r="AB208" s="129"/>
      <c r="AC208" s="45">
        <f t="shared" si="455"/>
        <v>0</v>
      </c>
      <c r="AD208" s="45">
        <f t="shared" si="456"/>
        <v>0</v>
      </c>
      <c r="AE208" s="129"/>
      <c r="AF208" s="129"/>
      <c r="AG208" s="129"/>
      <c r="AH208" s="129"/>
      <c r="AI208" s="129"/>
      <c r="AJ208" s="129"/>
      <c r="AK208" s="86">
        <f t="shared" si="461"/>
        <v>0</v>
      </c>
      <c r="AL208" s="86">
        <f t="shared" si="462"/>
        <v>0</v>
      </c>
      <c r="AM208" s="42"/>
      <c r="AN208" s="42"/>
      <c r="AO208" s="42"/>
      <c r="AP208" s="258"/>
    </row>
    <row r="209" spans="1:42" s="92" customFormat="1">
      <c r="A209" s="212" t="s">
        <v>191</v>
      </c>
      <c r="B209" s="455" t="s">
        <v>59</v>
      </c>
      <c r="C209" s="456"/>
      <c r="D209" s="218">
        <f t="shared" si="311"/>
        <v>193</v>
      </c>
      <c r="E209" s="504">
        <f t="shared" si="459"/>
        <v>27</v>
      </c>
      <c r="F209" s="505"/>
      <c r="G209" s="504">
        <f t="shared" si="460"/>
        <v>4</v>
      </c>
      <c r="H209" s="505"/>
      <c r="I209" s="502"/>
      <c r="J209" s="503"/>
      <c r="K209" s="129"/>
      <c r="L209" s="129"/>
      <c r="M209" s="129"/>
      <c r="N209" s="129">
        <v>27</v>
      </c>
      <c r="O209" s="129">
        <v>4</v>
      </c>
      <c r="P209" s="129"/>
      <c r="Q209" s="129"/>
      <c r="R209" s="129"/>
      <c r="S209" s="129"/>
      <c r="T209" s="129"/>
      <c r="U209" s="129"/>
      <c r="V209" s="123" t="str">
        <f t="shared" si="457"/>
        <v>CF7114-20</v>
      </c>
      <c r="W209" s="432" t="str">
        <f t="shared" si="458"/>
        <v>Бетон арматурчин</v>
      </c>
      <c r="X209" s="432"/>
      <c r="Y209" s="432"/>
      <c r="Z209" s="184">
        <f t="shared" si="306"/>
        <v>193</v>
      </c>
      <c r="AA209" s="129"/>
      <c r="AB209" s="129"/>
      <c r="AC209" s="45">
        <f t="shared" ref="AC209:AC211" si="463">+AE209+AG209+AI209</f>
        <v>17</v>
      </c>
      <c r="AD209" s="45">
        <f t="shared" ref="AD209:AD211" si="464">+AF209+AH209+AJ209</f>
        <v>0</v>
      </c>
      <c r="AE209" s="129"/>
      <c r="AF209" s="129"/>
      <c r="AG209" s="129">
        <v>17</v>
      </c>
      <c r="AH209" s="129"/>
      <c r="AI209" s="129"/>
      <c r="AJ209" s="129"/>
      <c r="AK209" s="86">
        <f t="shared" si="461"/>
        <v>0</v>
      </c>
      <c r="AL209" s="86">
        <f t="shared" si="462"/>
        <v>0</v>
      </c>
      <c r="AM209" s="42"/>
      <c r="AN209" s="42"/>
      <c r="AO209" s="42"/>
      <c r="AP209" s="258"/>
    </row>
    <row r="210" spans="1:42" s="92" customFormat="1" ht="12.75" customHeight="1">
      <c r="A210" s="212" t="s">
        <v>177</v>
      </c>
      <c r="B210" s="513" t="s">
        <v>174</v>
      </c>
      <c r="C210" s="514"/>
      <c r="D210" s="218">
        <f t="shared" si="311"/>
        <v>194</v>
      </c>
      <c r="E210" s="504">
        <f t="shared" si="459"/>
        <v>21</v>
      </c>
      <c r="F210" s="505"/>
      <c r="G210" s="504">
        <f t="shared" si="460"/>
        <v>20</v>
      </c>
      <c r="H210" s="505"/>
      <c r="I210" s="502"/>
      <c r="J210" s="503"/>
      <c r="K210" s="129"/>
      <c r="L210" s="129"/>
      <c r="M210" s="129"/>
      <c r="N210" s="129">
        <v>21</v>
      </c>
      <c r="O210" s="129">
        <v>20</v>
      </c>
      <c r="P210" s="129"/>
      <c r="Q210" s="129"/>
      <c r="R210" s="129"/>
      <c r="S210" s="129"/>
      <c r="T210" s="129"/>
      <c r="U210" s="129"/>
      <c r="V210" s="123" t="str">
        <f t="shared" si="457"/>
        <v>ID4120-11</v>
      </c>
      <c r="W210" s="432" t="str">
        <f t="shared" si="458"/>
        <v>Нарийн бичгийн дарга-албан хэргийн ажилтан</v>
      </c>
      <c r="X210" s="432"/>
      <c r="Y210" s="432"/>
      <c r="Z210" s="184">
        <f t="shared" ref="Z210:Z273" si="465">+D210</f>
        <v>194</v>
      </c>
      <c r="AA210" s="129"/>
      <c r="AB210" s="129"/>
      <c r="AC210" s="45">
        <f t="shared" si="463"/>
        <v>15</v>
      </c>
      <c r="AD210" s="45">
        <f t="shared" si="464"/>
        <v>15</v>
      </c>
      <c r="AE210" s="129"/>
      <c r="AF210" s="129"/>
      <c r="AG210" s="129">
        <v>15</v>
      </c>
      <c r="AH210" s="129">
        <v>15</v>
      </c>
      <c r="AI210" s="129"/>
      <c r="AJ210" s="129"/>
      <c r="AK210" s="86">
        <f t="shared" si="461"/>
        <v>0</v>
      </c>
      <c r="AL210" s="86">
        <f t="shared" si="462"/>
        <v>0</v>
      </c>
      <c r="AM210" s="42"/>
      <c r="AN210" s="42"/>
      <c r="AO210" s="42"/>
      <c r="AP210" s="258"/>
    </row>
    <row r="211" spans="1:42" s="92" customFormat="1">
      <c r="A211" s="212" t="s">
        <v>255</v>
      </c>
      <c r="B211" s="513" t="s">
        <v>178</v>
      </c>
      <c r="C211" s="514"/>
      <c r="D211" s="218">
        <f t="shared" ref="D211:D274" si="466">+D210+1</f>
        <v>195</v>
      </c>
      <c r="E211" s="504">
        <f t="shared" si="459"/>
        <v>16</v>
      </c>
      <c r="F211" s="505"/>
      <c r="G211" s="504">
        <f t="shared" si="460"/>
        <v>14</v>
      </c>
      <c r="H211" s="505"/>
      <c r="I211" s="502"/>
      <c r="J211" s="503"/>
      <c r="K211" s="129"/>
      <c r="L211" s="129"/>
      <c r="M211" s="129"/>
      <c r="N211" s="129">
        <v>16</v>
      </c>
      <c r="O211" s="129">
        <v>14</v>
      </c>
      <c r="P211" s="129"/>
      <c r="Q211" s="129"/>
      <c r="R211" s="129"/>
      <c r="S211" s="129"/>
      <c r="T211" s="129"/>
      <c r="U211" s="129"/>
      <c r="V211" s="123" t="str">
        <f t="shared" ref="V211" si="467">+A211</f>
        <v>AD7321-11</v>
      </c>
      <c r="W211" s="432" t="str">
        <f t="shared" ref="W211" si="468">+B211</f>
        <v>Хэвлэлийн график дизайнч</v>
      </c>
      <c r="X211" s="432"/>
      <c r="Y211" s="432"/>
      <c r="Z211" s="184">
        <f t="shared" si="465"/>
        <v>195</v>
      </c>
      <c r="AA211" s="129"/>
      <c r="AB211" s="129"/>
      <c r="AC211" s="45">
        <f t="shared" si="463"/>
        <v>10</v>
      </c>
      <c r="AD211" s="45">
        <f t="shared" si="464"/>
        <v>10</v>
      </c>
      <c r="AE211" s="129"/>
      <c r="AF211" s="129"/>
      <c r="AG211" s="129">
        <v>10</v>
      </c>
      <c r="AH211" s="129">
        <v>10</v>
      </c>
      <c r="AI211" s="129"/>
      <c r="AJ211" s="129"/>
      <c r="AK211" s="86">
        <f t="shared" si="461"/>
        <v>0</v>
      </c>
      <c r="AL211" s="86">
        <f t="shared" si="462"/>
        <v>0</v>
      </c>
      <c r="AM211" s="42"/>
      <c r="AN211" s="42"/>
      <c r="AO211" s="42"/>
      <c r="AP211" s="258"/>
    </row>
    <row r="212" spans="1:42" s="87" customFormat="1">
      <c r="A212" s="527" t="s">
        <v>537</v>
      </c>
      <c r="B212" s="528"/>
      <c r="C212" s="529"/>
      <c r="D212" s="250">
        <f t="shared" si="466"/>
        <v>196</v>
      </c>
      <c r="E212" s="530">
        <f>SUM(E213:F226)</f>
        <v>280</v>
      </c>
      <c r="F212" s="531"/>
      <c r="G212" s="530">
        <f t="shared" ref="G212" si="469">SUM(G213:H226)</f>
        <v>119</v>
      </c>
      <c r="H212" s="531"/>
      <c r="I212" s="530">
        <f t="shared" ref="I212" si="470">SUM(I213:J226)</f>
        <v>0</v>
      </c>
      <c r="J212" s="531"/>
      <c r="K212" s="170">
        <f>SUM(K213:K226)</f>
        <v>0</v>
      </c>
      <c r="L212" s="170">
        <f t="shared" ref="L212:U212" si="471">SUM(L213:L226)</f>
        <v>0</v>
      </c>
      <c r="M212" s="170">
        <f t="shared" si="471"/>
        <v>0</v>
      </c>
      <c r="N212" s="170">
        <f t="shared" si="471"/>
        <v>235</v>
      </c>
      <c r="O212" s="170">
        <f t="shared" si="471"/>
        <v>106</v>
      </c>
      <c r="P212" s="170">
        <f t="shared" si="471"/>
        <v>45</v>
      </c>
      <c r="Q212" s="170">
        <f t="shared" si="471"/>
        <v>13</v>
      </c>
      <c r="R212" s="170">
        <f t="shared" si="471"/>
        <v>0</v>
      </c>
      <c r="S212" s="170">
        <f t="shared" si="471"/>
        <v>0</v>
      </c>
      <c r="T212" s="170">
        <f t="shared" si="471"/>
        <v>0</v>
      </c>
      <c r="U212" s="170">
        <f t="shared" si="471"/>
        <v>0</v>
      </c>
      <c r="V212" s="535" t="str">
        <f t="shared" si="409"/>
        <v>16.Төв аймгийн Заамар суман дахь МСҮТ</v>
      </c>
      <c r="W212" s="536"/>
      <c r="X212" s="536"/>
      <c r="Y212" s="537"/>
      <c r="Z212" s="256">
        <f t="shared" si="465"/>
        <v>196</v>
      </c>
      <c r="AA212" s="170">
        <f>SUM(AA213:AA226)</f>
        <v>0</v>
      </c>
      <c r="AB212" s="170">
        <f t="shared" ref="AB212" si="472">SUM(AB213:AB226)</f>
        <v>0</v>
      </c>
      <c r="AC212" s="170">
        <f t="shared" ref="AC212" si="473">SUM(AC213:AC226)</f>
        <v>175</v>
      </c>
      <c r="AD212" s="170">
        <f t="shared" ref="AD212" si="474">SUM(AD213:AD226)</f>
        <v>57</v>
      </c>
      <c r="AE212" s="170">
        <f t="shared" ref="AE212" si="475">SUM(AE213:AE226)</f>
        <v>0</v>
      </c>
      <c r="AF212" s="170">
        <f t="shared" ref="AF212" si="476">SUM(AF213:AF226)</f>
        <v>0</v>
      </c>
      <c r="AG212" s="170">
        <f t="shared" ref="AG212" si="477">SUM(AG213:AG226)</f>
        <v>175</v>
      </c>
      <c r="AH212" s="170">
        <f t="shared" ref="AH212" si="478">SUM(AH213:AH226)</f>
        <v>57</v>
      </c>
      <c r="AI212" s="170">
        <f t="shared" ref="AI212" si="479">SUM(AI213:AI226)</f>
        <v>0</v>
      </c>
      <c r="AJ212" s="170">
        <f t="shared" ref="AJ212" si="480">SUM(AJ213:AJ226)</f>
        <v>0</v>
      </c>
      <c r="AK212" s="170">
        <f t="shared" ref="AK212" si="481">SUM(AK213:AK226)</f>
        <v>3</v>
      </c>
      <c r="AL212" s="170">
        <f>SUM(AL213:AL226)</f>
        <v>1</v>
      </c>
      <c r="AM212" s="170">
        <f t="shared" ref="AM212" si="482">SUM(AM213:AM226)</f>
        <v>0</v>
      </c>
      <c r="AN212" s="170">
        <f t="shared" ref="AN212" si="483">SUM(AN213:AN226)</f>
        <v>0</v>
      </c>
      <c r="AO212" s="170">
        <f t="shared" ref="AO212" si="484">SUM(AO213:AO226)</f>
        <v>3</v>
      </c>
      <c r="AP212" s="211">
        <f t="shared" ref="AP212" si="485">SUM(AP213:AP226)</f>
        <v>1</v>
      </c>
    </row>
    <row r="213" spans="1:42" s="92" customFormat="1">
      <c r="A213" s="196" t="s">
        <v>163</v>
      </c>
      <c r="B213" s="511" t="s">
        <v>53</v>
      </c>
      <c r="C213" s="512"/>
      <c r="D213" s="218">
        <f t="shared" si="466"/>
        <v>197</v>
      </c>
      <c r="E213" s="504">
        <f t="shared" ref="E213:E215" si="486">+I213+L213+N213+P213+R213+T213+AA213</f>
        <v>29</v>
      </c>
      <c r="F213" s="505"/>
      <c r="G213" s="504">
        <f t="shared" ref="G213:G215" si="487">+K213+M213+O213+Q213+S213+U213+AB213</f>
        <v>0</v>
      </c>
      <c r="H213" s="505"/>
      <c r="I213" s="502"/>
      <c r="J213" s="503"/>
      <c r="K213" s="129"/>
      <c r="L213" s="129"/>
      <c r="M213" s="129"/>
      <c r="N213" s="129">
        <v>13</v>
      </c>
      <c r="O213" s="129"/>
      <c r="P213" s="129">
        <v>16</v>
      </c>
      <c r="Q213" s="129"/>
      <c r="R213" s="129"/>
      <c r="S213" s="129"/>
      <c r="T213" s="129"/>
      <c r="U213" s="129"/>
      <c r="V213" s="117" t="str">
        <f>+A213</f>
        <v>IM7212-14</v>
      </c>
      <c r="W213" s="432" t="str">
        <f>+B213</f>
        <v>Гагнуурчин</v>
      </c>
      <c r="X213" s="432"/>
      <c r="Y213" s="432"/>
      <c r="Z213" s="184">
        <f t="shared" si="465"/>
        <v>197</v>
      </c>
      <c r="AA213" s="129"/>
      <c r="AB213" s="129"/>
      <c r="AC213" s="45">
        <f t="shared" ref="AC213:AC223" si="488">+AE213+AG213+AI213</f>
        <v>24</v>
      </c>
      <c r="AD213" s="45">
        <f t="shared" ref="AD213:AD223" si="489">+AF213+AH213+AJ213</f>
        <v>0</v>
      </c>
      <c r="AE213" s="134"/>
      <c r="AF213" s="134"/>
      <c r="AG213" s="134">
        <v>24</v>
      </c>
      <c r="AH213" s="134"/>
      <c r="AI213" s="134"/>
      <c r="AJ213" s="134"/>
      <c r="AK213" s="86">
        <f t="shared" ref="AK213:AK214" si="490">+AM213+AO213</f>
        <v>1</v>
      </c>
      <c r="AL213" s="86">
        <f t="shared" ref="AL213:AL214" si="491">+AN213+AP213</f>
        <v>0</v>
      </c>
      <c r="AM213" s="10"/>
      <c r="AN213" s="10"/>
      <c r="AO213" s="10">
        <v>1</v>
      </c>
      <c r="AP213" s="224"/>
    </row>
    <row r="214" spans="1:42" s="92" customFormat="1">
      <c r="A214" s="113" t="s">
        <v>615</v>
      </c>
      <c r="B214" s="511" t="s">
        <v>614</v>
      </c>
      <c r="C214" s="512"/>
      <c r="D214" s="218">
        <f t="shared" si="466"/>
        <v>198</v>
      </c>
      <c r="E214" s="504">
        <f t="shared" si="486"/>
        <v>20</v>
      </c>
      <c r="F214" s="505"/>
      <c r="G214" s="504">
        <f t="shared" si="487"/>
        <v>7</v>
      </c>
      <c r="H214" s="505"/>
      <c r="I214" s="502"/>
      <c r="J214" s="503"/>
      <c r="K214" s="129"/>
      <c r="L214" s="129"/>
      <c r="M214" s="129"/>
      <c r="N214" s="129">
        <v>20</v>
      </c>
      <c r="O214" s="129">
        <v>7</v>
      </c>
      <c r="P214" s="129"/>
      <c r="Q214" s="129"/>
      <c r="R214" s="129"/>
      <c r="S214" s="129"/>
      <c r="T214" s="129"/>
      <c r="U214" s="129"/>
      <c r="V214" s="117" t="str">
        <f t="shared" ref="V214:V226" si="492">+A214</f>
        <v>АН6320-12</v>
      </c>
      <c r="W214" s="432" t="str">
        <f t="shared" ref="W214:W226" si="493">+B214</f>
        <v>Эрчимжсэн МАА-н фермер</v>
      </c>
      <c r="X214" s="432"/>
      <c r="Y214" s="432"/>
      <c r="Z214" s="184">
        <f t="shared" si="465"/>
        <v>198</v>
      </c>
      <c r="AA214" s="129"/>
      <c r="AB214" s="129"/>
      <c r="AC214" s="45">
        <f t="shared" si="488"/>
        <v>20</v>
      </c>
      <c r="AD214" s="45">
        <f t="shared" si="489"/>
        <v>7</v>
      </c>
      <c r="AE214" s="134"/>
      <c r="AF214" s="134"/>
      <c r="AG214" s="134">
        <v>20</v>
      </c>
      <c r="AH214" s="134">
        <v>7</v>
      </c>
      <c r="AI214" s="134"/>
      <c r="AJ214" s="134"/>
      <c r="AK214" s="86">
        <f t="shared" si="490"/>
        <v>0</v>
      </c>
      <c r="AL214" s="86">
        <f t="shared" si="491"/>
        <v>0</v>
      </c>
      <c r="AM214" s="10"/>
      <c r="AN214" s="10"/>
      <c r="AO214" s="10"/>
      <c r="AP214" s="224"/>
    </row>
    <row r="215" spans="1:42" s="92" customFormat="1">
      <c r="A215" s="245" t="s">
        <v>244</v>
      </c>
      <c r="B215" s="506" t="s">
        <v>242</v>
      </c>
      <c r="C215" s="507"/>
      <c r="D215" s="218">
        <f t="shared" si="466"/>
        <v>199</v>
      </c>
      <c r="E215" s="504">
        <f t="shared" si="486"/>
        <v>7</v>
      </c>
      <c r="F215" s="505"/>
      <c r="G215" s="504">
        <f t="shared" si="487"/>
        <v>4</v>
      </c>
      <c r="H215" s="505"/>
      <c r="I215" s="502"/>
      <c r="J215" s="503"/>
      <c r="K215" s="129"/>
      <c r="L215" s="129"/>
      <c r="M215" s="129"/>
      <c r="N215" s="129"/>
      <c r="O215" s="129"/>
      <c r="P215" s="129">
        <v>7</v>
      </c>
      <c r="Q215" s="129">
        <v>4</v>
      </c>
      <c r="R215" s="129"/>
      <c r="S215" s="129"/>
      <c r="T215" s="129"/>
      <c r="U215" s="129"/>
      <c r="V215" s="117" t="str">
        <f t="shared" si="492"/>
        <v>AF6330-11</v>
      </c>
      <c r="W215" s="432" t="str">
        <f t="shared" si="493"/>
        <v>Фермерийн аж ахуй эрхлэгч /ГТ-МАА/</v>
      </c>
      <c r="X215" s="432"/>
      <c r="Y215" s="432"/>
      <c r="Z215" s="184">
        <f t="shared" si="465"/>
        <v>199</v>
      </c>
      <c r="AA215" s="129"/>
      <c r="AB215" s="129"/>
      <c r="AC215" s="45">
        <f t="shared" si="488"/>
        <v>3</v>
      </c>
      <c r="AD215" s="45">
        <f t="shared" si="489"/>
        <v>1</v>
      </c>
      <c r="AE215" s="134"/>
      <c r="AF215" s="134"/>
      <c r="AG215" s="134">
        <v>3</v>
      </c>
      <c r="AH215" s="134">
        <v>1</v>
      </c>
      <c r="AI215" s="134"/>
      <c r="AJ215" s="134"/>
      <c r="AK215" s="86">
        <f t="shared" ref="AK215:AK226" si="494">+AM215+AO215</f>
        <v>0</v>
      </c>
      <c r="AL215" s="86">
        <f t="shared" ref="AL215:AL226" si="495">+AN215+AP215</f>
        <v>0</v>
      </c>
      <c r="AM215" s="10"/>
      <c r="AN215" s="10"/>
      <c r="AO215" s="10"/>
      <c r="AP215" s="224"/>
    </row>
    <row r="216" spans="1:42" s="92" customFormat="1">
      <c r="A216" s="196" t="s">
        <v>57</v>
      </c>
      <c r="B216" s="511" t="s">
        <v>52</v>
      </c>
      <c r="C216" s="512"/>
      <c r="D216" s="218">
        <f t="shared" si="466"/>
        <v>200</v>
      </c>
      <c r="E216" s="504">
        <f t="shared" ref="E216:E226" si="496">+I216+L216+N216+P216+R216+T216+AA216</f>
        <v>30</v>
      </c>
      <c r="F216" s="505"/>
      <c r="G216" s="504">
        <f t="shared" ref="G216:G226" si="497">+K216+M216+O216+Q216+S216+U216+AB216</f>
        <v>1</v>
      </c>
      <c r="H216" s="505"/>
      <c r="I216" s="502"/>
      <c r="J216" s="503"/>
      <c r="K216" s="129"/>
      <c r="L216" s="129"/>
      <c r="M216" s="129"/>
      <c r="N216" s="129">
        <v>17</v>
      </c>
      <c r="O216" s="129"/>
      <c r="P216" s="129">
        <v>13</v>
      </c>
      <c r="Q216" s="129">
        <v>1</v>
      </c>
      <c r="R216" s="129"/>
      <c r="S216" s="129"/>
      <c r="T216" s="129"/>
      <c r="U216" s="129"/>
      <c r="V216" s="117" t="str">
        <f t="shared" si="492"/>
        <v>TC8211-20</v>
      </c>
      <c r="W216" s="432" t="str">
        <f t="shared" si="493"/>
        <v>Автомашины засварчин</v>
      </c>
      <c r="X216" s="432"/>
      <c r="Y216" s="432"/>
      <c r="Z216" s="184">
        <f t="shared" si="465"/>
        <v>200</v>
      </c>
      <c r="AA216" s="129"/>
      <c r="AB216" s="129"/>
      <c r="AC216" s="45">
        <f t="shared" si="488"/>
        <v>16</v>
      </c>
      <c r="AD216" s="45">
        <f t="shared" si="489"/>
        <v>0</v>
      </c>
      <c r="AE216" s="134"/>
      <c r="AF216" s="134"/>
      <c r="AG216" s="134">
        <v>16</v>
      </c>
      <c r="AH216" s="134"/>
      <c r="AI216" s="134"/>
      <c r="AJ216" s="134"/>
      <c r="AK216" s="86">
        <f t="shared" si="494"/>
        <v>0</v>
      </c>
      <c r="AL216" s="86">
        <f t="shared" si="495"/>
        <v>0</v>
      </c>
      <c r="AM216" s="10"/>
      <c r="AN216" s="10"/>
      <c r="AO216" s="10"/>
      <c r="AP216" s="224"/>
    </row>
    <row r="217" spans="1:42" s="92" customFormat="1">
      <c r="A217" s="196" t="s">
        <v>185</v>
      </c>
      <c r="B217" s="511" t="s">
        <v>51</v>
      </c>
      <c r="C217" s="512"/>
      <c r="D217" s="218">
        <f t="shared" si="466"/>
        <v>201</v>
      </c>
      <c r="E217" s="504">
        <f t="shared" si="496"/>
        <v>29</v>
      </c>
      <c r="F217" s="505"/>
      <c r="G217" s="504">
        <f t="shared" si="497"/>
        <v>28</v>
      </c>
      <c r="H217" s="505"/>
      <c r="I217" s="502"/>
      <c r="J217" s="503"/>
      <c r="K217" s="129"/>
      <c r="L217" s="129"/>
      <c r="M217" s="129"/>
      <c r="N217" s="129">
        <v>20</v>
      </c>
      <c r="O217" s="129">
        <v>20</v>
      </c>
      <c r="P217" s="129">
        <v>9</v>
      </c>
      <c r="Q217" s="129">
        <v>8</v>
      </c>
      <c r="R217" s="129"/>
      <c r="S217" s="129"/>
      <c r="T217" s="129"/>
      <c r="U217" s="129"/>
      <c r="V217" s="117" t="str">
        <f t="shared" si="492"/>
        <v>IF5120-11</v>
      </c>
      <c r="W217" s="432" t="str">
        <f t="shared" si="493"/>
        <v>Тогооч</v>
      </c>
      <c r="X217" s="432"/>
      <c r="Y217" s="432"/>
      <c r="Z217" s="184">
        <f t="shared" si="465"/>
        <v>201</v>
      </c>
      <c r="AA217" s="129"/>
      <c r="AB217" s="129"/>
      <c r="AC217" s="45">
        <f t="shared" si="488"/>
        <v>4</v>
      </c>
      <c r="AD217" s="45">
        <f t="shared" si="489"/>
        <v>3</v>
      </c>
      <c r="AE217" s="134"/>
      <c r="AF217" s="134"/>
      <c r="AG217" s="134">
        <v>4</v>
      </c>
      <c r="AH217" s="134">
        <v>3</v>
      </c>
      <c r="AI217" s="134"/>
      <c r="AJ217" s="134"/>
      <c r="AK217" s="86">
        <f t="shared" si="494"/>
        <v>2</v>
      </c>
      <c r="AL217" s="86">
        <f t="shared" si="495"/>
        <v>1</v>
      </c>
      <c r="AM217" s="10"/>
      <c r="AN217" s="10"/>
      <c r="AO217" s="10">
        <v>2</v>
      </c>
      <c r="AP217" s="224">
        <v>1</v>
      </c>
    </row>
    <row r="218" spans="1:42" s="92" customFormat="1" ht="12.75" customHeight="1">
      <c r="A218" s="212" t="s">
        <v>192</v>
      </c>
      <c r="B218" s="513" t="s">
        <v>193</v>
      </c>
      <c r="C218" s="514"/>
      <c r="D218" s="218">
        <f t="shared" si="466"/>
        <v>202</v>
      </c>
      <c r="E218" s="504">
        <f t="shared" si="496"/>
        <v>27</v>
      </c>
      <c r="F218" s="505"/>
      <c r="G218" s="504">
        <f t="shared" si="497"/>
        <v>0</v>
      </c>
      <c r="H218" s="505"/>
      <c r="I218" s="502"/>
      <c r="J218" s="503"/>
      <c r="K218" s="129"/>
      <c r="L218" s="129"/>
      <c r="M218" s="129"/>
      <c r="N218" s="129">
        <v>27</v>
      </c>
      <c r="O218" s="129"/>
      <c r="P218" s="129"/>
      <c r="Q218" s="129"/>
      <c r="R218" s="129"/>
      <c r="S218" s="129"/>
      <c r="T218" s="129"/>
      <c r="U218" s="129"/>
      <c r="V218" s="117" t="str">
        <f t="shared" si="492"/>
        <v>MT8111-35</v>
      </c>
      <c r="W218" s="432" t="str">
        <f t="shared" si="493"/>
        <v>Хүнд машин механизмын оператор</v>
      </c>
      <c r="X218" s="432"/>
      <c r="Y218" s="432"/>
      <c r="Z218" s="184">
        <f t="shared" si="465"/>
        <v>202</v>
      </c>
      <c r="AA218" s="129"/>
      <c r="AB218" s="129"/>
      <c r="AC218" s="45">
        <f t="shared" si="488"/>
        <v>19</v>
      </c>
      <c r="AD218" s="45">
        <f t="shared" si="489"/>
        <v>0</v>
      </c>
      <c r="AE218" s="134"/>
      <c r="AF218" s="134"/>
      <c r="AG218" s="134">
        <v>19</v>
      </c>
      <c r="AH218" s="134"/>
      <c r="AI218" s="134"/>
      <c r="AJ218" s="134"/>
      <c r="AK218" s="86">
        <f t="shared" si="494"/>
        <v>0</v>
      </c>
      <c r="AL218" s="86">
        <f t="shared" si="495"/>
        <v>0</v>
      </c>
      <c r="AM218" s="10"/>
      <c r="AN218" s="10"/>
      <c r="AO218" s="10"/>
      <c r="AP218" s="224"/>
    </row>
    <row r="219" spans="1:42" s="92" customFormat="1">
      <c r="A219" s="113" t="s">
        <v>186</v>
      </c>
      <c r="B219" s="513" t="s">
        <v>254</v>
      </c>
      <c r="C219" s="514"/>
      <c r="D219" s="218">
        <f t="shared" si="466"/>
        <v>203</v>
      </c>
      <c r="E219" s="504">
        <f t="shared" si="496"/>
        <v>13</v>
      </c>
      <c r="F219" s="505"/>
      <c r="G219" s="504">
        <f t="shared" si="497"/>
        <v>0</v>
      </c>
      <c r="H219" s="505"/>
      <c r="I219" s="502"/>
      <c r="J219" s="503"/>
      <c r="K219" s="129"/>
      <c r="L219" s="129"/>
      <c r="M219" s="129"/>
      <c r="N219" s="129">
        <v>13</v>
      </c>
      <c r="O219" s="129"/>
      <c r="P219" s="129"/>
      <c r="Q219" s="129"/>
      <c r="R219" s="129"/>
      <c r="S219" s="129"/>
      <c r="T219" s="129"/>
      <c r="U219" s="129"/>
      <c r="V219" s="117" t="str">
        <f t="shared" si="492"/>
        <v>MT7233-45</v>
      </c>
      <c r="W219" s="432" t="str">
        <f t="shared" si="493"/>
        <v>Хүнд машин механизмын засварчин</v>
      </c>
      <c r="X219" s="432"/>
      <c r="Y219" s="432"/>
      <c r="Z219" s="184">
        <f t="shared" si="465"/>
        <v>203</v>
      </c>
      <c r="AA219" s="129"/>
      <c r="AB219" s="129"/>
      <c r="AC219" s="45">
        <f t="shared" si="488"/>
        <v>9</v>
      </c>
      <c r="AD219" s="45">
        <f t="shared" si="489"/>
        <v>0</v>
      </c>
      <c r="AE219" s="134"/>
      <c r="AF219" s="134"/>
      <c r="AG219" s="134">
        <v>9</v>
      </c>
      <c r="AH219" s="134"/>
      <c r="AI219" s="134"/>
      <c r="AJ219" s="134"/>
      <c r="AK219" s="86">
        <f t="shared" si="494"/>
        <v>0</v>
      </c>
      <c r="AL219" s="86">
        <f t="shared" si="495"/>
        <v>0</v>
      </c>
      <c r="AM219" s="10"/>
      <c r="AN219" s="10"/>
      <c r="AO219" s="10"/>
      <c r="AP219" s="224"/>
    </row>
    <row r="220" spans="1:42" s="92" customFormat="1" ht="12.75" customHeight="1">
      <c r="A220" s="196" t="s">
        <v>54</v>
      </c>
      <c r="B220" s="511" t="s">
        <v>50</v>
      </c>
      <c r="C220" s="512"/>
      <c r="D220" s="218">
        <f t="shared" si="466"/>
        <v>204</v>
      </c>
      <c r="E220" s="504">
        <f t="shared" si="496"/>
        <v>15</v>
      </c>
      <c r="F220" s="505"/>
      <c r="G220" s="504">
        <f t="shared" si="497"/>
        <v>15</v>
      </c>
      <c r="H220" s="505"/>
      <c r="I220" s="502"/>
      <c r="J220" s="503"/>
      <c r="K220" s="129"/>
      <c r="L220" s="129"/>
      <c r="M220" s="129"/>
      <c r="N220" s="129">
        <v>15</v>
      </c>
      <c r="O220" s="129">
        <v>15</v>
      </c>
      <c r="P220" s="129"/>
      <c r="Q220" s="129"/>
      <c r="R220" s="129"/>
      <c r="S220" s="129"/>
      <c r="T220" s="129"/>
      <c r="U220" s="129"/>
      <c r="V220" s="117" t="str">
        <f t="shared" si="492"/>
        <v>IE7533-28</v>
      </c>
      <c r="W220" s="432" t="str">
        <f t="shared" si="493"/>
        <v>Оёмол бүтээгдэхүүний оёдолчин</v>
      </c>
      <c r="X220" s="432"/>
      <c r="Y220" s="432"/>
      <c r="Z220" s="184">
        <f t="shared" si="465"/>
        <v>204</v>
      </c>
      <c r="AA220" s="129"/>
      <c r="AB220" s="129"/>
      <c r="AC220" s="45">
        <f t="shared" si="488"/>
        <v>15</v>
      </c>
      <c r="AD220" s="45">
        <f t="shared" si="489"/>
        <v>15</v>
      </c>
      <c r="AE220" s="134"/>
      <c r="AF220" s="134"/>
      <c r="AG220" s="134">
        <v>15</v>
      </c>
      <c r="AH220" s="134">
        <v>15</v>
      </c>
      <c r="AI220" s="134"/>
      <c r="AJ220" s="134"/>
      <c r="AK220" s="86">
        <f t="shared" si="494"/>
        <v>0</v>
      </c>
      <c r="AL220" s="86">
        <f t="shared" si="495"/>
        <v>0</v>
      </c>
      <c r="AM220" s="10"/>
      <c r="AN220" s="10"/>
      <c r="AO220" s="10"/>
      <c r="AP220" s="224"/>
    </row>
    <row r="221" spans="1:42" s="92" customFormat="1" ht="12.75" customHeight="1">
      <c r="A221" s="212" t="s">
        <v>177</v>
      </c>
      <c r="B221" s="513" t="s">
        <v>174</v>
      </c>
      <c r="C221" s="514"/>
      <c r="D221" s="218">
        <f t="shared" si="466"/>
        <v>205</v>
      </c>
      <c r="E221" s="504">
        <f t="shared" si="496"/>
        <v>20</v>
      </c>
      <c r="F221" s="505"/>
      <c r="G221" s="504">
        <f t="shared" si="497"/>
        <v>19</v>
      </c>
      <c r="H221" s="505"/>
      <c r="I221" s="502"/>
      <c r="J221" s="503"/>
      <c r="K221" s="129"/>
      <c r="L221" s="129"/>
      <c r="M221" s="129"/>
      <c r="N221" s="129">
        <v>20</v>
      </c>
      <c r="O221" s="129">
        <v>19</v>
      </c>
      <c r="P221" s="129"/>
      <c r="Q221" s="129"/>
      <c r="R221" s="129"/>
      <c r="S221" s="129"/>
      <c r="T221" s="129"/>
      <c r="U221" s="129"/>
      <c r="V221" s="117" t="str">
        <f t="shared" si="492"/>
        <v>ID4120-11</v>
      </c>
      <c r="W221" s="432" t="str">
        <f t="shared" si="493"/>
        <v>Нарийн бичгийн дарга-албан хэргийн ажилтан</v>
      </c>
      <c r="X221" s="432"/>
      <c r="Y221" s="432"/>
      <c r="Z221" s="184">
        <f t="shared" si="465"/>
        <v>205</v>
      </c>
      <c r="AA221" s="129"/>
      <c r="AB221" s="129"/>
      <c r="AC221" s="45">
        <f t="shared" si="488"/>
        <v>8</v>
      </c>
      <c r="AD221" s="45">
        <f t="shared" si="489"/>
        <v>7</v>
      </c>
      <c r="AE221" s="134"/>
      <c r="AF221" s="134"/>
      <c r="AG221" s="134">
        <v>8</v>
      </c>
      <c r="AH221" s="134">
        <v>7</v>
      </c>
      <c r="AI221" s="134"/>
      <c r="AJ221" s="134"/>
      <c r="AK221" s="86">
        <f t="shared" si="494"/>
        <v>0</v>
      </c>
      <c r="AL221" s="86">
        <f t="shared" si="495"/>
        <v>0</v>
      </c>
      <c r="AM221" s="10"/>
      <c r="AN221" s="10"/>
      <c r="AO221" s="10"/>
      <c r="AP221" s="224"/>
    </row>
    <row r="222" spans="1:42" s="92" customFormat="1">
      <c r="A222" s="113" t="s">
        <v>609</v>
      </c>
      <c r="B222" s="511" t="s">
        <v>608</v>
      </c>
      <c r="C222" s="512"/>
      <c r="D222" s="218">
        <f t="shared" si="466"/>
        <v>206</v>
      </c>
      <c r="E222" s="504">
        <f t="shared" si="496"/>
        <v>12</v>
      </c>
      <c r="F222" s="505"/>
      <c r="G222" s="504">
        <f t="shared" si="497"/>
        <v>5</v>
      </c>
      <c r="H222" s="505"/>
      <c r="I222" s="502"/>
      <c r="J222" s="503"/>
      <c r="K222" s="129"/>
      <c r="L222" s="129"/>
      <c r="M222" s="129"/>
      <c r="N222" s="129">
        <v>12</v>
      </c>
      <c r="O222" s="129">
        <v>5</v>
      </c>
      <c r="P222" s="129"/>
      <c r="Q222" s="129"/>
      <c r="R222" s="129"/>
      <c r="S222" s="129"/>
      <c r="T222" s="129"/>
      <c r="U222" s="129"/>
      <c r="V222" s="117" t="str">
        <f t="shared" si="492"/>
        <v>MG6210-28</v>
      </c>
      <c r="W222" s="432" t="str">
        <f t="shared" si="493"/>
        <v>Уул, уурхайн нөхөн сэргээгч</v>
      </c>
      <c r="X222" s="432"/>
      <c r="Y222" s="432"/>
      <c r="Z222" s="184">
        <f t="shared" si="465"/>
        <v>206</v>
      </c>
      <c r="AA222" s="129"/>
      <c r="AB222" s="129"/>
      <c r="AC222" s="45">
        <f t="shared" si="488"/>
        <v>8</v>
      </c>
      <c r="AD222" s="45">
        <f t="shared" si="489"/>
        <v>4</v>
      </c>
      <c r="AE222" s="134"/>
      <c r="AF222" s="134"/>
      <c r="AG222" s="134">
        <v>8</v>
      </c>
      <c r="AH222" s="134">
        <v>4</v>
      </c>
      <c r="AI222" s="134"/>
      <c r="AJ222" s="134"/>
      <c r="AK222" s="86">
        <f t="shared" si="494"/>
        <v>0</v>
      </c>
      <c r="AL222" s="86">
        <f t="shared" si="495"/>
        <v>0</v>
      </c>
      <c r="AM222" s="10"/>
      <c r="AN222" s="10"/>
      <c r="AO222" s="10"/>
      <c r="AP222" s="224"/>
    </row>
    <row r="223" spans="1:42" s="92" customFormat="1">
      <c r="A223" s="196" t="s">
        <v>182</v>
      </c>
      <c r="B223" s="511" t="s">
        <v>179</v>
      </c>
      <c r="C223" s="512"/>
      <c r="D223" s="218">
        <f t="shared" si="466"/>
        <v>207</v>
      </c>
      <c r="E223" s="504">
        <f t="shared" si="496"/>
        <v>14</v>
      </c>
      <c r="F223" s="505"/>
      <c r="G223" s="504">
        <f t="shared" si="497"/>
        <v>14</v>
      </c>
      <c r="H223" s="505"/>
      <c r="I223" s="502"/>
      <c r="J223" s="503"/>
      <c r="K223" s="129"/>
      <c r="L223" s="129"/>
      <c r="M223" s="129"/>
      <c r="N223" s="129">
        <v>14</v>
      </c>
      <c r="O223" s="129">
        <v>14</v>
      </c>
      <c r="P223" s="129"/>
      <c r="Q223" s="129"/>
      <c r="R223" s="129"/>
      <c r="S223" s="129"/>
      <c r="T223" s="129"/>
      <c r="U223" s="129"/>
      <c r="V223" s="117" t="str">
        <f t="shared" si="492"/>
        <v>SO5141-11</v>
      </c>
      <c r="W223" s="432" t="str">
        <f t="shared" si="493"/>
        <v>Үсчин</v>
      </c>
      <c r="X223" s="432"/>
      <c r="Y223" s="432"/>
      <c r="Z223" s="184">
        <f t="shared" si="465"/>
        <v>207</v>
      </c>
      <c r="AA223" s="129"/>
      <c r="AB223" s="129"/>
      <c r="AC223" s="45">
        <f t="shared" si="488"/>
        <v>6</v>
      </c>
      <c r="AD223" s="45">
        <f t="shared" si="489"/>
        <v>6</v>
      </c>
      <c r="AE223" s="134"/>
      <c r="AF223" s="134"/>
      <c r="AG223" s="134">
        <v>6</v>
      </c>
      <c r="AH223" s="134">
        <v>6</v>
      </c>
      <c r="AI223" s="134"/>
      <c r="AJ223" s="134"/>
      <c r="AK223" s="86">
        <f t="shared" si="494"/>
        <v>0</v>
      </c>
      <c r="AL223" s="86">
        <f t="shared" si="495"/>
        <v>0</v>
      </c>
      <c r="AM223" s="10"/>
      <c r="AN223" s="10"/>
      <c r="AO223" s="10"/>
      <c r="AP223" s="224"/>
    </row>
    <row r="224" spans="1:42" s="92" customFormat="1">
      <c r="A224" s="196" t="s">
        <v>55</v>
      </c>
      <c r="B224" s="511" t="s">
        <v>175</v>
      </c>
      <c r="C224" s="512"/>
      <c r="D224" s="218">
        <f t="shared" si="466"/>
        <v>208</v>
      </c>
      <c r="E224" s="504">
        <f t="shared" si="496"/>
        <v>28</v>
      </c>
      <c r="F224" s="505"/>
      <c r="G224" s="504">
        <f t="shared" si="497"/>
        <v>15</v>
      </c>
      <c r="H224" s="505"/>
      <c r="I224" s="502"/>
      <c r="J224" s="503"/>
      <c r="K224" s="129"/>
      <c r="L224" s="129"/>
      <c r="M224" s="129"/>
      <c r="N224" s="129">
        <v>28</v>
      </c>
      <c r="O224" s="129">
        <v>15</v>
      </c>
      <c r="P224" s="129"/>
      <c r="Q224" s="129"/>
      <c r="R224" s="129"/>
      <c r="S224" s="129"/>
      <c r="T224" s="129"/>
      <c r="U224" s="129"/>
      <c r="V224" s="117" t="str">
        <f t="shared" si="492"/>
        <v>CF7123-20</v>
      </c>
      <c r="W224" s="432" t="str">
        <f t="shared" si="493"/>
        <v>Барилгын засал-чимэглэлчин</v>
      </c>
      <c r="X224" s="432"/>
      <c r="Y224" s="432"/>
      <c r="Z224" s="184">
        <f t="shared" si="465"/>
        <v>208</v>
      </c>
      <c r="AA224" s="129"/>
      <c r="AB224" s="129"/>
      <c r="AC224" s="45">
        <f t="shared" ref="AC224:AC226" si="498">+AE224+AG224+AI224</f>
        <v>11</v>
      </c>
      <c r="AD224" s="45">
        <f t="shared" ref="AD224:AD226" si="499">+AF224+AH224+AJ224</f>
        <v>3</v>
      </c>
      <c r="AE224" s="134"/>
      <c r="AF224" s="134"/>
      <c r="AG224" s="134">
        <v>11</v>
      </c>
      <c r="AH224" s="134">
        <v>3</v>
      </c>
      <c r="AI224" s="134"/>
      <c r="AJ224" s="134"/>
      <c r="AK224" s="86">
        <f t="shared" si="494"/>
        <v>0</v>
      </c>
      <c r="AL224" s="86">
        <f t="shared" si="495"/>
        <v>0</v>
      </c>
      <c r="AM224" s="10"/>
      <c r="AN224" s="10"/>
      <c r="AO224" s="10"/>
      <c r="AP224" s="224"/>
    </row>
    <row r="225" spans="1:42" s="92" customFormat="1" ht="12.75" customHeight="1">
      <c r="A225" s="196" t="s">
        <v>293</v>
      </c>
      <c r="B225" s="513" t="s">
        <v>294</v>
      </c>
      <c r="C225" s="514"/>
      <c r="D225" s="218">
        <f t="shared" si="466"/>
        <v>209</v>
      </c>
      <c r="E225" s="504">
        <f t="shared" si="496"/>
        <v>20</v>
      </c>
      <c r="F225" s="505"/>
      <c r="G225" s="504">
        <f t="shared" si="497"/>
        <v>0</v>
      </c>
      <c r="H225" s="505"/>
      <c r="I225" s="502"/>
      <c r="J225" s="503"/>
      <c r="K225" s="129"/>
      <c r="L225" s="129"/>
      <c r="M225" s="129"/>
      <c r="N225" s="129">
        <v>20</v>
      </c>
      <c r="O225" s="129">
        <v>0</v>
      </c>
      <c r="P225" s="129"/>
      <c r="Q225" s="129"/>
      <c r="R225" s="129"/>
      <c r="S225" s="129"/>
      <c r="T225" s="129"/>
      <c r="U225" s="129"/>
      <c r="V225" s="117" t="str">
        <f t="shared" si="492"/>
        <v>AT7231-20</v>
      </c>
      <c r="W225" s="432" t="str">
        <f t="shared" si="493"/>
        <v>ХАА-н машин механизмын ашиглалт, засварчин</v>
      </c>
      <c r="X225" s="432"/>
      <c r="Y225" s="432"/>
      <c r="Z225" s="184">
        <f t="shared" si="465"/>
        <v>209</v>
      </c>
      <c r="AA225" s="129"/>
      <c r="AB225" s="129"/>
      <c r="AC225" s="45">
        <f t="shared" si="498"/>
        <v>16</v>
      </c>
      <c r="AD225" s="45">
        <f t="shared" si="499"/>
        <v>0</v>
      </c>
      <c r="AE225" s="134"/>
      <c r="AF225" s="134"/>
      <c r="AG225" s="134">
        <v>16</v>
      </c>
      <c r="AH225" s="134">
        <v>0</v>
      </c>
      <c r="AI225" s="134"/>
      <c r="AJ225" s="134"/>
      <c r="AK225" s="86">
        <f t="shared" si="494"/>
        <v>0</v>
      </c>
      <c r="AL225" s="86">
        <f t="shared" si="495"/>
        <v>0</v>
      </c>
      <c r="AM225" s="10"/>
      <c r="AN225" s="10"/>
      <c r="AO225" s="10"/>
      <c r="AP225" s="224"/>
    </row>
    <row r="226" spans="1:42" s="92" customFormat="1">
      <c r="A226" s="196" t="s">
        <v>245</v>
      </c>
      <c r="B226" s="511" t="s">
        <v>246</v>
      </c>
      <c r="C226" s="512"/>
      <c r="D226" s="218">
        <f t="shared" si="466"/>
        <v>210</v>
      </c>
      <c r="E226" s="504">
        <f t="shared" si="496"/>
        <v>16</v>
      </c>
      <c r="F226" s="505"/>
      <c r="G226" s="504">
        <f t="shared" si="497"/>
        <v>11</v>
      </c>
      <c r="H226" s="505"/>
      <c r="I226" s="502"/>
      <c r="J226" s="503"/>
      <c r="K226" s="129"/>
      <c r="L226" s="129"/>
      <c r="M226" s="129"/>
      <c r="N226" s="129">
        <v>16</v>
      </c>
      <c r="O226" s="129">
        <v>11</v>
      </c>
      <c r="P226" s="129"/>
      <c r="Q226" s="129"/>
      <c r="R226" s="129"/>
      <c r="S226" s="129"/>
      <c r="T226" s="129"/>
      <c r="U226" s="129"/>
      <c r="V226" s="117" t="str">
        <f t="shared" si="492"/>
        <v>AH6121-23</v>
      </c>
      <c r="W226" s="432" t="str">
        <f t="shared" si="493"/>
        <v>Малын асаргаа</v>
      </c>
      <c r="X226" s="432"/>
      <c r="Y226" s="432"/>
      <c r="Z226" s="184">
        <f t="shared" si="465"/>
        <v>210</v>
      </c>
      <c r="AA226" s="129"/>
      <c r="AB226" s="129"/>
      <c r="AC226" s="45">
        <f t="shared" si="498"/>
        <v>16</v>
      </c>
      <c r="AD226" s="45">
        <f t="shared" si="499"/>
        <v>11</v>
      </c>
      <c r="AE226" s="134"/>
      <c r="AF226" s="134"/>
      <c r="AG226" s="134">
        <v>16</v>
      </c>
      <c r="AH226" s="134">
        <v>11</v>
      </c>
      <c r="AI226" s="134"/>
      <c r="AJ226" s="134"/>
      <c r="AK226" s="86">
        <f t="shared" si="494"/>
        <v>0</v>
      </c>
      <c r="AL226" s="86">
        <f t="shared" si="495"/>
        <v>0</v>
      </c>
      <c r="AM226" s="10"/>
      <c r="AN226" s="10"/>
      <c r="AO226" s="10"/>
      <c r="AP226" s="224"/>
    </row>
    <row r="227" spans="1:42" s="89" customFormat="1">
      <c r="A227" s="527" t="s">
        <v>538</v>
      </c>
      <c r="B227" s="528"/>
      <c r="C227" s="529"/>
      <c r="D227" s="250">
        <f t="shared" si="466"/>
        <v>211</v>
      </c>
      <c r="E227" s="530">
        <f>SUM(E228:F240)</f>
        <v>220</v>
      </c>
      <c r="F227" s="531"/>
      <c r="G227" s="530">
        <f t="shared" ref="G227" si="500">SUM(G228:H240)</f>
        <v>88</v>
      </c>
      <c r="H227" s="531"/>
      <c r="I227" s="530">
        <f t="shared" ref="I227" si="501">SUM(I228:J240)</f>
        <v>0</v>
      </c>
      <c r="J227" s="531"/>
      <c r="K227" s="170">
        <f>SUM(K228:K240)</f>
        <v>0</v>
      </c>
      <c r="L227" s="170">
        <f t="shared" ref="L227:U227" si="502">SUM(L228:L240)</f>
        <v>0</v>
      </c>
      <c r="M227" s="170">
        <f t="shared" si="502"/>
        <v>0</v>
      </c>
      <c r="N227" s="170">
        <f t="shared" si="502"/>
        <v>155</v>
      </c>
      <c r="O227" s="170">
        <f t="shared" si="502"/>
        <v>64</v>
      </c>
      <c r="P227" s="170">
        <f t="shared" si="502"/>
        <v>49</v>
      </c>
      <c r="Q227" s="170">
        <f t="shared" si="502"/>
        <v>17</v>
      </c>
      <c r="R227" s="170">
        <f t="shared" si="502"/>
        <v>0</v>
      </c>
      <c r="S227" s="170">
        <f t="shared" si="502"/>
        <v>0</v>
      </c>
      <c r="T227" s="170">
        <f t="shared" si="502"/>
        <v>16</v>
      </c>
      <c r="U227" s="170">
        <f t="shared" si="502"/>
        <v>7</v>
      </c>
      <c r="V227" s="535" t="str">
        <f t="shared" si="409"/>
        <v>17.Төв аймгийн Эрдэнэ суман дахь МСҮТ</v>
      </c>
      <c r="W227" s="536"/>
      <c r="X227" s="536"/>
      <c r="Y227" s="537"/>
      <c r="Z227" s="256">
        <f t="shared" si="465"/>
        <v>211</v>
      </c>
      <c r="AA227" s="170">
        <f t="shared" ref="AA227" si="503">SUM(AA228:AA240)</f>
        <v>0</v>
      </c>
      <c r="AB227" s="170">
        <f t="shared" ref="AB227" si="504">SUM(AB228:AB240)</f>
        <v>0</v>
      </c>
      <c r="AC227" s="170">
        <f t="shared" ref="AC227" si="505">SUM(AC228:AC240)</f>
        <v>102</v>
      </c>
      <c r="AD227" s="170">
        <f t="shared" ref="AD227" si="506">SUM(AD228:AD240)</f>
        <v>26</v>
      </c>
      <c r="AE227" s="170">
        <f t="shared" ref="AE227" si="507">SUM(AE228:AE240)</f>
        <v>0</v>
      </c>
      <c r="AF227" s="170">
        <f t="shared" ref="AF227" si="508">SUM(AF228:AF240)</f>
        <v>0</v>
      </c>
      <c r="AG227" s="170">
        <f t="shared" ref="AG227" si="509">SUM(AG228:AG240)</f>
        <v>86</v>
      </c>
      <c r="AH227" s="170">
        <f t="shared" ref="AH227" si="510">SUM(AH228:AH240)</f>
        <v>19</v>
      </c>
      <c r="AI227" s="170">
        <f t="shared" ref="AI227" si="511">SUM(AI228:AI240)</f>
        <v>16</v>
      </c>
      <c r="AJ227" s="170">
        <f t="shared" ref="AJ227" si="512">SUM(AJ228:AJ240)</f>
        <v>7</v>
      </c>
      <c r="AK227" s="170">
        <f t="shared" ref="AK227" si="513">SUM(AK228:AK240)</f>
        <v>7</v>
      </c>
      <c r="AL227" s="170">
        <f t="shared" ref="AL227" si="514">SUM(AL228:AL240)</f>
        <v>4</v>
      </c>
      <c r="AM227" s="170">
        <f t="shared" ref="AM227" si="515">SUM(AM228:AM240)</f>
        <v>0</v>
      </c>
      <c r="AN227" s="170">
        <f t="shared" ref="AN227" si="516">SUM(AN228:AN240)</f>
        <v>0</v>
      </c>
      <c r="AO227" s="170">
        <f t="shared" ref="AO227" si="517">SUM(AO228:AO240)</f>
        <v>7</v>
      </c>
      <c r="AP227" s="211">
        <f t="shared" ref="AP227" si="518">SUM(AP228:AP240)</f>
        <v>4</v>
      </c>
    </row>
    <row r="228" spans="1:42" s="88" customFormat="1">
      <c r="A228" s="196" t="s">
        <v>54</v>
      </c>
      <c r="B228" s="511" t="s">
        <v>50</v>
      </c>
      <c r="C228" s="512"/>
      <c r="D228" s="218">
        <f t="shared" si="466"/>
        <v>212</v>
      </c>
      <c r="E228" s="504">
        <f t="shared" si="338"/>
        <v>27</v>
      </c>
      <c r="F228" s="505"/>
      <c r="G228" s="504">
        <f t="shared" si="339"/>
        <v>27</v>
      </c>
      <c r="H228" s="505"/>
      <c r="I228" s="502"/>
      <c r="J228" s="503"/>
      <c r="K228" s="129"/>
      <c r="L228" s="129"/>
      <c r="M228" s="129"/>
      <c r="N228" s="129">
        <v>21</v>
      </c>
      <c r="O228" s="129">
        <v>21</v>
      </c>
      <c r="P228" s="129">
        <v>6</v>
      </c>
      <c r="Q228" s="129">
        <v>6</v>
      </c>
      <c r="R228" s="129"/>
      <c r="S228" s="129"/>
      <c r="T228" s="129"/>
      <c r="U228" s="129"/>
      <c r="V228" s="121" t="str">
        <f>+A228</f>
        <v>IE7533-28</v>
      </c>
      <c r="W228" s="526" t="str">
        <f>+B228</f>
        <v>Оёмол бүтээгдэхүүний оёдолчин</v>
      </c>
      <c r="X228" s="526"/>
      <c r="Y228" s="526"/>
      <c r="Z228" s="184">
        <f t="shared" si="465"/>
        <v>212</v>
      </c>
      <c r="AA228" s="129"/>
      <c r="AB228" s="129"/>
      <c r="AC228" s="45">
        <f t="shared" ref="AC228:AC230" si="519">+AE228+AG228+AI228</f>
        <v>4</v>
      </c>
      <c r="AD228" s="45">
        <f t="shared" ref="AD228:AD230" si="520">+AF228+AH228+AJ228</f>
        <v>4</v>
      </c>
      <c r="AE228" s="129"/>
      <c r="AF228" s="129"/>
      <c r="AG228" s="129">
        <v>4</v>
      </c>
      <c r="AH228" s="129">
        <v>4</v>
      </c>
      <c r="AI228" s="129"/>
      <c r="AJ228" s="129"/>
      <c r="AK228" s="86">
        <f t="shared" ref="AK228:AK230" si="521">+AM228+AO228</f>
        <v>4</v>
      </c>
      <c r="AL228" s="86">
        <f t="shared" ref="AL228:AL230" si="522">+AN228+AP228</f>
        <v>4</v>
      </c>
      <c r="AM228" s="110"/>
      <c r="AN228" s="110"/>
      <c r="AO228" s="41">
        <v>4</v>
      </c>
      <c r="AP228" s="260">
        <v>4</v>
      </c>
    </row>
    <row r="229" spans="1:42" s="88" customFormat="1">
      <c r="A229" s="196" t="s">
        <v>185</v>
      </c>
      <c r="B229" s="511" t="s">
        <v>51</v>
      </c>
      <c r="C229" s="512"/>
      <c r="D229" s="218">
        <f t="shared" si="466"/>
        <v>213</v>
      </c>
      <c r="E229" s="504">
        <f t="shared" si="338"/>
        <v>26</v>
      </c>
      <c r="F229" s="505"/>
      <c r="G229" s="504">
        <f t="shared" si="339"/>
        <v>21</v>
      </c>
      <c r="H229" s="505"/>
      <c r="I229" s="502"/>
      <c r="J229" s="503"/>
      <c r="K229" s="129"/>
      <c r="L229" s="129"/>
      <c r="M229" s="129"/>
      <c r="N229" s="129">
        <v>14</v>
      </c>
      <c r="O229" s="129">
        <v>12</v>
      </c>
      <c r="P229" s="129">
        <v>12</v>
      </c>
      <c r="Q229" s="129">
        <v>9</v>
      </c>
      <c r="R229" s="129"/>
      <c r="S229" s="129"/>
      <c r="T229" s="129"/>
      <c r="U229" s="129"/>
      <c r="V229" s="121" t="str">
        <f t="shared" ref="V229:V239" si="523">+A229</f>
        <v>IF5120-11</v>
      </c>
      <c r="W229" s="526" t="str">
        <f t="shared" ref="W229:W240" si="524">+B229</f>
        <v>Тогооч</v>
      </c>
      <c r="X229" s="526"/>
      <c r="Y229" s="526"/>
      <c r="Z229" s="184">
        <f t="shared" si="465"/>
        <v>213</v>
      </c>
      <c r="AA229" s="129"/>
      <c r="AB229" s="129"/>
      <c r="AC229" s="45">
        <f t="shared" si="519"/>
        <v>13</v>
      </c>
      <c r="AD229" s="45">
        <f t="shared" si="520"/>
        <v>12</v>
      </c>
      <c r="AE229" s="129"/>
      <c r="AF229" s="129"/>
      <c r="AG229" s="129">
        <v>13</v>
      </c>
      <c r="AH229" s="129">
        <v>12</v>
      </c>
      <c r="AI229" s="129"/>
      <c r="AJ229" s="129"/>
      <c r="AK229" s="86">
        <f t="shared" si="521"/>
        <v>0</v>
      </c>
      <c r="AL229" s="86">
        <f t="shared" si="522"/>
        <v>0</v>
      </c>
      <c r="AM229" s="110"/>
      <c r="AN229" s="110"/>
      <c r="AO229" s="41"/>
      <c r="AP229" s="261"/>
    </row>
    <row r="230" spans="1:42" s="88" customFormat="1">
      <c r="A230" s="196" t="s">
        <v>55</v>
      </c>
      <c r="B230" s="511" t="s">
        <v>175</v>
      </c>
      <c r="C230" s="512"/>
      <c r="D230" s="218">
        <f t="shared" si="466"/>
        <v>214</v>
      </c>
      <c r="E230" s="504">
        <f t="shared" si="338"/>
        <v>5</v>
      </c>
      <c r="F230" s="505"/>
      <c r="G230" s="504">
        <f t="shared" si="339"/>
        <v>1</v>
      </c>
      <c r="H230" s="505"/>
      <c r="I230" s="502"/>
      <c r="J230" s="503"/>
      <c r="K230" s="129"/>
      <c r="L230" s="129"/>
      <c r="M230" s="129"/>
      <c r="N230" s="129"/>
      <c r="O230" s="129"/>
      <c r="P230" s="129">
        <v>5</v>
      </c>
      <c r="Q230" s="129">
        <v>1</v>
      </c>
      <c r="R230" s="129"/>
      <c r="S230" s="129"/>
      <c r="T230" s="129"/>
      <c r="U230" s="129"/>
      <c r="V230" s="121" t="str">
        <f t="shared" si="523"/>
        <v>CF7123-20</v>
      </c>
      <c r="W230" s="526" t="str">
        <f t="shared" si="524"/>
        <v>Барилгын засал-чимэглэлчин</v>
      </c>
      <c r="X230" s="526"/>
      <c r="Y230" s="526"/>
      <c r="Z230" s="184">
        <f t="shared" si="465"/>
        <v>214</v>
      </c>
      <c r="AA230" s="129"/>
      <c r="AB230" s="129"/>
      <c r="AC230" s="45">
        <f t="shared" si="519"/>
        <v>3</v>
      </c>
      <c r="AD230" s="45">
        <f t="shared" si="520"/>
        <v>0</v>
      </c>
      <c r="AE230" s="129"/>
      <c r="AF230" s="129"/>
      <c r="AG230" s="129">
        <v>3</v>
      </c>
      <c r="AH230" s="129"/>
      <c r="AI230" s="129"/>
      <c r="AJ230" s="129"/>
      <c r="AK230" s="86">
        <f t="shared" si="521"/>
        <v>0</v>
      </c>
      <c r="AL230" s="86">
        <f t="shared" si="522"/>
        <v>0</v>
      </c>
      <c r="AM230" s="110"/>
      <c r="AN230" s="110"/>
      <c r="AO230" s="41"/>
      <c r="AP230" s="261"/>
    </row>
    <row r="231" spans="1:42" s="88" customFormat="1">
      <c r="A231" s="196" t="s">
        <v>163</v>
      </c>
      <c r="B231" s="511" t="s">
        <v>53</v>
      </c>
      <c r="C231" s="512"/>
      <c r="D231" s="218">
        <f t="shared" si="466"/>
        <v>215</v>
      </c>
      <c r="E231" s="504">
        <f t="shared" si="338"/>
        <v>22</v>
      </c>
      <c r="F231" s="505"/>
      <c r="G231" s="504">
        <f t="shared" si="339"/>
        <v>0</v>
      </c>
      <c r="H231" s="505"/>
      <c r="I231" s="502"/>
      <c r="J231" s="503"/>
      <c r="K231" s="129"/>
      <c r="L231" s="129"/>
      <c r="M231" s="129"/>
      <c r="N231" s="129">
        <v>13</v>
      </c>
      <c r="O231" s="129"/>
      <c r="P231" s="129">
        <v>9</v>
      </c>
      <c r="Q231" s="129"/>
      <c r="R231" s="129"/>
      <c r="S231" s="129"/>
      <c r="T231" s="129"/>
      <c r="U231" s="129"/>
      <c r="V231" s="121" t="str">
        <f t="shared" si="523"/>
        <v>IM7212-14</v>
      </c>
      <c r="W231" s="526" t="str">
        <f t="shared" si="524"/>
        <v>Гагнуурчин</v>
      </c>
      <c r="X231" s="526"/>
      <c r="Y231" s="526"/>
      <c r="Z231" s="184">
        <f t="shared" si="465"/>
        <v>215</v>
      </c>
      <c r="AA231" s="129"/>
      <c r="AB231" s="129"/>
      <c r="AC231" s="45">
        <f t="shared" ref="AC231:AC240" si="525">+AE231+AG231+AI231</f>
        <v>11</v>
      </c>
      <c r="AD231" s="45">
        <f t="shared" ref="AD231:AD240" si="526">+AF231+AH231+AJ231</f>
        <v>0</v>
      </c>
      <c r="AE231" s="129"/>
      <c r="AF231" s="129"/>
      <c r="AG231" s="129">
        <v>11</v>
      </c>
      <c r="AH231" s="129"/>
      <c r="AI231" s="129"/>
      <c r="AJ231" s="129"/>
      <c r="AK231" s="86">
        <f t="shared" ref="AK231:AK240" si="527">+AM231+AO231</f>
        <v>1</v>
      </c>
      <c r="AL231" s="86">
        <f t="shared" ref="AL231:AL240" si="528">+AN231+AP231</f>
        <v>0</v>
      </c>
      <c r="AM231" s="110"/>
      <c r="AN231" s="110"/>
      <c r="AO231" s="41">
        <v>1</v>
      </c>
      <c r="AP231" s="261"/>
    </row>
    <row r="232" spans="1:42" s="88" customFormat="1">
      <c r="A232" s="196" t="s">
        <v>57</v>
      </c>
      <c r="B232" s="511" t="s">
        <v>52</v>
      </c>
      <c r="C232" s="512"/>
      <c r="D232" s="218">
        <f t="shared" si="466"/>
        <v>216</v>
      </c>
      <c r="E232" s="504">
        <f t="shared" ref="E232:E240" si="529">+I232+L232+N232+P232+R232+T232+AA232</f>
        <v>7</v>
      </c>
      <c r="F232" s="505"/>
      <c r="G232" s="504">
        <f t="shared" ref="G232:G240" si="530">+K232+M232+O232+Q232+S232+U232+AB232</f>
        <v>0</v>
      </c>
      <c r="H232" s="505"/>
      <c r="I232" s="502"/>
      <c r="J232" s="503"/>
      <c r="K232" s="129"/>
      <c r="L232" s="129"/>
      <c r="M232" s="129"/>
      <c r="N232" s="129"/>
      <c r="O232" s="129"/>
      <c r="P232" s="129">
        <v>7</v>
      </c>
      <c r="Q232" s="129"/>
      <c r="R232" s="129"/>
      <c r="S232" s="129"/>
      <c r="T232" s="129"/>
      <c r="U232" s="129"/>
      <c r="V232" s="121" t="str">
        <f t="shared" si="523"/>
        <v>TC8211-20</v>
      </c>
      <c r="W232" s="526" t="str">
        <f t="shared" si="524"/>
        <v>Автомашины засварчин</v>
      </c>
      <c r="X232" s="526"/>
      <c r="Y232" s="526"/>
      <c r="Z232" s="184">
        <f t="shared" si="465"/>
        <v>216</v>
      </c>
      <c r="AA232" s="129"/>
      <c r="AB232" s="129"/>
      <c r="AC232" s="45">
        <f t="shared" si="525"/>
        <v>5</v>
      </c>
      <c r="AD232" s="45">
        <f t="shared" si="526"/>
        <v>0</v>
      </c>
      <c r="AE232" s="129"/>
      <c r="AF232" s="129"/>
      <c r="AG232" s="129">
        <v>5</v>
      </c>
      <c r="AH232" s="129"/>
      <c r="AI232" s="129"/>
      <c r="AJ232" s="129"/>
      <c r="AK232" s="86">
        <f t="shared" si="527"/>
        <v>1</v>
      </c>
      <c r="AL232" s="86">
        <f t="shared" si="528"/>
        <v>0</v>
      </c>
      <c r="AM232" s="110"/>
      <c r="AN232" s="110"/>
      <c r="AO232" s="41">
        <v>1</v>
      </c>
      <c r="AP232" s="261"/>
    </row>
    <row r="233" spans="1:42" s="88" customFormat="1">
      <c r="A233" s="212" t="s">
        <v>192</v>
      </c>
      <c r="B233" s="513" t="s">
        <v>193</v>
      </c>
      <c r="C233" s="514"/>
      <c r="D233" s="218">
        <f t="shared" si="466"/>
        <v>217</v>
      </c>
      <c r="E233" s="504">
        <f t="shared" si="529"/>
        <v>33</v>
      </c>
      <c r="F233" s="505"/>
      <c r="G233" s="504">
        <f t="shared" si="530"/>
        <v>2</v>
      </c>
      <c r="H233" s="505"/>
      <c r="I233" s="502"/>
      <c r="J233" s="503"/>
      <c r="K233" s="129"/>
      <c r="L233" s="129"/>
      <c r="M233" s="129"/>
      <c r="N233" s="129">
        <v>23</v>
      </c>
      <c r="O233" s="129">
        <v>1</v>
      </c>
      <c r="P233" s="129">
        <v>10</v>
      </c>
      <c r="Q233" s="129">
        <v>1</v>
      </c>
      <c r="R233" s="129"/>
      <c r="S233" s="129"/>
      <c r="T233" s="129"/>
      <c r="U233" s="129"/>
      <c r="V233" s="121" t="str">
        <f t="shared" si="523"/>
        <v>MT8111-35</v>
      </c>
      <c r="W233" s="526" t="str">
        <f t="shared" si="524"/>
        <v>Хүнд машин механизмын оператор</v>
      </c>
      <c r="X233" s="526"/>
      <c r="Y233" s="526"/>
      <c r="Z233" s="184">
        <f t="shared" si="465"/>
        <v>217</v>
      </c>
      <c r="AA233" s="129"/>
      <c r="AB233" s="129"/>
      <c r="AC233" s="45">
        <f t="shared" si="525"/>
        <v>7</v>
      </c>
      <c r="AD233" s="45">
        <f t="shared" si="526"/>
        <v>1</v>
      </c>
      <c r="AE233" s="129"/>
      <c r="AF233" s="129"/>
      <c r="AG233" s="129">
        <v>7</v>
      </c>
      <c r="AH233" s="129">
        <v>1</v>
      </c>
      <c r="AI233" s="129"/>
      <c r="AJ233" s="129"/>
      <c r="AK233" s="86">
        <f t="shared" si="527"/>
        <v>1</v>
      </c>
      <c r="AL233" s="86">
        <f t="shared" si="528"/>
        <v>0</v>
      </c>
      <c r="AM233" s="110"/>
      <c r="AN233" s="110"/>
      <c r="AO233" s="41">
        <v>1</v>
      </c>
      <c r="AP233" s="261"/>
    </row>
    <row r="234" spans="1:42" s="88" customFormat="1">
      <c r="A234" s="212" t="s">
        <v>176</v>
      </c>
      <c r="B234" s="513" t="s">
        <v>173</v>
      </c>
      <c r="C234" s="514"/>
      <c r="D234" s="218">
        <f t="shared" si="466"/>
        <v>218</v>
      </c>
      <c r="E234" s="504">
        <f t="shared" si="529"/>
        <v>13</v>
      </c>
      <c r="F234" s="505"/>
      <c r="G234" s="504">
        <f t="shared" si="530"/>
        <v>0</v>
      </c>
      <c r="H234" s="505"/>
      <c r="I234" s="502"/>
      <c r="J234" s="503"/>
      <c r="K234" s="129"/>
      <c r="L234" s="129"/>
      <c r="M234" s="129"/>
      <c r="N234" s="129">
        <v>13</v>
      </c>
      <c r="O234" s="129"/>
      <c r="P234" s="129"/>
      <c r="Q234" s="129"/>
      <c r="R234" s="129"/>
      <c r="S234" s="129"/>
      <c r="T234" s="129"/>
      <c r="U234" s="129"/>
      <c r="V234" s="121" t="str">
        <f t="shared" si="523"/>
        <v>CF7126-36</v>
      </c>
      <c r="W234" s="526" t="str">
        <f t="shared" si="524"/>
        <v>Барилгын сантехникч</v>
      </c>
      <c r="X234" s="526"/>
      <c r="Y234" s="526"/>
      <c r="Z234" s="184">
        <f t="shared" si="465"/>
        <v>218</v>
      </c>
      <c r="AA234" s="129"/>
      <c r="AB234" s="129"/>
      <c r="AC234" s="45">
        <f t="shared" si="525"/>
        <v>9</v>
      </c>
      <c r="AD234" s="45">
        <f t="shared" si="526"/>
        <v>0</v>
      </c>
      <c r="AE234" s="129"/>
      <c r="AF234" s="129"/>
      <c r="AG234" s="129">
        <v>9</v>
      </c>
      <c r="AH234" s="129"/>
      <c r="AI234" s="129"/>
      <c r="AJ234" s="129"/>
      <c r="AK234" s="86">
        <f t="shared" si="527"/>
        <v>0</v>
      </c>
      <c r="AL234" s="86">
        <f t="shared" si="528"/>
        <v>0</v>
      </c>
      <c r="AM234" s="110"/>
      <c r="AN234" s="110"/>
      <c r="AO234" s="110"/>
      <c r="AP234" s="261"/>
    </row>
    <row r="235" spans="1:42" s="88" customFormat="1">
      <c r="A235" s="196" t="s">
        <v>225</v>
      </c>
      <c r="B235" s="511" t="s">
        <v>226</v>
      </c>
      <c r="C235" s="512"/>
      <c r="D235" s="218">
        <f t="shared" si="466"/>
        <v>219</v>
      </c>
      <c r="E235" s="504">
        <f t="shared" si="529"/>
        <v>15</v>
      </c>
      <c r="F235" s="505"/>
      <c r="G235" s="504">
        <f t="shared" si="530"/>
        <v>8</v>
      </c>
      <c r="H235" s="505"/>
      <c r="I235" s="502"/>
      <c r="J235" s="503"/>
      <c r="K235" s="129"/>
      <c r="L235" s="129"/>
      <c r="M235" s="129"/>
      <c r="N235" s="129">
        <v>15</v>
      </c>
      <c r="O235" s="129">
        <v>8</v>
      </c>
      <c r="P235" s="129"/>
      <c r="Q235" s="129"/>
      <c r="R235" s="129"/>
      <c r="S235" s="129"/>
      <c r="T235" s="129"/>
      <c r="U235" s="129"/>
      <c r="V235" s="121" t="str">
        <f t="shared" si="523"/>
        <v>NF6210-21</v>
      </c>
      <c r="W235" s="526" t="str">
        <f t="shared" si="524"/>
        <v>Ойжуулагч</v>
      </c>
      <c r="X235" s="526"/>
      <c r="Y235" s="526"/>
      <c r="Z235" s="184">
        <f t="shared" si="465"/>
        <v>219</v>
      </c>
      <c r="AA235" s="129"/>
      <c r="AB235" s="129"/>
      <c r="AC235" s="45">
        <f t="shared" si="525"/>
        <v>0</v>
      </c>
      <c r="AD235" s="45">
        <f t="shared" si="526"/>
        <v>0</v>
      </c>
      <c r="AE235" s="129"/>
      <c r="AF235" s="129"/>
      <c r="AG235" s="129"/>
      <c r="AH235" s="129"/>
      <c r="AI235" s="129"/>
      <c r="AJ235" s="129"/>
      <c r="AK235" s="86">
        <f t="shared" si="527"/>
        <v>0</v>
      </c>
      <c r="AL235" s="86">
        <f t="shared" si="528"/>
        <v>0</v>
      </c>
      <c r="AM235" s="110"/>
      <c r="AN235" s="110"/>
      <c r="AO235" s="110"/>
      <c r="AP235" s="261"/>
    </row>
    <row r="236" spans="1:42" s="88" customFormat="1">
      <c r="A236" s="212" t="s">
        <v>170</v>
      </c>
      <c r="B236" s="511" t="s">
        <v>292</v>
      </c>
      <c r="C236" s="512"/>
      <c r="D236" s="218">
        <f t="shared" si="466"/>
        <v>220</v>
      </c>
      <c r="E236" s="504">
        <f t="shared" si="529"/>
        <v>16</v>
      </c>
      <c r="F236" s="505"/>
      <c r="G236" s="504">
        <f t="shared" si="530"/>
        <v>15</v>
      </c>
      <c r="H236" s="505"/>
      <c r="I236" s="502"/>
      <c r="J236" s="503"/>
      <c r="K236" s="129"/>
      <c r="L236" s="129"/>
      <c r="M236" s="129"/>
      <c r="N236" s="129">
        <v>16</v>
      </c>
      <c r="O236" s="129">
        <v>15</v>
      </c>
      <c r="P236" s="129"/>
      <c r="Q236" s="129"/>
      <c r="R236" s="129"/>
      <c r="S236" s="129"/>
      <c r="T236" s="129"/>
      <c r="U236" s="129"/>
      <c r="V236" s="121" t="str">
        <f t="shared" si="523"/>
        <v>IF7513-23</v>
      </c>
      <c r="W236" s="526" t="str">
        <f t="shared" si="524"/>
        <v>Сүү боловсруулах үйлдвэрлэлийн ажилтан</v>
      </c>
      <c r="X236" s="526"/>
      <c r="Y236" s="526"/>
      <c r="Z236" s="184">
        <f t="shared" si="465"/>
        <v>220</v>
      </c>
      <c r="AA236" s="129"/>
      <c r="AB236" s="129"/>
      <c r="AC236" s="45">
        <f t="shared" si="525"/>
        <v>5</v>
      </c>
      <c r="AD236" s="45">
        <f t="shared" si="526"/>
        <v>0</v>
      </c>
      <c r="AE236" s="129"/>
      <c r="AF236" s="129"/>
      <c r="AG236" s="129">
        <v>5</v>
      </c>
      <c r="AH236" s="129"/>
      <c r="AI236" s="129"/>
      <c r="AJ236" s="129"/>
      <c r="AK236" s="86">
        <f t="shared" si="527"/>
        <v>0</v>
      </c>
      <c r="AL236" s="86">
        <f t="shared" si="528"/>
        <v>0</v>
      </c>
      <c r="AM236" s="110"/>
      <c r="AN236" s="110"/>
      <c r="AO236" s="110"/>
      <c r="AP236" s="261"/>
    </row>
    <row r="237" spans="1:42" s="88" customFormat="1">
      <c r="A237" s="196" t="s">
        <v>293</v>
      </c>
      <c r="B237" s="513" t="s">
        <v>294</v>
      </c>
      <c r="C237" s="514"/>
      <c r="D237" s="218">
        <f t="shared" si="466"/>
        <v>221</v>
      </c>
      <c r="E237" s="504">
        <f t="shared" si="529"/>
        <v>13</v>
      </c>
      <c r="F237" s="505"/>
      <c r="G237" s="504">
        <f t="shared" si="530"/>
        <v>0</v>
      </c>
      <c r="H237" s="505"/>
      <c r="I237" s="502"/>
      <c r="J237" s="503"/>
      <c r="K237" s="129"/>
      <c r="L237" s="129"/>
      <c r="M237" s="129"/>
      <c r="N237" s="129">
        <v>13</v>
      </c>
      <c r="O237" s="129"/>
      <c r="P237" s="129"/>
      <c r="Q237" s="129"/>
      <c r="R237" s="129"/>
      <c r="S237" s="129"/>
      <c r="T237" s="129"/>
      <c r="U237" s="129"/>
      <c r="V237" s="121" t="str">
        <f t="shared" si="523"/>
        <v>AT7231-20</v>
      </c>
      <c r="W237" s="526" t="str">
        <f t="shared" si="524"/>
        <v>ХАА-н машин механизмын ашиглалт, засварчин</v>
      </c>
      <c r="X237" s="526"/>
      <c r="Y237" s="526"/>
      <c r="Z237" s="184">
        <f t="shared" si="465"/>
        <v>221</v>
      </c>
      <c r="AA237" s="129"/>
      <c r="AB237" s="129"/>
      <c r="AC237" s="45">
        <f t="shared" si="525"/>
        <v>13</v>
      </c>
      <c r="AD237" s="45">
        <f t="shared" si="526"/>
        <v>0</v>
      </c>
      <c r="AE237" s="129"/>
      <c r="AF237" s="129"/>
      <c r="AG237" s="129">
        <v>13</v>
      </c>
      <c r="AH237" s="129"/>
      <c r="AI237" s="129"/>
      <c r="AJ237" s="129"/>
      <c r="AK237" s="86">
        <f t="shared" si="527"/>
        <v>0</v>
      </c>
      <c r="AL237" s="86">
        <f t="shared" si="528"/>
        <v>0</v>
      </c>
      <c r="AM237" s="110"/>
      <c r="AN237" s="110"/>
      <c r="AO237" s="110"/>
      <c r="AP237" s="261"/>
    </row>
    <row r="238" spans="1:42" s="88" customFormat="1">
      <c r="A238" s="212" t="s">
        <v>295</v>
      </c>
      <c r="B238" s="511" t="s">
        <v>296</v>
      </c>
      <c r="C238" s="512"/>
      <c r="D238" s="218">
        <f t="shared" si="466"/>
        <v>222</v>
      </c>
      <c r="E238" s="504">
        <f t="shared" si="529"/>
        <v>11</v>
      </c>
      <c r="F238" s="505"/>
      <c r="G238" s="504">
        <f t="shared" si="530"/>
        <v>5</v>
      </c>
      <c r="H238" s="505"/>
      <c r="I238" s="502"/>
      <c r="J238" s="503"/>
      <c r="K238" s="129"/>
      <c r="L238" s="129"/>
      <c r="M238" s="129"/>
      <c r="N238" s="129">
        <v>11</v>
      </c>
      <c r="O238" s="129">
        <v>5</v>
      </c>
      <c r="P238" s="129"/>
      <c r="Q238" s="129"/>
      <c r="R238" s="129"/>
      <c r="S238" s="129"/>
      <c r="T238" s="129"/>
      <c r="U238" s="129"/>
      <c r="V238" s="121" t="str">
        <f t="shared" si="523"/>
        <v>IF7511-11</v>
      </c>
      <c r="W238" s="526" t="str">
        <f t="shared" si="524"/>
        <v>Мах боловсруулах үйлдвэрлэлийн ажилтан</v>
      </c>
      <c r="X238" s="526"/>
      <c r="Y238" s="526"/>
      <c r="Z238" s="184">
        <f t="shared" si="465"/>
        <v>222</v>
      </c>
      <c r="AA238" s="129"/>
      <c r="AB238" s="129"/>
      <c r="AC238" s="45">
        <f t="shared" si="525"/>
        <v>0</v>
      </c>
      <c r="AD238" s="45">
        <f t="shared" si="526"/>
        <v>0</v>
      </c>
      <c r="AE238" s="129"/>
      <c r="AF238" s="129"/>
      <c r="AG238" s="129"/>
      <c r="AH238" s="129"/>
      <c r="AI238" s="129"/>
      <c r="AJ238" s="129"/>
      <c r="AK238" s="86">
        <f t="shared" si="527"/>
        <v>0</v>
      </c>
      <c r="AL238" s="86">
        <f t="shared" si="528"/>
        <v>0</v>
      </c>
      <c r="AM238" s="110"/>
      <c r="AN238" s="110"/>
      <c r="AO238" s="110"/>
      <c r="AP238" s="261"/>
    </row>
    <row r="239" spans="1:42" s="88" customFormat="1">
      <c r="A239" s="90" t="s">
        <v>223</v>
      </c>
      <c r="B239" s="511" t="s">
        <v>224</v>
      </c>
      <c r="C239" s="512"/>
      <c r="D239" s="218">
        <f t="shared" si="466"/>
        <v>223</v>
      </c>
      <c r="E239" s="504">
        <f t="shared" si="529"/>
        <v>16</v>
      </c>
      <c r="F239" s="505"/>
      <c r="G239" s="504">
        <f t="shared" si="530"/>
        <v>2</v>
      </c>
      <c r="H239" s="505"/>
      <c r="I239" s="502"/>
      <c r="J239" s="503"/>
      <c r="K239" s="129"/>
      <c r="L239" s="129"/>
      <c r="M239" s="129"/>
      <c r="N239" s="129">
        <v>16</v>
      </c>
      <c r="O239" s="129">
        <v>2</v>
      </c>
      <c r="P239" s="129"/>
      <c r="Q239" s="129"/>
      <c r="R239" s="129"/>
      <c r="S239" s="129"/>
      <c r="T239" s="129"/>
      <c r="U239" s="129"/>
      <c r="V239" s="121" t="str">
        <f t="shared" si="523"/>
        <v>AH6121-24</v>
      </c>
      <c r="W239" s="526" t="str">
        <f t="shared" si="524"/>
        <v>Малчин</v>
      </c>
      <c r="X239" s="526"/>
      <c r="Y239" s="526"/>
      <c r="Z239" s="184">
        <f t="shared" si="465"/>
        <v>223</v>
      </c>
      <c r="AA239" s="129"/>
      <c r="AB239" s="129"/>
      <c r="AC239" s="45">
        <f t="shared" si="525"/>
        <v>16</v>
      </c>
      <c r="AD239" s="45">
        <f t="shared" si="526"/>
        <v>2</v>
      </c>
      <c r="AE239" s="129"/>
      <c r="AF239" s="129"/>
      <c r="AG239" s="129">
        <v>16</v>
      </c>
      <c r="AH239" s="129">
        <v>2</v>
      </c>
      <c r="AI239" s="129"/>
      <c r="AJ239" s="129"/>
      <c r="AK239" s="86">
        <f t="shared" si="527"/>
        <v>0</v>
      </c>
      <c r="AL239" s="86">
        <f t="shared" si="528"/>
        <v>0</v>
      </c>
      <c r="AM239" s="110"/>
      <c r="AN239" s="110"/>
      <c r="AO239" s="110"/>
      <c r="AP239" s="261"/>
    </row>
    <row r="240" spans="1:42" s="88" customFormat="1">
      <c r="A240" s="90"/>
      <c r="B240" s="511" t="s">
        <v>670</v>
      </c>
      <c r="C240" s="512"/>
      <c r="D240" s="218">
        <f t="shared" si="466"/>
        <v>224</v>
      </c>
      <c r="E240" s="504">
        <f t="shared" si="529"/>
        <v>16</v>
      </c>
      <c r="F240" s="505"/>
      <c r="G240" s="504">
        <f t="shared" si="530"/>
        <v>7</v>
      </c>
      <c r="H240" s="505"/>
      <c r="I240" s="502"/>
      <c r="J240" s="503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>
        <v>16</v>
      </c>
      <c r="U240" s="129">
        <v>7</v>
      </c>
      <c r="V240" s="121"/>
      <c r="W240" s="526" t="str">
        <f t="shared" si="524"/>
        <v>Тээврийн хэрэгслийн жолооч</v>
      </c>
      <c r="X240" s="526"/>
      <c r="Y240" s="526"/>
      <c r="Z240" s="184">
        <f t="shared" si="465"/>
        <v>224</v>
      </c>
      <c r="AA240" s="129"/>
      <c r="AB240" s="129"/>
      <c r="AC240" s="45">
        <f t="shared" si="525"/>
        <v>16</v>
      </c>
      <c r="AD240" s="45">
        <f t="shared" si="526"/>
        <v>7</v>
      </c>
      <c r="AE240" s="129"/>
      <c r="AF240" s="129"/>
      <c r="AG240" s="129"/>
      <c r="AH240" s="129"/>
      <c r="AI240" s="129">
        <v>16</v>
      </c>
      <c r="AJ240" s="129">
        <v>7</v>
      </c>
      <c r="AK240" s="86">
        <f t="shared" si="527"/>
        <v>0</v>
      </c>
      <c r="AL240" s="86">
        <f t="shared" si="528"/>
        <v>0</v>
      </c>
      <c r="AM240" s="110"/>
      <c r="AN240" s="110"/>
      <c r="AO240" s="110"/>
      <c r="AP240" s="261"/>
    </row>
    <row r="241" spans="1:42" s="87" customFormat="1">
      <c r="A241" s="527" t="s">
        <v>539</v>
      </c>
      <c r="B241" s="528"/>
      <c r="C241" s="529"/>
      <c r="D241" s="250">
        <f t="shared" si="466"/>
        <v>225</v>
      </c>
      <c r="E241" s="530">
        <f>SUM(E242:F253)</f>
        <v>200</v>
      </c>
      <c r="F241" s="531"/>
      <c r="G241" s="530">
        <f t="shared" ref="G241" si="531">SUM(G242:H253)</f>
        <v>94</v>
      </c>
      <c r="H241" s="531"/>
      <c r="I241" s="530">
        <f t="shared" ref="I241" si="532">SUM(I242:J253)</f>
        <v>0</v>
      </c>
      <c r="J241" s="531"/>
      <c r="K241" s="170">
        <f>SUM(K242:K253)</f>
        <v>0</v>
      </c>
      <c r="L241" s="170">
        <f t="shared" ref="L241:U241" si="533">SUM(L242:L253)</f>
        <v>0</v>
      </c>
      <c r="M241" s="170">
        <f t="shared" si="533"/>
        <v>0</v>
      </c>
      <c r="N241" s="170">
        <f t="shared" si="533"/>
        <v>77</v>
      </c>
      <c r="O241" s="170">
        <f t="shared" si="533"/>
        <v>30</v>
      </c>
      <c r="P241" s="170">
        <f t="shared" si="533"/>
        <v>85</v>
      </c>
      <c r="Q241" s="170">
        <f t="shared" si="533"/>
        <v>31</v>
      </c>
      <c r="R241" s="170">
        <f t="shared" si="533"/>
        <v>38</v>
      </c>
      <c r="S241" s="170">
        <f t="shared" si="533"/>
        <v>33</v>
      </c>
      <c r="T241" s="170">
        <f t="shared" si="533"/>
        <v>0</v>
      </c>
      <c r="U241" s="170">
        <f t="shared" si="533"/>
        <v>0</v>
      </c>
      <c r="V241" s="535" t="str">
        <f t="shared" si="409"/>
        <v>18.Хөвсгөл аймаг дахь МСҮТ</v>
      </c>
      <c r="W241" s="536"/>
      <c r="X241" s="536"/>
      <c r="Y241" s="537"/>
      <c r="Z241" s="256">
        <f t="shared" si="465"/>
        <v>225</v>
      </c>
      <c r="AA241" s="170">
        <f>SUM(AA242:AA253)</f>
        <v>0</v>
      </c>
      <c r="AB241" s="170">
        <f t="shared" ref="AB241" si="534">SUM(AB242:AB253)</f>
        <v>0</v>
      </c>
      <c r="AC241" s="170">
        <f t="shared" ref="AC241" si="535">SUM(AC242:AC253)</f>
        <v>67</v>
      </c>
      <c r="AD241" s="170">
        <f t="shared" ref="AD241" si="536">SUM(AD242:AD253)</f>
        <v>31</v>
      </c>
      <c r="AE241" s="170">
        <f t="shared" ref="AE241" si="537">SUM(AE242:AE253)</f>
        <v>0</v>
      </c>
      <c r="AF241" s="170">
        <f t="shared" ref="AF241" si="538">SUM(AF242:AF253)</f>
        <v>0</v>
      </c>
      <c r="AG241" s="170">
        <f t="shared" ref="AG241" si="539">SUM(AG242:AG253)</f>
        <v>67</v>
      </c>
      <c r="AH241" s="170">
        <f t="shared" ref="AH241" si="540">SUM(AH242:AH253)</f>
        <v>31</v>
      </c>
      <c r="AI241" s="170">
        <f t="shared" ref="AI241" si="541">SUM(AI242:AI253)</f>
        <v>0</v>
      </c>
      <c r="AJ241" s="170">
        <f t="shared" ref="AJ241" si="542">SUM(AJ242:AJ253)</f>
        <v>0</v>
      </c>
      <c r="AK241" s="170">
        <f t="shared" ref="AK241" si="543">SUM(AK242:AK253)</f>
        <v>7</v>
      </c>
      <c r="AL241" s="170">
        <f>SUM(AL242:AL253)</f>
        <v>2</v>
      </c>
      <c r="AM241" s="170">
        <f t="shared" ref="AM241" si="544">SUM(AM242:AM253)</f>
        <v>6</v>
      </c>
      <c r="AN241" s="170">
        <f t="shared" ref="AN241" si="545">SUM(AN242:AN253)</f>
        <v>2</v>
      </c>
      <c r="AO241" s="170">
        <f t="shared" ref="AO241" si="546">SUM(AO242:AO253)</f>
        <v>1</v>
      </c>
      <c r="AP241" s="211">
        <f t="shared" ref="AP241" si="547">SUM(AP242:AP253)</f>
        <v>0</v>
      </c>
    </row>
    <row r="242" spans="1:42" s="92" customFormat="1">
      <c r="A242" s="196" t="s">
        <v>188</v>
      </c>
      <c r="B242" s="511" t="s">
        <v>189</v>
      </c>
      <c r="C242" s="512"/>
      <c r="D242" s="218">
        <f t="shared" si="466"/>
        <v>226</v>
      </c>
      <c r="E242" s="504">
        <f t="shared" si="338"/>
        <v>24</v>
      </c>
      <c r="F242" s="505"/>
      <c r="G242" s="504">
        <f t="shared" si="339"/>
        <v>0</v>
      </c>
      <c r="H242" s="505"/>
      <c r="I242" s="502"/>
      <c r="J242" s="503"/>
      <c r="K242" s="129"/>
      <c r="L242" s="129"/>
      <c r="M242" s="129"/>
      <c r="N242" s="129">
        <v>15</v>
      </c>
      <c r="O242" s="129">
        <v>0</v>
      </c>
      <c r="P242" s="129">
        <v>9</v>
      </c>
      <c r="Q242" s="129">
        <v>0</v>
      </c>
      <c r="R242" s="129"/>
      <c r="S242" s="129"/>
      <c r="T242" s="129"/>
      <c r="U242" s="129"/>
      <c r="V242" s="117" t="str">
        <f>+A242</f>
        <v>CF7411-12</v>
      </c>
      <c r="W242" s="432" t="str">
        <f>+B242</f>
        <v>Барилгын цахилгаанчин</v>
      </c>
      <c r="X242" s="432"/>
      <c r="Y242" s="432"/>
      <c r="Z242" s="184">
        <f t="shared" si="465"/>
        <v>226</v>
      </c>
      <c r="AA242" s="129"/>
      <c r="AB242" s="129"/>
      <c r="AC242" s="45">
        <f t="shared" ref="AC242:AC244" si="548">+AE242+AG242+AI242</f>
        <v>7</v>
      </c>
      <c r="AD242" s="45">
        <f t="shared" ref="AD242:AD244" si="549">+AF242+AH242+AJ242</f>
        <v>0</v>
      </c>
      <c r="AE242" s="129"/>
      <c r="AF242" s="129"/>
      <c r="AG242" s="118">
        <v>7</v>
      </c>
      <c r="AH242" s="118">
        <v>0</v>
      </c>
      <c r="AI242" s="129"/>
      <c r="AJ242" s="129"/>
      <c r="AK242" s="86">
        <f t="shared" ref="AK242:AK244" si="550">+AM242+AO242</f>
        <v>1</v>
      </c>
      <c r="AL242" s="86">
        <f t="shared" ref="AL242:AL244" si="551">+AN242+AP242</f>
        <v>0</v>
      </c>
      <c r="AM242" s="110"/>
      <c r="AN242" s="110"/>
      <c r="AO242" s="10">
        <v>1</v>
      </c>
      <c r="AP242" s="261"/>
    </row>
    <row r="243" spans="1:42" s="92" customFormat="1">
      <c r="A243" s="90" t="s">
        <v>211</v>
      </c>
      <c r="B243" s="513" t="s">
        <v>262</v>
      </c>
      <c r="C243" s="514"/>
      <c r="D243" s="218">
        <f t="shared" si="466"/>
        <v>227</v>
      </c>
      <c r="E243" s="504">
        <f t="shared" si="338"/>
        <v>22</v>
      </c>
      <c r="F243" s="505"/>
      <c r="G243" s="504">
        <f t="shared" si="339"/>
        <v>0</v>
      </c>
      <c r="H243" s="505"/>
      <c r="I243" s="502"/>
      <c r="J243" s="503"/>
      <c r="K243" s="129"/>
      <c r="L243" s="129"/>
      <c r="M243" s="129"/>
      <c r="N243" s="129">
        <v>14</v>
      </c>
      <c r="O243" s="129">
        <v>0</v>
      </c>
      <c r="P243" s="129">
        <v>8</v>
      </c>
      <c r="Q243" s="129">
        <v>0</v>
      </c>
      <c r="R243" s="129"/>
      <c r="S243" s="129"/>
      <c r="T243" s="129"/>
      <c r="U243" s="129"/>
      <c r="V243" s="117" t="str">
        <f t="shared" ref="V243:V253" si="552">+A243</f>
        <v>CF7115-24</v>
      </c>
      <c r="W243" s="432" t="str">
        <f t="shared" ref="W243:W253" si="553">+B243</f>
        <v xml:space="preserve">Модон эдлэлийн мужаан </v>
      </c>
      <c r="X243" s="432"/>
      <c r="Y243" s="432"/>
      <c r="Z243" s="184">
        <f t="shared" si="465"/>
        <v>227</v>
      </c>
      <c r="AA243" s="129"/>
      <c r="AB243" s="129"/>
      <c r="AC243" s="45">
        <f t="shared" si="548"/>
        <v>5</v>
      </c>
      <c r="AD243" s="45">
        <f t="shared" si="549"/>
        <v>0</v>
      </c>
      <c r="AE243" s="129"/>
      <c r="AF243" s="129"/>
      <c r="AG243" s="118">
        <v>5</v>
      </c>
      <c r="AH243" s="118">
        <v>0</v>
      </c>
      <c r="AI243" s="129"/>
      <c r="AJ243" s="129"/>
      <c r="AK243" s="86">
        <f t="shared" si="550"/>
        <v>0</v>
      </c>
      <c r="AL243" s="86">
        <f t="shared" si="551"/>
        <v>0</v>
      </c>
      <c r="AM243" s="110"/>
      <c r="AN243" s="110"/>
      <c r="AO243" s="110"/>
      <c r="AP243" s="261"/>
    </row>
    <row r="244" spans="1:42" s="92" customFormat="1">
      <c r="A244" s="212" t="s">
        <v>388</v>
      </c>
      <c r="B244" s="513" t="s">
        <v>389</v>
      </c>
      <c r="C244" s="514"/>
      <c r="D244" s="218">
        <f t="shared" si="466"/>
        <v>228</v>
      </c>
      <c r="E244" s="504">
        <f t="shared" ref="E244:E253" si="554">+I244+L244+N244+P244+R244+T244+AA244</f>
        <v>10</v>
      </c>
      <c r="F244" s="505"/>
      <c r="G244" s="504">
        <f t="shared" ref="G244:G253" si="555">+K244+M244+O244+Q244+S244+U244+AB244</f>
        <v>8</v>
      </c>
      <c r="H244" s="505"/>
      <c r="I244" s="502"/>
      <c r="J244" s="503"/>
      <c r="K244" s="129"/>
      <c r="L244" s="129"/>
      <c r="M244" s="129"/>
      <c r="N244" s="129">
        <v>10</v>
      </c>
      <c r="O244" s="129">
        <v>8</v>
      </c>
      <c r="P244" s="129"/>
      <c r="Q244" s="129"/>
      <c r="R244" s="129"/>
      <c r="S244" s="129"/>
      <c r="T244" s="129"/>
      <c r="U244" s="129"/>
      <c r="V244" s="117" t="str">
        <f t="shared" si="552"/>
        <v>NF6210-25</v>
      </c>
      <c r="W244" s="432" t="str">
        <f t="shared" si="553"/>
        <v xml:space="preserve">Ойн аж ахуйн ажилтан </v>
      </c>
      <c r="X244" s="432"/>
      <c r="Y244" s="432"/>
      <c r="Z244" s="184">
        <f t="shared" si="465"/>
        <v>228</v>
      </c>
      <c r="AA244" s="129"/>
      <c r="AB244" s="129"/>
      <c r="AC244" s="45">
        <f t="shared" si="548"/>
        <v>5</v>
      </c>
      <c r="AD244" s="45">
        <f t="shared" si="549"/>
        <v>4</v>
      </c>
      <c r="AE244" s="129"/>
      <c r="AF244" s="129"/>
      <c r="AG244" s="118">
        <v>5</v>
      </c>
      <c r="AH244" s="118">
        <v>4</v>
      </c>
      <c r="AI244" s="129"/>
      <c r="AJ244" s="129"/>
      <c r="AK244" s="86">
        <f t="shared" si="550"/>
        <v>0</v>
      </c>
      <c r="AL244" s="86">
        <f t="shared" si="551"/>
        <v>0</v>
      </c>
      <c r="AM244" s="110"/>
      <c r="AN244" s="110"/>
      <c r="AO244" s="110"/>
      <c r="AP244" s="261"/>
    </row>
    <row r="245" spans="1:42" s="92" customFormat="1">
      <c r="A245" s="196" t="s">
        <v>163</v>
      </c>
      <c r="B245" s="511" t="s">
        <v>53</v>
      </c>
      <c r="C245" s="512"/>
      <c r="D245" s="218">
        <f t="shared" si="466"/>
        <v>229</v>
      </c>
      <c r="E245" s="504">
        <f t="shared" si="554"/>
        <v>16</v>
      </c>
      <c r="F245" s="505"/>
      <c r="G245" s="504">
        <f t="shared" si="555"/>
        <v>0</v>
      </c>
      <c r="H245" s="505"/>
      <c r="I245" s="502"/>
      <c r="J245" s="503"/>
      <c r="K245" s="129"/>
      <c r="L245" s="129"/>
      <c r="M245" s="129"/>
      <c r="N245" s="129">
        <v>11</v>
      </c>
      <c r="O245" s="129">
        <v>0</v>
      </c>
      <c r="P245" s="129"/>
      <c r="Q245" s="129"/>
      <c r="R245" s="129">
        <v>5</v>
      </c>
      <c r="S245" s="129">
        <v>0</v>
      </c>
      <c r="T245" s="129"/>
      <c r="U245" s="129"/>
      <c r="V245" s="117" t="str">
        <f t="shared" si="552"/>
        <v>IM7212-14</v>
      </c>
      <c r="W245" s="432" t="str">
        <f t="shared" si="553"/>
        <v>Гагнуурчин</v>
      </c>
      <c r="X245" s="432"/>
      <c r="Y245" s="432"/>
      <c r="Z245" s="184">
        <f t="shared" si="465"/>
        <v>229</v>
      </c>
      <c r="AA245" s="129"/>
      <c r="AB245" s="129"/>
      <c r="AC245" s="45">
        <f t="shared" ref="AC245:AC253" si="556">+AE245+AG245+AI245</f>
        <v>7</v>
      </c>
      <c r="AD245" s="45">
        <f t="shared" ref="AD245:AD253" si="557">+AF245+AH245+AJ245</f>
        <v>0</v>
      </c>
      <c r="AE245" s="129"/>
      <c r="AF245" s="129"/>
      <c r="AG245" s="118">
        <v>7</v>
      </c>
      <c r="AH245" s="118">
        <v>0</v>
      </c>
      <c r="AI245" s="129"/>
      <c r="AJ245" s="129"/>
      <c r="AK245" s="86">
        <f t="shared" ref="AK245:AK253" si="558">+AM245+AO245</f>
        <v>0</v>
      </c>
      <c r="AL245" s="86">
        <f t="shared" ref="AL245:AL253" si="559">+AN245+AP245</f>
        <v>0</v>
      </c>
      <c r="AM245" s="110"/>
      <c r="AN245" s="110"/>
      <c r="AO245" s="110"/>
      <c r="AP245" s="261"/>
    </row>
    <row r="246" spans="1:42" s="92" customFormat="1" ht="12.75" customHeight="1">
      <c r="A246" s="212" t="s">
        <v>160</v>
      </c>
      <c r="B246" s="513" t="s">
        <v>248</v>
      </c>
      <c r="C246" s="514"/>
      <c r="D246" s="218">
        <f t="shared" si="466"/>
        <v>230</v>
      </c>
      <c r="E246" s="504">
        <f t="shared" si="554"/>
        <v>15</v>
      </c>
      <c r="F246" s="505"/>
      <c r="G246" s="504">
        <f t="shared" si="555"/>
        <v>15</v>
      </c>
      <c r="H246" s="505"/>
      <c r="I246" s="502"/>
      <c r="J246" s="503"/>
      <c r="K246" s="129"/>
      <c r="L246" s="129"/>
      <c r="M246" s="129"/>
      <c r="N246" s="129">
        <v>15</v>
      </c>
      <c r="O246" s="129">
        <v>15</v>
      </c>
      <c r="P246" s="129"/>
      <c r="Q246" s="129"/>
      <c r="R246" s="129"/>
      <c r="S246" s="129"/>
      <c r="T246" s="129"/>
      <c r="U246" s="129"/>
      <c r="V246" s="117" t="str">
        <f t="shared" si="552"/>
        <v>IF7512-34</v>
      </c>
      <c r="W246" s="432" t="str">
        <f t="shared" si="553"/>
        <v>Талх, нарийн боов үйлдвэрлэлийн технологийн ажилтан</v>
      </c>
      <c r="X246" s="432"/>
      <c r="Y246" s="432"/>
      <c r="Z246" s="184">
        <f t="shared" si="465"/>
        <v>230</v>
      </c>
      <c r="AA246" s="129"/>
      <c r="AB246" s="129"/>
      <c r="AC246" s="45">
        <f t="shared" si="556"/>
        <v>3</v>
      </c>
      <c r="AD246" s="45">
        <f t="shared" si="557"/>
        <v>3</v>
      </c>
      <c r="AE246" s="129"/>
      <c r="AF246" s="129"/>
      <c r="AG246" s="118">
        <v>3</v>
      </c>
      <c r="AH246" s="118">
        <v>3</v>
      </c>
      <c r="AI246" s="129"/>
      <c r="AJ246" s="129"/>
      <c r="AK246" s="86">
        <f t="shared" si="558"/>
        <v>0</v>
      </c>
      <c r="AL246" s="86">
        <f t="shared" si="559"/>
        <v>0</v>
      </c>
      <c r="AM246" s="110"/>
      <c r="AN246" s="110"/>
      <c r="AO246" s="110"/>
      <c r="AP246" s="261"/>
    </row>
    <row r="247" spans="1:42" s="92" customFormat="1">
      <c r="A247" s="212" t="s">
        <v>167</v>
      </c>
      <c r="B247" s="513" t="s">
        <v>218</v>
      </c>
      <c r="C247" s="514"/>
      <c r="D247" s="218">
        <f t="shared" si="466"/>
        <v>231</v>
      </c>
      <c r="E247" s="504">
        <f t="shared" si="554"/>
        <v>12</v>
      </c>
      <c r="F247" s="505"/>
      <c r="G247" s="504">
        <f t="shared" si="555"/>
        <v>7</v>
      </c>
      <c r="H247" s="505"/>
      <c r="I247" s="502"/>
      <c r="J247" s="503"/>
      <c r="K247" s="129"/>
      <c r="L247" s="129"/>
      <c r="M247" s="129"/>
      <c r="N247" s="129">
        <v>12</v>
      </c>
      <c r="O247" s="129">
        <v>7</v>
      </c>
      <c r="P247" s="129"/>
      <c r="Q247" s="129"/>
      <c r="R247" s="129"/>
      <c r="S247" s="129"/>
      <c r="T247" s="129"/>
      <c r="U247" s="129"/>
      <c r="V247" s="117" t="str">
        <f t="shared" si="552"/>
        <v>AF6112-25</v>
      </c>
      <c r="W247" s="432" t="str">
        <f t="shared" si="553"/>
        <v>Хүлэмжийн аж ахуйн фермер</v>
      </c>
      <c r="X247" s="432"/>
      <c r="Y247" s="432"/>
      <c r="Z247" s="184">
        <f t="shared" si="465"/>
        <v>231</v>
      </c>
      <c r="AA247" s="129"/>
      <c r="AB247" s="129"/>
      <c r="AC247" s="45">
        <f t="shared" si="556"/>
        <v>2</v>
      </c>
      <c r="AD247" s="45">
        <f t="shared" si="557"/>
        <v>1</v>
      </c>
      <c r="AE247" s="129"/>
      <c r="AF247" s="129"/>
      <c r="AG247" s="118">
        <v>2</v>
      </c>
      <c r="AH247" s="118">
        <v>1</v>
      </c>
      <c r="AI247" s="129"/>
      <c r="AJ247" s="129"/>
      <c r="AK247" s="86">
        <f t="shared" si="558"/>
        <v>0</v>
      </c>
      <c r="AL247" s="86">
        <f t="shared" si="559"/>
        <v>0</v>
      </c>
      <c r="AM247" s="110"/>
      <c r="AN247" s="110"/>
      <c r="AO247" s="110"/>
      <c r="AP247" s="261"/>
    </row>
    <row r="248" spans="1:42" s="92" customFormat="1">
      <c r="A248" s="196" t="s">
        <v>55</v>
      </c>
      <c r="B248" s="511" t="s">
        <v>175</v>
      </c>
      <c r="C248" s="512"/>
      <c r="D248" s="218">
        <f t="shared" si="466"/>
        <v>232</v>
      </c>
      <c r="E248" s="504">
        <f t="shared" si="554"/>
        <v>12</v>
      </c>
      <c r="F248" s="505"/>
      <c r="G248" s="504">
        <f t="shared" si="555"/>
        <v>3</v>
      </c>
      <c r="H248" s="505"/>
      <c r="I248" s="502"/>
      <c r="J248" s="503"/>
      <c r="K248" s="129"/>
      <c r="L248" s="129"/>
      <c r="M248" s="129"/>
      <c r="N248" s="129"/>
      <c r="O248" s="129"/>
      <c r="P248" s="129">
        <v>12</v>
      </c>
      <c r="Q248" s="129">
        <v>3</v>
      </c>
      <c r="R248" s="129"/>
      <c r="S248" s="129"/>
      <c r="T248" s="129"/>
      <c r="U248" s="129"/>
      <c r="V248" s="117" t="str">
        <f t="shared" si="552"/>
        <v>CF7123-20</v>
      </c>
      <c r="W248" s="432" t="str">
        <f t="shared" si="553"/>
        <v>Барилгын засал-чимэглэлчин</v>
      </c>
      <c r="X248" s="432"/>
      <c r="Y248" s="432"/>
      <c r="Z248" s="184">
        <f t="shared" si="465"/>
        <v>232</v>
      </c>
      <c r="AA248" s="129"/>
      <c r="AB248" s="129"/>
      <c r="AC248" s="45">
        <f t="shared" si="556"/>
        <v>4</v>
      </c>
      <c r="AD248" s="45">
        <f t="shared" si="557"/>
        <v>1</v>
      </c>
      <c r="AE248" s="129"/>
      <c r="AF248" s="129"/>
      <c r="AG248" s="118">
        <v>4</v>
      </c>
      <c r="AH248" s="118">
        <v>1</v>
      </c>
      <c r="AI248" s="129"/>
      <c r="AJ248" s="129"/>
      <c r="AK248" s="86">
        <f t="shared" si="558"/>
        <v>2</v>
      </c>
      <c r="AL248" s="86">
        <f t="shared" si="559"/>
        <v>1</v>
      </c>
      <c r="AM248" s="10">
        <v>2</v>
      </c>
      <c r="AN248" s="10">
        <v>1</v>
      </c>
      <c r="AO248" s="110"/>
      <c r="AP248" s="261"/>
    </row>
    <row r="249" spans="1:42" s="92" customFormat="1">
      <c r="A249" s="196" t="s">
        <v>57</v>
      </c>
      <c r="B249" s="511" t="s">
        <v>52</v>
      </c>
      <c r="C249" s="512"/>
      <c r="D249" s="218">
        <f t="shared" si="466"/>
        <v>233</v>
      </c>
      <c r="E249" s="504">
        <f t="shared" si="554"/>
        <v>13</v>
      </c>
      <c r="F249" s="505"/>
      <c r="G249" s="504">
        <f t="shared" si="555"/>
        <v>0</v>
      </c>
      <c r="H249" s="505"/>
      <c r="I249" s="502"/>
      <c r="J249" s="503"/>
      <c r="K249" s="129"/>
      <c r="L249" s="129"/>
      <c r="M249" s="129"/>
      <c r="N249" s="129"/>
      <c r="O249" s="129"/>
      <c r="P249" s="129">
        <v>13</v>
      </c>
      <c r="Q249" s="129">
        <v>0</v>
      </c>
      <c r="R249" s="129"/>
      <c r="S249" s="129"/>
      <c r="T249" s="129"/>
      <c r="U249" s="129"/>
      <c r="V249" s="117" t="str">
        <f t="shared" si="552"/>
        <v>TC8211-20</v>
      </c>
      <c r="W249" s="432" t="str">
        <f t="shared" si="553"/>
        <v>Автомашины засварчин</v>
      </c>
      <c r="X249" s="432"/>
      <c r="Y249" s="432"/>
      <c r="Z249" s="184">
        <f t="shared" si="465"/>
        <v>233</v>
      </c>
      <c r="AA249" s="129"/>
      <c r="AB249" s="129"/>
      <c r="AC249" s="45">
        <f t="shared" si="556"/>
        <v>5</v>
      </c>
      <c r="AD249" s="45">
        <f t="shared" si="557"/>
        <v>0</v>
      </c>
      <c r="AE249" s="129"/>
      <c r="AF249" s="129"/>
      <c r="AG249" s="118">
        <v>5</v>
      </c>
      <c r="AH249" s="118">
        <v>0</v>
      </c>
      <c r="AI249" s="129"/>
      <c r="AJ249" s="129"/>
      <c r="AK249" s="86">
        <f t="shared" si="558"/>
        <v>0</v>
      </c>
      <c r="AL249" s="86">
        <f t="shared" si="559"/>
        <v>0</v>
      </c>
      <c r="AM249" s="10"/>
      <c r="AN249" s="10"/>
      <c r="AO249" s="110"/>
      <c r="AP249" s="261"/>
    </row>
    <row r="250" spans="1:42" s="92" customFormat="1">
      <c r="A250" s="196" t="s">
        <v>182</v>
      </c>
      <c r="B250" s="511" t="s">
        <v>179</v>
      </c>
      <c r="C250" s="512"/>
      <c r="D250" s="218">
        <f t="shared" si="466"/>
        <v>234</v>
      </c>
      <c r="E250" s="504">
        <f t="shared" si="554"/>
        <v>11</v>
      </c>
      <c r="F250" s="505"/>
      <c r="G250" s="504">
        <f t="shared" si="555"/>
        <v>10</v>
      </c>
      <c r="H250" s="505"/>
      <c r="I250" s="502"/>
      <c r="J250" s="503"/>
      <c r="K250" s="129"/>
      <c r="L250" s="129"/>
      <c r="M250" s="129"/>
      <c r="N250" s="129"/>
      <c r="O250" s="129"/>
      <c r="P250" s="129">
        <v>11</v>
      </c>
      <c r="Q250" s="129">
        <v>10</v>
      </c>
      <c r="R250" s="129"/>
      <c r="S250" s="129"/>
      <c r="T250" s="129"/>
      <c r="U250" s="129"/>
      <c r="V250" s="117" t="str">
        <f t="shared" si="552"/>
        <v>SO5141-11</v>
      </c>
      <c r="W250" s="432" t="str">
        <f t="shared" si="553"/>
        <v>Үсчин</v>
      </c>
      <c r="X250" s="432"/>
      <c r="Y250" s="432"/>
      <c r="Z250" s="184">
        <f t="shared" si="465"/>
        <v>234</v>
      </c>
      <c r="AA250" s="129"/>
      <c r="AB250" s="129"/>
      <c r="AC250" s="45">
        <f t="shared" si="556"/>
        <v>6</v>
      </c>
      <c r="AD250" s="45">
        <f t="shared" si="557"/>
        <v>5</v>
      </c>
      <c r="AE250" s="129"/>
      <c r="AF250" s="129"/>
      <c r="AG250" s="118">
        <v>6</v>
      </c>
      <c r="AH250" s="118">
        <v>5</v>
      </c>
      <c r="AI250" s="129"/>
      <c r="AJ250" s="129"/>
      <c r="AK250" s="86">
        <f t="shared" si="558"/>
        <v>0</v>
      </c>
      <c r="AL250" s="86">
        <f t="shared" si="559"/>
        <v>0</v>
      </c>
      <c r="AM250" s="10"/>
      <c r="AN250" s="10"/>
      <c r="AO250" s="110"/>
      <c r="AP250" s="261"/>
    </row>
    <row r="251" spans="1:42" s="92" customFormat="1">
      <c r="A251" s="196" t="s">
        <v>185</v>
      </c>
      <c r="B251" s="511" t="s">
        <v>51</v>
      </c>
      <c r="C251" s="512"/>
      <c r="D251" s="218">
        <f t="shared" si="466"/>
        <v>235</v>
      </c>
      <c r="E251" s="504">
        <f t="shared" si="554"/>
        <v>15</v>
      </c>
      <c r="F251" s="505"/>
      <c r="G251" s="504">
        <f t="shared" si="555"/>
        <v>5</v>
      </c>
      <c r="H251" s="505"/>
      <c r="I251" s="502"/>
      <c r="J251" s="503"/>
      <c r="K251" s="129"/>
      <c r="L251" s="129"/>
      <c r="M251" s="129"/>
      <c r="N251" s="129"/>
      <c r="O251" s="129"/>
      <c r="P251" s="129">
        <v>15</v>
      </c>
      <c r="Q251" s="129">
        <v>5</v>
      </c>
      <c r="R251" s="129"/>
      <c r="S251" s="129"/>
      <c r="T251" s="129"/>
      <c r="U251" s="129"/>
      <c r="V251" s="117" t="str">
        <f t="shared" si="552"/>
        <v>IF5120-11</v>
      </c>
      <c r="W251" s="432" t="str">
        <f t="shared" si="553"/>
        <v>Тогооч</v>
      </c>
      <c r="X251" s="432"/>
      <c r="Y251" s="432"/>
      <c r="Z251" s="184">
        <f t="shared" si="465"/>
        <v>235</v>
      </c>
      <c r="AA251" s="129"/>
      <c r="AB251" s="129"/>
      <c r="AC251" s="45">
        <f t="shared" si="556"/>
        <v>8</v>
      </c>
      <c r="AD251" s="45">
        <f t="shared" si="557"/>
        <v>4</v>
      </c>
      <c r="AE251" s="129"/>
      <c r="AF251" s="129"/>
      <c r="AG251" s="118">
        <v>8</v>
      </c>
      <c r="AH251" s="118">
        <v>4</v>
      </c>
      <c r="AI251" s="129"/>
      <c r="AJ251" s="129"/>
      <c r="AK251" s="86">
        <f t="shared" si="558"/>
        <v>4</v>
      </c>
      <c r="AL251" s="86">
        <f t="shared" si="559"/>
        <v>1</v>
      </c>
      <c r="AM251" s="10">
        <v>4</v>
      </c>
      <c r="AN251" s="10">
        <v>1</v>
      </c>
      <c r="AO251" s="110"/>
      <c r="AP251" s="261"/>
    </row>
    <row r="252" spans="1:42" s="92" customFormat="1" ht="12.75" customHeight="1">
      <c r="A252" s="196" t="s">
        <v>54</v>
      </c>
      <c r="B252" s="511" t="s">
        <v>50</v>
      </c>
      <c r="C252" s="512"/>
      <c r="D252" s="218">
        <f t="shared" si="466"/>
        <v>236</v>
      </c>
      <c r="E252" s="504">
        <f t="shared" si="554"/>
        <v>46</v>
      </c>
      <c r="F252" s="505"/>
      <c r="G252" s="504">
        <f t="shared" si="555"/>
        <v>46</v>
      </c>
      <c r="H252" s="505"/>
      <c r="I252" s="502"/>
      <c r="J252" s="503"/>
      <c r="K252" s="129"/>
      <c r="L252" s="129"/>
      <c r="M252" s="129"/>
      <c r="N252" s="129"/>
      <c r="O252" s="129"/>
      <c r="P252" s="129">
        <v>13</v>
      </c>
      <c r="Q252" s="129">
        <v>13</v>
      </c>
      <c r="R252" s="129">
        <v>33</v>
      </c>
      <c r="S252" s="129">
        <v>33</v>
      </c>
      <c r="T252" s="129"/>
      <c r="U252" s="129"/>
      <c r="V252" s="117" t="str">
        <f t="shared" si="552"/>
        <v>IE7533-28</v>
      </c>
      <c r="W252" s="432" t="str">
        <f t="shared" si="553"/>
        <v>Оёмол бүтээгдэхүүний оёдолчин</v>
      </c>
      <c r="X252" s="432"/>
      <c r="Y252" s="432"/>
      <c r="Z252" s="184">
        <f t="shared" si="465"/>
        <v>236</v>
      </c>
      <c r="AA252" s="129"/>
      <c r="AB252" s="129"/>
      <c r="AC252" s="45">
        <f t="shared" si="556"/>
        <v>13</v>
      </c>
      <c r="AD252" s="45">
        <f t="shared" si="557"/>
        <v>13</v>
      </c>
      <c r="AE252" s="129"/>
      <c r="AF252" s="129"/>
      <c r="AG252" s="118">
        <v>13</v>
      </c>
      <c r="AH252" s="118">
        <v>13</v>
      </c>
      <c r="AI252" s="129"/>
      <c r="AJ252" s="129"/>
      <c r="AK252" s="86">
        <f t="shared" si="558"/>
        <v>0</v>
      </c>
      <c r="AL252" s="86">
        <f t="shared" si="559"/>
        <v>0</v>
      </c>
      <c r="AM252" s="110"/>
      <c r="AN252" s="110"/>
      <c r="AO252" s="110"/>
      <c r="AP252" s="261"/>
    </row>
    <row r="253" spans="1:42" s="92" customFormat="1" ht="12.75" customHeight="1">
      <c r="A253" s="196" t="s">
        <v>282</v>
      </c>
      <c r="B253" s="511" t="s">
        <v>283</v>
      </c>
      <c r="C253" s="512"/>
      <c r="D253" s="218">
        <f t="shared" si="466"/>
        <v>237</v>
      </c>
      <c r="E253" s="504">
        <f t="shared" si="554"/>
        <v>4</v>
      </c>
      <c r="F253" s="505"/>
      <c r="G253" s="504">
        <f t="shared" si="555"/>
        <v>0</v>
      </c>
      <c r="H253" s="505"/>
      <c r="I253" s="502"/>
      <c r="J253" s="503"/>
      <c r="K253" s="129"/>
      <c r="L253" s="129"/>
      <c r="M253" s="129"/>
      <c r="N253" s="129"/>
      <c r="O253" s="129"/>
      <c r="P253" s="129">
        <v>4</v>
      </c>
      <c r="Q253" s="129">
        <v>0</v>
      </c>
      <c r="R253" s="129"/>
      <c r="S253" s="129"/>
      <c r="T253" s="129"/>
      <c r="U253" s="129"/>
      <c r="V253" s="117" t="str">
        <f t="shared" si="552"/>
        <v>AM7317-11</v>
      </c>
      <c r="W253" s="432" t="str">
        <f t="shared" si="553"/>
        <v>Бэлэг дурсгалын зүйл урлаач</v>
      </c>
      <c r="X253" s="432"/>
      <c r="Y253" s="432"/>
      <c r="Z253" s="184">
        <f t="shared" si="465"/>
        <v>237</v>
      </c>
      <c r="AA253" s="129"/>
      <c r="AB253" s="129"/>
      <c r="AC253" s="45">
        <f t="shared" si="556"/>
        <v>2</v>
      </c>
      <c r="AD253" s="45">
        <f t="shared" si="557"/>
        <v>0</v>
      </c>
      <c r="AE253" s="129"/>
      <c r="AF253" s="129"/>
      <c r="AG253" s="118">
        <v>2</v>
      </c>
      <c r="AH253" s="118">
        <v>0</v>
      </c>
      <c r="AI253" s="129"/>
      <c r="AJ253" s="129"/>
      <c r="AK253" s="86">
        <f t="shared" si="558"/>
        <v>0</v>
      </c>
      <c r="AL253" s="86">
        <f t="shared" si="559"/>
        <v>0</v>
      </c>
      <c r="AM253" s="110"/>
      <c r="AN253" s="110"/>
      <c r="AO253" s="110"/>
      <c r="AP253" s="261"/>
    </row>
    <row r="254" spans="1:42" s="182" customFormat="1">
      <c r="A254" s="527" t="s">
        <v>540</v>
      </c>
      <c r="B254" s="528"/>
      <c r="C254" s="529"/>
      <c r="D254" s="250">
        <f t="shared" si="466"/>
        <v>238</v>
      </c>
      <c r="E254" s="530">
        <f>SUM(E255:F264)</f>
        <v>162</v>
      </c>
      <c r="F254" s="531"/>
      <c r="G254" s="530">
        <f t="shared" ref="G254" si="560">SUM(G255:H264)</f>
        <v>79</v>
      </c>
      <c r="H254" s="531"/>
      <c r="I254" s="530">
        <f t="shared" ref="I254" si="561">SUM(I255:J264)</f>
        <v>0</v>
      </c>
      <c r="J254" s="531"/>
      <c r="K254" s="170">
        <f>SUM(K255:K264)</f>
        <v>0</v>
      </c>
      <c r="L254" s="170">
        <f t="shared" ref="L254:S254" si="562">SUM(L255:L264)</f>
        <v>0</v>
      </c>
      <c r="M254" s="170">
        <f t="shared" si="562"/>
        <v>0</v>
      </c>
      <c r="N254" s="170">
        <f t="shared" si="562"/>
        <v>138</v>
      </c>
      <c r="O254" s="170">
        <f t="shared" si="562"/>
        <v>75</v>
      </c>
      <c r="P254" s="170">
        <f t="shared" si="562"/>
        <v>24</v>
      </c>
      <c r="Q254" s="170">
        <f t="shared" si="562"/>
        <v>4</v>
      </c>
      <c r="R254" s="170">
        <f t="shared" si="562"/>
        <v>0</v>
      </c>
      <c r="S254" s="170">
        <f t="shared" si="562"/>
        <v>0</v>
      </c>
      <c r="T254" s="170">
        <f t="shared" ref="T254" si="563">SUM(T255:T264)</f>
        <v>0</v>
      </c>
      <c r="U254" s="170">
        <f t="shared" ref="U254" si="564">SUM(U255:U264)</f>
        <v>0</v>
      </c>
      <c r="V254" s="535" t="str">
        <f t="shared" si="409"/>
        <v>19.Хэнтий аймгийн Бор-Өндөр суман дахь МСҮТ</v>
      </c>
      <c r="W254" s="536"/>
      <c r="X254" s="536"/>
      <c r="Y254" s="537"/>
      <c r="Z254" s="256">
        <f t="shared" si="465"/>
        <v>238</v>
      </c>
      <c r="AA254" s="170">
        <f t="shared" ref="AA254" si="565">SUM(AA255:AA264)</f>
        <v>0</v>
      </c>
      <c r="AB254" s="170">
        <f t="shared" ref="AB254" si="566">SUM(AB255:AB264)</f>
        <v>0</v>
      </c>
      <c r="AC254" s="170">
        <f t="shared" ref="AC254" si="567">SUM(AC255:AC264)</f>
        <v>68</v>
      </c>
      <c r="AD254" s="170">
        <f t="shared" ref="AD254" si="568">SUM(AD255:AD264)</f>
        <v>34</v>
      </c>
      <c r="AE254" s="170">
        <f t="shared" ref="AE254" si="569">SUM(AE255:AE264)</f>
        <v>0</v>
      </c>
      <c r="AF254" s="170">
        <f t="shared" ref="AF254" si="570">SUM(AF255:AF264)</f>
        <v>0</v>
      </c>
      <c r="AG254" s="170">
        <f t="shared" ref="AG254" si="571">SUM(AG255:AG264)</f>
        <v>68</v>
      </c>
      <c r="AH254" s="170">
        <f t="shared" ref="AH254" si="572">SUM(AH255:AH264)</f>
        <v>34</v>
      </c>
      <c r="AI254" s="170">
        <f t="shared" ref="AI254" si="573">SUM(AI255:AI264)</f>
        <v>0</v>
      </c>
      <c r="AJ254" s="170">
        <f t="shared" ref="AJ254" si="574">SUM(AJ255:AJ264)</f>
        <v>0</v>
      </c>
      <c r="AK254" s="170">
        <f t="shared" ref="AK254" si="575">SUM(AK255:AK264)</f>
        <v>5</v>
      </c>
      <c r="AL254" s="170">
        <f t="shared" ref="AL254" si="576">SUM(AL255:AL264)</f>
        <v>0</v>
      </c>
      <c r="AM254" s="170">
        <f t="shared" ref="AM254" si="577">SUM(AM255:AM264)</f>
        <v>2</v>
      </c>
      <c r="AN254" s="170">
        <f t="shared" ref="AN254" si="578">SUM(AN255:AN264)</f>
        <v>0</v>
      </c>
      <c r="AO254" s="170">
        <f t="shared" ref="AO254" si="579">SUM(AO255:AO264)</f>
        <v>3</v>
      </c>
      <c r="AP254" s="211">
        <f t="shared" ref="AP254" si="580">SUM(AP255:AP264)</f>
        <v>0</v>
      </c>
    </row>
    <row r="255" spans="1:42" s="180" customFormat="1" ht="12" customHeight="1">
      <c r="A255" s="178" t="s">
        <v>627</v>
      </c>
      <c r="B255" s="521" t="s">
        <v>480</v>
      </c>
      <c r="C255" s="522"/>
      <c r="D255" s="218">
        <f t="shared" si="466"/>
        <v>239</v>
      </c>
      <c r="E255" s="517">
        <f t="shared" ref="E255:E257" si="581">+I255+L255+N255+P255+R255+T255+AA255</f>
        <v>23</v>
      </c>
      <c r="F255" s="518"/>
      <c r="G255" s="517">
        <f t="shared" ref="G255:G257" si="582">+K255+M255+O255+Q255+S255+U255+AB255</f>
        <v>13</v>
      </c>
      <c r="H255" s="518"/>
      <c r="I255" s="519"/>
      <c r="J255" s="520"/>
      <c r="K255" s="97"/>
      <c r="L255" s="97"/>
      <c r="M255" s="97"/>
      <c r="N255" s="97">
        <v>23</v>
      </c>
      <c r="O255" s="97">
        <v>13</v>
      </c>
      <c r="P255" s="97"/>
      <c r="Q255" s="97"/>
      <c r="R255" s="97"/>
      <c r="S255" s="97"/>
      <c r="T255" s="97"/>
      <c r="U255" s="97"/>
      <c r="V255" s="164" t="str">
        <f>+A255</f>
        <v xml:space="preserve">MR8111-36 
</v>
      </c>
      <c r="W255" s="432" t="str">
        <f>+B255</f>
        <v>Уурхайн цахилгаанчин</v>
      </c>
      <c r="X255" s="432"/>
      <c r="Y255" s="432"/>
      <c r="Z255" s="184">
        <f t="shared" si="465"/>
        <v>239</v>
      </c>
      <c r="AA255" s="97"/>
      <c r="AB255" s="97"/>
      <c r="AC255" s="45">
        <f t="shared" ref="AC255:AC256" si="583">+AE255+AG255+AI255</f>
        <v>10</v>
      </c>
      <c r="AD255" s="45">
        <f t="shared" ref="AD255:AD256" si="584">+AF255+AH255+AJ255</f>
        <v>6</v>
      </c>
      <c r="AE255" s="97"/>
      <c r="AF255" s="97"/>
      <c r="AG255" s="97">
        <v>10</v>
      </c>
      <c r="AH255" s="97">
        <v>6</v>
      </c>
      <c r="AI255" s="97"/>
      <c r="AJ255" s="97"/>
      <c r="AK255" s="86">
        <f t="shared" ref="AK255:AK256" si="585">+AM255+AO255</f>
        <v>0</v>
      </c>
      <c r="AL255" s="86">
        <f t="shared" ref="AL255:AL256" si="586">+AN255+AP255</f>
        <v>0</v>
      </c>
      <c r="AM255" s="98"/>
      <c r="AN255" s="98"/>
      <c r="AO255" s="98"/>
      <c r="AP255" s="156"/>
    </row>
    <row r="256" spans="1:42" s="180" customFormat="1" ht="12" customHeight="1">
      <c r="A256" s="196" t="s">
        <v>163</v>
      </c>
      <c r="B256" s="511" t="s">
        <v>53</v>
      </c>
      <c r="C256" s="512"/>
      <c r="D256" s="218">
        <f t="shared" si="466"/>
        <v>240</v>
      </c>
      <c r="E256" s="517">
        <f t="shared" si="581"/>
        <v>23</v>
      </c>
      <c r="F256" s="518"/>
      <c r="G256" s="517">
        <f t="shared" si="582"/>
        <v>5</v>
      </c>
      <c r="H256" s="518"/>
      <c r="I256" s="519"/>
      <c r="J256" s="520"/>
      <c r="K256" s="97"/>
      <c r="L256" s="97"/>
      <c r="M256" s="97"/>
      <c r="N256" s="97">
        <v>20</v>
      </c>
      <c r="O256" s="97">
        <v>5</v>
      </c>
      <c r="P256" s="97">
        <v>3</v>
      </c>
      <c r="Q256" s="97"/>
      <c r="R256" s="97"/>
      <c r="S256" s="97"/>
      <c r="T256" s="97"/>
      <c r="U256" s="97"/>
      <c r="V256" s="164" t="str">
        <f t="shared" ref="V256:V264" si="587">+A256</f>
        <v>IM7212-14</v>
      </c>
      <c r="W256" s="432" t="str">
        <f t="shared" ref="W256:W264" si="588">+B256</f>
        <v>Гагнуурчин</v>
      </c>
      <c r="X256" s="432"/>
      <c r="Y256" s="432"/>
      <c r="Z256" s="184">
        <f t="shared" si="465"/>
        <v>240</v>
      </c>
      <c r="AA256" s="97"/>
      <c r="AB256" s="97"/>
      <c r="AC256" s="45">
        <f t="shared" si="583"/>
        <v>11</v>
      </c>
      <c r="AD256" s="45">
        <f t="shared" si="584"/>
        <v>2</v>
      </c>
      <c r="AE256" s="97"/>
      <c r="AF256" s="97"/>
      <c r="AG256" s="97">
        <v>11</v>
      </c>
      <c r="AH256" s="97">
        <v>2</v>
      </c>
      <c r="AI256" s="97"/>
      <c r="AJ256" s="97"/>
      <c r="AK256" s="86">
        <f t="shared" si="585"/>
        <v>0</v>
      </c>
      <c r="AL256" s="86">
        <f t="shared" si="586"/>
        <v>0</v>
      </c>
      <c r="AM256" s="98"/>
      <c r="AN256" s="98"/>
      <c r="AO256" s="98"/>
      <c r="AP256" s="156"/>
    </row>
    <row r="257" spans="1:42" s="180" customFormat="1" ht="12" customHeight="1">
      <c r="A257" s="113" t="s">
        <v>609</v>
      </c>
      <c r="B257" s="511" t="s">
        <v>608</v>
      </c>
      <c r="C257" s="512"/>
      <c r="D257" s="218">
        <f t="shared" si="466"/>
        <v>241</v>
      </c>
      <c r="E257" s="517">
        <f t="shared" si="581"/>
        <v>22</v>
      </c>
      <c r="F257" s="518"/>
      <c r="G257" s="517">
        <f t="shared" si="582"/>
        <v>21</v>
      </c>
      <c r="H257" s="518"/>
      <c r="I257" s="519"/>
      <c r="J257" s="520"/>
      <c r="K257" s="97"/>
      <c r="L257" s="97"/>
      <c r="M257" s="97"/>
      <c r="N257" s="97">
        <v>22</v>
      </c>
      <c r="O257" s="97">
        <v>21</v>
      </c>
      <c r="P257" s="97"/>
      <c r="Q257" s="97"/>
      <c r="R257" s="97"/>
      <c r="S257" s="97"/>
      <c r="T257" s="97"/>
      <c r="U257" s="97"/>
      <c r="V257" s="164" t="str">
        <f t="shared" si="587"/>
        <v>MG6210-28</v>
      </c>
      <c r="W257" s="432" t="str">
        <f t="shared" si="588"/>
        <v>Уул, уурхайн нөхөн сэргээгч</v>
      </c>
      <c r="X257" s="432"/>
      <c r="Y257" s="432"/>
      <c r="Z257" s="184">
        <f t="shared" si="465"/>
        <v>241</v>
      </c>
      <c r="AA257" s="97"/>
      <c r="AB257" s="97"/>
      <c r="AC257" s="45">
        <f t="shared" ref="AC257:AC264" si="589">+AE257+AG257+AI257</f>
        <v>12</v>
      </c>
      <c r="AD257" s="45">
        <f t="shared" ref="AD257:AD264" si="590">+AF257+AH257+AJ257</f>
        <v>11</v>
      </c>
      <c r="AE257" s="97"/>
      <c r="AF257" s="97"/>
      <c r="AG257" s="97">
        <v>12</v>
      </c>
      <c r="AH257" s="97">
        <v>11</v>
      </c>
      <c r="AI257" s="97"/>
      <c r="AJ257" s="97"/>
      <c r="AK257" s="86">
        <f t="shared" ref="AK257:AK264" si="591">+AM257+AO257</f>
        <v>0</v>
      </c>
      <c r="AL257" s="86">
        <f t="shared" ref="AL257:AL264" si="592">+AN257+AP257</f>
        <v>0</v>
      </c>
      <c r="AM257" s="98"/>
      <c r="AN257" s="98"/>
      <c r="AO257" s="98"/>
      <c r="AP257" s="156"/>
    </row>
    <row r="258" spans="1:42" s="180" customFormat="1" ht="12" customHeight="1">
      <c r="A258" s="178" t="s">
        <v>612</v>
      </c>
      <c r="B258" s="521" t="s">
        <v>436</v>
      </c>
      <c r="C258" s="522"/>
      <c r="D258" s="218">
        <f t="shared" si="466"/>
        <v>242</v>
      </c>
      <c r="E258" s="517">
        <f t="shared" ref="E258:E264" si="593">+I258+L258+N258+P258+R258+T258+AA258</f>
        <v>22</v>
      </c>
      <c r="F258" s="518"/>
      <c r="G258" s="517">
        <f t="shared" ref="G258:G264" si="594">+K258+M258+O258+Q258+S258+U258+AB258</f>
        <v>20</v>
      </c>
      <c r="H258" s="518"/>
      <c r="I258" s="519"/>
      <c r="J258" s="520"/>
      <c r="K258" s="97"/>
      <c r="L258" s="97"/>
      <c r="M258" s="97"/>
      <c r="N258" s="97">
        <v>22</v>
      </c>
      <c r="O258" s="97">
        <v>20</v>
      </c>
      <c r="P258" s="97"/>
      <c r="Q258" s="97"/>
      <c r="R258" s="97"/>
      <c r="S258" s="97"/>
      <c r="T258" s="97"/>
      <c r="U258" s="97"/>
      <c r="V258" s="164" t="str">
        <f t="shared" si="587"/>
        <v xml:space="preserve">MR8111-15 
</v>
      </c>
      <c r="W258" s="432" t="str">
        <f t="shared" si="588"/>
        <v>Хөвүүлэн баяжуулахын оператор</v>
      </c>
      <c r="X258" s="432"/>
      <c r="Y258" s="432"/>
      <c r="Z258" s="184">
        <f t="shared" si="465"/>
        <v>242</v>
      </c>
      <c r="AA258" s="97"/>
      <c r="AB258" s="97"/>
      <c r="AC258" s="45">
        <f t="shared" si="589"/>
        <v>12</v>
      </c>
      <c r="AD258" s="45">
        <f t="shared" si="590"/>
        <v>10</v>
      </c>
      <c r="AE258" s="97"/>
      <c r="AF258" s="97"/>
      <c r="AG258" s="97">
        <v>12</v>
      </c>
      <c r="AH258" s="97">
        <v>10</v>
      </c>
      <c r="AI258" s="97"/>
      <c r="AJ258" s="97"/>
      <c r="AK258" s="86">
        <f t="shared" si="591"/>
        <v>1</v>
      </c>
      <c r="AL258" s="86">
        <f t="shared" si="592"/>
        <v>0</v>
      </c>
      <c r="AM258" s="98">
        <v>1</v>
      </c>
      <c r="AN258" s="98"/>
      <c r="AO258" s="98"/>
      <c r="AP258" s="156"/>
    </row>
    <row r="259" spans="1:42" s="180" customFormat="1" ht="12" customHeight="1">
      <c r="A259" s="178" t="s">
        <v>610</v>
      </c>
      <c r="B259" s="521" t="s">
        <v>481</v>
      </c>
      <c r="C259" s="522"/>
      <c r="D259" s="218">
        <f t="shared" si="466"/>
        <v>243</v>
      </c>
      <c r="E259" s="517">
        <f t="shared" si="593"/>
        <v>16</v>
      </c>
      <c r="F259" s="518"/>
      <c r="G259" s="517">
        <f t="shared" si="594"/>
        <v>2</v>
      </c>
      <c r="H259" s="518"/>
      <c r="I259" s="519"/>
      <c r="J259" s="520"/>
      <c r="K259" s="97"/>
      <c r="L259" s="97"/>
      <c r="M259" s="97"/>
      <c r="N259" s="97">
        <v>16</v>
      </c>
      <c r="O259" s="97">
        <v>2</v>
      </c>
      <c r="P259" s="97"/>
      <c r="Q259" s="97"/>
      <c r="R259" s="97"/>
      <c r="S259" s="97"/>
      <c r="T259" s="97"/>
      <c r="U259" s="97"/>
      <c r="V259" s="164" t="str">
        <f t="shared" si="587"/>
        <v xml:space="preserve">МR8111-23 
</v>
      </c>
      <c r="W259" s="432" t="str">
        <f t="shared" si="588"/>
        <v xml:space="preserve">Уурхайн механик  
</v>
      </c>
      <c r="X259" s="432"/>
      <c r="Y259" s="432"/>
      <c r="Z259" s="184">
        <f t="shared" si="465"/>
        <v>243</v>
      </c>
      <c r="AA259" s="97"/>
      <c r="AB259" s="97"/>
      <c r="AC259" s="45">
        <f t="shared" si="589"/>
        <v>9</v>
      </c>
      <c r="AD259" s="45">
        <f t="shared" si="590"/>
        <v>1</v>
      </c>
      <c r="AE259" s="97"/>
      <c r="AF259" s="97"/>
      <c r="AG259" s="97">
        <v>9</v>
      </c>
      <c r="AH259" s="97">
        <v>1</v>
      </c>
      <c r="AI259" s="97"/>
      <c r="AJ259" s="97"/>
      <c r="AK259" s="86">
        <f t="shared" si="591"/>
        <v>0</v>
      </c>
      <c r="AL259" s="86">
        <f t="shared" si="592"/>
        <v>0</v>
      </c>
      <c r="AM259" s="98"/>
      <c r="AN259" s="98"/>
      <c r="AO259" s="98"/>
      <c r="AP259" s="156"/>
    </row>
    <row r="260" spans="1:42" s="180" customFormat="1" ht="12" customHeight="1">
      <c r="A260" s="196" t="s">
        <v>57</v>
      </c>
      <c r="B260" s="511" t="s">
        <v>52</v>
      </c>
      <c r="C260" s="512"/>
      <c r="D260" s="218">
        <f t="shared" si="466"/>
        <v>244</v>
      </c>
      <c r="E260" s="517">
        <f t="shared" si="593"/>
        <v>21</v>
      </c>
      <c r="F260" s="518"/>
      <c r="G260" s="517">
        <f t="shared" si="594"/>
        <v>5</v>
      </c>
      <c r="H260" s="518"/>
      <c r="I260" s="519"/>
      <c r="J260" s="520"/>
      <c r="K260" s="97"/>
      <c r="L260" s="97"/>
      <c r="M260" s="97"/>
      <c r="N260" s="97">
        <v>21</v>
      </c>
      <c r="O260" s="97">
        <v>5</v>
      </c>
      <c r="P260" s="97"/>
      <c r="Q260" s="97"/>
      <c r="R260" s="97"/>
      <c r="S260" s="97"/>
      <c r="T260" s="97"/>
      <c r="U260" s="97"/>
      <c r="V260" s="164" t="str">
        <f t="shared" si="587"/>
        <v>TC8211-20</v>
      </c>
      <c r="W260" s="432" t="str">
        <f t="shared" si="588"/>
        <v>Автомашины засварчин</v>
      </c>
      <c r="X260" s="432"/>
      <c r="Y260" s="432"/>
      <c r="Z260" s="184">
        <f t="shared" si="465"/>
        <v>244</v>
      </c>
      <c r="AA260" s="97"/>
      <c r="AB260" s="97"/>
      <c r="AC260" s="45">
        <f t="shared" si="589"/>
        <v>7</v>
      </c>
      <c r="AD260" s="45">
        <f t="shared" si="590"/>
        <v>0</v>
      </c>
      <c r="AE260" s="97"/>
      <c r="AF260" s="97"/>
      <c r="AG260" s="97">
        <v>7</v>
      </c>
      <c r="AH260" s="97">
        <v>0</v>
      </c>
      <c r="AI260" s="97"/>
      <c r="AJ260" s="97"/>
      <c r="AK260" s="86">
        <f t="shared" si="591"/>
        <v>0</v>
      </c>
      <c r="AL260" s="86">
        <f t="shared" si="592"/>
        <v>0</v>
      </c>
      <c r="AM260" s="98"/>
      <c r="AN260" s="98"/>
      <c r="AO260" s="98"/>
      <c r="AP260" s="156"/>
    </row>
    <row r="261" spans="1:42" s="180" customFormat="1" ht="12" customHeight="1">
      <c r="A261" s="178" t="s">
        <v>628</v>
      </c>
      <c r="B261" s="521" t="s">
        <v>482</v>
      </c>
      <c r="C261" s="522"/>
      <c r="D261" s="218">
        <f t="shared" si="466"/>
        <v>245</v>
      </c>
      <c r="E261" s="517">
        <f t="shared" si="593"/>
        <v>14</v>
      </c>
      <c r="F261" s="518"/>
      <c r="G261" s="517">
        <f t="shared" si="594"/>
        <v>9</v>
      </c>
      <c r="H261" s="518"/>
      <c r="I261" s="519"/>
      <c r="J261" s="520"/>
      <c r="K261" s="97"/>
      <c r="L261" s="97"/>
      <c r="M261" s="97"/>
      <c r="N261" s="97">
        <v>14</v>
      </c>
      <c r="O261" s="97">
        <v>9</v>
      </c>
      <c r="P261" s="97"/>
      <c r="Q261" s="97"/>
      <c r="R261" s="97"/>
      <c r="S261" s="97"/>
      <c r="T261" s="97"/>
      <c r="U261" s="97"/>
      <c r="V261" s="164" t="str">
        <f t="shared" si="587"/>
        <v>MT8111-37</v>
      </c>
      <c r="W261" s="432" t="str">
        <f t="shared" si="588"/>
        <v xml:space="preserve">Тээрэм бутлуурын оператор  
</v>
      </c>
      <c r="X261" s="432"/>
      <c r="Y261" s="432"/>
      <c r="Z261" s="184">
        <f t="shared" si="465"/>
        <v>245</v>
      </c>
      <c r="AA261" s="97"/>
      <c r="AB261" s="97"/>
      <c r="AC261" s="45">
        <f t="shared" si="589"/>
        <v>6</v>
      </c>
      <c r="AD261" s="45">
        <f t="shared" si="590"/>
        <v>4</v>
      </c>
      <c r="AE261" s="97"/>
      <c r="AF261" s="97"/>
      <c r="AG261" s="97">
        <v>6</v>
      </c>
      <c r="AH261" s="97">
        <v>4</v>
      </c>
      <c r="AI261" s="97"/>
      <c r="AJ261" s="97"/>
      <c r="AK261" s="86">
        <f t="shared" si="591"/>
        <v>0</v>
      </c>
      <c r="AL261" s="86">
        <f t="shared" si="592"/>
        <v>0</v>
      </c>
      <c r="AM261" s="98"/>
      <c r="AN261" s="98"/>
      <c r="AO261" s="98"/>
      <c r="AP261" s="156"/>
    </row>
    <row r="262" spans="1:42" s="180" customFormat="1" ht="12" customHeight="1">
      <c r="A262" s="212" t="s">
        <v>305</v>
      </c>
      <c r="B262" s="513" t="s">
        <v>602</v>
      </c>
      <c r="C262" s="514"/>
      <c r="D262" s="218">
        <f t="shared" si="466"/>
        <v>246</v>
      </c>
      <c r="E262" s="517">
        <f t="shared" si="593"/>
        <v>3</v>
      </c>
      <c r="F262" s="518"/>
      <c r="G262" s="517">
        <f t="shared" si="594"/>
        <v>1</v>
      </c>
      <c r="H262" s="518"/>
      <c r="I262" s="519"/>
      <c r="J262" s="520"/>
      <c r="K262" s="97"/>
      <c r="L262" s="97"/>
      <c r="M262" s="97"/>
      <c r="N262" s="97"/>
      <c r="O262" s="97"/>
      <c r="P262" s="97">
        <v>3</v>
      </c>
      <c r="Q262" s="97">
        <v>1</v>
      </c>
      <c r="R262" s="97"/>
      <c r="S262" s="97"/>
      <c r="T262" s="97"/>
      <c r="U262" s="97"/>
      <c r="V262" s="164" t="str">
        <f t="shared" si="587"/>
        <v>IM7223-17</v>
      </c>
      <c r="W262" s="432" t="str">
        <f t="shared" si="588"/>
        <v>Метал боловсруулах машины оператор /токарь-фрезер/</v>
      </c>
      <c r="X262" s="432"/>
      <c r="Y262" s="432"/>
      <c r="Z262" s="184">
        <f t="shared" si="465"/>
        <v>246</v>
      </c>
      <c r="AA262" s="97"/>
      <c r="AB262" s="97"/>
      <c r="AC262" s="45">
        <f t="shared" si="589"/>
        <v>0</v>
      </c>
      <c r="AD262" s="45">
        <f t="shared" si="590"/>
        <v>0</v>
      </c>
      <c r="AE262" s="97"/>
      <c r="AF262" s="97"/>
      <c r="AG262" s="97"/>
      <c r="AH262" s="97"/>
      <c r="AI262" s="97"/>
      <c r="AJ262" s="97"/>
      <c r="AK262" s="86">
        <f t="shared" si="591"/>
        <v>1</v>
      </c>
      <c r="AL262" s="86">
        <f t="shared" si="592"/>
        <v>0</v>
      </c>
      <c r="AM262" s="98"/>
      <c r="AN262" s="98"/>
      <c r="AO262" s="98">
        <v>1</v>
      </c>
      <c r="AP262" s="156"/>
    </row>
    <row r="263" spans="1:42" s="180" customFormat="1" ht="12" customHeight="1">
      <c r="A263" s="178" t="s">
        <v>607</v>
      </c>
      <c r="B263" s="521" t="s">
        <v>333</v>
      </c>
      <c r="C263" s="522"/>
      <c r="D263" s="218">
        <f t="shared" si="466"/>
        <v>247</v>
      </c>
      <c r="E263" s="517">
        <f t="shared" si="593"/>
        <v>13</v>
      </c>
      <c r="F263" s="518"/>
      <c r="G263" s="517">
        <f t="shared" si="594"/>
        <v>0</v>
      </c>
      <c r="H263" s="518"/>
      <c r="I263" s="519"/>
      <c r="J263" s="520"/>
      <c r="K263" s="97"/>
      <c r="L263" s="97"/>
      <c r="M263" s="97"/>
      <c r="N263" s="97"/>
      <c r="O263" s="97"/>
      <c r="P263" s="97">
        <v>13</v>
      </c>
      <c r="Q263" s="97"/>
      <c r="R263" s="97"/>
      <c r="S263" s="97"/>
      <c r="T263" s="97"/>
      <c r="U263" s="97"/>
      <c r="V263" s="164" t="str">
        <f t="shared" si="587"/>
        <v>MT7233-17</v>
      </c>
      <c r="W263" s="432" t="str">
        <f t="shared" si="588"/>
        <v>Уул уурхайн машин, тоног төхөөрөмжийн механик</v>
      </c>
      <c r="X263" s="432"/>
      <c r="Y263" s="432"/>
      <c r="Z263" s="184">
        <f t="shared" si="465"/>
        <v>247</v>
      </c>
      <c r="AA263" s="97"/>
      <c r="AB263" s="97"/>
      <c r="AC263" s="45">
        <f t="shared" si="589"/>
        <v>0</v>
      </c>
      <c r="AD263" s="45">
        <f t="shared" si="590"/>
        <v>0</v>
      </c>
      <c r="AE263" s="97"/>
      <c r="AF263" s="97"/>
      <c r="AG263" s="97"/>
      <c r="AH263" s="97"/>
      <c r="AI263" s="97"/>
      <c r="AJ263" s="97"/>
      <c r="AK263" s="86">
        <f t="shared" si="591"/>
        <v>2</v>
      </c>
      <c r="AL263" s="86">
        <f t="shared" si="592"/>
        <v>0</v>
      </c>
      <c r="AM263" s="98"/>
      <c r="AN263" s="98"/>
      <c r="AO263" s="98">
        <v>2</v>
      </c>
      <c r="AP263" s="156"/>
    </row>
    <row r="264" spans="1:42" s="180" customFormat="1" ht="12" customHeight="1">
      <c r="A264" s="178" t="s">
        <v>276</v>
      </c>
      <c r="B264" s="521" t="s">
        <v>483</v>
      </c>
      <c r="C264" s="522"/>
      <c r="D264" s="218">
        <f t="shared" si="466"/>
        <v>248</v>
      </c>
      <c r="E264" s="517">
        <f t="shared" si="593"/>
        <v>5</v>
      </c>
      <c r="F264" s="518"/>
      <c r="G264" s="517">
        <f t="shared" si="594"/>
        <v>3</v>
      </c>
      <c r="H264" s="518"/>
      <c r="I264" s="519"/>
      <c r="J264" s="520"/>
      <c r="K264" s="97"/>
      <c r="L264" s="97"/>
      <c r="M264" s="97"/>
      <c r="N264" s="97"/>
      <c r="O264" s="97"/>
      <c r="P264" s="97">
        <v>5</v>
      </c>
      <c r="Q264" s="97">
        <v>3</v>
      </c>
      <c r="R264" s="97"/>
      <c r="S264" s="97"/>
      <c r="T264" s="97"/>
      <c r="U264" s="97"/>
      <c r="V264" s="164" t="str">
        <f t="shared" si="587"/>
        <v>IM7411-11</v>
      </c>
      <c r="W264" s="432" t="str">
        <f t="shared" si="588"/>
        <v xml:space="preserve">Цахилгаанчин </v>
      </c>
      <c r="X264" s="432"/>
      <c r="Y264" s="432"/>
      <c r="Z264" s="184">
        <f t="shared" si="465"/>
        <v>248</v>
      </c>
      <c r="AA264" s="97"/>
      <c r="AB264" s="97"/>
      <c r="AC264" s="45">
        <f t="shared" si="589"/>
        <v>1</v>
      </c>
      <c r="AD264" s="45">
        <f t="shared" si="590"/>
        <v>0</v>
      </c>
      <c r="AE264" s="97"/>
      <c r="AF264" s="97"/>
      <c r="AG264" s="97">
        <v>1</v>
      </c>
      <c r="AH264" s="97"/>
      <c r="AI264" s="97"/>
      <c r="AJ264" s="97"/>
      <c r="AK264" s="86">
        <f t="shared" si="591"/>
        <v>1</v>
      </c>
      <c r="AL264" s="86">
        <f t="shared" si="592"/>
        <v>0</v>
      </c>
      <c r="AM264" s="98">
        <v>1</v>
      </c>
      <c r="AN264" s="98"/>
      <c r="AO264" s="98"/>
      <c r="AP264" s="156"/>
    </row>
    <row r="265" spans="1:42" s="87" customFormat="1">
      <c r="A265" s="458" t="s">
        <v>155</v>
      </c>
      <c r="B265" s="534"/>
      <c r="C265" s="459"/>
      <c r="D265" s="39">
        <f t="shared" si="466"/>
        <v>249</v>
      </c>
      <c r="E265" s="460">
        <f>+E266+E280+E288+E292+E302+E306+E309+E316+E322+E330+E335+E340+E348+E352+E360+E370+E375+E384+E390+E395+E399+E403</f>
        <v>3919</v>
      </c>
      <c r="F265" s="460"/>
      <c r="G265" s="460">
        <f>+G266+G280+G288+G292+G302+G306+G309+G316+G322+G330+G335+G340+G348+G352+G360+G370+G375+G384+G390+G395+G399+G403</f>
        <v>2124</v>
      </c>
      <c r="H265" s="460"/>
      <c r="I265" s="460">
        <f>+I266+I280+I288+I292+I302+I306+I309+I316+I322+I330+I335+I340+I348+I352+I360+I370+I375+I384+I390+I395+I399+I403</f>
        <v>0</v>
      </c>
      <c r="J265" s="460"/>
      <c r="K265" s="169">
        <f t="shared" ref="K265:U265" si="595">+K266+K280+K288+K292+K302+K306+K309+K316+K322+K330+K335+K340+K348+K352+K360+K370+K375+K384+K390+K395+K399+K403</f>
        <v>0</v>
      </c>
      <c r="L265" s="169">
        <f t="shared" si="595"/>
        <v>30</v>
      </c>
      <c r="M265" s="169">
        <f t="shared" si="595"/>
        <v>9</v>
      </c>
      <c r="N265" s="169">
        <f t="shared" si="595"/>
        <v>3347</v>
      </c>
      <c r="O265" s="169">
        <f t="shared" si="595"/>
        <v>1853</v>
      </c>
      <c r="P265" s="169">
        <f t="shared" si="595"/>
        <v>446</v>
      </c>
      <c r="Q265" s="169">
        <f t="shared" si="595"/>
        <v>253</v>
      </c>
      <c r="R265" s="169">
        <f t="shared" si="595"/>
        <v>82</v>
      </c>
      <c r="S265" s="169">
        <f t="shared" si="595"/>
        <v>9</v>
      </c>
      <c r="T265" s="169">
        <f t="shared" si="595"/>
        <v>14</v>
      </c>
      <c r="U265" s="169">
        <f t="shared" si="595"/>
        <v>0</v>
      </c>
      <c r="V265" s="458" t="str">
        <f t="shared" si="409"/>
        <v>ТӨРИЙН БУС МСҮТ ДҮН-22</v>
      </c>
      <c r="W265" s="534"/>
      <c r="X265" s="534"/>
      <c r="Y265" s="459"/>
      <c r="Z265" s="255">
        <f t="shared" si="465"/>
        <v>249</v>
      </c>
      <c r="AA265" s="169">
        <f t="shared" ref="AA265:AP265" si="596">+AA266+AA280+AA288+AA292+AA302+AA306+AA309+AA316+AA322+AA330+AA335+AA340+AA348+AA352+AA360+AA370+AA375+AA384+AA390+AA395+AA399+AA403</f>
        <v>0</v>
      </c>
      <c r="AB265" s="169">
        <f t="shared" si="596"/>
        <v>0</v>
      </c>
      <c r="AC265" s="169">
        <f t="shared" si="596"/>
        <v>2400</v>
      </c>
      <c r="AD265" s="169">
        <f t="shared" si="596"/>
        <v>1258</v>
      </c>
      <c r="AE265" s="169">
        <f t="shared" si="596"/>
        <v>30</v>
      </c>
      <c r="AF265" s="169">
        <f t="shared" si="596"/>
        <v>9</v>
      </c>
      <c r="AG265" s="169">
        <f t="shared" si="596"/>
        <v>2277</v>
      </c>
      <c r="AH265" s="169">
        <f t="shared" si="596"/>
        <v>1240</v>
      </c>
      <c r="AI265" s="169">
        <f t="shared" si="596"/>
        <v>93</v>
      </c>
      <c r="AJ265" s="169">
        <f t="shared" si="596"/>
        <v>9</v>
      </c>
      <c r="AK265" s="169">
        <f t="shared" si="596"/>
        <v>62</v>
      </c>
      <c r="AL265" s="169">
        <f t="shared" si="596"/>
        <v>37</v>
      </c>
      <c r="AM265" s="169">
        <f t="shared" si="596"/>
        <v>1</v>
      </c>
      <c r="AN265" s="169">
        <f t="shared" si="596"/>
        <v>1</v>
      </c>
      <c r="AO265" s="169">
        <f t="shared" si="596"/>
        <v>61</v>
      </c>
      <c r="AP265" s="227">
        <f t="shared" si="596"/>
        <v>36</v>
      </c>
    </row>
    <row r="266" spans="1:42" s="89" customFormat="1">
      <c r="A266" s="527" t="s">
        <v>541</v>
      </c>
      <c r="B266" s="528"/>
      <c r="C266" s="529"/>
      <c r="D266" s="250">
        <f t="shared" si="466"/>
        <v>250</v>
      </c>
      <c r="E266" s="530">
        <f>SUM(E267:F279)</f>
        <v>412</v>
      </c>
      <c r="F266" s="531"/>
      <c r="G266" s="530">
        <f t="shared" ref="G266" si="597">SUM(G267:H279)</f>
        <v>236</v>
      </c>
      <c r="H266" s="531"/>
      <c r="I266" s="530">
        <f t="shared" ref="I266" si="598">SUM(I267:J279)</f>
        <v>0</v>
      </c>
      <c r="J266" s="531"/>
      <c r="K266" s="170">
        <f>SUM(K267:K279)</f>
        <v>0</v>
      </c>
      <c r="L266" s="170">
        <f t="shared" ref="L266:U266" si="599">SUM(L267:L279)</f>
        <v>0</v>
      </c>
      <c r="M266" s="170">
        <f t="shared" si="599"/>
        <v>0</v>
      </c>
      <c r="N266" s="170">
        <f t="shared" si="599"/>
        <v>356</v>
      </c>
      <c r="O266" s="170">
        <f t="shared" si="599"/>
        <v>207</v>
      </c>
      <c r="P266" s="170">
        <f t="shared" si="599"/>
        <v>56</v>
      </c>
      <c r="Q266" s="170">
        <f t="shared" si="599"/>
        <v>29</v>
      </c>
      <c r="R266" s="170">
        <f t="shared" si="599"/>
        <v>0</v>
      </c>
      <c r="S266" s="170">
        <f t="shared" si="599"/>
        <v>0</v>
      </c>
      <c r="T266" s="170">
        <f t="shared" si="599"/>
        <v>0</v>
      </c>
      <c r="U266" s="170">
        <f t="shared" si="599"/>
        <v>0</v>
      </c>
      <c r="V266" s="535" t="str">
        <f t="shared" si="409"/>
        <v>20.Архангай аймаг дахь "Булган" МСҮТ</v>
      </c>
      <c r="W266" s="536"/>
      <c r="X266" s="536"/>
      <c r="Y266" s="537"/>
      <c r="Z266" s="256">
        <f t="shared" si="465"/>
        <v>250</v>
      </c>
      <c r="AA266" s="170">
        <f t="shared" ref="AA266" si="600">SUM(AA267:AA279)</f>
        <v>0</v>
      </c>
      <c r="AB266" s="170">
        <f t="shared" ref="AB266" si="601">SUM(AB267:AB279)</f>
        <v>0</v>
      </c>
      <c r="AC266" s="170">
        <f t="shared" ref="AC266" si="602">SUM(AC267:AC279)</f>
        <v>151</v>
      </c>
      <c r="AD266" s="170">
        <f t="shared" ref="AD266" si="603">SUM(AD267:AD279)</f>
        <v>78</v>
      </c>
      <c r="AE266" s="170">
        <f t="shared" ref="AE266" si="604">SUM(AE267:AE279)</f>
        <v>0</v>
      </c>
      <c r="AF266" s="170">
        <f t="shared" ref="AF266" si="605">SUM(AF267:AF279)</f>
        <v>0</v>
      </c>
      <c r="AG266" s="170">
        <f t="shared" ref="AG266" si="606">SUM(AG267:AG279)</f>
        <v>151</v>
      </c>
      <c r="AH266" s="170">
        <f t="shared" ref="AH266" si="607">SUM(AH267:AH279)</f>
        <v>78</v>
      </c>
      <c r="AI266" s="170">
        <f t="shared" ref="AI266" si="608">SUM(AI267:AI279)</f>
        <v>0</v>
      </c>
      <c r="AJ266" s="170">
        <f t="shared" ref="AJ266" si="609">SUM(AJ267:AJ279)</f>
        <v>0</v>
      </c>
      <c r="AK266" s="170">
        <f t="shared" ref="AK266" si="610">SUM(AK267:AK279)</f>
        <v>2</v>
      </c>
      <c r="AL266" s="170">
        <f t="shared" ref="AL266" si="611">SUM(AL267:AL279)</f>
        <v>0</v>
      </c>
      <c r="AM266" s="170">
        <f t="shared" ref="AM266" si="612">SUM(AM267:AM279)</f>
        <v>0</v>
      </c>
      <c r="AN266" s="170">
        <f t="shared" ref="AN266" si="613">SUM(AN267:AN279)</f>
        <v>0</v>
      </c>
      <c r="AO266" s="170">
        <f t="shared" ref="AO266" si="614">SUM(AO267:AO279)</f>
        <v>2</v>
      </c>
      <c r="AP266" s="211">
        <f t="shared" ref="AP266" si="615">SUM(AP267:AP279)</f>
        <v>0</v>
      </c>
    </row>
    <row r="267" spans="1:42" s="88" customFormat="1">
      <c r="A267" s="196" t="s">
        <v>58</v>
      </c>
      <c r="B267" s="511" t="s">
        <v>208</v>
      </c>
      <c r="C267" s="512"/>
      <c r="D267" s="218">
        <f t="shared" si="466"/>
        <v>251</v>
      </c>
      <c r="E267" s="504">
        <f t="shared" ref="E267:E283" si="616">+I267+L267+N267+P267+R267+T267+AA267</f>
        <v>20</v>
      </c>
      <c r="F267" s="505"/>
      <c r="G267" s="504">
        <f t="shared" ref="G267:G283" si="617">+K267+M267+O267+Q267+S267+U267+AB267</f>
        <v>8</v>
      </c>
      <c r="H267" s="505"/>
      <c r="I267" s="502"/>
      <c r="J267" s="503"/>
      <c r="K267" s="129"/>
      <c r="L267" s="129"/>
      <c r="M267" s="129"/>
      <c r="N267" s="129">
        <v>20</v>
      </c>
      <c r="O267" s="129">
        <v>8</v>
      </c>
      <c r="P267" s="129"/>
      <c r="Q267" s="129"/>
      <c r="R267" s="129"/>
      <c r="S267" s="129"/>
      <c r="T267" s="129"/>
      <c r="U267" s="129"/>
      <c r="V267" s="117" t="str">
        <f>+A267</f>
        <v>CF7112-19</v>
      </c>
      <c r="W267" s="432" t="str">
        <f>+B267</f>
        <v>Барилгын өрөг угсрагч</v>
      </c>
      <c r="X267" s="432"/>
      <c r="Y267" s="432"/>
      <c r="Z267" s="184">
        <f t="shared" si="465"/>
        <v>251</v>
      </c>
      <c r="AA267" s="129"/>
      <c r="AB267" s="129"/>
      <c r="AC267" s="45">
        <f t="shared" ref="AC267:AC276" si="618">+AE267+AG267+AI267</f>
        <v>10</v>
      </c>
      <c r="AD267" s="45">
        <f t="shared" ref="AD267:AD276" si="619">+AF267+AH267+AJ267</f>
        <v>3</v>
      </c>
      <c r="AE267" s="129"/>
      <c r="AF267" s="129"/>
      <c r="AG267" s="129">
        <v>10</v>
      </c>
      <c r="AH267" s="129">
        <v>3</v>
      </c>
      <c r="AI267" s="129"/>
      <c r="AJ267" s="129"/>
      <c r="AK267" s="86">
        <f t="shared" ref="AK267:AK276" si="620">+AM267+AO267</f>
        <v>0</v>
      </c>
      <c r="AL267" s="86">
        <f t="shared" ref="AL267:AL276" si="621">+AN267+AP267</f>
        <v>0</v>
      </c>
      <c r="AM267" s="42"/>
      <c r="AN267" s="42"/>
      <c r="AO267" s="42"/>
      <c r="AP267" s="258"/>
    </row>
    <row r="268" spans="1:42" s="88" customFormat="1">
      <c r="A268" s="196" t="s">
        <v>55</v>
      </c>
      <c r="B268" s="511" t="s">
        <v>175</v>
      </c>
      <c r="C268" s="512"/>
      <c r="D268" s="218">
        <f t="shared" si="466"/>
        <v>252</v>
      </c>
      <c r="E268" s="504">
        <f t="shared" si="616"/>
        <v>49</v>
      </c>
      <c r="F268" s="505"/>
      <c r="G268" s="504">
        <f t="shared" si="617"/>
        <v>8</v>
      </c>
      <c r="H268" s="505"/>
      <c r="I268" s="502"/>
      <c r="J268" s="503"/>
      <c r="K268" s="129"/>
      <c r="L268" s="129"/>
      <c r="M268" s="129"/>
      <c r="N268" s="129">
        <v>29</v>
      </c>
      <c r="O268" s="129">
        <v>8</v>
      </c>
      <c r="P268" s="129">
        <v>20</v>
      </c>
      <c r="Q268" s="129">
        <v>0</v>
      </c>
      <c r="R268" s="129"/>
      <c r="S268" s="129"/>
      <c r="T268" s="129"/>
      <c r="U268" s="129"/>
      <c r="V268" s="117" t="str">
        <f t="shared" ref="V268:V279" si="622">+A268</f>
        <v>CF7123-20</v>
      </c>
      <c r="W268" s="432" t="str">
        <f t="shared" ref="W268:W279" si="623">+B268</f>
        <v>Барилгын засал-чимэглэлчин</v>
      </c>
      <c r="X268" s="432"/>
      <c r="Y268" s="432"/>
      <c r="Z268" s="184">
        <f t="shared" si="465"/>
        <v>252</v>
      </c>
      <c r="AA268" s="129"/>
      <c r="AB268" s="129"/>
      <c r="AC268" s="45">
        <f t="shared" si="618"/>
        <v>15</v>
      </c>
      <c r="AD268" s="45">
        <f t="shared" si="619"/>
        <v>2</v>
      </c>
      <c r="AE268" s="129"/>
      <c r="AF268" s="129"/>
      <c r="AG268" s="129">
        <v>15</v>
      </c>
      <c r="AH268" s="129">
        <v>2</v>
      </c>
      <c r="AI268" s="129"/>
      <c r="AJ268" s="129"/>
      <c r="AK268" s="86">
        <f t="shared" si="620"/>
        <v>2</v>
      </c>
      <c r="AL268" s="86">
        <f t="shared" si="621"/>
        <v>0</v>
      </c>
      <c r="AM268" s="42"/>
      <c r="AN268" s="42"/>
      <c r="AO268" s="42">
        <v>2</v>
      </c>
      <c r="AP268" s="258">
        <v>0</v>
      </c>
    </row>
    <row r="269" spans="1:42" s="88" customFormat="1">
      <c r="A269" s="212" t="s">
        <v>191</v>
      </c>
      <c r="B269" s="455" t="s">
        <v>59</v>
      </c>
      <c r="C269" s="456"/>
      <c r="D269" s="218">
        <f t="shared" si="466"/>
        <v>253</v>
      </c>
      <c r="E269" s="504">
        <f t="shared" si="616"/>
        <v>20</v>
      </c>
      <c r="F269" s="505"/>
      <c r="G269" s="504">
        <f t="shared" si="617"/>
        <v>9</v>
      </c>
      <c r="H269" s="505"/>
      <c r="I269" s="502"/>
      <c r="J269" s="503"/>
      <c r="K269" s="129"/>
      <c r="L269" s="129"/>
      <c r="M269" s="129"/>
      <c r="N269" s="129">
        <v>20</v>
      </c>
      <c r="O269" s="129">
        <v>9</v>
      </c>
      <c r="P269" s="129"/>
      <c r="Q269" s="129"/>
      <c r="R269" s="129"/>
      <c r="S269" s="129"/>
      <c r="T269" s="129"/>
      <c r="U269" s="129"/>
      <c r="V269" s="117" t="str">
        <f t="shared" si="622"/>
        <v>CF7114-20</v>
      </c>
      <c r="W269" s="432" t="str">
        <f t="shared" si="623"/>
        <v>Бетон арматурчин</v>
      </c>
      <c r="X269" s="432"/>
      <c r="Y269" s="432"/>
      <c r="Z269" s="184">
        <f t="shared" si="465"/>
        <v>253</v>
      </c>
      <c r="AA269" s="129"/>
      <c r="AB269" s="129"/>
      <c r="AC269" s="45">
        <f t="shared" si="618"/>
        <v>10</v>
      </c>
      <c r="AD269" s="45">
        <f t="shared" si="619"/>
        <v>2</v>
      </c>
      <c r="AE269" s="129"/>
      <c r="AF269" s="129"/>
      <c r="AG269" s="129">
        <v>10</v>
      </c>
      <c r="AH269" s="129">
        <v>2</v>
      </c>
      <c r="AI269" s="129"/>
      <c r="AJ269" s="129"/>
      <c r="AK269" s="86">
        <f t="shared" si="620"/>
        <v>0</v>
      </c>
      <c r="AL269" s="86">
        <f t="shared" si="621"/>
        <v>0</v>
      </c>
      <c r="AM269" s="42"/>
      <c r="AN269" s="42"/>
      <c r="AO269" s="42"/>
      <c r="AP269" s="258"/>
    </row>
    <row r="270" spans="1:42" s="88" customFormat="1">
      <c r="A270" s="212" t="s">
        <v>176</v>
      </c>
      <c r="B270" s="513" t="s">
        <v>173</v>
      </c>
      <c r="C270" s="514"/>
      <c r="D270" s="218">
        <f t="shared" si="466"/>
        <v>254</v>
      </c>
      <c r="E270" s="504">
        <f t="shared" si="616"/>
        <v>29</v>
      </c>
      <c r="F270" s="505"/>
      <c r="G270" s="504">
        <f t="shared" si="617"/>
        <v>5</v>
      </c>
      <c r="H270" s="505"/>
      <c r="I270" s="502"/>
      <c r="J270" s="503"/>
      <c r="K270" s="129"/>
      <c r="L270" s="129"/>
      <c r="M270" s="129"/>
      <c r="N270" s="129">
        <v>29</v>
      </c>
      <c r="O270" s="129">
        <v>5</v>
      </c>
      <c r="P270" s="129"/>
      <c r="Q270" s="129"/>
      <c r="R270" s="129"/>
      <c r="S270" s="129"/>
      <c r="T270" s="129"/>
      <c r="U270" s="129"/>
      <c r="V270" s="117" t="str">
        <f t="shared" si="622"/>
        <v>CF7126-36</v>
      </c>
      <c r="W270" s="432" t="str">
        <f t="shared" si="623"/>
        <v>Барилгын сантехникч</v>
      </c>
      <c r="X270" s="432"/>
      <c r="Y270" s="432"/>
      <c r="Z270" s="184">
        <f t="shared" si="465"/>
        <v>254</v>
      </c>
      <c r="AA270" s="129"/>
      <c r="AB270" s="129"/>
      <c r="AC270" s="45">
        <f t="shared" si="618"/>
        <v>14</v>
      </c>
      <c r="AD270" s="45">
        <f t="shared" si="619"/>
        <v>0</v>
      </c>
      <c r="AE270" s="129"/>
      <c r="AF270" s="129"/>
      <c r="AG270" s="129">
        <v>14</v>
      </c>
      <c r="AH270" s="129">
        <v>0</v>
      </c>
      <c r="AI270" s="129"/>
      <c r="AJ270" s="129"/>
      <c r="AK270" s="86">
        <f t="shared" si="620"/>
        <v>0</v>
      </c>
      <c r="AL270" s="86">
        <f t="shared" si="621"/>
        <v>0</v>
      </c>
      <c r="AM270" s="42"/>
      <c r="AN270" s="42"/>
      <c r="AO270" s="42"/>
      <c r="AP270" s="258"/>
    </row>
    <row r="271" spans="1:42" s="88" customFormat="1">
      <c r="A271" s="196" t="s">
        <v>188</v>
      </c>
      <c r="B271" s="511" t="s">
        <v>189</v>
      </c>
      <c r="C271" s="512"/>
      <c r="D271" s="218">
        <f t="shared" si="466"/>
        <v>255</v>
      </c>
      <c r="E271" s="504">
        <f t="shared" ref="E271:E279" si="624">+I271+L271+N271+P271+R271+T271+AA271</f>
        <v>30</v>
      </c>
      <c r="F271" s="505"/>
      <c r="G271" s="504">
        <f t="shared" ref="G271:G279" si="625">+K271+M271+O271+Q271+S271+U271+AB271</f>
        <v>9</v>
      </c>
      <c r="H271" s="505"/>
      <c r="I271" s="502"/>
      <c r="J271" s="503"/>
      <c r="K271" s="129"/>
      <c r="L271" s="129"/>
      <c r="M271" s="129"/>
      <c r="N271" s="129">
        <v>30</v>
      </c>
      <c r="O271" s="129">
        <v>9</v>
      </c>
      <c r="P271" s="129"/>
      <c r="Q271" s="129"/>
      <c r="R271" s="129"/>
      <c r="S271" s="129"/>
      <c r="T271" s="129"/>
      <c r="U271" s="129"/>
      <c r="V271" s="117" t="str">
        <f t="shared" si="622"/>
        <v>CF7411-12</v>
      </c>
      <c r="W271" s="432" t="str">
        <f t="shared" si="623"/>
        <v>Барилгын цахилгаанчин</v>
      </c>
      <c r="X271" s="432"/>
      <c r="Y271" s="432"/>
      <c r="Z271" s="184">
        <f t="shared" si="465"/>
        <v>255</v>
      </c>
      <c r="AA271" s="129"/>
      <c r="AB271" s="129"/>
      <c r="AC271" s="45">
        <f t="shared" si="618"/>
        <v>15</v>
      </c>
      <c r="AD271" s="45">
        <f t="shared" si="619"/>
        <v>0</v>
      </c>
      <c r="AE271" s="129"/>
      <c r="AF271" s="129"/>
      <c r="AG271" s="129">
        <v>15</v>
      </c>
      <c r="AH271" s="129">
        <v>0</v>
      </c>
      <c r="AI271" s="129"/>
      <c r="AJ271" s="129"/>
      <c r="AK271" s="86">
        <f t="shared" si="620"/>
        <v>0</v>
      </c>
      <c r="AL271" s="86">
        <f t="shared" si="621"/>
        <v>0</v>
      </c>
      <c r="AM271" s="42"/>
      <c r="AN271" s="42"/>
      <c r="AO271" s="42"/>
      <c r="AP271" s="258"/>
    </row>
    <row r="272" spans="1:42" s="88" customFormat="1" ht="12.75" customHeight="1">
      <c r="A272" s="196" t="s">
        <v>162</v>
      </c>
      <c r="B272" s="513" t="s">
        <v>249</v>
      </c>
      <c r="C272" s="514"/>
      <c r="D272" s="218">
        <f t="shared" si="466"/>
        <v>256</v>
      </c>
      <c r="E272" s="504">
        <f t="shared" si="624"/>
        <v>20</v>
      </c>
      <c r="F272" s="505"/>
      <c r="G272" s="504">
        <f t="shared" si="625"/>
        <v>15</v>
      </c>
      <c r="H272" s="505"/>
      <c r="I272" s="502"/>
      <c r="J272" s="503"/>
      <c r="K272" s="129"/>
      <c r="L272" s="129"/>
      <c r="M272" s="129"/>
      <c r="N272" s="129">
        <v>20</v>
      </c>
      <c r="O272" s="129">
        <v>15</v>
      </c>
      <c r="P272" s="129"/>
      <c r="Q272" s="129"/>
      <c r="R272" s="129"/>
      <c r="S272" s="129"/>
      <c r="T272" s="129"/>
      <c r="U272" s="129"/>
      <c r="V272" s="117" t="str">
        <f t="shared" si="622"/>
        <v>IO7421-16</v>
      </c>
      <c r="W272" s="432" t="str">
        <f t="shared" si="623"/>
        <v>Цахим тоног төхөөрөмжийн үйлчилгээний ажилтан</v>
      </c>
      <c r="X272" s="432"/>
      <c r="Y272" s="432"/>
      <c r="Z272" s="184">
        <f t="shared" si="465"/>
        <v>256</v>
      </c>
      <c r="AA272" s="129"/>
      <c r="AB272" s="129"/>
      <c r="AC272" s="45">
        <f t="shared" si="618"/>
        <v>5</v>
      </c>
      <c r="AD272" s="45">
        <f t="shared" si="619"/>
        <v>3</v>
      </c>
      <c r="AE272" s="129"/>
      <c r="AF272" s="129"/>
      <c r="AG272" s="129">
        <v>5</v>
      </c>
      <c r="AH272" s="129">
        <v>3</v>
      </c>
      <c r="AI272" s="129"/>
      <c r="AJ272" s="129"/>
      <c r="AK272" s="86">
        <f t="shared" si="620"/>
        <v>0</v>
      </c>
      <c r="AL272" s="86">
        <f t="shared" si="621"/>
        <v>0</v>
      </c>
      <c r="AM272" s="42"/>
      <c r="AN272" s="42"/>
      <c r="AO272" s="42"/>
      <c r="AP272" s="258"/>
    </row>
    <row r="273" spans="1:42" s="88" customFormat="1" ht="12.75" customHeight="1">
      <c r="A273" s="196" t="s">
        <v>54</v>
      </c>
      <c r="B273" s="511" t="s">
        <v>50</v>
      </c>
      <c r="C273" s="512"/>
      <c r="D273" s="218">
        <f t="shared" si="466"/>
        <v>257</v>
      </c>
      <c r="E273" s="504">
        <f t="shared" si="624"/>
        <v>39</v>
      </c>
      <c r="F273" s="505"/>
      <c r="G273" s="504">
        <f t="shared" si="625"/>
        <v>38</v>
      </c>
      <c r="H273" s="505"/>
      <c r="I273" s="502"/>
      <c r="J273" s="503"/>
      <c r="K273" s="129"/>
      <c r="L273" s="129"/>
      <c r="M273" s="129"/>
      <c r="N273" s="129">
        <v>29</v>
      </c>
      <c r="O273" s="129">
        <v>29</v>
      </c>
      <c r="P273" s="129">
        <v>10</v>
      </c>
      <c r="Q273" s="129">
        <v>9</v>
      </c>
      <c r="R273" s="129"/>
      <c r="S273" s="129"/>
      <c r="T273" s="129"/>
      <c r="U273" s="129"/>
      <c r="V273" s="117" t="str">
        <f t="shared" si="622"/>
        <v>IE7533-28</v>
      </c>
      <c r="W273" s="432" t="str">
        <f t="shared" si="623"/>
        <v>Оёмол бүтээгдэхүүний оёдолчин</v>
      </c>
      <c r="X273" s="432"/>
      <c r="Y273" s="432"/>
      <c r="Z273" s="184">
        <f t="shared" si="465"/>
        <v>257</v>
      </c>
      <c r="AA273" s="129"/>
      <c r="AB273" s="129"/>
      <c r="AC273" s="45">
        <f t="shared" si="618"/>
        <v>14</v>
      </c>
      <c r="AD273" s="45">
        <f t="shared" si="619"/>
        <v>14</v>
      </c>
      <c r="AE273" s="129"/>
      <c r="AF273" s="129"/>
      <c r="AG273" s="129">
        <v>14</v>
      </c>
      <c r="AH273" s="129">
        <v>14</v>
      </c>
      <c r="AI273" s="129"/>
      <c r="AJ273" s="129"/>
      <c r="AK273" s="86">
        <f t="shared" si="620"/>
        <v>0</v>
      </c>
      <c r="AL273" s="86">
        <f t="shared" si="621"/>
        <v>0</v>
      </c>
      <c r="AM273" s="42"/>
      <c r="AN273" s="42"/>
      <c r="AO273" s="42"/>
      <c r="AP273" s="258"/>
    </row>
    <row r="274" spans="1:42" s="88" customFormat="1">
      <c r="A274" s="196" t="s">
        <v>182</v>
      </c>
      <c r="B274" s="511" t="s">
        <v>179</v>
      </c>
      <c r="C274" s="512"/>
      <c r="D274" s="218">
        <f t="shared" si="466"/>
        <v>258</v>
      </c>
      <c r="E274" s="504">
        <f t="shared" si="624"/>
        <v>45</v>
      </c>
      <c r="F274" s="505"/>
      <c r="G274" s="504">
        <f t="shared" si="625"/>
        <v>35</v>
      </c>
      <c r="H274" s="505"/>
      <c r="I274" s="502"/>
      <c r="J274" s="503"/>
      <c r="K274" s="129"/>
      <c r="L274" s="129"/>
      <c r="M274" s="129"/>
      <c r="N274" s="129">
        <v>30</v>
      </c>
      <c r="O274" s="129">
        <v>23</v>
      </c>
      <c r="P274" s="129">
        <v>15</v>
      </c>
      <c r="Q274" s="129">
        <v>12</v>
      </c>
      <c r="R274" s="129"/>
      <c r="S274" s="129"/>
      <c r="T274" s="129"/>
      <c r="U274" s="129"/>
      <c r="V274" s="117" t="str">
        <f t="shared" si="622"/>
        <v>SO5141-11</v>
      </c>
      <c r="W274" s="432" t="str">
        <f t="shared" si="623"/>
        <v>Үсчин</v>
      </c>
      <c r="X274" s="432"/>
      <c r="Y274" s="432"/>
      <c r="Z274" s="184">
        <f t="shared" ref="Z274:Z337" si="626">+D274</f>
        <v>258</v>
      </c>
      <c r="AA274" s="129"/>
      <c r="AB274" s="129"/>
      <c r="AC274" s="45">
        <f t="shared" si="618"/>
        <v>15</v>
      </c>
      <c r="AD274" s="45">
        <f t="shared" si="619"/>
        <v>15</v>
      </c>
      <c r="AE274" s="129"/>
      <c r="AF274" s="129"/>
      <c r="AG274" s="129">
        <v>15</v>
      </c>
      <c r="AH274" s="129">
        <v>15</v>
      </c>
      <c r="AI274" s="129"/>
      <c r="AJ274" s="129"/>
      <c r="AK274" s="86">
        <f t="shared" si="620"/>
        <v>0</v>
      </c>
      <c r="AL274" s="86">
        <f t="shared" si="621"/>
        <v>0</v>
      </c>
      <c r="AM274" s="42"/>
      <c r="AN274" s="42"/>
      <c r="AO274" s="42"/>
      <c r="AP274" s="258"/>
    </row>
    <row r="275" spans="1:42" s="88" customFormat="1">
      <c r="A275" s="196" t="s">
        <v>161</v>
      </c>
      <c r="B275" s="511" t="s">
        <v>60</v>
      </c>
      <c r="C275" s="512"/>
      <c r="D275" s="218">
        <f t="shared" ref="D275:D338" si="627">+D274+1</f>
        <v>259</v>
      </c>
      <c r="E275" s="504">
        <f t="shared" si="624"/>
        <v>30</v>
      </c>
      <c r="F275" s="505"/>
      <c r="G275" s="504">
        <f t="shared" si="625"/>
        <v>30</v>
      </c>
      <c r="H275" s="505"/>
      <c r="I275" s="502"/>
      <c r="J275" s="503"/>
      <c r="K275" s="129"/>
      <c r="L275" s="129"/>
      <c r="M275" s="129"/>
      <c r="N275" s="129">
        <v>30</v>
      </c>
      <c r="O275" s="129">
        <v>30</v>
      </c>
      <c r="P275" s="129"/>
      <c r="Q275" s="129"/>
      <c r="R275" s="129"/>
      <c r="S275" s="129"/>
      <c r="T275" s="129"/>
      <c r="U275" s="129"/>
      <c r="V275" s="117" t="str">
        <f t="shared" si="622"/>
        <v>SO5142-11</v>
      </c>
      <c r="W275" s="432" t="str">
        <f t="shared" si="623"/>
        <v>Гоо засалч</v>
      </c>
      <c r="X275" s="432"/>
      <c r="Y275" s="432"/>
      <c r="Z275" s="184">
        <f t="shared" si="626"/>
        <v>259</v>
      </c>
      <c r="AA275" s="129"/>
      <c r="AB275" s="129"/>
      <c r="AC275" s="45">
        <f t="shared" si="618"/>
        <v>8</v>
      </c>
      <c r="AD275" s="45">
        <f t="shared" si="619"/>
        <v>8</v>
      </c>
      <c r="AE275" s="129"/>
      <c r="AF275" s="129"/>
      <c r="AG275" s="129">
        <v>8</v>
      </c>
      <c r="AH275" s="129">
        <v>8</v>
      </c>
      <c r="AI275" s="129"/>
      <c r="AJ275" s="129"/>
      <c r="AK275" s="86">
        <f t="shared" si="620"/>
        <v>0</v>
      </c>
      <c r="AL275" s="86">
        <f t="shared" si="621"/>
        <v>0</v>
      </c>
      <c r="AM275" s="42"/>
      <c r="AN275" s="42"/>
      <c r="AO275" s="42"/>
      <c r="AP275" s="258"/>
    </row>
    <row r="276" spans="1:42" s="88" customFormat="1">
      <c r="A276" s="196" t="s">
        <v>185</v>
      </c>
      <c r="B276" s="511" t="s">
        <v>51</v>
      </c>
      <c r="C276" s="512"/>
      <c r="D276" s="218">
        <f t="shared" si="627"/>
        <v>260</v>
      </c>
      <c r="E276" s="504">
        <f t="shared" si="624"/>
        <v>41</v>
      </c>
      <c r="F276" s="505"/>
      <c r="G276" s="504">
        <f t="shared" si="625"/>
        <v>31</v>
      </c>
      <c r="H276" s="505"/>
      <c r="I276" s="502"/>
      <c r="J276" s="503"/>
      <c r="K276" s="129"/>
      <c r="L276" s="129"/>
      <c r="M276" s="129"/>
      <c r="N276" s="129">
        <v>30</v>
      </c>
      <c r="O276" s="129">
        <v>23</v>
      </c>
      <c r="P276" s="129">
        <v>11</v>
      </c>
      <c r="Q276" s="129">
        <v>8</v>
      </c>
      <c r="R276" s="129"/>
      <c r="S276" s="129"/>
      <c r="T276" s="129"/>
      <c r="U276" s="129"/>
      <c r="V276" s="117" t="str">
        <f t="shared" si="622"/>
        <v>IF5120-11</v>
      </c>
      <c r="W276" s="432" t="str">
        <f t="shared" si="623"/>
        <v>Тогооч</v>
      </c>
      <c r="X276" s="432"/>
      <c r="Y276" s="432"/>
      <c r="Z276" s="184">
        <f t="shared" si="626"/>
        <v>260</v>
      </c>
      <c r="AA276" s="129"/>
      <c r="AB276" s="129"/>
      <c r="AC276" s="45">
        <f t="shared" si="618"/>
        <v>13</v>
      </c>
      <c r="AD276" s="45">
        <f t="shared" si="619"/>
        <v>13</v>
      </c>
      <c r="AE276" s="129"/>
      <c r="AF276" s="129"/>
      <c r="AG276" s="129">
        <v>13</v>
      </c>
      <c r="AH276" s="129">
        <v>13</v>
      </c>
      <c r="AI276" s="129"/>
      <c r="AJ276" s="129"/>
      <c r="AK276" s="86">
        <f t="shared" si="620"/>
        <v>0</v>
      </c>
      <c r="AL276" s="86">
        <f t="shared" si="621"/>
        <v>0</v>
      </c>
      <c r="AM276" s="42"/>
      <c r="AN276" s="42"/>
      <c r="AO276" s="42"/>
      <c r="AP276" s="258"/>
    </row>
    <row r="277" spans="1:42" s="88" customFormat="1">
      <c r="A277" s="113" t="s">
        <v>247</v>
      </c>
      <c r="B277" s="513" t="s">
        <v>613</v>
      </c>
      <c r="C277" s="514"/>
      <c r="D277" s="218">
        <f t="shared" si="627"/>
        <v>261</v>
      </c>
      <c r="E277" s="504">
        <f t="shared" si="624"/>
        <v>30</v>
      </c>
      <c r="F277" s="505"/>
      <c r="G277" s="504">
        <f t="shared" si="625"/>
        <v>24</v>
      </c>
      <c r="H277" s="505"/>
      <c r="I277" s="502"/>
      <c r="J277" s="503"/>
      <c r="K277" s="129"/>
      <c r="L277" s="129"/>
      <c r="M277" s="129"/>
      <c r="N277" s="129">
        <v>30</v>
      </c>
      <c r="O277" s="129">
        <v>24</v>
      </c>
      <c r="P277" s="129"/>
      <c r="Q277" s="129"/>
      <c r="R277" s="129"/>
      <c r="S277" s="129"/>
      <c r="T277" s="129"/>
      <c r="U277" s="129"/>
      <c r="V277" s="117" t="str">
        <f t="shared" si="622"/>
        <v>BT5223-15</v>
      </c>
      <c r="W277" s="432" t="str">
        <f t="shared" si="623"/>
        <v>Худалдааны газрын үндсэн ажилтан /худалдагч/</v>
      </c>
      <c r="X277" s="432"/>
      <c r="Y277" s="432"/>
      <c r="Z277" s="184">
        <f t="shared" si="626"/>
        <v>261</v>
      </c>
      <c r="AA277" s="129"/>
      <c r="AB277" s="129"/>
      <c r="AC277" s="45">
        <f t="shared" ref="AC277:AC279" si="628">+AE277+AG277+AI277</f>
        <v>12</v>
      </c>
      <c r="AD277" s="45">
        <f t="shared" ref="AD277:AD279" si="629">+AF277+AH277+AJ277</f>
        <v>8</v>
      </c>
      <c r="AE277" s="129"/>
      <c r="AF277" s="129"/>
      <c r="AG277" s="129">
        <v>12</v>
      </c>
      <c r="AH277" s="129">
        <v>8</v>
      </c>
      <c r="AI277" s="129"/>
      <c r="AJ277" s="129"/>
      <c r="AK277" s="86">
        <f t="shared" ref="AK277:AK279" si="630">+AM277+AO277</f>
        <v>0</v>
      </c>
      <c r="AL277" s="86">
        <f t="shared" ref="AL277:AL279" si="631">+AN277+AP277</f>
        <v>0</v>
      </c>
      <c r="AM277" s="42"/>
      <c r="AN277" s="42"/>
      <c r="AO277" s="42"/>
      <c r="AP277" s="258"/>
    </row>
    <row r="278" spans="1:42" s="88" customFormat="1" ht="12.75" customHeight="1">
      <c r="A278" s="212" t="s">
        <v>160</v>
      </c>
      <c r="B278" s="513" t="s">
        <v>248</v>
      </c>
      <c r="C278" s="514"/>
      <c r="D278" s="218">
        <f t="shared" si="627"/>
        <v>262</v>
      </c>
      <c r="E278" s="504">
        <f t="shared" si="624"/>
        <v>29</v>
      </c>
      <c r="F278" s="505"/>
      <c r="G278" s="504">
        <f t="shared" si="625"/>
        <v>24</v>
      </c>
      <c r="H278" s="505"/>
      <c r="I278" s="502"/>
      <c r="J278" s="503"/>
      <c r="K278" s="129"/>
      <c r="L278" s="129"/>
      <c r="M278" s="129"/>
      <c r="N278" s="129">
        <v>29</v>
      </c>
      <c r="O278" s="129">
        <v>24</v>
      </c>
      <c r="P278" s="129"/>
      <c r="Q278" s="129"/>
      <c r="R278" s="129"/>
      <c r="S278" s="129"/>
      <c r="T278" s="129"/>
      <c r="U278" s="129"/>
      <c r="V278" s="117" t="str">
        <f t="shared" si="622"/>
        <v>IF7512-34</v>
      </c>
      <c r="W278" s="432" t="str">
        <f t="shared" si="623"/>
        <v>Талх, нарийн боов үйлдвэрлэлийн технологийн ажилтан</v>
      </c>
      <c r="X278" s="432"/>
      <c r="Y278" s="432"/>
      <c r="Z278" s="184">
        <f t="shared" si="626"/>
        <v>262</v>
      </c>
      <c r="AA278" s="129"/>
      <c r="AB278" s="129"/>
      <c r="AC278" s="45">
        <f t="shared" si="628"/>
        <v>10</v>
      </c>
      <c r="AD278" s="45">
        <f t="shared" si="629"/>
        <v>10</v>
      </c>
      <c r="AE278" s="129"/>
      <c r="AF278" s="129"/>
      <c r="AG278" s="129">
        <v>10</v>
      </c>
      <c r="AH278" s="129">
        <v>10</v>
      </c>
      <c r="AI278" s="129"/>
      <c r="AJ278" s="129"/>
      <c r="AK278" s="86">
        <f t="shared" si="630"/>
        <v>0</v>
      </c>
      <c r="AL278" s="86">
        <f t="shared" si="631"/>
        <v>0</v>
      </c>
      <c r="AM278" s="42"/>
      <c r="AN278" s="42"/>
      <c r="AO278" s="42"/>
      <c r="AP278" s="258"/>
    </row>
    <row r="279" spans="1:42" s="88" customFormat="1">
      <c r="A279" s="90" t="s">
        <v>211</v>
      </c>
      <c r="B279" s="511" t="s">
        <v>212</v>
      </c>
      <c r="C279" s="512"/>
      <c r="D279" s="218">
        <f t="shared" si="627"/>
        <v>263</v>
      </c>
      <c r="E279" s="504">
        <f t="shared" si="624"/>
        <v>30</v>
      </c>
      <c r="F279" s="505"/>
      <c r="G279" s="504">
        <f t="shared" si="625"/>
        <v>0</v>
      </c>
      <c r="H279" s="505"/>
      <c r="I279" s="502"/>
      <c r="J279" s="503"/>
      <c r="K279" s="129"/>
      <c r="L279" s="129"/>
      <c r="M279" s="129"/>
      <c r="N279" s="129">
        <v>30</v>
      </c>
      <c r="O279" s="129">
        <v>0</v>
      </c>
      <c r="P279" s="129"/>
      <c r="Q279" s="129"/>
      <c r="R279" s="129"/>
      <c r="S279" s="129"/>
      <c r="T279" s="129"/>
      <c r="U279" s="129"/>
      <c r="V279" s="117" t="str">
        <f t="shared" si="622"/>
        <v>CF7115-24</v>
      </c>
      <c r="W279" s="432" t="str">
        <f t="shared" si="623"/>
        <v>Модон эдлэлийн мужаан</v>
      </c>
      <c r="X279" s="432"/>
      <c r="Y279" s="432"/>
      <c r="Z279" s="184">
        <f t="shared" si="626"/>
        <v>263</v>
      </c>
      <c r="AA279" s="129"/>
      <c r="AB279" s="129"/>
      <c r="AC279" s="45">
        <f t="shared" si="628"/>
        <v>10</v>
      </c>
      <c r="AD279" s="45">
        <f t="shared" si="629"/>
        <v>0</v>
      </c>
      <c r="AE279" s="129"/>
      <c r="AF279" s="129"/>
      <c r="AG279" s="129">
        <v>10</v>
      </c>
      <c r="AH279" s="129">
        <v>0</v>
      </c>
      <c r="AI279" s="129"/>
      <c r="AJ279" s="129"/>
      <c r="AK279" s="86">
        <f t="shared" si="630"/>
        <v>0</v>
      </c>
      <c r="AL279" s="86">
        <f t="shared" si="631"/>
        <v>0</v>
      </c>
      <c r="AM279" s="42"/>
      <c r="AN279" s="42"/>
      <c r="AO279" s="42"/>
      <c r="AP279" s="258"/>
    </row>
    <row r="280" spans="1:42" s="89" customFormat="1">
      <c r="A280" s="527" t="s">
        <v>542</v>
      </c>
      <c r="B280" s="528"/>
      <c r="C280" s="529"/>
      <c r="D280" s="250">
        <f t="shared" si="627"/>
        <v>264</v>
      </c>
      <c r="E280" s="530">
        <f t="shared" si="616"/>
        <v>275</v>
      </c>
      <c r="F280" s="531"/>
      <c r="G280" s="530">
        <f t="shared" si="617"/>
        <v>156</v>
      </c>
      <c r="H280" s="531"/>
      <c r="I280" s="567">
        <f>SUM(I281:J287)</f>
        <v>0</v>
      </c>
      <c r="J280" s="567"/>
      <c r="K280" s="170">
        <f>SUM(K281:K287)</f>
        <v>0</v>
      </c>
      <c r="L280" s="170">
        <f t="shared" ref="L280:U280" si="632">SUM(L281:L287)</f>
        <v>30</v>
      </c>
      <c r="M280" s="170">
        <f t="shared" si="632"/>
        <v>9</v>
      </c>
      <c r="N280" s="170">
        <f t="shared" si="632"/>
        <v>225</v>
      </c>
      <c r="O280" s="170">
        <f t="shared" si="632"/>
        <v>135</v>
      </c>
      <c r="P280" s="170">
        <f t="shared" si="632"/>
        <v>20</v>
      </c>
      <c r="Q280" s="170">
        <f t="shared" si="632"/>
        <v>12</v>
      </c>
      <c r="R280" s="170">
        <f t="shared" si="632"/>
        <v>0</v>
      </c>
      <c r="S280" s="170">
        <f t="shared" si="632"/>
        <v>0</v>
      </c>
      <c r="T280" s="170">
        <f t="shared" si="632"/>
        <v>0</v>
      </c>
      <c r="U280" s="170">
        <f t="shared" si="632"/>
        <v>0</v>
      </c>
      <c r="V280" s="535" t="str">
        <f t="shared" si="409"/>
        <v>21.Архангай аймаг дахь "Гурван тамир" МСҮТ</v>
      </c>
      <c r="W280" s="536"/>
      <c r="X280" s="536"/>
      <c r="Y280" s="537"/>
      <c r="Z280" s="256">
        <f t="shared" si="626"/>
        <v>264</v>
      </c>
      <c r="AA280" s="170">
        <f t="shared" ref="AA280" si="633">SUM(AA281:AA287)</f>
        <v>0</v>
      </c>
      <c r="AB280" s="170">
        <f t="shared" ref="AB280" si="634">SUM(AB281:AB287)</f>
        <v>0</v>
      </c>
      <c r="AC280" s="170">
        <f t="shared" ref="AC280" si="635">SUM(AC281:AC287)</f>
        <v>275</v>
      </c>
      <c r="AD280" s="170">
        <f t="shared" ref="AD280" si="636">SUM(AD281:AD287)</f>
        <v>156</v>
      </c>
      <c r="AE280" s="170">
        <f t="shared" ref="AE280" si="637">SUM(AE281:AE287)</f>
        <v>30</v>
      </c>
      <c r="AF280" s="170">
        <f t="shared" ref="AF280" si="638">SUM(AF281:AF287)</f>
        <v>9</v>
      </c>
      <c r="AG280" s="170">
        <f t="shared" ref="AG280" si="639">SUM(AG281:AG287)</f>
        <v>245</v>
      </c>
      <c r="AH280" s="170">
        <f t="shared" ref="AH280" si="640">SUM(AH281:AH287)</f>
        <v>147</v>
      </c>
      <c r="AI280" s="170">
        <f t="shared" ref="AI280" si="641">SUM(AI281:AI287)</f>
        <v>0</v>
      </c>
      <c r="AJ280" s="170">
        <f t="shared" ref="AJ280" si="642">SUM(AJ281:AJ287)</f>
        <v>0</v>
      </c>
      <c r="AK280" s="170">
        <f t="shared" ref="AK280" si="643">SUM(AK281:AK287)</f>
        <v>0</v>
      </c>
      <c r="AL280" s="170">
        <f t="shared" ref="AL280" si="644">SUM(AL281:AL287)</f>
        <v>0</v>
      </c>
      <c r="AM280" s="170">
        <f t="shared" ref="AM280" si="645">SUM(AM281:AM287)</f>
        <v>0</v>
      </c>
      <c r="AN280" s="170">
        <f t="shared" ref="AN280" si="646">SUM(AN281:AN287)</f>
        <v>0</v>
      </c>
      <c r="AO280" s="170">
        <f t="shared" ref="AO280" si="647">SUM(AO281:AO287)</f>
        <v>0</v>
      </c>
      <c r="AP280" s="211">
        <f t="shared" ref="AP280" si="648">SUM(AP281:AP287)</f>
        <v>0</v>
      </c>
    </row>
    <row r="281" spans="1:42" s="88" customFormat="1">
      <c r="A281" s="91" t="s">
        <v>166</v>
      </c>
      <c r="B281" s="532" t="s">
        <v>171</v>
      </c>
      <c r="C281" s="533"/>
      <c r="D281" s="218">
        <f t="shared" si="627"/>
        <v>265</v>
      </c>
      <c r="E281" s="504">
        <f t="shared" si="616"/>
        <v>30</v>
      </c>
      <c r="F281" s="505"/>
      <c r="G281" s="504">
        <f t="shared" si="617"/>
        <v>9</v>
      </c>
      <c r="H281" s="505"/>
      <c r="I281" s="555"/>
      <c r="J281" s="555"/>
      <c r="K281" s="129"/>
      <c r="L281" s="129">
        <v>30</v>
      </c>
      <c r="M281" s="129">
        <v>9</v>
      </c>
      <c r="N281" s="129"/>
      <c r="O281" s="129"/>
      <c r="P281" s="129"/>
      <c r="Q281" s="129"/>
      <c r="R281" s="129"/>
      <c r="S281" s="129"/>
      <c r="T281" s="129"/>
      <c r="U281" s="129"/>
      <c r="V281" s="117" t="str">
        <f>+A281</f>
        <v>AH3240-17</v>
      </c>
      <c r="W281" s="432" t="str">
        <f>+B281</f>
        <v>Малын бага эмч</v>
      </c>
      <c r="X281" s="432"/>
      <c r="Y281" s="432"/>
      <c r="Z281" s="184">
        <f t="shared" si="626"/>
        <v>265</v>
      </c>
      <c r="AA281" s="129"/>
      <c r="AB281" s="129"/>
      <c r="AC281" s="45">
        <f t="shared" ref="AC281:AC283" si="649">+AE281+AG281+AI281</f>
        <v>30</v>
      </c>
      <c r="AD281" s="45">
        <f t="shared" ref="AD281:AD283" si="650">+AF281+AH281+AJ281</f>
        <v>9</v>
      </c>
      <c r="AE281" s="129">
        <v>30</v>
      </c>
      <c r="AF281" s="129">
        <v>9</v>
      </c>
      <c r="AG281" s="129"/>
      <c r="AH281" s="129"/>
      <c r="AI281" s="129"/>
      <c r="AJ281" s="129"/>
      <c r="AK281" s="86">
        <f t="shared" ref="AK281:AK282" si="651">+AM281+AO281</f>
        <v>0</v>
      </c>
      <c r="AL281" s="86">
        <f t="shared" ref="AL281:AL282" si="652">+AN281+AP281</f>
        <v>0</v>
      </c>
      <c r="AM281" s="110"/>
      <c r="AN281" s="110"/>
      <c r="AO281" s="110"/>
      <c r="AP281" s="261"/>
    </row>
    <row r="282" spans="1:42" s="88" customFormat="1">
      <c r="A282" s="212" t="s">
        <v>250</v>
      </c>
      <c r="B282" s="508" t="s">
        <v>251</v>
      </c>
      <c r="C282" s="510"/>
      <c r="D282" s="218">
        <f t="shared" si="627"/>
        <v>266</v>
      </c>
      <c r="E282" s="504">
        <f t="shared" si="616"/>
        <v>60</v>
      </c>
      <c r="F282" s="505"/>
      <c r="G282" s="504">
        <f t="shared" si="617"/>
        <v>40</v>
      </c>
      <c r="H282" s="505"/>
      <c r="I282" s="555"/>
      <c r="J282" s="555"/>
      <c r="K282" s="129"/>
      <c r="L282" s="129"/>
      <c r="M282" s="129"/>
      <c r="N282" s="129">
        <v>40</v>
      </c>
      <c r="O282" s="129">
        <v>28</v>
      </c>
      <c r="P282" s="129">
        <v>20</v>
      </c>
      <c r="Q282" s="129">
        <v>12</v>
      </c>
      <c r="R282" s="129"/>
      <c r="S282" s="129"/>
      <c r="T282" s="129"/>
      <c r="U282" s="129"/>
      <c r="V282" s="117" t="str">
        <f t="shared" ref="V282:V287" si="653">+A282</f>
        <v>NT5111-19</v>
      </c>
      <c r="W282" s="432" t="str">
        <f t="shared" ref="W282:W287" si="654">+B282</f>
        <v>Зочид буудал, жуулчны баазын үйлчилгээний ажилтан</v>
      </c>
      <c r="X282" s="432"/>
      <c r="Y282" s="432"/>
      <c r="Z282" s="184">
        <f t="shared" si="626"/>
        <v>266</v>
      </c>
      <c r="AA282" s="129"/>
      <c r="AB282" s="129"/>
      <c r="AC282" s="45">
        <f t="shared" si="649"/>
        <v>60</v>
      </c>
      <c r="AD282" s="45">
        <f t="shared" si="650"/>
        <v>40</v>
      </c>
      <c r="AE282" s="129"/>
      <c r="AF282" s="129"/>
      <c r="AG282" s="129">
        <v>60</v>
      </c>
      <c r="AH282" s="129">
        <v>40</v>
      </c>
      <c r="AI282" s="129"/>
      <c r="AJ282" s="129"/>
      <c r="AK282" s="86">
        <f t="shared" si="651"/>
        <v>0</v>
      </c>
      <c r="AL282" s="86">
        <f t="shared" si="652"/>
        <v>0</v>
      </c>
      <c r="AM282" s="10"/>
      <c r="AN282" s="10"/>
      <c r="AO282" s="42"/>
      <c r="AP282" s="258"/>
    </row>
    <row r="283" spans="1:42" s="88" customFormat="1">
      <c r="A283" s="212" t="s">
        <v>167</v>
      </c>
      <c r="B283" s="513" t="s">
        <v>218</v>
      </c>
      <c r="C283" s="514"/>
      <c r="D283" s="218">
        <f t="shared" si="627"/>
        <v>267</v>
      </c>
      <c r="E283" s="504">
        <f t="shared" si="616"/>
        <v>35</v>
      </c>
      <c r="F283" s="505"/>
      <c r="G283" s="504">
        <f t="shared" si="617"/>
        <v>16</v>
      </c>
      <c r="H283" s="505"/>
      <c r="I283" s="555"/>
      <c r="J283" s="555"/>
      <c r="K283" s="129"/>
      <c r="L283" s="129"/>
      <c r="M283" s="129"/>
      <c r="N283" s="129">
        <v>35</v>
      </c>
      <c r="O283" s="129">
        <v>16</v>
      </c>
      <c r="P283" s="129"/>
      <c r="Q283" s="129"/>
      <c r="R283" s="129"/>
      <c r="S283" s="129"/>
      <c r="T283" s="129"/>
      <c r="U283" s="129"/>
      <c r="V283" s="117" t="str">
        <f t="shared" si="653"/>
        <v>AF6112-25</v>
      </c>
      <c r="W283" s="432" t="str">
        <f t="shared" si="654"/>
        <v>Хүлэмжийн аж ахуйн фермер</v>
      </c>
      <c r="X283" s="432"/>
      <c r="Y283" s="432"/>
      <c r="Z283" s="184">
        <f t="shared" si="626"/>
        <v>267</v>
      </c>
      <c r="AA283" s="129"/>
      <c r="AB283" s="129"/>
      <c r="AC283" s="45">
        <f t="shared" si="649"/>
        <v>35</v>
      </c>
      <c r="AD283" s="45">
        <f t="shared" si="650"/>
        <v>16</v>
      </c>
      <c r="AE283" s="129"/>
      <c r="AF283" s="129"/>
      <c r="AG283" s="129">
        <v>35</v>
      </c>
      <c r="AH283" s="129">
        <v>16</v>
      </c>
      <c r="AI283" s="129"/>
      <c r="AJ283" s="129"/>
      <c r="AK283" s="86">
        <f t="shared" ref="AK283:AK287" si="655">+AM283+AO283</f>
        <v>0</v>
      </c>
      <c r="AL283" s="86">
        <f t="shared" ref="AL283:AL287" si="656">+AN283+AP283</f>
        <v>0</v>
      </c>
      <c r="AM283" s="110"/>
      <c r="AN283" s="110"/>
      <c r="AO283" s="110"/>
      <c r="AP283" s="261"/>
    </row>
    <row r="284" spans="1:42" s="88" customFormat="1" ht="12.75" customHeight="1">
      <c r="A284" s="212" t="s">
        <v>168</v>
      </c>
      <c r="B284" s="513" t="s">
        <v>306</v>
      </c>
      <c r="C284" s="514"/>
      <c r="D284" s="218">
        <f t="shared" si="627"/>
        <v>268</v>
      </c>
      <c r="E284" s="504">
        <f t="shared" ref="E284:E287" si="657">+I284+L284+N284+P284+R284+T284+AA284</f>
        <v>30</v>
      </c>
      <c r="F284" s="505"/>
      <c r="G284" s="504">
        <f t="shared" ref="G284:G287" si="658">+K284+M284+O284+Q284+S284+U284+AB284</f>
        <v>13</v>
      </c>
      <c r="H284" s="505"/>
      <c r="I284" s="555"/>
      <c r="J284" s="555"/>
      <c r="K284" s="129"/>
      <c r="L284" s="129"/>
      <c r="M284" s="129"/>
      <c r="N284" s="129">
        <v>30</v>
      </c>
      <c r="O284" s="129">
        <v>13</v>
      </c>
      <c r="P284" s="129"/>
      <c r="Q284" s="129"/>
      <c r="R284" s="129"/>
      <c r="S284" s="129"/>
      <c r="T284" s="129"/>
      <c r="U284" s="129"/>
      <c r="V284" s="117" t="str">
        <f t="shared" si="653"/>
        <v>AH6330-12</v>
      </c>
      <c r="W284" s="432" t="str">
        <f t="shared" si="654"/>
        <v>Фермерийн аж ахуй эрхлэгч /МАА-ГТ/</v>
      </c>
      <c r="X284" s="432"/>
      <c r="Y284" s="432"/>
      <c r="Z284" s="184">
        <f t="shared" si="626"/>
        <v>268</v>
      </c>
      <c r="AA284" s="129"/>
      <c r="AB284" s="129"/>
      <c r="AC284" s="45">
        <f t="shared" ref="AC284:AC287" si="659">+AE284+AG284+AI284</f>
        <v>30</v>
      </c>
      <c r="AD284" s="45">
        <f t="shared" ref="AD284:AD287" si="660">+AF284+AH284+AJ284</f>
        <v>13</v>
      </c>
      <c r="AE284" s="129"/>
      <c r="AF284" s="129"/>
      <c r="AG284" s="129">
        <v>30</v>
      </c>
      <c r="AH284" s="129">
        <v>13</v>
      </c>
      <c r="AI284" s="129"/>
      <c r="AJ284" s="129"/>
      <c r="AK284" s="86">
        <f t="shared" si="655"/>
        <v>0</v>
      </c>
      <c r="AL284" s="86">
        <f t="shared" si="656"/>
        <v>0</v>
      </c>
      <c r="AM284" s="110"/>
      <c r="AN284" s="110"/>
      <c r="AO284" s="110"/>
      <c r="AP284" s="261"/>
    </row>
    <row r="285" spans="1:42" s="88" customFormat="1" ht="12.75" customHeight="1">
      <c r="A285" s="107" t="s">
        <v>169</v>
      </c>
      <c r="B285" s="513" t="s">
        <v>213</v>
      </c>
      <c r="C285" s="514"/>
      <c r="D285" s="218">
        <f t="shared" si="627"/>
        <v>269</v>
      </c>
      <c r="E285" s="504">
        <f t="shared" si="657"/>
        <v>40</v>
      </c>
      <c r="F285" s="505"/>
      <c r="G285" s="504">
        <f t="shared" si="658"/>
        <v>33</v>
      </c>
      <c r="H285" s="505"/>
      <c r="I285" s="555"/>
      <c r="J285" s="555"/>
      <c r="K285" s="129"/>
      <c r="L285" s="129"/>
      <c r="M285" s="129"/>
      <c r="N285" s="129">
        <v>40</v>
      </c>
      <c r="O285" s="129">
        <v>33</v>
      </c>
      <c r="P285" s="129"/>
      <c r="Q285" s="129"/>
      <c r="R285" s="129"/>
      <c r="S285" s="129"/>
      <c r="T285" s="129"/>
      <c r="U285" s="129"/>
      <c r="V285" s="117" t="str">
        <f t="shared" si="653"/>
        <v>BT4311-14</v>
      </c>
      <c r="W285" s="432" t="str">
        <f t="shared" si="654"/>
        <v>Нягтлан бодохын бүртгэл, тооцооны ажилтан</v>
      </c>
      <c r="X285" s="432"/>
      <c r="Y285" s="432"/>
      <c r="Z285" s="184">
        <f t="shared" si="626"/>
        <v>269</v>
      </c>
      <c r="AA285" s="129"/>
      <c r="AB285" s="129"/>
      <c r="AC285" s="45">
        <f t="shared" si="659"/>
        <v>40</v>
      </c>
      <c r="AD285" s="45">
        <f t="shared" si="660"/>
        <v>33</v>
      </c>
      <c r="AE285" s="129"/>
      <c r="AF285" s="129"/>
      <c r="AG285" s="129">
        <v>40</v>
      </c>
      <c r="AH285" s="129">
        <v>33</v>
      </c>
      <c r="AI285" s="129"/>
      <c r="AJ285" s="129"/>
      <c r="AK285" s="86">
        <f t="shared" si="655"/>
        <v>0</v>
      </c>
      <c r="AL285" s="86">
        <f t="shared" si="656"/>
        <v>0</v>
      </c>
      <c r="AM285" s="110"/>
      <c r="AN285" s="110"/>
      <c r="AO285" s="110"/>
      <c r="AP285" s="261"/>
    </row>
    <row r="286" spans="1:42" s="88" customFormat="1">
      <c r="A286" s="154" t="s">
        <v>170</v>
      </c>
      <c r="B286" s="508" t="s">
        <v>172</v>
      </c>
      <c r="C286" s="510"/>
      <c r="D286" s="218">
        <f t="shared" si="627"/>
        <v>270</v>
      </c>
      <c r="E286" s="504">
        <f t="shared" si="657"/>
        <v>40</v>
      </c>
      <c r="F286" s="505"/>
      <c r="G286" s="504">
        <f t="shared" si="658"/>
        <v>35</v>
      </c>
      <c r="H286" s="505"/>
      <c r="I286" s="555"/>
      <c r="J286" s="555"/>
      <c r="K286" s="129"/>
      <c r="L286" s="129"/>
      <c r="M286" s="129"/>
      <c r="N286" s="129">
        <v>40</v>
      </c>
      <c r="O286" s="129">
        <v>35</v>
      </c>
      <c r="P286" s="129"/>
      <c r="Q286" s="129"/>
      <c r="R286" s="129"/>
      <c r="S286" s="129"/>
      <c r="T286" s="129"/>
      <c r="U286" s="129"/>
      <c r="V286" s="117" t="str">
        <f t="shared" si="653"/>
        <v>IF7513-23</v>
      </c>
      <c r="W286" s="432" t="str">
        <f t="shared" si="654"/>
        <v xml:space="preserve">Сүү боловсруулах үйлдвэрлэлийн ажилтан </v>
      </c>
      <c r="X286" s="432"/>
      <c r="Y286" s="432"/>
      <c r="Z286" s="184">
        <f t="shared" si="626"/>
        <v>270</v>
      </c>
      <c r="AA286" s="129"/>
      <c r="AB286" s="129"/>
      <c r="AC286" s="45">
        <f t="shared" si="659"/>
        <v>40</v>
      </c>
      <c r="AD286" s="45">
        <f t="shared" si="660"/>
        <v>35</v>
      </c>
      <c r="AE286" s="129"/>
      <c r="AF286" s="129"/>
      <c r="AG286" s="129">
        <v>40</v>
      </c>
      <c r="AH286" s="129">
        <v>35</v>
      </c>
      <c r="AI286" s="129"/>
      <c r="AJ286" s="129"/>
      <c r="AK286" s="86">
        <f t="shared" si="655"/>
        <v>0</v>
      </c>
      <c r="AL286" s="86">
        <f t="shared" si="656"/>
        <v>0</v>
      </c>
      <c r="AM286" s="110"/>
      <c r="AN286" s="110"/>
      <c r="AO286" s="110"/>
      <c r="AP286" s="261"/>
    </row>
    <row r="287" spans="1:42" s="88" customFormat="1">
      <c r="A287" s="196" t="s">
        <v>245</v>
      </c>
      <c r="B287" s="511" t="s">
        <v>246</v>
      </c>
      <c r="C287" s="512"/>
      <c r="D287" s="218">
        <f t="shared" si="627"/>
        <v>271</v>
      </c>
      <c r="E287" s="504">
        <f t="shared" si="657"/>
        <v>40</v>
      </c>
      <c r="F287" s="505"/>
      <c r="G287" s="504">
        <f t="shared" si="658"/>
        <v>10</v>
      </c>
      <c r="H287" s="505"/>
      <c r="I287" s="555"/>
      <c r="J287" s="555"/>
      <c r="K287" s="129"/>
      <c r="L287" s="129"/>
      <c r="M287" s="129"/>
      <c r="N287" s="129">
        <v>40</v>
      </c>
      <c r="O287" s="129">
        <v>10</v>
      </c>
      <c r="P287" s="129"/>
      <c r="Q287" s="129"/>
      <c r="R287" s="129"/>
      <c r="S287" s="129"/>
      <c r="T287" s="129"/>
      <c r="U287" s="129"/>
      <c r="V287" s="117" t="str">
        <f t="shared" si="653"/>
        <v>AH6121-23</v>
      </c>
      <c r="W287" s="432" t="str">
        <f t="shared" si="654"/>
        <v>Малын асаргаа</v>
      </c>
      <c r="X287" s="432"/>
      <c r="Y287" s="432"/>
      <c r="Z287" s="184">
        <f t="shared" si="626"/>
        <v>271</v>
      </c>
      <c r="AA287" s="129"/>
      <c r="AB287" s="129"/>
      <c r="AC287" s="45">
        <f t="shared" si="659"/>
        <v>40</v>
      </c>
      <c r="AD287" s="45">
        <f t="shared" si="660"/>
        <v>10</v>
      </c>
      <c r="AE287" s="129"/>
      <c r="AF287" s="129"/>
      <c r="AG287" s="129">
        <v>40</v>
      </c>
      <c r="AH287" s="129">
        <v>10</v>
      </c>
      <c r="AI287" s="129"/>
      <c r="AJ287" s="129"/>
      <c r="AK287" s="86">
        <f t="shared" si="655"/>
        <v>0</v>
      </c>
      <c r="AL287" s="86">
        <f t="shared" si="656"/>
        <v>0</v>
      </c>
      <c r="AM287" s="110"/>
      <c r="AN287" s="110"/>
      <c r="AO287" s="110"/>
      <c r="AP287" s="261"/>
    </row>
    <row r="288" spans="1:42" s="89" customFormat="1">
      <c r="A288" s="527" t="s">
        <v>543</v>
      </c>
      <c r="B288" s="528"/>
      <c r="C288" s="529"/>
      <c r="D288" s="250">
        <f t="shared" si="627"/>
        <v>272</v>
      </c>
      <c r="E288" s="530">
        <f>SUM(E289:F291)</f>
        <v>77</v>
      </c>
      <c r="F288" s="531"/>
      <c r="G288" s="530">
        <f t="shared" ref="G288" si="661">SUM(G289:H291)</f>
        <v>63</v>
      </c>
      <c r="H288" s="531"/>
      <c r="I288" s="530">
        <f t="shared" ref="I288" si="662">SUM(I289:J291)</f>
        <v>0</v>
      </c>
      <c r="J288" s="531"/>
      <c r="K288" s="170">
        <f>SUM(K289:K291)</f>
        <v>0</v>
      </c>
      <c r="L288" s="170">
        <f t="shared" ref="L288:U288" si="663">SUM(L289:L291)</f>
        <v>0</v>
      </c>
      <c r="M288" s="170">
        <f t="shared" si="663"/>
        <v>0</v>
      </c>
      <c r="N288" s="170">
        <f t="shared" si="663"/>
        <v>77</v>
      </c>
      <c r="O288" s="170">
        <f t="shared" si="663"/>
        <v>63</v>
      </c>
      <c r="P288" s="170">
        <f t="shared" si="663"/>
        <v>0</v>
      </c>
      <c r="Q288" s="170">
        <f t="shared" si="663"/>
        <v>0</v>
      </c>
      <c r="R288" s="170">
        <f t="shared" si="663"/>
        <v>0</v>
      </c>
      <c r="S288" s="170">
        <f t="shared" si="663"/>
        <v>0</v>
      </c>
      <c r="T288" s="170">
        <f t="shared" si="663"/>
        <v>0</v>
      </c>
      <c r="U288" s="170">
        <f t="shared" si="663"/>
        <v>0</v>
      </c>
      <c r="V288" s="535" t="str">
        <f t="shared" si="409"/>
        <v>22.Аялал жуулчлалын ур чадварын МСҮТ</v>
      </c>
      <c r="W288" s="536"/>
      <c r="X288" s="536"/>
      <c r="Y288" s="537"/>
      <c r="Z288" s="256">
        <f t="shared" si="626"/>
        <v>272</v>
      </c>
      <c r="AA288" s="170">
        <f t="shared" ref="AA288" si="664">SUM(AA289:AA291)</f>
        <v>0</v>
      </c>
      <c r="AB288" s="170">
        <f t="shared" ref="AB288" si="665">SUM(AB289:AB291)</f>
        <v>0</v>
      </c>
      <c r="AC288" s="170">
        <f t="shared" ref="AC288" si="666">SUM(AC289:AC291)</f>
        <v>71</v>
      </c>
      <c r="AD288" s="170">
        <f t="shared" ref="AD288" si="667">SUM(AD289:AD291)</f>
        <v>57</v>
      </c>
      <c r="AE288" s="170">
        <f t="shared" ref="AE288" si="668">SUM(AE289:AE291)</f>
        <v>0</v>
      </c>
      <c r="AF288" s="170">
        <f t="shared" ref="AF288" si="669">SUM(AF289:AF291)</f>
        <v>0</v>
      </c>
      <c r="AG288" s="170">
        <f t="shared" ref="AG288" si="670">SUM(AG289:AG291)</f>
        <v>71</v>
      </c>
      <c r="AH288" s="170">
        <f t="shared" ref="AH288" si="671">SUM(AH289:AH291)</f>
        <v>57</v>
      </c>
      <c r="AI288" s="170">
        <f t="shared" ref="AI288" si="672">SUM(AI289:AI291)</f>
        <v>0</v>
      </c>
      <c r="AJ288" s="170">
        <f t="shared" ref="AJ288" si="673">SUM(AJ289:AJ291)</f>
        <v>0</v>
      </c>
      <c r="AK288" s="170">
        <f t="shared" ref="AK288" si="674">SUM(AK289:AK291)</f>
        <v>1</v>
      </c>
      <c r="AL288" s="170">
        <f t="shared" ref="AL288" si="675">SUM(AL289:AL291)</f>
        <v>0</v>
      </c>
      <c r="AM288" s="170">
        <f t="shared" ref="AM288" si="676">SUM(AM289:AM291)</f>
        <v>0</v>
      </c>
      <c r="AN288" s="170">
        <f t="shared" ref="AN288" si="677">SUM(AN289:AN291)</f>
        <v>0</v>
      </c>
      <c r="AO288" s="170">
        <f t="shared" ref="AO288" si="678">SUM(AO289:AO291)</f>
        <v>1</v>
      </c>
      <c r="AP288" s="211">
        <f t="shared" ref="AP288" si="679">SUM(AP289:AP291)</f>
        <v>0</v>
      </c>
    </row>
    <row r="289" spans="1:42" s="88" customFormat="1">
      <c r="A289" s="196" t="s">
        <v>185</v>
      </c>
      <c r="B289" s="511" t="s">
        <v>51</v>
      </c>
      <c r="C289" s="512"/>
      <c r="D289" s="218">
        <f t="shared" si="627"/>
        <v>273</v>
      </c>
      <c r="E289" s="504">
        <f t="shared" ref="E289:E291" si="680">+I289+L289+N289+P289+R289+T289+AA289</f>
        <v>30</v>
      </c>
      <c r="F289" s="505"/>
      <c r="G289" s="504">
        <f t="shared" ref="G289:G291" si="681">+K289+M289+O289+Q289+S289+U289+AB289</f>
        <v>25</v>
      </c>
      <c r="H289" s="505"/>
      <c r="I289" s="502"/>
      <c r="J289" s="503"/>
      <c r="K289" s="129"/>
      <c r="L289" s="129"/>
      <c r="M289" s="129"/>
      <c r="N289" s="129">
        <v>30</v>
      </c>
      <c r="O289" s="129">
        <v>25</v>
      </c>
      <c r="P289" s="129"/>
      <c r="Q289" s="129"/>
      <c r="R289" s="129"/>
      <c r="S289" s="129"/>
      <c r="T289" s="129"/>
      <c r="U289" s="129"/>
      <c r="V289" s="117" t="str">
        <f>+A289</f>
        <v>IF5120-11</v>
      </c>
      <c r="W289" s="432" t="str">
        <f>+B289</f>
        <v>Тогооч</v>
      </c>
      <c r="X289" s="432"/>
      <c r="Y289" s="432"/>
      <c r="Z289" s="184">
        <f t="shared" si="626"/>
        <v>273</v>
      </c>
      <c r="AA289" s="129"/>
      <c r="AB289" s="129"/>
      <c r="AC289" s="45">
        <f t="shared" ref="AC289:AC290" si="682">+AE289+AG289+AI289</f>
        <v>29</v>
      </c>
      <c r="AD289" s="45">
        <f t="shared" ref="AD289:AD290" si="683">+AF289+AH289+AJ289</f>
        <v>23</v>
      </c>
      <c r="AE289" s="134"/>
      <c r="AF289" s="134"/>
      <c r="AG289" s="134">
        <v>29</v>
      </c>
      <c r="AH289" s="134">
        <v>23</v>
      </c>
      <c r="AI289" s="134"/>
      <c r="AJ289" s="134"/>
      <c r="AK289" s="86">
        <f t="shared" ref="AK289:AK290" si="684">+AM289+AO289</f>
        <v>1</v>
      </c>
      <c r="AL289" s="86">
        <f t="shared" ref="AL289:AL290" si="685">+AN289+AP289</f>
        <v>0</v>
      </c>
      <c r="AM289" s="110"/>
      <c r="AN289" s="110"/>
      <c r="AO289" s="10">
        <v>1</v>
      </c>
      <c r="AP289" s="261"/>
    </row>
    <row r="290" spans="1:42" s="88" customFormat="1">
      <c r="A290" s="212" t="s">
        <v>250</v>
      </c>
      <c r="B290" s="513" t="s">
        <v>251</v>
      </c>
      <c r="C290" s="514"/>
      <c r="D290" s="218">
        <f t="shared" si="627"/>
        <v>274</v>
      </c>
      <c r="E290" s="504">
        <f t="shared" si="680"/>
        <v>28</v>
      </c>
      <c r="F290" s="505"/>
      <c r="G290" s="504">
        <f t="shared" si="681"/>
        <v>22</v>
      </c>
      <c r="H290" s="505"/>
      <c r="I290" s="502"/>
      <c r="J290" s="503"/>
      <c r="K290" s="129"/>
      <c r="L290" s="129"/>
      <c r="M290" s="129"/>
      <c r="N290" s="129">
        <v>28</v>
      </c>
      <c r="O290" s="129">
        <v>22</v>
      </c>
      <c r="P290" s="129"/>
      <c r="Q290" s="129"/>
      <c r="R290" s="129"/>
      <c r="S290" s="129"/>
      <c r="T290" s="129"/>
      <c r="U290" s="129"/>
      <c r="V290" s="117" t="str">
        <f t="shared" ref="V290:V291" si="686">+A290</f>
        <v>NT5111-19</v>
      </c>
      <c r="W290" s="432" t="str">
        <f t="shared" ref="W290:W291" si="687">+B290</f>
        <v>Зочид буудал, жуулчны баазын үйлчилгээний ажилтан</v>
      </c>
      <c r="X290" s="432"/>
      <c r="Y290" s="432"/>
      <c r="Z290" s="184">
        <f t="shared" si="626"/>
        <v>274</v>
      </c>
      <c r="AA290" s="129"/>
      <c r="AB290" s="129"/>
      <c r="AC290" s="45">
        <f t="shared" si="682"/>
        <v>25</v>
      </c>
      <c r="AD290" s="45">
        <f t="shared" si="683"/>
        <v>20</v>
      </c>
      <c r="AE290" s="134"/>
      <c r="AF290" s="134"/>
      <c r="AG290" s="118">
        <v>25</v>
      </c>
      <c r="AH290" s="118">
        <v>20</v>
      </c>
      <c r="AI290" s="134"/>
      <c r="AJ290" s="134"/>
      <c r="AK290" s="86">
        <f t="shared" si="684"/>
        <v>0</v>
      </c>
      <c r="AL290" s="86">
        <f t="shared" si="685"/>
        <v>0</v>
      </c>
      <c r="AM290" s="110"/>
      <c r="AN290" s="110"/>
      <c r="AO290" s="110"/>
      <c r="AP290" s="261"/>
    </row>
    <row r="291" spans="1:42" s="88" customFormat="1">
      <c r="A291" s="212" t="s">
        <v>290</v>
      </c>
      <c r="B291" s="511" t="s">
        <v>600</v>
      </c>
      <c r="C291" s="512"/>
      <c r="D291" s="218">
        <f t="shared" si="627"/>
        <v>275</v>
      </c>
      <c r="E291" s="504">
        <f t="shared" si="680"/>
        <v>19</v>
      </c>
      <c r="F291" s="505"/>
      <c r="G291" s="504">
        <f t="shared" si="681"/>
        <v>16</v>
      </c>
      <c r="H291" s="505"/>
      <c r="I291" s="502"/>
      <c r="J291" s="503"/>
      <c r="K291" s="129"/>
      <c r="L291" s="129"/>
      <c r="M291" s="129"/>
      <c r="N291" s="129">
        <v>19</v>
      </c>
      <c r="O291" s="129">
        <v>16</v>
      </c>
      <c r="P291" s="129"/>
      <c r="Q291" s="129"/>
      <c r="R291" s="129"/>
      <c r="S291" s="129"/>
      <c r="T291" s="129"/>
      <c r="U291" s="129"/>
      <c r="V291" s="117" t="str">
        <f t="shared" si="686"/>
        <v>IF5131-11</v>
      </c>
      <c r="W291" s="432" t="str">
        <f t="shared" si="687"/>
        <v>Зөөгч, бармен</v>
      </c>
      <c r="X291" s="432"/>
      <c r="Y291" s="432"/>
      <c r="Z291" s="184">
        <f t="shared" si="626"/>
        <v>275</v>
      </c>
      <c r="AA291" s="129"/>
      <c r="AB291" s="129"/>
      <c r="AC291" s="45">
        <f t="shared" ref="AC291" si="688">+AE291+AG291+AI291</f>
        <v>17</v>
      </c>
      <c r="AD291" s="45">
        <f t="shared" ref="AD291" si="689">+AF291+AH291+AJ291</f>
        <v>14</v>
      </c>
      <c r="AE291" s="134"/>
      <c r="AF291" s="134"/>
      <c r="AG291" s="134">
        <v>17</v>
      </c>
      <c r="AH291" s="134">
        <v>14</v>
      </c>
      <c r="AI291" s="134"/>
      <c r="AJ291" s="134"/>
      <c r="AK291" s="86">
        <f t="shared" ref="AK291" si="690">+AM291+AO291</f>
        <v>0</v>
      </c>
      <c r="AL291" s="86">
        <f t="shared" ref="AL291" si="691">+AN291+AP291</f>
        <v>0</v>
      </c>
      <c r="AM291" s="110"/>
      <c r="AN291" s="110"/>
      <c r="AO291" s="110"/>
      <c r="AP291" s="261"/>
    </row>
    <row r="292" spans="1:42" s="89" customFormat="1">
      <c r="A292" s="527" t="s">
        <v>544</v>
      </c>
      <c r="B292" s="528"/>
      <c r="C292" s="529"/>
      <c r="D292" s="250">
        <f t="shared" si="627"/>
        <v>276</v>
      </c>
      <c r="E292" s="530">
        <f>SUM(E293:F301)</f>
        <v>359</v>
      </c>
      <c r="F292" s="531"/>
      <c r="G292" s="530">
        <f t="shared" ref="G292" si="692">SUM(G293:H301)</f>
        <v>209</v>
      </c>
      <c r="H292" s="531"/>
      <c r="I292" s="530">
        <f t="shared" ref="I292" si="693">SUM(I293:J301)</f>
        <v>0</v>
      </c>
      <c r="J292" s="531"/>
      <c r="K292" s="170">
        <f>SUM(K293:K301)</f>
        <v>0</v>
      </c>
      <c r="L292" s="170">
        <f t="shared" ref="L292:U292" si="694">SUM(L293:L301)</f>
        <v>0</v>
      </c>
      <c r="M292" s="170">
        <f t="shared" si="694"/>
        <v>0</v>
      </c>
      <c r="N292" s="170">
        <f t="shared" si="694"/>
        <v>300</v>
      </c>
      <c r="O292" s="170">
        <f t="shared" si="694"/>
        <v>177</v>
      </c>
      <c r="P292" s="170">
        <f t="shared" si="694"/>
        <v>59</v>
      </c>
      <c r="Q292" s="170">
        <f t="shared" si="694"/>
        <v>32</v>
      </c>
      <c r="R292" s="170">
        <f t="shared" si="694"/>
        <v>0</v>
      </c>
      <c r="S292" s="170">
        <f t="shared" si="694"/>
        <v>0</v>
      </c>
      <c r="T292" s="170">
        <f t="shared" si="694"/>
        <v>0</v>
      </c>
      <c r="U292" s="170">
        <f t="shared" si="694"/>
        <v>0</v>
      </c>
      <c r="V292" s="535" t="str">
        <f t="shared" si="409"/>
        <v>23.Барилгын Бүтээцийн Үйлдвэрлэл МСҮТ</v>
      </c>
      <c r="W292" s="536"/>
      <c r="X292" s="536"/>
      <c r="Y292" s="537"/>
      <c r="Z292" s="256">
        <f t="shared" si="626"/>
        <v>276</v>
      </c>
      <c r="AA292" s="170">
        <f t="shared" ref="AA292" si="695">SUM(AA293:AA301)</f>
        <v>0</v>
      </c>
      <c r="AB292" s="170">
        <f t="shared" ref="AB292" si="696">SUM(AB293:AB301)</f>
        <v>0</v>
      </c>
      <c r="AC292" s="170">
        <f t="shared" ref="AC292" si="697">SUM(AC293:AC301)</f>
        <v>235</v>
      </c>
      <c r="AD292" s="170">
        <f t="shared" ref="AD292" si="698">SUM(AD293:AD301)</f>
        <v>146</v>
      </c>
      <c r="AE292" s="170">
        <f t="shared" ref="AE292" si="699">SUM(AE293:AE301)</f>
        <v>0</v>
      </c>
      <c r="AF292" s="170">
        <f t="shared" ref="AF292" si="700">SUM(AF293:AF301)</f>
        <v>0</v>
      </c>
      <c r="AG292" s="170">
        <f t="shared" ref="AG292" si="701">SUM(AG293:AG301)</f>
        <v>235</v>
      </c>
      <c r="AH292" s="170">
        <f t="shared" ref="AH292" si="702">SUM(AH293:AH301)</f>
        <v>146</v>
      </c>
      <c r="AI292" s="170">
        <f t="shared" ref="AI292" si="703">SUM(AI293:AI301)</f>
        <v>0</v>
      </c>
      <c r="AJ292" s="170">
        <f t="shared" ref="AJ292" si="704">SUM(AJ293:AJ301)</f>
        <v>0</v>
      </c>
      <c r="AK292" s="170">
        <f t="shared" ref="AK292" si="705">SUM(AK293:AK301)</f>
        <v>0</v>
      </c>
      <c r="AL292" s="170">
        <f t="shared" ref="AL292" si="706">SUM(AL293:AL301)</f>
        <v>0</v>
      </c>
      <c r="AM292" s="170">
        <f t="shared" ref="AM292" si="707">SUM(AM293:AM301)</f>
        <v>0</v>
      </c>
      <c r="AN292" s="170">
        <f t="shared" ref="AN292" si="708">SUM(AN293:AN301)</f>
        <v>0</v>
      </c>
      <c r="AO292" s="170">
        <f t="shared" ref="AO292" si="709">SUM(AO293:AO301)</f>
        <v>0</v>
      </c>
      <c r="AP292" s="211">
        <f t="shared" ref="AP292" si="710">SUM(AP293:AP301)</f>
        <v>0</v>
      </c>
    </row>
    <row r="293" spans="1:42" s="88" customFormat="1">
      <c r="A293" s="196" t="s">
        <v>55</v>
      </c>
      <c r="B293" s="511" t="s">
        <v>175</v>
      </c>
      <c r="C293" s="512"/>
      <c r="D293" s="218">
        <f t="shared" si="627"/>
        <v>277</v>
      </c>
      <c r="E293" s="504">
        <f t="shared" ref="E293:E386" si="711">+I293+L293+N293+P293+R293+T293+AA293</f>
        <v>54</v>
      </c>
      <c r="F293" s="505"/>
      <c r="G293" s="504">
        <f t="shared" ref="G293:G386" si="712">+K293+M293+O293+Q293+S293+U293+AB293</f>
        <v>28</v>
      </c>
      <c r="H293" s="505"/>
      <c r="I293" s="558"/>
      <c r="J293" s="559"/>
      <c r="K293" s="134"/>
      <c r="L293" s="134"/>
      <c r="M293" s="134"/>
      <c r="N293" s="118">
        <v>40</v>
      </c>
      <c r="O293" s="90">
        <v>18</v>
      </c>
      <c r="P293" s="118">
        <v>14</v>
      </c>
      <c r="Q293" s="118">
        <v>10</v>
      </c>
      <c r="R293" s="129"/>
      <c r="S293" s="129"/>
      <c r="T293" s="129"/>
      <c r="U293" s="129"/>
      <c r="V293" s="123" t="str">
        <f>+A293</f>
        <v>CF7123-20</v>
      </c>
      <c r="W293" s="432" t="str">
        <f>+B293</f>
        <v>Барилгын засал-чимэглэлчин</v>
      </c>
      <c r="X293" s="432"/>
      <c r="Y293" s="432"/>
      <c r="Z293" s="184">
        <f t="shared" si="626"/>
        <v>277</v>
      </c>
      <c r="AA293" s="129"/>
      <c r="AB293" s="129"/>
      <c r="AC293" s="45">
        <f t="shared" ref="AC293:AC295" si="713">+AE293+AG293+AI293</f>
        <v>31</v>
      </c>
      <c r="AD293" s="45">
        <f t="shared" ref="AD293:AD295" si="714">+AF293+AH293+AJ293</f>
        <v>8</v>
      </c>
      <c r="AE293" s="129"/>
      <c r="AF293" s="129"/>
      <c r="AG293" s="129">
        <v>31</v>
      </c>
      <c r="AH293" s="129">
        <v>8</v>
      </c>
      <c r="AI293" s="129"/>
      <c r="AJ293" s="129"/>
      <c r="AK293" s="86">
        <f t="shared" ref="AK293:AK295" si="715">+AM293+AO293</f>
        <v>0</v>
      </c>
      <c r="AL293" s="86">
        <f t="shared" ref="AL293:AL295" si="716">+AN293+AP293</f>
        <v>0</v>
      </c>
      <c r="AM293" s="42"/>
      <c r="AN293" s="42"/>
      <c r="AO293" s="42"/>
      <c r="AP293" s="258"/>
    </row>
    <row r="294" spans="1:42" s="88" customFormat="1">
      <c r="A294" s="212" t="s">
        <v>176</v>
      </c>
      <c r="B294" s="513" t="s">
        <v>173</v>
      </c>
      <c r="C294" s="514"/>
      <c r="D294" s="218">
        <f t="shared" si="627"/>
        <v>278</v>
      </c>
      <c r="E294" s="504">
        <f t="shared" si="711"/>
        <v>52</v>
      </c>
      <c r="F294" s="505"/>
      <c r="G294" s="504">
        <f t="shared" si="712"/>
        <v>7</v>
      </c>
      <c r="H294" s="505"/>
      <c r="I294" s="558"/>
      <c r="J294" s="559"/>
      <c r="K294" s="134"/>
      <c r="L294" s="134"/>
      <c r="M294" s="134"/>
      <c r="N294" s="118">
        <v>40</v>
      </c>
      <c r="O294" s="90">
        <v>7</v>
      </c>
      <c r="P294" s="118">
        <v>12</v>
      </c>
      <c r="Q294" s="118">
        <v>0</v>
      </c>
      <c r="R294" s="129"/>
      <c r="S294" s="129"/>
      <c r="T294" s="129"/>
      <c r="U294" s="129"/>
      <c r="V294" s="123" t="str">
        <f t="shared" ref="V294:V301" si="717">+A294</f>
        <v>CF7126-36</v>
      </c>
      <c r="W294" s="432" t="str">
        <f t="shared" ref="W294:W301" si="718">+B294</f>
        <v>Барилгын сантехникч</v>
      </c>
      <c r="X294" s="432"/>
      <c r="Y294" s="432"/>
      <c r="Z294" s="184">
        <f t="shared" si="626"/>
        <v>278</v>
      </c>
      <c r="AA294" s="129"/>
      <c r="AB294" s="129"/>
      <c r="AC294" s="45">
        <f t="shared" si="713"/>
        <v>29</v>
      </c>
      <c r="AD294" s="45">
        <f t="shared" si="714"/>
        <v>0</v>
      </c>
      <c r="AE294" s="129"/>
      <c r="AF294" s="129"/>
      <c r="AG294" s="129">
        <v>29</v>
      </c>
      <c r="AH294" s="129">
        <v>0</v>
      </c>
      <c r="AI294" s="129"/>
      <c r="AJ294" s="129"/>
      <c r="AK294" s="86">
        <f t="shared" si="715"/>
        <v>0</v>
      </c>
      <c r="AL294" s="86">
        <f t="shared" si="716"/>
        <v>0</v>
      </c>
      <c r="AM294" s="42"/>
      <c r="AN294" s="42"/>
      <c r="AO294" s="42"/>
      <c r="AP294" s="258"/>
    </row>
    <row r="295" spans="1:42" s="88" customFormat="1">
      <c r="A295" s="196" t="s">
        <v>182</v>
      </c>
      <c r="B295" s="511" t="s">
        <v>179</v>
      </c>
      <c r="C295" s="512"/>
      <c r="D295" s="218">
        <f t="shared" si="627"/>
        <v>279</v>
      </c>
      <c r="E295" s="504">
        <f t="shared" ref="E295:E301" si="719">+I295+L295+N295+P295+R295+T295+AA295</f>
        <v>60</v>
      </c>
      <c r="F295" s="505"/>
      <c r="G295" s="504">
        <f t="shared" ref="G295:G301" si="720">+K295+M295+O295+Q295+S295+U295+AB295</f>
        <v>46</v>
      </c>
      <c r="H295" s="505"/>
      <c r="I295" s="558"/>
      <c r="J295" s="559"/>
      <c r="K295" s="134"/>
      <c r="L295" s="134"/>
      <c r="M295" s="134"/>
      <c r="N295" s="118">
        <v>40</v>
      </c>
      <c r="O295" s="90">
        <v>31</v>
      </c>
      <c r="P295" s="118">
        <v>20</v>
      </c>
      <c r="Q295" s="118">
        <v>15</v>
      </c>
      <c r="R295" s="129"/>
      <c r="S295" s="129"/>
      <c r="T295" s="129"/>
      <c r="U295" s="129"/>
      <c r="V295" s="123" t="str">
        <f t="shared" si="717"/>
        <v>SO5141-11</v>
      </c>
      <c r="W295" s="432" t="str">
        <f t="shared" si="718"/>
        <v>Үсчин</v>
      </c>
      <c r="X295" s="432"/>
      <c r="Y295" s="432"/>
      <c r="Z295" s="184">
        <f t="shared" si="626"/>
        <v>279</v>
      </c>
      <c r="AA295" s="129"/>
      <c r="AB295" s="129"/>
      <c r="AC295" s="45">
        <f t="shared" si="713"/>
        <v>28</v>
      </c>
      <c r="AD295" s="45">
        <f t="shared" si="714"/>
        <v>25</v>
      </c>
      <c r="AE295" s="129"/>
      <c r="AF295" s="129"/>
      <c r="AG295" s="129">
        <v>28</v>
      </c>
      <c r="AH295" s="129">
        <v>25</v>
      </c>
      <c r="AI295" s="129"/>
      <c r="AJ295" s="129"/>
      <c r="AK295" s="86">
        <f t="shared" si="715"/>
        <v>0</v>
      </c>
      <c r="AL295" s="86">
        <f t="shared" si="716"/>
        <v>0</v>
      </c>
      <c r="AM295" s="42"/>
      <c r="AN295" s="42"/>
      <c r="AO295" s="42"/>
      <c r="AP295" s="258"/>
    </row>
    <row r="296" spans="1:42" s="88" customFormat="1">
      <c r="A296" s="196" t="s">
        <v>185</v>
      </c>
      <c r="B296" s="511" t="s">
        <v>51</v>
      </c>
      <c r="C296" s="512"/>
      <c r="D296" s="218">
        <f t="shared" si="627"/>
        <v>280</v>
      </c>
      <c r="E296" s="504">
        <f t="shared" si="719"/>
        <v>53</v>
      </c>
      <c r="F296" s="505"/>
      <c r="G296" s="504">
        <f t="shared" si="720"/>
        <v>34</v>
      </c>
      <c r="H296" s="505"/>
      <c r="I296" s="558"/>
      <c r="J296" s="559"/>
      <c r="K296" s="134"/>
      <c r="L296" s="134"/>
      <c r="M296" s="134"/>
      <c r="N296" s="118">
        <v>40</v>
      </c>
      <c r="O296" s="90">
        <v>27</v>
      </c>
      <c r="P296" s="118">
        <v>13</v>
      </c>
      <c r="Q296" s="118">
        <v>7</v>
      </c>
      <c r="R296" s="129"/>
      <c r="S296" s="129"/>
      <c r="T296" s="129"/>
      <c r="U296" s="129"/>
      <c r="V296" s="123" t="str">
        <f t="shared" si="717"/>
        <v>IF5120-11</v>
      </c>
      <c r="W296" s="432" t="str">
        <f t="shared" si="718"/>
        <v>Тогооч</v>
      </c>
      <c r="X296" s="432"/>
      <c r="Y296" s="432"/>
      <c r="Z296" s="184">
        <f t="shared" si="626"/>
        <v>280</v>
      </c>
      <c r="AA296" s="129"/>
      <c r="AB296" s="129"/>
      <c r="AC296" s="45">
        <f t="shared" ref="AC296:AC301" si="721">+AE296+AG296+AI296</f>
        <v>32</v>
      </c>
      <c r="AD296" s="45">
        <f t="shared" ref="AD296:AD301" si="722">+AF296+AH296+AJ296</f>
        <v>27</v>
      </c>
      <c r="AE296" s="129"/>
      <c r="AF296" s="129"/>
      <c r="AG296" s="129">
        <v>32</v>
      </c>
      <c r="AH296" s="129">
        <v>27</v>
      </c>
      <c r="AI296" s="129"/>
      <c r="AJ296" s="129"/>
      <c r="AK296" s="86">
        <f t="shared" ref="AK296:AK301" si="723">+AM296+AO296</f>
        <v>0</v>
      </c>
      <c r="AL296" s="86">
        <f t="shared" ref="AL296:AL301" si="724">+AN296+AP296</f>
        <v>0</v>
      </c>
      <c r="AM296" s="42"/>
      <c r="AN296" s="42"/>
      <c r="AO296" s="42"/>
      <c r="AP296" s="258"/>
    </row>
    <row r="297" spans="1:42" s="88" customFormat="1">
      <c r="A297" s="90" t="s">
        <v>211</v>
      </c>
      <c r="B297" s="513" t="s">
        <v>212</v>
      </c>
      <c r="C297" s="514"/>
      <c r="D297" s="218">
        <f t="shared" si="627"/>
        <v>281</v>
      </c>
      <c r="E297" s="504">
        <f t="shared" si="719"/>
        <v>30</v>
      </c>
      <c r="F297" s="505"/>
      <c r="G297" s="504">
        <f t="shared" si="720"/>
        <v>2</v>
      </c>
      <c r="H297" s="505"/>
      <c r="I297" s="558"/>
      <c r="J297" s="559"/>
      <c r="K297" s="134"/>
      <c r="L297" s="134"/>
      <c r="M297" s="134"/>
      <c r="N297" s="118">
        <v>30</v>
      </c>
      <c r="O297" s="90">
        <v>2</v>
      </c>
      <c r="P297" s="118"/>
      <c r="Q297" s="118"/>
      <c r="R297" s="129"/>
      <c r="S297" s="129"/>
      <c r="T297" s="129"/>
      <c r="U297" s="129"/>
      <c r="V297" s="123" t="str">
        <f t="shared" si="717"/>
        <v>CF7115-24</v>
      </c>
      <c r="W297" s="432" t="str">
        <f t="shared" si="718"/>
        <v>Модон эдлэлийн мужаан</v>
      </c>
      <c r="X297" s="432"/>
      <c r="Y297" s="432"/>
      <c r="Z297" s="184">
        <f t="shared" si="626"/>
        <v>281</v>
      </c>
      <c r="AA297" s="129"/>
      <c r="AB297" s="129"/>
      <c r="AC297" s="45">
        <f t="shared" si="721"/>
        <v>18</v>
      </c>
      <c r="AD297" s="45">
        <f t="shared" si="722"/>
        <v>0</v>
      </c>
      <c r="AE297" s="129"/>
      <c r="AF297" s="129"/>
      <c r="AG297" s="129">
        <v>18</v>
      </c>
      <c r="AH297" s="129">
        <v>0</v>
      </c>
      <c r="AI297" s="129"/>
      <c r="AJ297" s="129"/>
      <c r="AK297" s="86">
        <f t="shared" si="723"/>
        <v>0</v>
      </c>
      <c r="AL297" s="86">
        <f t="shared" si="724"/>
        <v>0</v>
      </c>
      <c r="AM297" s="42"/>
      <c r="AN297" s="42"/>
      <c r="AO297" s="42"/>
      <c r="AP297" s="258"/>
    </row>
    <row r="298" spans="1:42" s="88" customFormat="1" ht="12.75" customHeight="1">
      <c r="A298" s="113" t="s">
        <v>247</v>
      </c>
      <c r="B298" s="513" t="s">
        <v>613</v>
      </c>
      <c r="C298" s="514"/>
      <c r="D298" s="218">
        <f t="shared" si="627"/>
        <v>282</v>
      </c>
      <c r="E298" s="504">
        <f t="shared" si="719"/>
        <v>30</v>
      </c>
      <c r="F298" s="505"/>
      <c r="G298" s="504">
        <f t="shared" si="720"/>
        <v>25</v>
      </c>
      <c r="H298" s="505"/>
      <c r="I298" s="558"/>
      <c r="J298" s="559"/>
      <c r="K298" s="134"/>
      <c r="L298" s="134"/>
      <c r="M298" s="134"/>
      <c r="N298" s="118">
        <v>30</v>
      </c>
      <c r="O298" s="90">
        <v>25</v>
      </c>
      <c r="P298" s="118"/>
      <c r="Q298" s="118"/>
      <c r="R298" s="129"/>
      <c r="S298" s="129"/>
      <c r="T298" s="129"/>
      <c r="U298" s="129"/>
      <c r="V298" s="123" t="str">
        <f t="shared" si="717"/>
        <v>BT5223-15</v>
      </c>
      <c r="W298" s="432" t="str">
        <f t="shared" si="718"/>
        <v>Худалдааны газрын үндсэн ажилтан /худалдагч/</v>
      </c>
      <c r="X298" s="432"/>
      <c r="Y298" s="432"/>
      <c r="Z298" s="184">
        <f t="shared" si="626"/>
        <v>282</v>
      </c>
      <c r="AA298" s="129"/>
      <c r="AB298" s="129"/>
      <c r="AC298" s="45">
        <f t="shared" si="721"/>
        <v>22</v>
      </c>
      <c r="AD298" s="45">
        <f t="shared" si="722"/>
        <v>22</v>
      </c>
      <c r="AE298" s="129"/>
      <c r="AF298" s="129"/>
      <c r="AG298" s="129">
        <v>22</v>
      </c>
      <c r="AH298" s="129">
        <v>22</v>
      </c>
      <c r="AI298" s="129"/>
      <c r="AJ298" s="129"/>
      <c r="AK298" s="86">
        <f t="shared" si="723"/>
        <v>0</v>
      </c>
      <c r="AL298" s="86">
        <f t="shared" si="724"/>
        <v>0</v>
      </c>
      <c r="AM298" s="42"/>
      <c r="AN298" s="42"/>
      <c r="AO298" s="42"/>
      <c r="AP298" s="258"/>
    </row>
    <row r="299" spans="1:42" s="88" customFormat="1" ht="12.75" customHeight="1">
      <c r="A299" s="196" t="s">
        <v>243</v>
      </c>
      <c r="B299" s="511" t="s">
        <v>309</v>
      </c>
      <c r="C299" s="512"/>
      <c r="D299" s="218">
        <f t="shared" si="627"/>
        <v>283</v>
      </c>
      <c r="E299" s="504">
        <f t="shared" si="719"/>
        <v>20</v>
      </c>
      <c r="F299" s="505"/>
      <c r="G299" s="504">
        <f t="shared" si="720"/>
        <v>12</v>
      </c>
      <c r="H299" s="505"/>
      <c r="I299" s="558"/>
      <c r="J299" s="559"/>
      <c r="K299" s="134"/>
      <c r="L299" s="134"/>
      <c r="M299" s="134"/>
      <c r="N299" s="118">
        <v>20</v>
      </c>
      <c r="O299" s="90">
        <v>12</v>
      </c>
      <c r="P299" s="118"/>
      <c r="Q299" s="118"/>
      <c r="R299" s="129"/>
      <c r="S299" s="129"/>
      <c r="T299" s="129"/>
      <c r="U299" s="129"/>
      <c r="V299" s="123" t="str">
        <f t="shared" si="717"/>
        <v>AF6112-13</v>
      </c>
      <c r="W299" s="432" t="str">
        <f t="shared" si="718"/>
        <v>Жимс, жимсгэний аж ахуйн фермер</v>
      </c>
      <c r="X299" s="432"/>
      <c r="Y299" s="432"/>
      <c r="Z299" s="184">
        <f t="shared" si="626"/>
        <v>283</v>
      </c>
      <c r="AA299" s="129"/>
      <c r="AB299" s="129"/>
      <c r="AC299" s="45">
        <f t="shared" si="721"/>
        <v>20</v>
      </c>
      <c r="AD299" s="45">
        <f t="shared" si="722"/>
        <v>12</v>
      </c>
      <c r="AE299" s="129"/>
      <c r="AF299" s="129"/>
      <c r="AG299" s="129">
        <v>20</v>
      </c>
      <c r="AH299" s="129">
        <v>12</v>
      </c>
      <c r="AI299" s="129"/>
      <c r="AJ299" s="129"/>
      <c r="AK299" s="86">
        <f t="shared" si="723"/>
        <v>0</v>
      </c>
      <c r="AL299" s="86">
        <f t="shared" si="724"/>
        <v>0</v>
      </c>
      <c r="AM299" s="42"/>
      <c r="AN299" s="42"/>
      <c r="AO299" s="42"/>
      <c r="AP299" s="258"/>
    </row>
    <row r="300" spans="1:42" s="88" customFormat="1" ht="12.75" customHeight="1">
      <c r="A300" s="245" t="s">
        <v>244</v>
      </c>
      <c r="B300" s="506" t="s">
        <v>242</v>
      </c>
      <c r="C300" s="507"/>
      <c r="D300" s="218">
        <f t="shared" si="627"/>
        <v>284</v>
      </c>
      <c r="E300" s="504">
        <f t="shared" si="719"/>
        <v>20</v>
      </c>
      <c r="F300" s="505"/>
      <c r="G300" s="504">
        <f t="shared" si="720"/>
        <v>17</v>
      </c>
      <c r="H300" s="505"/>
      <c r="I300" s="558"/>
      <c r="J300" s="559"/>
      <c r="K300" s="134"/>
      <c r="L300" s="134"/>
      <c r="M300" s="134"/>
      <c r="N300" s="118">
        <v>20</v>
      </c>
      <c r="O300" s="90">
        <v>17</v>
      </c>
      <c r="P300" s="118"/>
      <c r="Q300" s="118"/>
      <c r="R300" s="129"/>
      <c r="S300" s="129"/>
      <c r="T300" s="129"/>
      <c r="U300" s="129"/>
      <c r="V300" s="123" t="str">
        <f t="shared" si="717"/>
        <v>AF6330-11</v>
      </c>
      <c r="W300" s="432" t="str">
        <f t="shared" si="718"/>
        <v>Фермерийн аж ахуй эрхлэгч /ГТ-МАА/</v>
      </c>
      <c r="X300" s="432"/>
      <c r="Y300" s="432"/>
      <c r="Z300" s="184">
        <f t="shared" si="626"/>
        <v>284</v>
      </c>
      <c r="AA300" s="129"/>
      <c r="AB300" s="129"/>
      <c r="AC300" s="45">
        <f t="shared" si="721"/>
        <v>20</v>
      </c>
      <c r="AD300" s="45">
        <f t="shared" si="722"/>
        <v>17</v>
      </c>
      <c r="AE300" s="129"/>
      <c r="AF300" s="129"/>
      <c r="AG300" s="129">
        <v>20</v>
      </c>
      <c r="AH300" s="129">
        <v>17</v>
      </c>
      <c r="AI300" s="129"/>
      <c r="AJ300" s="129"/>
      <c r="AK300" s="86">
        <f t="shared" si="723"/>
        <v>0</v>
      </c>
      <c r="AL300" s="86">
        <f t="shared" si="724"/>
        <v>0</v>
      </c>
      <c r="AM300" s="42"/>
      <c r="AN300" s="42"/>
      <c r="AO300" s="42"/>
      <c r="AP300" s="258"/>
    </row>
    <row r="301" spans="1:42" s="88" customFormat="1" ht="12.75" customHeight="1">
      <c r="A301" s="196" t="s">
        <v>54</v>
      </c>
      <c r="B301" s="511" t="s">
        <v>50</v>
      </c>
      <c r="C301" s="512"/>
      <c r="D301" s="218">
        <f t="shared" si="627"/>
        <v>285</v>
      </c>
      <c r="E301" s="504">
        <f t="shared" si="719"/>
        <v>40</v>
      </c>
      <c r="F301" s="505"/>
      <c r="G301" s="504">
        <f t="shared" si="720"/>
        <v>38</v>
      </c>
      <c r="H301" s="505"/>
      <c r="I301" s="558"/>
      <c r="J301" s="559"/>
      <c r="K301" s="134"/>
      <c r="L301" s="134"/>
      <c r="M301" s="134"/>
      <c r="N301" s="118">
        <v>40</v>
      </c>
      <c r="O301" s="90">
        <v>38</v>
      </c>
      <c r="P301" s="118"/>
      <c r="Q301" s="118"/>
      <c r="R301" s="129"/>
      <c r="S301" s="129"/>
      <c r="T301" s="129"/>
      <c r="U301" s="129"/>
      <c r="V301" s="123" t="str">
        <f t="shared" si="717"/>
        <v>IE7533-28</v>
      </c>
      <c r="W301" s="432" t="str">
        <f t="shared" si="718"/>
        <v>Оёмол бүтээгдэхүүний оёдолчин</v>
      </c>
      <c r="X301" s="432"/>
      <c r="Y301" s="432"/>
      <c r="Z301" s="184">
        <f t="shared" si="626"/>
        <v>285</v>
      </c>
      <c r="AA301" s="129"/>
      <c r="AB301" s="129"/>
      <c r="AC301" s="45">
        <f t="shared" si="721"/>
        <v>35</v>
      </c>
      <c r="AD301" s="45">
        <f t="shared" si="722"/>
        <v>35</v>
      </c>
      <c r="AE301" s="129"/>
      <c r="AF301" s="129"/>
      <c r="AG301" s="129">
        <v>35</v>
      </c>
      <c r="AH301" s="129">
        <v>35</v>
      </c>
      <c r="AI301" s="129"/>
      <c r="AJ301" s="129"/>
      <c r="AK301" s="86">
        <f t="shared" si="723"/>
        <v>0</v>
      </c>
      <c r="AL301" s="86">
        <f t="shared" si="724"/>
        <v>0</v>
      </c>
      <c r="AM301" s="42"/>
      <c r="AN301" s="42"/>
      <c r="AO301" s="42"/>
      <c r="AP301" s="258"/>
    </row>
    <row r="302" spans="1:42" s="89" customFormat="1">
      <c r="A302" s="527" t="s">
        <v>545</v>
      </c>
      <c r="B302" s="528"/>
      <c r="C302" s="529"/>
      <c r="D302" s="250">
        <f t="shared" si="627"/>
        <v>286</v>
      </c>
      <c r="E302" s="530">
        <f>SUM(E303:F305)</f>
        <v>398</v>
      </c>
      <c r="F302" s="531"/>
      <c r="G302" s="530">
        <f t="shared" ref="G302" si="725">SUM(G303:H305)</f>
        <v>269</v>
      </c>
      <c r="H302" s="531"/>
      <c r="I302" s="530">
        <f t="shared" ref="I302" si="726">SUM(I303:J305)</f>
        <v>0</v>
      </c>
      <c r="J302" s="531"/>
      <c r="K302" s="170">
        <f>SUM(K303:K305)</f>
        <v>0</v>
      </c>
      <c r="L302" s="170">
        <f t="shared" ref="L302:U302" si="727">SUM(L303:L305)</f>
        <v>0</v>
      </c>
      <c r="M302" s="170">
        <f t="shared" si="727"/>
        <v>0</v>
      </c>
      <c r="N302" s="170">
        <f t="shared" si="727"/>
        <v>398</v>
      </c>
      <c r="O302" s="170">
        <f t="shared" si="727"/>
        <v>269</v>
      </c>
      <c r="P302" s="170">
        <f t="shared" si="727"/>
        <v>0</v>
      </c>
      <c r="Q302" s="170">
        <f t="shared" si="727"/>
        <v>0</v>
      </c>
      <c r="R302" s="170">
        <f t="shared" si="727"/>
        <v>0</v>
      </c>
      <c r="S302" s="170">
        <f t="shared" si="727"/>
        <v>0</v>
      </c>
      <c r="T302" s="170">
        <f t="shared" si="727"/>
        <v>0</v>
      </c>
      <c r="U302" s="170">
        <f t="shared" si="727"/>
        <v>0</v>
      </c>
      <c r="V302" s="535" t="str">
        <f t="shared" si="409"/>
        <v>24.Баянхонгор аймаг дахь Өлзийт МСҮТ</v>
      </c>
      <c r="W302" s="536"/>
      <c r="X302" s="536"/>
      <c r="Y302" s="537"/>
      <c r="Z302" s="256">
        <f t="shared" si="626"/>
        <v>286</v>
      </c>
      <c r="AA302" s="170">
        <f>SUM(AA303:AA305)</f>
        <v>0</v>
      </c>
      <c r="AB302" s="170">
        <f t="shared" ref="AB302" si="728">SUM(AB303:AB305)</f>
        <v>0</v>
      </c>
      <c r="AC302" s="170">
        <f t="shared" ref="AC302" si="729">SUM(AC303:AC305)</f>
        <v>398</v>
      </c>
      <c r="AD302" s="170">
        <f t="shared" ref="AD302" si="730">SUM(AD303:AD305)</f>
        <v>269</v>
      </c>
      <c r="AE302" s="170">
        <f t="shared" ref="AE302" si="731">SUM(AE303:AE305)</f>
        <v>0</v>
      </c>
      <c r="AF302" s="170">
        <f t="shared" ref="AF302" si="732">SUM(AF303:AF305)</f>
        <v>0</v>
      </c>
      <c r="AG302" s="170">
        <f t="shared" ref="AG302" si="733">SUM(AG303:AG305)</f>
        <v>398</v>
      </c>
      <c r="AH302" s="170">
        <f t="shared" ref="AH302" si="734">SUM(AH303:AH305)</f>
        <v>269</v>
      </c>
      <c r="AI302" s="170">
        <f t="shared" ref="AI302" si="735">SUM(AI303:AI305)</f>
        <v>0</v>
      </c>
      <c r="AJ302" s="170">
        <f t="shared" ref="AJ302" si="736">SUM(AJ303:AJ305)</f>
        <v>0</v>
      </c>
      <c r="AK302" s="170">
        <f t="shared" ref="AK302" si="737">SUM(AK303:AK305)</f>
        <v>0</v>
      </c>
      <c r="AL302" s="170">
        <f>SUM(AL303:AL305)</f>
        <v>0</v>
      </c>
      <c r="AM302" s="170">
        <f t="shared" ref="AM302" si="738">SUM(AM303:AM305)</f>
        <v>0</v>
      </c>
      <c r="AN302" s="170">
        <f t="shared" ref="AN302" si="739">SUM(AN303:AN305)</f>
        <v>0</v>
      </c>
      <c r="AO302" s="170">
        <f t="shared" ref="AO302" si="740">SUM(AO303:AO305)</f>
        <v>0</v>
      </c>
      <c r="AP302" s="211">
        <f t="shared" ref="AP302" si="741">SUM(AP303:AP305)</f>
        <v>0</v>
      </c>
    </row>
    <row r="303" spans="1:42" s="88" customFormat="1">
      <c r="A303" s="196" t="s">
        <v>221</v>
      </c>
      <c r="B303" s="511" t="s">
        <v>222</v>
      </c>
      <c r="C303" s="512"/>
      <c r="D303" s="218">
        <f t="shared" si="627"/>
        <v>287</v>
      </c>
      <c r="E303" s="504">
        <f t="shared" ref="E303:E305" si="742">+I303+L303+N303+P303+R303+T303+AA303</f>
        <v>199</v>
      </c>
      <c r="F303" s="505"/>
      <c r="G303" s="504">
        <f t="shared" ref="G303:G305" si="743">+K303+M303+O303+Q303+S303+U303+AB303</f>
        <v>145</v>
      </c>
      <c r="H303" s="505"/>
      <c r="I303" s="502"/>
      <c r="J303" s="503"/>
      <c r="K303" s="129"/>
      <c r="L303" s="129"/>
      <c r="M303" s="129"/>
      <c r="N303" s="118">
        <v>199</v>
      </c>
      <c r="O303" s="118">
        <v>145</v>
      </c>
      <c r="P303" s="129"/>
      <c r="Q303" s="129"/>
      <c r="R303" s="129"/>
      <c r="S303" s="129"/>
      <c r="T303" s="129"/>
      <c r="U303" s="129"/>
      <c r="V303" s="123" t="str">
        <f>+A303</f>
        <v>AF6112-24</v>
      </c>
      <c r="W303" s="432" t="str">
        <f>+B303</f>
        <v>Хүнсний ногооны фермер</v>
      </c>
      <c r="X303" s="432"/>
      <c r="Y303" s="432"/>
      <c r="Z303" s="184">
        <f t="shared" si="626"/>
        <v>287</v>
      </c>
      <c r="AA303" s="129"/>
      <c r="AB303" s="129"/>
      <c r="AC303" s="45">
        <f t="shared" ref="AC303:AC304" si="744">+AE303+AG303+AI303</f>
        <v>199</v>
      </c>
      <c r="AD303" s="45">
        <f t="shared" ref="AD303:AD304" si="745">+AF303+AH303+AJ303</f>
        <v>145</v>
      </c>
      <c r="AE303" s="129"/>
      <c r="AF303" s="129"/>
      <c r="AG303" s="129">
        <v>199</v>
      </c>
      <c r="AH303" s="129">
        <v>145</v>
      </c>
      <c r="AI303" s="129"/>
      <c r="AJ303" s="129"/>
      <c r="AK303" s="86">
        <f t="shared" ref="AK303:AK304" si="746">+AM303+AO303</f>
        <v>0</v>
      </c>
      <c r="AL303" s="86">
        <f t="shared" ref="AL303:AL304" si="747">+AN303+AP303</f>
        <v>0</v>
      </c>
      <c r="AM303" s="42"/>
      <c r="AN303" s="42"/>
      <c r="AO303" s="42"/>
      <c r="AP303" s="258"/>
    </row>
    <row r="304" spans="1:42" s="88" customFormat="1">
      <c r="A304" s="212" t="s">
        <v>170</v>
      </c>
      <c r="B304" s="513" t="s">
        <v>292</v>
      </c>
      <c r="C304" s="514"/>
      <c r="D304" s="218">
        <f t="shared" si="627"/>
        <v>288</v>
      </c>
      <c r="E304" s="504">
        <f t="shared" si="742"/>
        <v>99</v>
      </c>
      <c r="F304" s="505"/>
      <c r="G304" s="504">
        <f t="shared" si="743"/>
        <v>63</v>
      </c>
      <c r="H304" s="505"/>
      <c r="I304" s="502"/>
      <c r="J304" s="503"/>
      <c r="K304" s="129"/>
      <c r="L304" s="129"/>
      <c r="M304" s="129"/>
      <c r="N304" s="118">
        <v>99</v>
      </c>
      <c r="O304" s="118">
        <v>63</v>
      </c>
      <c r="P304" s="129"/>
      <c r="Q304" s="129"/>
      <c r="R304" s="129"/>
      <c r="S304" s="129"/>
      <c r="T304" s="129"/>
      <c r="U304" s="129"/>
      <c r="V304" s="123" t="str">
        <f t="shared" ref="V304:V305" si="748">+A304</f>
        <v>IF7513-23</v>
      </c>
      <c r="W304" s="432" t="str">
        <f t="shared" ref="W304:W305" si="749">+B304</f>
        <v>Сүү боловсруулах үйлдвэрлэлийн ажилтан</v>
      </c>
      <c r="X304" s="432"/>
      <c r="Y304" s="432"/>
      <c r="Z304" s="184">
        <f t="shared" si="626"/>
        <v>288</v>
      </c>
      <c r="AA304" s="129"/>
      <c r="AB304" s="129"/>
      <c r="AC304" s="45">
        <f t="shared" si="744"/>
        <v>99</v>
      </c>
      <c r="AD304" s="45">
        <f t="shared" si="745"/>
        <v>63</v>
      </c>
      <c r="AE304" s="129"/>
      <c r="AF304" s="129"/>
      <c r="AG304" s="129">
        <v>99</v>
      </c>
      <c r="AH304" s="129">
        <v>63</v>
      </c>
      <c r="AI304" s="129"/>
      <c r="AJ304" s="129"/>
      <c r="AK304" s="86">
        <f t="shared" si="746"/>
        <v>0</v>
      </c>
      <c r="AL304" s="86">
        <f t="shared" si="747"/>
        <v>0</v>
      </c>
      <c r="AM304" s="42"/>
      <c r="AN304" s="42"/>
      <c r="AO304" s="42"/>
      <c r="AP304" s="258"/>
    </row>
    <row r="305" spans="1:42" s="88" customFormat="1">
      <c r="A305" s="196" t="s">
        <v>225</v>
      </c>
      <c r="B305" s="511" t="s">
        <v>226</v>
      </c>
      <c r="C305" s="512"/>
      <c r="D305" s="218">
        <f t="shared" si="627"/>
        <v>289</v>
      </c>
      <c r="E305" s="504">
        <f t="shared" si="742"/>
        <v>100</v>
      </c>
      <c r="F305" s="505"/>
      <c r="G305" s="504">
        <f t="shared" si="743"/>
        <v>61</v>
      </c>
      <c r="H305" s="505"/>
      <c r="I305" s="502"/>
      <c r="J305" s="503"/>
      <c r="K305" s="129"/>
      <c r="L305" s="129"/>
      <c r="M305" s="129"/>
      <c r="N305" s="118">
        <v>100</v>
      </c>
      <c r="O305" s="118">
        <v>61</v>
      </c>
      <c r="P305" s="129"/>
      <c r="Q305" s="129"/>
      <c r="R305" s="129"/>
      <c r="S305" s="129"/>
      <c r="T305" s="129"/>
      <c r="U305" s="129"/>
      <c r="V305" s="123" t="str">
        <f t="shared" si="748"/>
        <v>NF6210-21</v>
      </c>
      <c r="W305" s="432" t="str">
        <f t="shared" si="749"/>
        <v>Ойжуулагч</v>
      </c>
      <c r="X305" s="432"/>
      <c r="Y305" s="432"/>
      <c r="Z305" s="184">
        <f t="shared" si="626"/>
        <v>289</v>
      </c>
      <c r="AA305" s="129"/>
      <c r="AB305" s="129"/>
      <c r="AC305" s="45">
        <f t="shared" ref="AC305" si="750">+AE305+AG305+AI305</f>
        <v>100</v>
      </c>
      <c r="AD305" s="45">
        <f t="shared" ref="AD305" si="751">+AF305+AH305+AJ305</f>
        <v>61</v>
      </c>
      <c r="AE305" s="129"/>
      <c r="AF305" s="129"/>
      <c r="AG305" s="129">
        <v>100</v>
      </c>
      <c r="AH305" s="129">
        <v>61</v>
      </c>
      <c r="AI305" s="129"/>
      <c r="AJ305" s="129"/>
      <c r="AK305" s="86">
        <f t="shared" ref="AK305" si="752">+AM305+AO305</f>
        <v>0</v>
      </c>
      <c r="AL305" s="86">
        <f t="shared" ref="AL305" si="753">+AN305+AP305</f>
        <v>0</v>
      </c>
      <c r="AM305" s="42"/>
      <c r="AN305" s="42"/>
      <c r="AO305" s="42"/>
      <c r="AP305" s="258"/>
    </row>
    <row r="306" spans="1:42" s="89" customFormat="1">
      <c r="A306" s="527" t="s">
        <v>546</v>
      </c>
      <c r="B306" s="528"/>
      <c r="C306" s="529"/>
      <c r="D306" s="250">
        <f t="shared" si="627"/>
        <v>290</v>
      </c>
      <c r="E306" s="530">
        <f>SUM(E307:F308)</f>
        <v>80</v>
      </c>
      <c r="F306" s="531"/>
      <c r="G306" s="530">
        <f t="shared" ref="G306" si="754">SUM(G307:H308)</f>
        <v>4</v>
      </c>
      <c r="H306" s="531"/>
      <c r="I306" s="530">
        <f t="shared" ref="I306" si="755">SUM(I307:J308)</f>
        <v>0</v>
      </c>
      <c r="J306" s="531"/>
      <c r="K306" s="170">
        <f>SUM(K307:K308)</f>
        <v>0</v>
      </c>
      <c r="L306" s="170">
        <f t="shared" ref="L306:U306" si="756">SUM(L307:L308)</f>
        <v>0</v>
      </c>
      <c r="M306" s="170">
        <f t="shared" si="756"/>
        <v>0</v>
      </c>
      <c r="N306" s="170">
        <f t="shared" si="756"/>
        <v>51</v>
      </c>
      <c r="O306" s="170">
        <f t="shared" si="756"/>
        <v>4</v>
      </c>
      <c r="P306" s="170">
        <f t="shared" si="756"/>
        <v>0</v>
      </c>
      <c r="Q306" s="170">
        <f t="shared" si="756"/>
        <v>0</v>
      </c>
      <c r="R306" s="170">
        <f t="shared" si="756"/>
        <v>15</v>
      </c>
      <c r="S306" s="170">
        <f t="shared" si="756"/>
        <v>0</v>
      </c>
      <c r="T306" s="170">
        <f t="shared" si="756"/>
        <v>14</v>
      </c>
      <c r="U306" s="170">
        <f t="shared" si="756"/>
        <v>0</v>
      </c>
      <c r="V306" s="535" t="str">
        <f t="shared" si="409"/>
        <v>25.Герман-Монгол МСҮТ</v>
      </c>
      <c r="W306" s="536"/>
      <c r="X306" s="536"/>
      <c r="Y306" s="537"/>
      <c r="Z306" s="256">
        <f t="shared" si="626"/>
        <v>290</v>
      </c>
      <c r="AA306" s="170">
        <f>SUM(AA307:AA308)</f>
        <v>0</v>
      </c>
      <c r="AB306" s="170">
        <f t="shared" ref="AB306" si="757">SUM(AB307:AB308)</f>
        <v>0</v>
      </c>
      <c r="AC306" s="170">
        <f t="shared" ref="AC306" si="758">SUM(AC307:AC308)</f>
        <v>64</v>
      </c>
      <c r="AD306" s="170">
        <f t="shared" ref="AD306" si="759">SUM(AD307:AD308)</f>
        <v>4</v>
      </c>
      <c r="AE306" s="170">
        <f t="shared" ref="AE306" si="760">SUM(AE307:AE308)</f>
        <v>0</v>
      </c>
      <c r="AF306" s="170">
        <f t="shared" ref="AF306" si="761">SUM(AF307:AF308)</f>
        <v>0</v>
      </c>
      <c r="AG306" s="170">
        <f t="shared" ref="AG306" si="762">SUM(AG307:AG308)</f>
        <v>38</v>
      </c>
      <c r="AH306" s="170">
        <f t="shared" ref="AH306" si="763">SUM(AH307:AH308)</f>
        <v>4</v>
      </c>
      <c r="AI306" s="170">
        <f t="shared" ref="AI306" si="764">SUM(AI307:AI308)</f>
        <v>26</v>
      </c>
      <c r="AJ306" s="170">
        <f t="shared" ref="AJ306" si="765">SUM(AJ307:AJ308)</f>
        <v>0</v>
      </c>
      <c r="AK306" s="170">
        <f t="shared" ref="AK306" si="766">SUM(AK307:AK308)</f>
        <v>0</v>
      </c>
      <c r="AL306" s="170">
        <f>SUM(AL307:AL308)</f>
        <v>0</v>
      </c>
      <c r="AM306" s="170">
        <f t="shared" ref="AM306" si="767">SUM(AM307:AM308)</f>
        <v>0</v>
      </c>
      <c r="AN306" s="170">
        <f t="shared" ref="AN306" si="768">SUM(AN307:AN308)</f>
        <v>0</v>
      </c>
      <c r="AO306" s="170">
        <f t="shared" ref="AO306" si="769">SUM(AO307:AO308)</f>
        <v>0</v>
      </c>
      <c r="AP306" s="211">
        <f t="shared" ref="AP306" si="770">SUM(AP307:AP308)</f>
        <v>0</v>
      </c>
    </row>
    <row r="307" spans="1:42" s="88" customFormat="1">
      <c r="A307" s="196" t="s">
        <v>163</v>
      </c>
      <c r="B307" s="511" t="s">
        <v>53</v>
      </c>
      <c r="C307" s="512"/>
      <c r="D307" s="218">
        <f t="shared" si="627"/>
        <v>291</v>
      </c>
      <c r="E307" s="504">
        <f t="shared" si="711"/>
        <v>59</v>
      </c>
      <c r="F307" s="505"/>
      <c r="G307" s="504">
        <f t="shared" si="712"/>
        <v>1</v>
      </c>
      <c r="H307" s="505"/>
      <c r="I307" s="502"/>
      <c r="J307" s="503"/>
      <c r="K307" s="129"/>
      <c r="L307" s="129"/>
      <c r="M307" s="129"/>
      <c r="N307" s="129">
        <v>34</v>
      </c>
      <c r="O307" s="129">
        <v>1</v>
      </c>
      <c r="P307" s="129"/>
      <c r="Q307" s="129"/>
      <c r="R307" s="129">
        <v>15</v>
      </c>
      <c r="S307" s="129"/>
      <c r="T307" s="129">
        <v>10</v>
      </c>
      <c r="U307" s="129"/>
      <c r="V307" s="117" t="str">
        <f>+A307</f>
        <v>IM7212-14</v>
      </c>
      <c r="W307" s="432" t="str">
        <f>+B307</f>
        <v>Гагнуурчин</v>
      </c>
      <c r="X307" s="432"/>
      <c r="Y307" s="432"/>
      <c r="Z307" s="184">
        <f t="shared" si="626"/>
        <v>291</v>
      </c>
      <c r="AA307" s="129"/>
      <c r="AB307" s="129"/>
      <c r="AC307" s="45">
        <f t="shared" ref="AC307:AC308" si="771">+AE307+AG307+AI307</f>
        <v>43</v>
      </c>
      <c r="AD307" s="45">
        <f t="shared" ref="AD307:AD308" si="772">+AF307+AH307+AJ307</f>
        <v>1</v>
      </c>
      <c r="AE307" s="129"/>
      <c r="AF307" s="129"/>
      <c r="AG307" s="134">
        <v>21</v>
      </c>
      <c r="AH307" s="134">
        <v>1</v>
      </c>
      <c r="AI307" s="134">
        <v>22</v>
      </c>
      <c r="AJ307" s="129"/>
      <c r="AK307" s="86">
        <f t="shared" ref="AK307" si="773">+AM307+AO307</f>
        <v>0</v>
      </c>
      <c r="AL307" s="86">
        <f t="shared" ref="AL307" si="774">+AN307+AP307</f>
        <v>0</v>
      </c>
      <c r="AM307" s="42"/>
      <c r="AN307" s="42"/>
      <c r="AO307" s="42"/>
      <c r="AP307" s="258"/>
    </row>
    <row r="308" spans="1:42" s="88" customFormat="1">
      <c r="A308" s="196" t="s">
        <v>188</v>
      </c>
      <c r="B308" s="511" t="s">
        <v>189</v>
      </c>
      <c r="C308" s="512"/>
      <c r="D308" s="218">
        <f t="shared" si="627"/>
        <v>292</v>
      </c>
      <c r="E308" s="504">
        <f t="shared" si="711"/>
        <v>21</v>
      </c>
      <c r="F308" s="505"/>
      <c r="G308" s="504">
        <f t="shared" si="712"/>
        <v>3</v>
      </c>
      <c r="H308" s="505"/>
      <c r="I308" s="502"/>
      <c r="J308" s="503"/>
      <c r="K308" s="129"/>
      <c r="L308" s="129"/>
      <c r="M308" s="129"/>
      <c r="N308" s="129">
        <v>17</v>
      </c>
      <c r="O308" s="129">
        <v>3</v>
      </c>
      <c r="P308" s="129"/>
      <c r="Q308" s="129"/>
      <c r="R308" s="129"/>
      <c r="S308" s="129"/>
      <c r="T308" s="129">
        <v>4</v>
      </c>
      <c r="U308" s="129"/>
      <c r="V308" s="117" t="str">
        <f>+A308</f>
        <v>CF7411-12</v>
      </c>
      <c r="W308" s="432" t="str">
        <f>+B308</f>
        <v>Барилгын цахилгаанчин</v>
      </c>
      <c r="X308" s="432"/>
      <c r="Y308" s="432"/>
      <c r="Z308" s="184">
        <f t="shared" si="626"/>
        <v>292</v>
      </c>
      <c r="AA308" s="129"/>
      <c r="AB308" s="129"/>
      <c r="AC308" s="45">
        <f t="shared" si="771"/>
        <v>21</v>
      </c>
      <c r="AD308" s="45">
        <f t="shared" si="772"/>
        <v>3</v>
      </c>
      <c r="AE308" s="129"/>
      <c r="AF308" s="129"/>
      <c r="AG308" s="134">
        <v>17</v>
      </c>
      <c r="AH308" s="134">
        <v>3</v>
      </c>
      <c r="AI308" s="134">
        <v>4</v>
      </c>
      <c r="AJ308" s="129"/>
      <c r="AK308" s="86">
        <f t="shared" ref="AK308" si="775">+AM308+AO308</f>
        <v>0</v>
      </c>
      <c r="AL308" s="86">
        <f t="shared" ref="AL308" si="776">+AN308+AP308</f>
        <v>0</v>
      </c>
      <c r="AM308" s="42"/>
      <c r="AN308" s="42"/>
      <c r="AO308" s="42"/>
      <c r="AP308" s="258"/>
    </row>
    <row r="309" spans="1:42" s="89" customFormat="1">
      <c r="A309" s="527" t="s">
        <v>547</v>
      </c>
      <c r="B309" s="528"/>
      <c r="C309" s="529"/>
      <c r="D309" s="250">
        <f t="shared" si="627"/>
        <v>293</v>
      </c>
      <c r="E309" s="530">
        <f>SUM(E310:F315)</f>
        <v>194</v>
      </c>
      <c r="F309" s="531"/>
      <c r="G309" s="530">
        <f t="shared" ref="G309" si="777">SUM(G310:H315)</f>
        <v>118</v>
      </c>
      <c r="H309" s="531"/>
      <c r="I309" s="530">
        <f t="shared" ref="I309" si="778">SUM(I310:J315)</f>
        <v>0</v>
      </c>
      <c r="J309" s="531"/>
      <c r="K309" s="170">
        <f>SUM(K310:K315)</f>
        <v>0</v>
      </c>
      <c r="L309" s="170">
        <f t="shared" ref="L309:U309" si="779">SUM(L310:L315)</f>
        <v>0</v>
      </c>
      <c r="M309" s="170">
        <f t="shared" si="779"/>
        <v>0</v>
      </c>
      <c r="N309" s="170">
        <f t="shared" si="779"/>
        <v>174</v>
      </c>
      <c r="O309" s="170">
        <f t="shared" si="779"/>
        <v>113</v>
      </c>
      <c r="P309" s="170">
        <f t="shared" si="779"/>
        <v>20</v>
      </c>
      <c r="Q309" s="170">
        <f t="shared" si="779"/>
        <v>5</v>
      </c>
      <c r="R309" s="170">
        <f t="shared" si="779"/>
        <v>0</v>
      </c>
      <c r="S309" s="170">
        <f t="shared" si="779"/>
        <v>0</v>
      </c>
      <c r="T309" s="170">
        <f t="shared" si="779"/>
        <v>0</v>
      </c>
      <c r="U309" s="170">
        <f t="shared" si="779"/>
        <v>0</v>
      </c>
      <c r="V309" s="535" t="str">
        <f t="shared" si="409"/>
        <v>26."Гэрэлт-Ирээдүй" МСҮТ</v>
      </c>
      <c r="W309" s="536"/>
      <c r="X309" s="536"/>
      <c r="Y309" s="537"/>
      <c r="Z309" s="256">
        <f t="shared" si="626"/>
        <v>293</v>
      </c>
      <c r="AA309" s="170">
        <f>SUM(AA310:AA315)</f>
        <v>0</v>
      </c>
      <c r="AB309" s="170">
        <f t="shared" ref="AB309" si="780">SUM(AB310:AB315)</f>
        <v>0</v>
      </c>
      <c r="AC309" s="170">
        <f t="shared" ref="AC309" si="781">SUM(AC310:AC315)</f>
        <v>41</v>
      </c>
      <c r="AD309" s="170">
        <f t="shared" ref="AD309" si="782">SUM(AD310:AD315)</f>
        <v>25</v>
      </c>
      <c r="AE309" s="170">
        <f t="shared" ref="AE309" si="783">SUM(AE310:AE315)</f>
        <v>0</v>
      </c>
      <c r="AF309" s="170">
        <f t="shared" ref="AF309" si="784">SUM(AF310:AF315)</f>
        <v>0</v>
      </c>
      <c r="AG309" s="170">
        <f t="shared" ref="AG309" si="785">SUM(AG310:AG315)</f>
        <v>41</v>
      </c>
      <c r="AH309" s="170">
        <f t="shared" ref="AH309" si="786">SUM(AH310:AH315)</f>
        <v>25</v>
      </c>
      <c r="AI309" s="170">
        <f t="shared" ref="AI309" si="787">SUM(AI310:AI315)</f>
        <v>0</v>
      </c>
      <c r="AJ309" s="170">
        <f t="shared" ref="AJ309" si="788">SUM(AJ310:AJ315)</f>
        <v>0</v>
      </c>
      <c r="AK309" s="170">
        <f t="shared" ref="AK309" si="789">SUM(AK310:AK315)</f>
        <v>5</v>
      </c>
      <c r="AL309" s="170">
        <f>SUM(AL310:AL315)</f>
        <v>2</v>
      </c>
      <c r="AM309" s="170">
        <f t="shared" ref="AM309" si="790">SUM(AM310:AM315)</f>
        <v>0</v>
      </c>
      <c r="AN309" s="170">
        <f t="shared" ref="AN309" si="791">SUM(AN310:AN315)</f>
        <v>0</v>
      </c>
      <c r="AO309" s="170">
        <f t="shared" ref="AO309" si="792">SUM(AO310:AO315)</f>
        <v>5</v>
      </c>
      <c r="AP309" s="211">
        <f t="shared" ref="AP309" si="793">SUM(AP310:AP315)</f>
        <v>2</v>
      </c>
    </row>
    <row r="310" spans="1:42" s="88" customFormat="1">
      <c r="A310" s="196" t="s">
        <v>55</v>
      </c>
      <c r="B310" s="511" t="s">
        <v>175</v>
      </c>
      <c r="C310" s="512"/>
      <c r="D310" s="218">
        <f t="shared" si="627"/>
        <v>294</v>
      </c>
      <c r="E310" s="504">
        <f t="shared" si="711"/>
        <v>31</v>
      </c>
      <c r="F310" s="505"/>
      <c r="G310" s="504">
        <f t="shared" si="712"/>
        <v>30</v>
      </c>
      <c r="H310" s="505"/>
      <c r="I310" s="502"/>
      <c r="J310" s="503"/>
      <c r="K310" s="129"/>
      <c r="L310" s="129"/>
      <c r="M310" s="129"/>
      <c r="N310" s="129">
        <v>30</v>
      </c>
      <c r="O310" s="129">
        <v>29</v>
      </c>
      <c r="P310" s="135">
        <v>1</v>
      </c>
      <c r="Q310" s="135">
        <v>1</v>
      </c>
      <c r="R310" s="129"/>
      <c r="S310" s="129"/>
      <c r="T310" s="129"/>
      <c r="U310" s="129"/>
      <c r="V310" s="123" t="str">
        <f>+A310</f>
        <v>CF7123-20</v>
      </c>
      <c r="W310" s="432" t="str">
        <f>+B310</f>
        <v>Барилгын засал-чимэглэлчин</v>
      </c>
      <c r="X310" s="432"/>
      <c r="Y310" s="432"/>
      <c r="Z310" s="184">
        <f t="shared" si="626"/>
        <v>294</v>
      </c>
      <c r="AA310" s="129"/>
      <c r="AB310" s="129"/>
      <c r="AC310" s="45">
        <f t="shared" ref="AC310:AC311" si="794">+AE310+AG310+AI310</f>
        <v>12</v>
      </c>
      <c r="AD310" s="45">
        <f t="shared" ref="AD310:AD311" si="795">+AF310+AH310+AJ310</f>
        <v>12</v>
      </c>
      <c r="AE310" s="129"/>
      <c r="AF310" s="129"/>
      <c r="AG310" s="129">
        <v>12</v>
      </c>
      <c r="AH310" s="129">
        <v>12</v>
      </c>
      <c r="AI310" s="129"/>
      <c r="AJ310" s="129"/>
      <c r="AK310" s="86">
        <f t="shared" ref="AK310:AK311" si="796">+AM310+AO310</f>
        <v>0</v>
      </c>
      <c r="AL310" s="86">
        <f t="shared" ref="AL310:AL311" si="797">+AN310+AP310</f>
        <v>0</v>
      </c>
      <c r="AM310" s="110"/>
      <c r="AN310" s="110"/>
      <c r="AO310" s="110"/>
      <c r="AP310" s="261"/>
    </row>
    <row r="311" spans="1:42" s="88" customFormat="1">
      <c r="A311" s="212" t="s">
        <v>176</v>
      </c>
      <c r="B311" s="513" t="s">
        <v>173</v>
      </c>
      <c r="C311" s="514"/>
      <c r="D311" s="218">
        <f t="shared" si="627"/>
        <v>295</v>
      </c>
      <c r="E311" s="504">
        <f t="shared" si="711"/>
        <v>26</v>
      </c>
      <c r="F311" s="505"/>
      <c r="G311" s="504">
        <f t="shared" si="712"/>
        <v>10</v>
      </c>
      <c r="H311" s="505"/>
      <c r="I311" s="502"/>
      <c r="J311" s="503"/>
      <c r="K311" s="129"/>
      <c r="L311" s="129"/>
      <c r="M311" s="129"/>
      <c r="N311" s="129">
        <v>26</v>
      </c>
      <c r="O311" s="129">
        <v>10</v>
      </c>
      <c r="P311" s="135"/>
      <c r="Q311" s="135"/>
      <c r="R311" s="129"/>
      <c r="S311" s="129"/>
      <c r="T311" s="129"/>
      <c r="U311" s="129"/>
      <c r="V311" s="123" t="str">
        <f t="shared" ref="V311:V315" si="798">+A311</f>
        <v>CF7126-36</v>
      </c>
      <c r="W311" s="432" t="str">
        <f t="shared" ref="W311:W315" si="799">+B311</f>
        <v>Барилгын сантехникч</v>
      </c>
      <c r="X311" s="432"/>
      <c r="Y311" s="432"/>
      <c r="Z311" s="184">
        <f t="shared" si="626"/>
        <v>295</v>
      </c>
      <c r="AA311" s="129"/>
      <c r="AB311" s="129"/>
      <c r="AC311" s="45">
        <f t="shared" si="794"/>
        <v>3</v>
      </c>
      <c r="AD311" s="45">
        <f t="shared" si="795"/>
        <v>0</v>
      </c>
      <c r="AE311" s="129"/>
      <c r="AF311" s="129"/>
      <c r="AG311" s="129">
        <v>3</v>
      </c>
      <c r="AH311" s="129"/>
      <c r="AI311" s="129"/>
      <c r="AJ311" s="129"/>
      <c r="AK311" s="86">
        <f t="shared" si="796"/>
        <v>0</v>
      </c>
      <c r="AL311" s="86">
        <f t="shared" si="797"/>
        <v>0</v>
      </c>
      <c r="AM311" s="110"/>
      <c r="AN311" s="110"/>
      <c r="AO311" s="110"/>
      <c r="AP311" s="261"/>
    </row>
    <row r="312" spans="1:42" s="88" customFormat="1">
      <c r="A312" s="196" t="s">
        <v>163</v>
      </c>
      <c r="B312" s="511" t="s">
        <v>53</v>
      </c>
      <c r="C312" s="512"/>
      <c r="D312" s="218">
        <f t="shared" si="627"/>
        <v>296</v>
      </c>
      <c r="E312" s="504">
        <f t="shared" si="711"/>
        <v>28</v>
      </c>
      <c r="F312" s="505"/>
      <c r="G312" s="504">
        <f t="shared" si="712"/>
        <v>4</v>
      </c>
      <c r="H312" s="505"/>
      <c r="I312" s="502"/>
      <c r="J312" s="503"/>
      <c r="K312" s="129"/>
      <c r="L312" s="129"/>
      <c r="M312" s="129"/>
      <c r="N312" s="129">
        <v>28</v>
      </c>
      <c r="O312" s="129">
        <v>4</v>
      </c>
      <c r="P312" s="135"/>
      <c r="Q312" s="135"/>
      <c r="R312" s="129"/>
      <c r="S312" s="129"/>
      <c r="T312" s="129"/>
      <c r="U312" s="129"/>
      <c r="V312" s="123" t="str">
        <f t="shared" si="798"/>
        <v>IM7212-14</v>
      </c>
      <c r="W312" s="432" t="str">
        <f t="shared" si="799"/>
        <v>Гагнуурчин</v>
      </c>
      <c r="X312" s="432"/>
      <c r="Y312" s="432"/>
      <c r="Z312" s="184">
        <f t="shared" si="626"/>
        <v>296</v>
      </c>
      <c r="AA312" s="129"/>
      <c r="AB312" s="129"/>
      <c r="AC312" s="45">
        <f t="shared" ref="AC312:AC315" si="800">+AE312+AG312+AI312</f>
        <v>4</v>
      </c>
      <c r="AD312" s="45">
        <f t="shared" ref="AD312:AD315" si="801">+AF312+AH312+AJ312</f>
        <v>0</v>
      </c>
      <c r="AE312" s="129"/>
      <c r="AF312" s="129"/>
      <c r="AG312" s="129">
        <v>4</v>
      </c>
      <c r="AH312" s="129"/>
      <c r="AI312" s="129"/>
      <c r="AJ312" s="129"/>
      <c r="AK312" s="86">
        <f t="shared" ref="AK312:AK315" si="802">+AM312+AO312</f>
        <v>0</v>
      </c>
      <c r="AL312" s="86">
        <f t="shared" ref="AL312:AL315" si="803">+AN312+AP312</f>
        <v>0</v>
      </c>
      <c r="AM312" s="110"/>
      <c r="AN312" s="110"/>
      <c r="AO312" s="110"/>
      <c r="AP312" s="261"/>
    </row>
    <row r="313" spans="1:42" s="88" customFormat="1">
      <c r="A313" s="107" t="s">
        <v>316</v>
      </c>
      <c r="B313" s="513" t="s">
        <v>317</v>
      </c>
      <c r="C313" s="547"/>
      <c r="D313" s="218">
        <f t="shared" si="627"/>
        <v>297</v>
      </c>
      <c r="E313" s="504">
        <f t="shared" ref="E313:E315" si="804">+I313+L313+N313+P313+R313+T313+AA313</f>
        <v>50</v>
      </c>
      <c r="F313" s="505"/>
      <c r="G313" s="504">
        <f t="shared" ref="G313:G315" si="805">+K313+M313+O313+Q313+S313+U313+AB313</f>
        <v>23</v>
      </c>
      <c r="H313" s="505"/>
      <c r="I313" s="502"/>
      <c r="J313" s="503"/>
      <c r="K313" s="129"/>
      <c r="L313" s="129"/>
      <c r="M313" s="129"/>
      <c r="N313" s="129">
        <v>31</v>
      </c>
      <c r="O313" s="129">
        <v>19</v>
      </c>
      <c r="P313" s="135">
        <v>19</v>
      </c>
      <c r="Q313" s="135">
        <v>4</v>
      </c>
      <c r="R313" s="129"/>
      <c r="S313" s="129"/>
      <c r="T313" s="129"/>
      <c r="U313" s="129"/>
      <c r="V313" s="123" t="str">
        <f t="shared" si="798"/>
        <v>IM7411-13</v>
      </c>
      <c r="W313" s="432" t="str">
        <f t="shared" si="799"/>
        <v>Үйлдвэрийн цахилгаанчин</v>
      </c>
      <c r="X313" s="432"/>
      <c r="Y313" s="432"/>
      <c r="Z313" s="184">
        <f t="shared" si="626"/>
        <v>297</v>
      </c>
      <c r="AA313" s="129"/>
      <c r="AB313" s="129"/>
      <c r="AC313" s="45">
        <f t="shared" si="800"/>
        <v>8</v>
      </c>
      <c r="AD313" s="45">
        <f t="shared" si="801"/>
        <v>3</v>
      </c>
      <c r="AE313" s="129"/>
      <c r="AF313" s="129"/>
      <c r="AG313" s="129">
        <v>8</v>
      </c>
      <c r="AH313" s="129">
        <v>3</v>
      </c>
      <c r="AI313" s="129"/>
      <c r="AJ313" s="129"/>
      <c r="AK313" s="86">
        <f t="shared" si="802"/>
        <v>5</v>
      </c>
      <c r="AL313" s="86">
        <f t="shared" si="803"/>
        <v>2</v>
      </c>
      <c r="AM313" s="110"/>
      <c r="AN313" s="110"/>
      <c r="AO313" s="10">
        <v>5</v>
      </c>
      <c r="AP313" s="224">
        <v>2</v>
      </c>
    </row>
    <row r="314" spans="1:42" s="88" customFormat="1" ht="12.75" customHeight="1">
      <c r="A314" s="212" t="s">
        <v>303</v>
      </c>
      <c r="B314" s="513" t="s">
        <v>401</v>
      </c>
      <c r="C314" s="514"/>
      <c r="D314" s="218">
        <f t="shared" si="627"/>
        <v>298</v>
      </c>
      <c r="E314" s="504">
        <f t="shared" si="804"/>
        <v>30</v>
      </c>
      <c r="F314" s="505"/>
      <c r="G314" s="504">
        <f t="shared" si="805"/>
        <v>29</v>
      </c>
      <c r="H314" s="505"/>
      <c r="I314" s="502"/>
      <c r="J314" s="503"/>
      <c r="K314" s="129"/>
      <c r="L314" s="129"/>
      <c r="M314" s="129"/>
      <c r="N314" s="129">
        <v>30</v>
      </c>
      <c r="O314" s="129">
        <v>29</v>
      </c>
      <c r="P314" s="135"/>
      <c r="Q314" s="135"/>
      <c r="R314" s="129"/>
      <c r="S314" s="129"/>
      <c r="T314" s="129"/>
      <c r="U314" s="129"/>
      <c r="V314" s="123" t="str">
        <f t="shared" si="798"/>
        <v>IE8152-33</v>
      </c>
      <c r="W314" s="432" t="str">
        <f t="shared" si="799"/>
        <v>Сүлжмэлийн үйлдвэрийн технологийн ажилтан /сүлжигч/</v>
      </c>
      <c r="X314" s="432"/>
      <c r="Y314" s="432"/>
      <c r="Z314" s="184">
        <f t="shared" si="626"/>
        <v>298</v>
      </c>
      <c r="AA314" s="129"/>
      <c r="AB314" s="129"/>
      <c r="AC314" s="45">
        <f t="shared" si="800"/>
        <v>2</v>
      </c>
      <c r="AD314" s="45">
        <f t="shared" si="801"/>
        <v>2</v>
      </c>
      <c r="AE314" s="129"/>
      <c r="AF314" s="129"/>
      <c r="AG314" s="129">
        <v>2</v>
      </c>
      <c r="AH314" s="129">
        <v>2</v>
      </c>
      <c r="AI314" s="129"/>
      <c r="AJ314" s="129"/>
      <c r="AK314" s="86">
        <f t="shared" si="802"/>
        <v>0</v>
      </c>
      <c r="AL314" s="86">
        <f t="shared" si="803"/>
        <v>0</v>
      </c>
      <c r="AM314" s="110"/>
      <c r="AN314" s="110"/>
      <c r="AO314" s="110"/>
      <c r="AP314" s="261"/>
    </row>
    <row r="315" spans="1:42" s="88" customFormat="1">
      <c r="A315" s="212" t="s">
        <v>191</v>
      </c>
      <c r="B315" s="455" t="s">
        <v>59</v>
      </c>
      <c r="C315" s="456"/>
      <c r="D315" s="218">
        <f t="shared" si="627"/>
        <v>299</v>
      </c>
      <c r="E315" s="504">
        <f t="shared" si="804"/>
        <v>29</v>
      </c>
      <c r="F315" s="505"/>
      <c r="G315" s="504">
        <f t="shared" si="805"/>
        <v>22</v>
      </c>
      <c r="H315" s="505"/>
      <c r="I315" s="502"/>
      <c r="J315" s="503"/>
      <c r="K315" s="129"/>
      <c r="L315" s="129"/>
      <c r="M315" s="129"/>
      <c r="N315" s="129">
        <v>29</v>
      </c>
      <c r="O315" s="129">
        <v>22</v>
      </c>
      <c r="P315" s="135"/>
      <c r="Q315" s="135"/>
      <c r="R315" s="129"/>
      <c r="S315" s="129"/>
      <c r="T315" s="129"/>
      <c r="U315" s="129"/>
      <c r="V315" s="123" t="str">
        <f t="shared" si="798"/>
        <v>CF7114-20</v>
      </c>
      <c r="W315" s="432" t="str">
        <f t="shared" si="799"/>
        <v>Бетон арматурчин</v>
      </c>
      <c r="X315" s="432"/>
      <c r="Y315" s="432"/>
      <c r="Z315" s="184">
        <f t="shared" si="626"/>
        <v>299</v>
      </c>
      <c r="AA315" s="129"/>
      <c r="AB315" s="129"/>
      <c r="AC315" s="45">
        <f t="shared" si="800"/>
        <v>12</v>
      </c>
      <c r="AD315" s="45">
        <f t="shared" si="801"/>
        <v>8</v>
      </c>
      <c r="AE315" s="129"/>
      <c r="AF315" s="129"/>
      <c r="AG315" s="129">
        <v>12</v>
      </c>
      <c r="AH315" s="129">
        <v>8</v>
      </c>
      <c r="AI315" s="129"/>
      <c r="AJ315" s="129"/>
      <c r="AK315" s="86">
        <f t="shared" si="802"/>
        <v>0</v>
      </c>
      <c r="AL315" s="86">
        <f t="shared" si="803"/>
        <v>0</v>
      </c>
      <c r="AM315" s="110"/>
      <c r="AN315" s="110"/>
      <c r="AO315" s="110"/>
      <c r="AP315" s="261"/>
    </row>
    <row r="316" spans="1:42" s="89" customFormat="1">
      <c r="A316" s="527" t="s">
        <v>548</v>
      </c>
      <c r="B316" s="528"/>
      <c r="C316" s="529"/>
      <c r="D316" s="250">
        <f t="shared" si="627"/>
        <v>300</v>
      </c>
      <c r="E316" s="530">
        <f>SUM(E317:F321)</f>
        <v>41</v>
      </c>
      <c r="F316" s="531"/>
      <c r="G316" s="530">
        <f>SUM(G317:H321)</f>
        <v>10</v>
      </c>
      <c r="H316" s="531"/>
      <c r="I316" s="530">
        <f>SUM(I317:J321)</f>
        <v>0</v>
      </c>
      <c r="J316" s="531"/>
      <c r="K316" s="170">
        <f t="shared" ref="K316:U316" si="806">SUM(K317:K321)</f>
        <v>0</v>
      </c>
      <c r="L316" s="170">
        <f t="shared" si="806"/>
        <v>0</v>
      </c>
      <c r="M316" s="170">
        <f t="shared" si="806"/>
        <v>0</v>
      </c>
      <c r="N316" s="170">
        <f t="shared" si="806"/>
        <v>0</v>
      </c>
      <c r="O316" s="170">
        <f t="shared" si="806"/>
        <v>0</v>
      </c>
      <c r="P316" s="170">
        <f t="shared" si="806"/>
        <v>41</v>
      </c>
      <c r="Q316" s="170">
        <f t="shared" si="806"/>
        <v>10</v>
      </c>
      <c r="R316" s="170">
        <f t="shared" si="806"/>
        <v>0</v>
      </c>
      <c r="S316" s="170">
        <f t="shared" si="806"/>
        <v>0</v>
      </c>
      <c r="T316" s="170">
        <f t="shared" si="806"/>
        <v>0</v>
      </c>
      <c r="U316" s="170">
        <f t="shared" si="806"/>
        <v>0</v>
      </c>
      <c r="V316" s="535" t="str">
        <f t="shared" si="409"/>
        <v>27."Донбоско" МСҮТ</v>
      </c>
      <c r="W316" s="536"/>
      <c r="X316" s="536"/>
      <c r="Y316" s="537"/>
      <c r="Z316" s="256">
        <f t="shared" si="626"/>
        <v>300</v>
      </c>
      <c r="AA316" s="170">
        <f t="shared" ref="AA316:AP316" si="807">SUM(AA317:AA321)</f>
        <v>0</v>
      </c>
      <c r="AB316" s="170">
        <f t="shared" si="807"/>
        <v>0</v>
      </c>
      <c r="AC316" s="170">
        <f t="shared" si="807"/>
        <v>14</v>
      </c>
      <c r="AD316" s="170">
        <f t="shared" si="807"/>
        <v>2</v>
      </c>
      <c r="AE316" s="170">
        <f t="shared" si="807"/>
        <v>0</v>
      </c>
      <c r="AF316" s="170">
        <f t="shared" si="807"/>
        <v>0</v>
      </c>
      <c r="AG316" s="170">
        <f t="shared" si="807"/>
        <v>14</v>
      </c>
      <c r="AH316" s="170">
        <f t="shared" si="807"/>
        <v>2</v>
      </c>
      <c r="AI316" s="170">
        <f t="shared" si="807"/>
        <v>0</v>
      </c>
      <c r="AJ316" s="170">
        <f t="shared" si="807"/>
        <v>0</v>
      </c>
      <c r="AK316" s="170">
        <f t="shared" si="807"/>
        <v>5</v>
      </c>
      <c r="AL316" s="170">
        <f t="shared" si="807"/>
        <v>0</v>
      </c>
      <c r="AM316" s="170">
        <f t="shared" si="807"/>
        <v>0</v>
      </c>
      <c r="AN316" s="170">
        <f t="shared" si="807"/>
        <v>0</v>
      </c>
      <c r="AO316" s="170">
        <f t="shared" si="807"/>
        <v>5</v>
      </c>
      <c r="AP316" s="211">
        <f t="shared" si="807"/>
        <v>0</v>
      </c>
    </row>
    <row r="317" spans="1:42" s="88" customFormat="1">
      <c r="A317" s="196" t="s">
        <v>57</v>
      </c>
      <c r="B317" s="511" t="s">
        <v>52</v>
      </c>
      <c r="C317" s="512"/>
      <c r="D317" s="218">
        <f t="shared" si="627"/>
        <v>301</v>
      </c>
      <c r="E317" s="504">
        <f t="shared" ref="E317:E331" si="808">+I317+L317+N317+P317+R317+T317+AA317</f>
        <v>11</v>
      </c>
      <c r="F317" s="505"/>
      <c r="G317" s="504">
        <f t="shared" ref="G317:G331" si="809">+K317+M317+O317+Q317+S317+U317+AB317</f>
        <v>0</v>
      </c>
      <c r="H317" s="505"/>
      <c r="I317" s="502"/>
      <c r="J317" s="503"/>
      <c r="K317" s="129"/>
      <c r="L317" s="129"/>
      <c r="M317" s="129"/>
      <c r="N317" s="129"/>
      <c r="O317" s="129"/>
      <c r="P317" s="129">
        <v>11</v>
      </c>
      <c r="Q317" s="129">
        <v>0</v>
      </c>
      <c r="R317" s="129"/>
      <c r="S317" s="129"/>
      <c r="T317" s="129"/>
      <c r="U317" s="129"/>
      <c r="V317" s="117" t="str">
        <f>+A317</f>
        <v>TC8211-20</v>
      </c>
      <c r="W317" s="432" t="str">
        <f>+B317</f>
        <v>Автомашины засварчин</v>
      </c>
      <c r="X317" s="432"/>
      <c r="Y317" s="432"/>
      <c r="Z317" s="184">
        <f t="shared" si="626"/>
        <v>301</v>
      </c>
      <c r="AA317" s="129"/>
      <c r="AB317" s="129"/>
      <c r="AC317" s="45">
        <f t="shared" ref="AC317:AC321" si="810">+AE317+AG317+AI317</f>
        <v>6</v>
      </c>
      <c r="AD317" s="45">
        <f t="shared" ref="AD317:AD321" si="811">+AF317+AH317+AJ317</f>
        <v>0</v>
      </c>
      <c r="AE317" s="129"/>
      <c r="AF317" s="129"/>
      <c r="AG317" s="118">
        <v>6</v>
      </c>
      <c r="AH317" s="118">
        <v>0</v>
      </c>
      <c r="AI317" s="129"/>
      <c r="AJ317" s="129"/>
      <c r="AK317" s="86">
        <f t="shared" ref="AK317:AK321" si="812">+AM317+AO317</f>
        <v>1</v>
      </c>
      <c r="AL317" s="86">
        <f t="shared" ref="AL317:AL321" si="813">+AN317+AP317</f>
        <v>0</v>
      </c>
      <c r="AM317" s="42"/>
      <c r="AN317" s="42"/>
      <c r="AO317" s="42">
        <v>1</v>
      </c>
      <c r="AP317" s="258"/>
    </row>
    <row r="318" spans="1:42" s="88" customFormat="1">
      <c r="A318" s="212" t="s">
        <v>176</v>
      </c>
      <c r="B318" s="513" t="s">
        <v>173</v>
      </c>
      <c r="C318" s="514"/>
      <c r="D318" s="218">
        <f t="shared" si="627"/>
        <v>302</v>
      </c>
      <c r="E318" s="504">
        <f t="shared" si="808"/>
        <v>6</v>
      </c>
      <c r="F318" s="505"/>
      <c r="G318" s="504">
        <f t="shared" si="809"/>
        <v>0</v>
      </c>
      <c r="H318" s="505"/>
      <c r="I318" s="502"/>
      <c r="J318" s="503"/>
      <c r="K318" s="129"/>
      <c r="L318" s="129"/>
      <c r="M318" s="129"/>
      <c r="N318" s="129"/>
      <c r="O318" s="129"/>
      <c r="P318" s="129">
        <v>6</v>
      </c>
      <c r="Q318" s="129">
        <v>0</v>
      </c>
      <c r="R318" s="129"/>
      <c r="S318" s="129"/>
      <c r="T318" s="129"/>
      <c r="U318" s="129"/>
      <c r="V318" s="117" t="str">
        <f t="shared" ref="V318:V321" si="814">+A318</f>
        <v>CF7126-36</v>
      </c>
      <c r="W318" s="432" t="str">
        <f t="shared" ref="W318:W321" si="815">+B318</f>
        <v>Барилгын сантехникч</v>
      </c>
      <c r="X318" s="432"/>
      <c r="Y318" s="432"/>
      <c r="Z318" s="184">
        <f t="shared" si="626"/>
        <v>302</v>
      </c>
      <c r="AA318" s="129"/>
      <c r="AB318" s="129"/>
      <c r="AC318" s="45">
        <f t="shared" si="810"/>
        <v>3</v>
      </c>
      <c r="AD318" s="45">
        <f t="shared" si="811"/>
        <v>0</v>
      </c>
      <c r="AE318" s="129"/>
      <c r="AF318" s="129"/>
      <c r="AG318" s="118">
        <v>3</v>
      </c>
      <c r="AH318" s="118">
        <v>0</v>
      </c>
      <c r="AI318" s="129"/>
      <c r="AJ318" s="129"/>
      <c r="AK318" s="86">
        <f t="shared" si="812"/>
        <v>0</v>
      </c>
      <c r="AL318" s="86">
        <f t="shared" si="813"/>
        <v>0</v>
      </c>
      <c r="AM318" s="42"/>
      <c r="AN318" s="42"/>
      <c r="AO318" s="42"/>
      <c r="AP318" s="258"/>
    </row>
    <row r="319" spans="1:42" s="88" customFormat="1">
      <c r="A319" s="196" t="s">
        <v>163</v>
      </c>
      <c r="B319" s="511" t="s">
        <v>53</v>
      </c>
      <c r="C319" s="512"/>
      <c r="D319" s="218">
        <f t="shared" si="627"/>
        <v>303</v>
      </c>
      <c r="E319" s="504">
        <f t="shared" ref="E319:E321" si="816">+I319+L319+N319+P319+R319+T319+AA319</f>
        <v>10</v>
      </c>
      <c r="F319" s="505"/>
      <c r="G319" s="504">
        <f t="shared" ref="G319:G321" si="817">+K319+M319+O319+Q319+S319+U319+AB319</f>
        <v>0</v>
      </c>
      <c r="H319" s="505"/>
      <c r="I319" s="502"/>
      <c r="J319" s="503"/>
      <c r="K319" s="129"/>
      <c r="L319" s="129"/>
      <c r="M319" s="129"/>
      <c r="N319" s="129"/>
      <c r="O319" s="129"/>
      <c r="P319" s="129">
        <v>10</v>
      </c>
      <c r="Q319" s="129">
        <v>0</v>
      </c>
      <c r="R319" s="129"/>
      <c r="S319" s="129"/>
      <c r="T319" s="129"/>
      <c r="U319" s="129"/>
      <c r="V319" s="117" t="str">
        <f t="shared" si="814"/>
        <v>IM7212-14</v>
      </c>
      <c r="W319" s="432" t="str">
        <f t="shared" si="815"/>
        <v>Гагнуурчин</v>
      </c>
      <c r="X319" s="432"/>
      <c r="Y319" s="432"/>
      <c r="Z319" s="184">
        <f t="shared" si="626"/>
        <v>303</v>
      </c>
      <c r="AA319" s="129"/>
      <c r="AB319" s="129"/>
      <c r="AC319" s="45">
        <f t="shared" si="810"/>
        <v>2</v>
      </c>
      <c r="AD319" s="45">
        <f t="shared" si="811"/>
        <v>0</v>
      </c>
      <c r="AE319" s="129"/>
      <c r="AF319" s="129"/>
      <c r="AG319" s="118">
        <v>2</v>
      </c>
      <c r="AH319" s="118">
        <v>0</v>
      </c>
      <c r="AI319" s="129"/>
      <c r="AJ319" s="129"/>
      <c r="AK319" s="86">
        <f t="shared" si="812"/>
        <v>2</v>
      </c>
      <c r="AL319" s="86">
        <f t="shared" si="813"/>
        <v>0</v>
      </c>
      <c r="AM319" s="42"/>
      <c r="AN319" s="42"/>
      <c r="AO319" s="42">
        <v>2</v>
      </c>
      <c r="AP319" s="258"/>
    </row>
    <row r="320" spans="1:42" s="88" customFormat="1" ht="12.75" customHeight="1">
      <c r="A320" s="212" t="s">
        <v>177</v>
      </c>
      <c r="B320" s="513" t="s">
        <v>174</v>
      </c>
      <c r="C320" s="514"/>
      <c r="D320" s="218">
        <f t="shared" si="627"/>
        <v>304</v>
      </c>
      <c r="E320" s="504">
        <f t="shared" si="816"/>
        <v>11</v>
      </c>
      <c r="F320" s="505"/>
      <c r="G320" s="504">
        <f t="shared" si="817"/>
        <v>9</v>
      </c>
      <c r="H320" s="505"/>
      <c r="I320" s="502"/>
      <c r="J320" s="503"/>
      <c r="K320" s="129"/>
      <c r="L320" s="129"/>
      <c r="M320" s="129"/>
      <c r="N320" s="129"/>
      <c r="O320" s="129"/>
      <c r="P320" s="129">
        <v>11</v>
      </c>
      <c r="Q320" s="129">
        <v>9</v>
      </c>
      <c r="R320" s="129"/>
      <c r="S320" s="129"/>
      <c r="T320" s="129"/>
      <c r="U320" s="129"/>
      <c r="V320" s="117" t="str">
        <f t="shared" si="814"/>
        <v>ID4120-11</v>
      </c>
      <c r="W320" s="432" t="str">
        <f t="shared" si="815"/>
        <v>Нарийн бичгийн дарга-албан хэргийн ажилтан</v>
      </c>
      <c r="X320" s="432"/>
      <c r="Y320" s="432"/>
      <c r="Z320" s="184">
        <f t="shared" si="626"/>
        <v>304</v>
      </c>
      <c r="AA320" s="129"/>
      <c r="AB320" s="129"/>
      <c r="AC320" s="45">
        <f t="shared" si="810"/>
        <v>2</v>
      </c>
      <c r="AD320" s="45">
        <f t="shared" si="811"/>
        <v>1</v>
      </c>
      <c r="AE320" s="129"/>
      <c r="AF320" s="129"/>
      <c r="AG320" s="118">
        <v>2</v>
      </c>
      <c r="AH320" s="118">
        <v>1</v>
      </c>
      <c r="AI320" s="129"/>
      <c r="AJ320" s="129"/>
      <c r="AK320" s="86">
        <f t="shared" si="812"/>
        <v>2</v>
      </c>
      <c r="AL320" s="86">
        <f t="shared" si="813"/>
        <v>0</v>
      </c>
      <c r="AM320" s="42"/>
      <c r="AN320" s="42"/>
      <c r="AO320" s="42">
        <v>2</v>
      </c>
      <c r="AP320" s="258"/>
    </row>
    <row r="321" spans="1:42" s="88" customFormat="1">
      <c r="A321" s="196" t="s">
        <v>55</v>
      </c>
      <c r="B321" s="511" t="s">
        <v>175</v>
      </c>
      <c r="C321" s="512"/>
      <c r="D321" s="218">
        <f t="shared" si="627"/>
        <v>305</v>
      </c>
      <c r="E321" s="504">
        <f t="shared" si="816"/>
        <v>3</v>
      </c>
      <c r="F321" s="505"/>
      <c r="G321" s="504">
        <f t="shared" si="817"/>
        <v>1</v>
      </c>
      <c r="H321" s="505"/>
      <c r="I321" s="502"/>
      <c r="J321" s="503"/>
      <c r="K321" s="129"/>
      <c r="L321" s="129"/>
      <c r="M321" s="129"/>
      <c r="N321" s="129"/>
      <c r="O321" s="129"/>
      <c r="P321" s="129">
        <v>3</v>
      </c>
      <c r="Q321" s="129">
        <v>1</v>
      </c>
      <c r="R321" s="129"/>
      <c r="S321" s="129"/>
      <c r="T321" s="129"/>
      <c r="U321" s="129"/>
      <c r="V321" s="117" t="str">
        <f t="shared" si="814"/>
        <v>CF7123-20</v>
      </c>
      <c r="W321" s="432" t="str">
        <f t="shared" si="815"/>
        <v>Барилгын засал-чимэглэлчин</v>
      </c>
      <c r="X321" s="432"/>
      <c r="Y321" s="432"/>
      <c r="Z321" s="184">
        <f t="shared" si="626"/>
        <v>305</v>
      </c>
      <c r="AA321" s="129"/>
      <c r="AB321" s="129"/>
      <c r="AC321" s="45">
        <f t="shared" si="810"/>
        <v>1</v>
      </c>
      <c r="AD321" s="45">
        <f t="shared" si="811"/>
        <v>1</v>
      </c>
      <c r="AE321" s="129"/>
      <c r="AF321" s="129"/>
      <c r="AG321" s="118">
        <v>1</v>
      </c>
      <c r="AH321" s="118">
        <v>1</v>
      </c>
      <c r="AI321" s="129"/>
      <c r="AJ321" s="129"/>
      <c r="AK321" s="86">
        <f t="shared" si="812"/>
        <v>0</v>
      </c>
      <c r="AL321" s="86">
        <f t="shared" si="813"/>
        <v>0</v>
      </c>
      <c r="AM321" s="42"/>
      <c r="AN321" s="42"/>
      <c r="AO321" s="42"/>
      <c r="AP321" s="258"/>
    </row>
    <row r="322" spans="1:42" s="89" customFormat="1">
      <c r="A322" s="527" t="s">
        <v>549</v>
      </c>
      <c r="B322" s="528"/>
      <c r="C322" s="529"/>
      <c r="D322" s="250">
        <f t="shared" si="627"/>
        <v>306</v>
      </c>
      <c r="E322" s="530">
        <f>SUM(E323:F329)</f>
        <v>374</v>
      </c>
      <c r="F322" s="531"/>
      <c r="G322" s="530">
        <f t="shared" ref="G322" si="818">SUM(G323:H329)</f>
        <v>165</v>
      </c>
      <c r="H322" s="531"/>
      <c r="I322" s="530">
        <f t="shared" ref="I322" si="819">SUM(I323:J329)</f>
        <v>0</v>
      </c>
      <c r="J322" s="531"/>
      <c r="K322" s="170">
        <f>SUM(K323:K329)</f>
        <v>0</v>
      </c>
      <c r="L322" s="170">
        <f t="shared" ref="L322:U322" si="820">SUM(L323:L329)</f>
        <v>0</v>
      </c>
      <c r="M322" s="170">
        <f t="shared" si="820"/>
        <v>0</v>
      </c>
      <c r="N322" s="170">
        <f t="shared" si="820"/>
        <v>374</v>
      </c>
      <c r="O322" s="170">
        <f t="shared" si="820"/>
        <v>165</v>
      </c>
      <c r="P322" s="170">
        <f t="shared" si="820"/>
        <v>0</v>
      </c>
      <c r="Q322" s="170">
        <f t="shared" si="820"/>
        <v>0</v>
      </c>
      <c r="R322" s="170">
        <f t="shared" si="820"/>
        <v>0</v>
      </c>
      <c r="S322" s="170">
        <f t="shared" si="820"/>
        <v>0</v>
      </c>
      <c r="T322" s="170">
        <f t="shared" si="820"/>
        <v>0</v>
      </c>
      <c r="U322" s="170">
        <f t="shared" si="820"/>
        <v>0</v>
      </c>
      <c r="V322" s="535" t="str">
        <f t="shared" si="409"/>
        <v>28.Дорноговь аймаг дахь Төмөр замын МСҮТ</v>
      </c>
      <c r="W322" s="536"/>
      <c r="X322" s="536"/>
      <c r="Y322" s="537"/>
      <c r="Z322" s="256">
        <f t="shared" si="626"/>
        <v>306</v>
      </c>
      <c r="AA322" s="170">
        <f>SUM(AA323:AA329)</f>
        <v>0</v>
      </c>
      <c r="AB322" s="170">
        <f t="shared" ref="AB322" si="821">SUM(AB323:AB329)</f>
        <v>0</v>
      </c>
      <c r="AC322" s="170">
        <f t="shared" ref="AC322" si="822">SUM(AC323:AC329)</f>
        <v>68</v>
      </c>
      <c r="AD322" s="170">
        <f t="shared" ref="AD322" si="823">SUM(AD323:AD329)</f>
        <v>26</v>
      </c>
      <c r="AE322" s="170">
        <f t="shared" ref="AE322" si="824">SUM(AE323:AE329)</f>
        <v>0</v>
      </c>
      <c r="AF322" s="170">
        <f t="shared" ref="AF322" si="825">SUM(AF323:AF329)</f>
        <v>0</v>
      </c>
      <c r="AG322" s="170">
        <f t="shared" ref="AG322" si="826">SUM(AG323:AG329)</f>
        <v>68</v>
      </c>
      <c r="AH322" s="170">
        <f t="shared" ref="AH322" si="827">SUM(AH323:AH329)</f>
        <v>26</v>
      </c>
      <c r="AI322" s="170">
        <f t="shared" ref="AI322" si="828">SUM(AI323:AI329)</f>
        <v>0</v>
      </c>
      <c r="AJ322" s="170">
        <f t="shared" ref="AJ322" si="829">SUM(AJ323:AJ329)</f>
        <v>0</v>
      </c>
      <c r="AK322" s="170">
        <f t="shared" ref="AK322" si="830">SUM(AK323:AK329)</f>
        <v>0</v>
      </c>
      <c r="AL322" s="170">
        <f>SUM(AL323:AL329)</f>
        <v>0</v>
      </c>
      <c r="AM322" s="170">
        <f t="shared" ref="AM322" si="831">SUM(AM323:AM329)</f>
        <v>0</v>
      </c>
      <c r="AN322" s="170">
        <f t="shared" ref="AN322" si="832">SUM(AN323:AN329)</f>
        <v>0</v>
      </c>
      <c r="AO322" s="170">
        <f t="shared" ref="AO322" si="833">SUM(AO323:AO329)</f>
        <v>0</v>
      </c>
      <c r="AP322" s="211">
        <f t="shared" ref="AP322" si="834">SUM(AP323:AP329)</f>
        <v>0</v>
      </c>
    </row>
    <row r="323" spans="1:42" s="88" customFormat="1">
      <c r="A323" s="107" t="s">
        <v>375</v>
      </c>
      <c r="B323" s="511" t="s">
        <v>431</v>
      </c>
      <c r="C323" s="512"/>
      <c r="D323" s="218">
        <f t="shared" si="627"/>
        <v>307</v>
      </c>
      <c r="E323" s="504">
        <f t="shared" si="808"/>
        <v>88</v>
      </c>
      <c r="F323" s="505"/>
      <c r="G323" s="504">
        <f t="shared" si="809"/>
        <v>76</v>
      </c>
      <c r="H323" s="505"/>
      <c r="I323" s="502"/>
      <c r="J323" s="503"/>
      <c r="K323" s="129"/>
      <c r="L323" s="129"/>
      <c r="M323" s="129"/>
      <c r="N323" s="129">
        <v>88</v>
      </c>
      <c r="O323" s="129">
        <v>76</v>
      </c>
      <c r="P323" s="129"/>
      <c r="Q323" s="129"/>
      <c r="R323" s="129"/>
      <c r="S323" s="129"/>
      <c r="T323" s="129"/>
      <c r="U323" s="129"/>
      <c r="V323" s="117" t="str">
        <f>+A323</f>
        <v>TR4323-25</v>
      </c>
      <c r="W323" s="541" t="str">
        <f>+B323</f>
        <v>Ачаа вагон хүлээлцэгч</v>
      </c>
      <c r="X323" s="541"/>
      <c r="Y323" s="541"/>
      <c r="Z323" s="184">
        <f t="shared" si="626"/>
        <v>307</v>
      </c>
      <c r="AA323" s="129"/>
      <c r="AB323" s="129"/>
      <c r="AC323" s="45">
        <f t="shared" ref="AC323:AC328" si="835">+AE323+AG323+AI323</f>
        <v>21</v>
      </c>
      <c r="AD323" s="45">
        <f t="shared" ref="AD323:AD328" si="836">+AF323+AH323+AJ323</f>
        <v>18</v>
      </c>
      <c r="AE323" s="129"/>
      <c r="AF323" s="129"/>
      <c r="AG323" s="129">
        <v>21</v>
      </c>
      <c r="AH323" s="129">
        <v>18</v>
      </c>
      <c r="AI323" s="129"/>
      <c r="AJ323" s="129"/>
      <c r="AK323" s="86">
        <f t="shared" ref="AK323:AK328" si="837">+AM323+AO323</f>
        <v>0</v>
      </c>
      <c r="AL323" s="86">
        <f t="shared" ref="AL323:AL328" si="838">+AN323+AP323</f>
        <v>0</v>
      </c>
      <c r="AM323" s="42"/>
      <c r="AN323" s="42"/>
      <c r="AO323" s="42"/>
      <c r="AP323" s="258"/>
    </row>
    <row r="324" spans="1:42" s="88" customFormat="1">
      <c r="A324" s="124" t="s">
        <v>355</v>
      </c>
      <c r="B324" s="511" t="s">
        <v>377</v>
      </c>
      <c r="C324" s="512"/>
      <c r="D324" s="218">
        <f t="shared" si="627"/>
        <v>308</v>
      </c>
      <c r="E324" s="504">
        <f t="shared" si="808"/>
        <v>45</v>
      </c>
      <c r="F324" s="505"/>
      <c r="G324" s="504">
        <f t="shared" si="809"/>
        <v>18</v>
      </c>
      <c r="H324" s="505"/>
      <c r="I324" s="502"/>
      <c r="J324" s="503"/>
      <c r="K324" s="129"/>
      <c r="L324" s="129"/>
      <c r="M324" s="129"/>
      <c r="N324" s="129">
        <v>45</v>
      </c>
      <c r="O324" s="129">
        <v>18</v>
      </c>
      <c r="P324" s="129"/>
      <c r="Q324" s="129"/>
      <c r="R324" s="129"/>
      <c r="S324" s="129"/>
      <c r="T324" s="129"/>
      <c r="U324" s="129"/>
      <c r="V324" s="117" t="str">
        <f t="shared" ref="V324:V329" si="839">+A324</f>
        <v>TR4323-27</v>
      </c>
      <c r="W324" s="541" t="str">
        <f t="shared" ref="W324:W329" si="840">+B324</f>
        <v>Вагон үзэгч, засварчин</v>
      </c>
      <c r="X324" s="541"/>
      <c r="Y324" s="541"/>
      <c r="Z324" s="184">
        <f t="shared" si="626"/>
        <v>308</v>
      </c>
      <c r="AA324" s="129"/>
      <c r="AB324" s="129"/>
      <c r="AC324" s="45">
        <f t="shared" si="835"/>
        <v>5</v>
      </c>
      <c r="AD324" s="45">
        <f t="shared" si="836"/>
        <v>2</v>
      </c>
      <c r="AE324" s="129"/>
      <c r="AF324" s="129"/>
      <c r="AG324" s="129">
        <v>5</v>
      </c>
      <c r="AH324" s="129">
        <v>2</v>
      </c>
      <c r="AI324" s="129"/>
      <c r="AJ324" s="129"/>
      <c r="AK324" s="86">
        <f t="shared" si="837"/>
        <v>0</v>
      </c>
      <c r="AL324" s="86">
        <f t="shared" si="838"/>
        <v>0</v>
      </c>
      <c r="AM324" s="42"/>
      <c r="AN324" s="42"/>
      <c r="AO324" s="42"/>
      <c r="AP324" s="258"/>
    </row>
    <row r="325" spans="1:42" s="88" customFormat="1">
      <c r="A325" s="124" t="s">
        <v>378</v>
      </c>
      <c r="B325" s="513" t="s">
        <v>379</v>
      </c>
      <c r="C325" s="514"/>
      <c r="D325" s="218">
        <f t="shared" si="627"/>
        <v>309</v>
      </c>
      <c r="E325" s="504">
        <f t="shared" ref="E325:E329" si="841">+I325+L325+N325+P325+R325+T325+AA325</f>
        <v>26</v>
      </c>
      <c r="F325" s="505"/>
      <c r="G325" s="504">
        <f t="shared" ref="G325:G329" si="842">+K325+M325+O325+Q325+S325+U325+AB325</f>
        <v>23</v>
      </c>
      <c r="H325" s="505"/>
      <c r="I325" s="502"/>
      <c r="J325" s="503"/>
      <c r="K325" s="129"/>
      <c r="L325" s="129"/>
      <c r="M325" s="129"/>
      <c r="N325" s="129">
        <v>26</v>
      </c>
      <c r="O325" s="129">
        <v>23</v>
      </c>
      <c r="P325" s="129"/>
      <c r="Q325" s="129"/>
      <c r="R325" s="129"/>
      <c r="S325" s="129"/>
      <c r="T325" s="129"/>
      <c r="U325" s="129"/>
      <c r="V325" s="117" t="str">
        <f t="shared" si="839"/>
        <v>TR4323-26</v>
      </c>
      <c r="W325" s="541" t="str">
        <f t="shared" si="840"/>
        <v>Зорчигчийн вагоны үйлчлэгч</v>
      </c>
      <c r="X325" s="541"/>
      <c r="Y325" s="541"/>
      <c r="Z325" s="184">
        <f t="shared" si="626"/>
        <v>309</v>
      </c>
      <c r="AA325" s="129"/>
      <c r="AB325" s="129"/>
      <c r="AC325" s="45">
        <f t="shared" si="835"/>
        <v>2</v>
      </c>
      <c r="AD325" s="45">
        <f t="shared" si="836"/>
        <v>2</v>
      </c>
      <c r="AE325" s="129"/>
      <c r="AF325" s="129"/>
      <c r="AG325" s="129">
        <v>2</v>
      </c>
      <c r="AH325" s="129">
        <v>2</v>
      </c>
      <c r="AI325" s="129"/>
      <c r="AJ325" s="129"/>
      <c r="AK325" s="86">
        <f t="shared" si="837"/>
        <v>0</v>
      </c>
      <c r="AL325" s="86">
        <f t="shared" si="838"/>
        <v>0</v>
      </c>
      <c r="AM325" s="42"/>
      <c r="AN325" s="42"/>
      <c r="AO325" s="42"/>
      <c r="AP325" s="258"/>
    </row>
    <row r="326" spans="1:42" s="88" customFormat="1">
      <c r="A326" s="124" t="s">
        <v>351</v>
      </c>
      <c r="B326" s="513" t="s">
        <v>376</v>
      </c>
      <c r="C326" s="514"/>
      <c r="D326" s="218">
        <f t="shared" si="627"/>
        <v>310</v>
      </c>
      <c r="E326" s="504">
        <f t="shared" si="841"/>
        <v>114</v>
      </c>
      <c r="F326" s="505"/>
      <c r="G326" s="504">
        <f t="shared" si="842"/>
        <v>1</v>
      </c>
      <c r="H326" s="505"/>
      <c r="I326" s="502"/>
      <c r="J326" s="503"/>
      <c r="K326" s="129"/>
      <c r="L326" s="129"/>
      <c r="M326" s="129"/>
      <c r="N326" s="129">
        <v>114</v>
      </c>
      <c r="O326" s="129">
        <v>1</v>
      </c>
      <c r="P326" s="129"/>
      <c r="Q326" s="129"/>
      <c r="R326" s="129"/>
      <c r="S326" s="129"/>
      <c r="T326" s="129"/>
      <c r="U326" s="129"/>
      <c r="V326" s="117" t="str">
        <f t="shared" si="839"/>
        <v>TR8311-11</v>
      </c>
      <c r="W326" s="541" t="str">
        <f t="shared" si="840"/>
        <v>Зүтгүүрийн туслах машинч</v>
      </c>
      <c r="X326" s="541"/>
      <c r="Y326" s="541"/>
      <c r="Z326" s="184">
        <f t="shared" si="626"/>
        <v>310</v>
      </c>
      <c r="AA326" s="129"/>
      <c r="AB326" s="129"/>
      <c r="AC326" s="45">
        <f t="shared" si="835"/>
        <v>19</v>
      </c>
      <c r="AD326" s="45">
        <f t="shared" si="836"/>
        <v>1</v>
      </c>
      <c r="AE326" s="129"/>
      <c r="AF326" s="129"/>
      <c r="AG326" s="129">
        <v>19</v>
      </c>
      <c r="AH326" s="129">
        <v>1</v>
      </c>
      <c r="AI326" s="129"/>
      <c r="AJ326" s="129"/>
      <c r="AK326" s="86">
        <f t="shared" si="837"/>
        <v>0</v>
      </c>
      <c r="AL326" s="86">
        <f t="shared" si="838"/>
        <v>0</v>
      </c>
      <c r="AM326" s="42"/>
      <c r="AN326" s="42"/>
      <c r="AO326" s="42"/>
      <c r="AP326" s="258"/>
    </row>
    <row r="327" spans="1:42" s="88" customFormat="1">
      <c r="A327" s="124" t="s">
        <v>353</v>
      </c>
      <c r="B327" s="513" t="s">
        <v>354</v>
      </c>
      <c r="C327" s="514"/>
      <c r="D327" s="218">
        <f t="shared" si="627"/>
        <v>311</v>
      </c>
      <c r="E327" s="504">
        <f t="shared" si="841"/>
        <v>39</v>
      </c>
      <c r="F327" s="505"/>
      <c r="G327" s="504">
        <f t="shared" si="842"/>
        <v>0</v>
      </c>
      <c r="H327" s="505"/>
      <c r="I327" s="502"/>
      <c r="J327" s="503"/>
      <c r="K327" s="129"/>
      <c r="L327" s="129"/>
      <c r="M327" s="129"/>
      <c r="N327" s="129">
        <v>39</v>
      </c>
      <c r="O327" s="129">
        <v>0</v>
      </c>
      <c r="P327" s="129"/>
      <c r="Q327" s="129"/>
      <c r="R327" s="129"/>
      <c r="S327" s="129"/>
      <c r="T327" s="129"/>
      <c r="U327" s="129"/>
      <c r="V327" s="117" t="str">
        <f t="shared" si="839"/>
        <v>TR8311-13</v>
      </c>
      <c r="W327" s="541" t="str">
        <f t="shared" si="840"/>
        <v>Илчит тэрэгний засварчин</v>
      </c>
      <c r="X327" s="541"/>
      <c r="Y327" s="541"/>
      <c r="Z327" s="184">
        <f t="shared" si="626"/>
        <v>311</v>
      </c>
      <c r="AA327" s="129"/>
      <c r="AB327" s="129"/>
      <c r="AC327" s="45">
        <f t="shared" si="835"/>
        <v>6</v>
      </c>
      <c r="AD327" s="45">
        <f t="shared" si="836"/>
        <v>0</v>
      </c>
      <c r="AE327" s="129"/>
      <c r="AF327" s="129"/>
      <c r="AG327" s="129">
        <v>6</v>
      </c>
      <c r="AH327" s="129"/>
      <c r="AI327" s="129"/>
      <c r="AJ327" s="129"/>
      <c r="AK327" s="86">
        <f t="shared" si="837"/>
        <v>0</v>
      </c>
      <c r="AL327" s="86">
        <f t="shared" si="838"/>
        <v>0</v>
      </c>
      <c r="AM327" s="42"/>
      <c r="AN327" s="42"/>
      <c r="AO327" s="42"/>
      <c r="AP327" s="258"/>
    </row>
    <row r="328" spans="1:42" s="88" customFormat="1">
      <c r="A328" s="124" t="s">
        <v>349</v>
      </c>
      <c r="B328" s="511" t="s">
        <v>350</v>
      </c>
      <c r="C328" s="512"/>
      <c r="D328" s="218">
        <f t="shared" si="627"/>
        <v>312</v>
      </c>
      <c r="E328" s="504">
        <f t="shared" si="841"/>
        <v>18</v>
      </c>
      <c r="F328" s="505"/>
      <c r="G328" s="504">
        <f t="shared" si="842"/>
        <v>9</v>
      </c>
      <c r="H328" s="505"/>
      <c r="I328" s="502"/>
      <c r="J328" s="503"/>
      <c r="K328" s="129"/>
      <c r="L328" s="129"/>
      <c r="M328" s="129"/>
      <c r="N328" s="129">
        <v>18</v>
      </c>
      <c r="O328" s="129">
        <v>9</v>
      </c>
      <c r="P328" s="129"/>
      <c r="Q328" s="129"/>
      <c r="R328" s="129"/>
      <c r="S328" s="129"/>
      <c r="T328" s="129"/>
      <c r="U328" s="129"/>
      <c r="V328" s="117" t="str">
        <f t="shared" si="839"/>
        <v>TR4323-29</v>
      </c>
      <c r="W328" s="541" t="str">
        <f t="shared" si="840"/>
        <v>Төмөр замын замчин</v>
      </c>
      <c r="X328" s="541"/>
      <c r="Y328" s="541"/>
      <c r="Z328" s="184">
        <f t="shared" si="626"/>
        <v>312</v>
      </c>
      <c r="AA328" s="129"/>
      <c r="AB328" s="129"/>
      <c r="AC328" s="45">
        <f t="shared" si="835"/>
        <v>8</v>
      </c>
      <c r="AD328" s="45">
        <f t="shared" si="836"/>
        <v>3</v>
      </c>
      <c r="AE328" s="129"/>
      <c r="AF328" s="129"/>
      <c r="AG328" s="129">
        <v>8</v>
      </c>
      <c r="AH328" s="129">
        <v>3</v>
      </c>
      <c r="AI328" s="129"/>
      <c r="AJ328" s="129"/>
      <c r="AK328" s="86">
        <f t="shared" si="837"/>
        <v>0</v>
      </c>
      <c r="AL328" s="86">
        <f t="shared" si="838"/>
        <v>0</v>
      </c>
      <c r="AM328" s="42"/>
      <c r="AN328" s="42"/>
      <c r="AO328" s="42"/>
      <c r="AP328" s="258"/>
    </row>
    <row r="329" spans="1:42" s="88" customFormat="1" ht="12.75" customHeight="1">
      <c r="A329" s="107" t="s">
        <v>352</v>
      </c>
      <c r="B329" s="511" t="s">
        <v>374</v>
      </c>
      <c r="C329" s="512"/>
      <c r="D329" s="218">
        <f t="shared" si="627"/>
        <v>313</v>
      </c>
      <c r="E329" s="504">
        <f t="shared" si="841"/>
        <v>44</v>
      </c>
      <c r="F329" s="505"/>
      <c r="G329" s="504">
        <f t="shared" si="842"/>
        <v>38</v>
      </c>
      <c r="H329" s="505"/>
      <c r="I329" s="502"/>
      <c r="J329" s="503"/>
      <c r="K329" s="129"/>
      <c r="L329" s="129"/>
      <c r="M329" s="129"/>
      <c r="N329" s="129">
        <v>44</v>
      </c>
      <c r="O329" s="129">
        <v>38</v>
      </c>
      <c r="P329" s="129"/>
      <c r="Q329" s="129"/>
      <c r="R329" s="129"/>
      <c r="S329" s="129"/>
      <c r="T329" s="129"/>
      <c r="U329" s="129"/>
      <c r="V329" s="117" t="str">
        <f t="shared" si="839"/>
        <v>TR4323-15</v>
      </c>
      <c r="W329" s="541" t="str">
        <f t="shared" si="840"/>
        <v>Төмөр замын өртөөний жижүүр</v>
      </c>
      <c r="X329" s="541"/>
      <c r="Y329" s="541"/>
      <c r="Z329" s="184">
        <f t="shared" si="626"/>
        <v>313</v>
      </c>
      <c r="AA329" s="129"/>
      <c r="AB329" s="129"/>
      <c r="AC329" s="45">
        <f t="shared" ref="AC329" si="843">+AE329+AG329+AI329</f>
        <v>7</v>
      </c>
      <c r="AD329" s="45">
        <f t="shared" ref="AD329" si="844">+AF329+AH329+AJ329</f>
        <v>0</v>
      </c>
      <c r="AE329" s="129"/>
      <c r="AF329" s="129"/>
      <c r="AG329" s="129">
        <v>7</v>
      </c>
      <c r="AH329" s="129"/>
      <c r="AI329" s="129"/>
      <c r="AJ329" s="129"/>
      <c r="AK329" s="86">
        <f t="shared" ref="AK329" si="845">+AM329+AO329</f>
        <v>0</v>
      </c>
      <c r="AL329" s="86">
        <f t="shared" ref="AL329" si="846">+AN329+AP329</f>
        <v>0</v>
      </c>
      <c r="AM329" s="42"/>
      <c r="AN329" s="42"/>
      <c r="AO329" s="42"/>
      <c r="AP329" s="258"/>
    </row>
    <row r="330" spans="1:42" s="89" customFormat="1">
      <c r="A330" s="527" t="s">
        <v>550</v>
      </c>
      <c r="B330" s="528"/>
      <c r="C330" s="529"/>
      <c r="D330" s="250">
        <f t="shared" si="627"/>
        <v>314</v>
      </c>
      <c r="E330" s="530">
        <f>SUM(E331:F334)</f>
        <v>40</v>
      </c>
      <c r="F330" s="531"/>
      <c r="G330" s="530">
        <f t="shared" ref="G330" si="847">SUM(G331:H334)</f>
        <v>27</v>
      </c>
      <c r="H330" s="531"/>
      <c r="I330" s="530">
        <f t="shared" ref="I330" si="848">SUM(I331:J334)</f>
        <v>0</v>
      </c>
      <c r="J330" s="531"/>
      <c r="K330" s="170">
        <f>SUM(K331:K334)</f>
        <v>0</v>
      </c>
      <c r="L330" s="170">
        <f t="shared" ref="L330:U330" si="849">SUM(L331:L334)</f>
        <v>0</v>
      </c>
      <c r="M330" s="170">
        <f t="shared" si="849"/>
        <v>0</v>
      </c>
      <c r="N330" s="170">
        <f t="shared" si="849"/>
        <v>0</v>
      </c>
      <c r="O330" s="170">
        <f t="shared" si="849"/>
        <v>0</v>
      </c>
      <c r="P330" s="170">
        <f t="shared" si="849"/>
        <v>40</v>
      </c>
      <c r="Q330" s="170">
        <f t="shared" si="849"/>
        <v>27</v>
      </c>
      <c r="R330" s="170">
        <f t="shared" si="849"/>
        <v>0</v>
      </c>
      <c r="S330" s="170">
        <f t="shared" si="849"/>
        <v>0</v>
      </c>
      <c r="T330" s="170">
        <f t="shared" si="849"/>
        <v>0</v>
      </c>
      <c r="U330" s="170">
        <f t="shared" si="849"/>
        <v>0</v>
      </c>
      <c r="V330" s="535" t="str">
        <f t="shared" si="409"/>
        <v>29."Топ" МСҮТ</v>
      </c>
      <c r="W330" s="536"/>
      <c r="X330" s="536"/>
      <c r="Y330" s="537"/>
      <c r="Z330" s="256">
        <f t="shared" si="626"/>
        <v>314</v>
      </c>
      <c r="AA330" s="170">
        <f>SUM(AA331:AA334)</f>
        <v>0</v>
      </c>
      <c r="AB330" s="170">
        <f t="shared" ref="AB330" si="850">SUM(AB331:AB334)</f>
        <v>0</v>
      </c>
      <c r="AC330" s="170">
        <f t="shared" ref="AC330" si="851">SUM(AC331:AC334)</f>
        <v>15</v>
      </c>
      <c r="AD330" s="170">
        <f t="shared" ref="AD330" si="852">SUM(AD331:AD334)</f>
        <v>9</v>
      </c>
      <c r="AE330" s="170">
        <f t="shared" ref="AE330" si="853">SUM(AE331:AE334)</f>
        <v>0</v>
      </c>
      <c r="AF330" s="170">
        <f t="shared" ref="AF330" si="854">SUM(AF331:AF334)</f>
        <v>0</v>
      </c>
      <c r="AG330" s="170">
        <f t="shared" ref="AG330" si="855">SUM(AG331:AG334)</f>
        <v>15</v>
      </c>
      <c r="AH330" s="170">
        <f t="shared" ref="AH330" si="856">SUM(AH331:AH334)</f>
        <v>9</v>
      </c>
      <c r="AI330" s="170">
        <f t="shared" ref="AI330" si="857">SUM(AI331:AI334)</f>
        <v>0</v>
      </c>
      <c r="AJ330" s="170">
        <f t="shared" ref="AJ330" si="858">SUM(AJ331:AJ334)</f>
        <v>0</v>
      </c>
      <c r="AK330" s="170">
        <f t="shared" ref="AK330" si="859">SUM(AK331:AK334)</f>
        <v>19</v>
      </c>
      <c r="AL330" s="170">
        <f>SUM(AL331:AL334)</f>
        <v>13</v>
      </c>
      <c r="AM330" s="170">
        <f t="shared" ref="AM330" si="860">SUM(AM331:AM334)</f>
        <v>0</v>
      </c>
      <c r="AN330" s="170">
        <f t="shared" ref="AN330" si="861">SUM(AN331:AN334)</f>
        <v>0</v>
      </c>
      <c r="AO330" s="170">
        <f t="shared" ref="AO330" si="862">SUM(AO331:AO334)</f>
        <v>19</v>
      </c>
      <c r="AP330" s="211">
        <f t="shared" ref="AP330" si="863">SUM(AP331:AP334)</f>
        <v>13</v>
      </c>
    </row>
    <row r="331" spans="1:42" s="88" customFormat="1">
      <c r="A331" s="107" t="s">
        <v>453</v>
      </c>
      <c r="B331" s="511" t="s">
        <v>454</v>
      </c>
      <c r="C331" s="512"/>
      <c r="D331" s="218">
        <f t="shared" si="627"/>
        <v>315</v>
      </c>
      <c r="E331" s="504">
        <f t="shared" si="808"/>
        <v>8</v>
      </c>
      <c r="F331" s="505"/>
      <c r="G331" s="504">
        <f t="shared" si="809"/>
        <v>5</v>
      </c>
      <c r="H331" s="505"/>
      <c r="I331" s="502"/>
      <c r="J331" s="503"/>
      <c r="K331" s="141"/>
      <c r="L331" s="141"/>
      <c r="M331" s="141"/>
      <c r="N331" s="141"/>
      <c r="O331" s="141"/>
      <c r="P331" s="141">
        <v>8</v>
      </c>
      <c r="Q331" s="141">
        <v>5</v>
      </c>
      <c r="R331" s="141"/>
      <c r="S331" s="141"/>
      <c r="T331" s="141"/>
      <c r="U331" s="141"/>
      <c r="V331" s="139" t="str">
        <f>+A331</f>
        <v>ID4416-11</v>
      </c>
      <c r="W331" s="432" t="str">
        <f>+B331</f>
        <v>Хүний нөөцийн туслах ажилтан</v>
      </c>
      <c r="X331" s="432"/>
      <c r="Y331" s="432"/>
      <c r="Z331" s="184">
        <f t="shared" si="626"/>
        <v>315</v>
      </c>
      <c r="AA331" s="141"/>
      <c r="AB331" s="141"/>
      <c r="AC331" s="45">
        <f t="shared" ref="AC331:AC332" si="864">+AE331+AG331+AI331</f>
        <v>4</v>
      </c>
      <c r="AD331" s="45">
        <f t="shared" ref="AD331:AD332" si="865">+AF331+AH331+AJ331</f>
        <v>2</v>
      </c>
      <c r="AE331" s="141"/>
      <c r="AF331" s="141"/>
      <c r="AG331" s="141">
        <v>4</v>
      </c>
      <c r="AH331" s="141">
        <v>2</v>
      </c>
      <c r="AI331" s="141"/>
      <c r="AJ331" s="141"/>
      <c r="AK331" s="86">
        <f t="shared" ref="AK331:AK332" si="866">+AM331+AO331</f>
        <v>4</v>
      </c>
      <c r="AL331" s="86">
        <f t="shared" ref="AL331:AL332" si="867">+AN331+AP331</f>
        <v>3</v>
      </c>
      <c r="AM331" s="42"/>
      <c r="AN331" s="42"/>
      <c r="AO331" s="177">
        <v>4</v>
      </c>
      <c r="AP331" s="262">
        <v>3</v>
      </c>
    </row>
    <row r="332" spans="1:42" s="88" customFormat="1">
      <c r="A332" s="107" t="s">
        <v>455</v>
      </c>
      <c r="B332" s="511" t="s">
        <v>599</v>
      </c>
      <c r="C332" s="512"/>
      <c r="D332" s="218">
        <f t="shared" si="627"/>
        <v>316</v>
      </c>
      <c r="E332" s="504">
        <f t="shared" ref="E332:E334" si="868">+I332+L332+N332+P332+R332+T332+AA332</f>
        <v>13</v>
      </c>
      <c r="F332" s="505"/>
      <c r="G332" s="504">
        <f t="shared" ref="G332:G334" si="869">+K332+M332+O332+Q332+S332+U332+AB332</f>
        <v>3</v>
      </c>
      <c r="H332" s="505"/>
      <c r="I332" s="502"/>
      <c r="J332" s="503"/>
      <c r="K332" s="141"/>
      <c r="L332" s="141"/>
      <c r="M332" s="141"/>
      <c r="N332" s="141"/>
      <c r="O332" s="141"/>
      <c r="P332" s="141">
        <v>13</v>
      </c>
      <c r="Q332" s="141">
        <v>3</v>
      </c>
      <c r="R332" s="141"/>
      <c r="S332" s="141"/>
      <c r="T332" s="141"/>
      <c r="U332" s="141"/>
      <c r="V332" s="139" t="str">
        <f t="shared" ref="V332:V334" si="870">+A332</f>
        <v>PB3521-27</v>
      </c>
      <c r="W332" s="432" t="str">
        <f t="shared" ref="W332:W334" si="871">+B332</f>
        <v>Дуу, дүрс бичлэгийн оператор</v>
      </c>
      <c r="X332" s="432"/>
      <c r="Y332" s="432"/>
      <c r="Z332" s="184">
        <f t="shared" si="626"/>
        <v>316</v>
      </c>
      <c r="AA332" s="141"/>
      <c r="AB332" s="141"/>
      <c r="AC332" s="45">
        <f t="shared" si="864"/>
        <v>4</v>
      </c>
      <c r="AD332" s="45">
        <f t="shared" si="865"/>
        <v>0</v>
      </c>
      <c r="AE332" s="141"/>
      <c r="AF332" s="141"/>
      <c r="AG332" s="141">
        <v>4</v>
      </c>
      <c r="AH332" s="141">
        <v>0</v>
      </c>
      <c r="AI332" s="141"/>
      <c r="AJ332" s="141"/>
      <c r="AK332" s="86">
        <f t="shared" si="866"/>
        <v>8</v>
      </c>
      <c r="AL332" s="86">
        <f t="shared" si="867"/>
        <v>3</v>
      </c>
      <c r="AM332" s="42"/>
      <c r="AN332" s="42"/>
      <c r="AO332" s="177">
        <v>8</v>
      </c>
      <c r="AP332" s="262">
        <v>3</v>
      </c>
    </row>
    <row r="333" spans="1:42" s="88" customFormat="1">
      <c r="A333" s="137" t="s">
        <v>161</v>
      </c>
      <c r="B333" s="143" t="s">
        <v>60</v>
      </c>
      <c r="C333" s="144"/>
      <c r="D333" s="218">
        <f t="shared" si="627"/>
        <v>317</v>
      </c>
      <c r="E333" s="504">
        <f t="shared" si="868"/>
        <v>15</v>
      </c>
      <c r="F333" s="505"/>
      <c r="G333" s="504">
        <f t="shared" si="869"/>
        <v>15</v>
      </c>
      <c r="H333" s="505"/>
      <c r="I333" s="502"/>
      <c r="J333" s="503"/>
      <c r="K333" s="141"/>
      <c r="L333" s="141"/>
      <c r="M333" s="141"/>
      <c r="N333" s="141"/>
      <c r="O333" s="141"/>
      <c r="P333" s="141">
        <v>15</v>
      </c>
      <c r="Q333" s="141">
        <v>15</v>
      </c>
      <c r="R333" s="141"/>
      <c r="S333" s="141"/>
      <c r="T333" s="141"/>
      <c r="U333" s="141"/>
      <c r="V333" s="139" t="str">
        <f t="shared" si="870"/>
        <v>SO5142-11</v>
      </c>
      <c r="W333" s="432" t="str">
        <f t="shared" si="871"/>
        <v>Гоо засалч</v>
      </c>
      <c r="X333" s="432"/>
      <c r="Y333" s="432"/>
      <c r="Z333" s="184">
        <f t="shared" si="626"/>
        <v>317</v>
      </c>
      <c r="AA333" s="141"/>
      <c r="AB333" s="141"/>
      <c r="AC333" s="45">
        <f t="shared" ref="AC333:AC334" si="872">+AE333+AG333+AI333</f>
        <v>5</v>
      </c>
      <c r="AD333" s="45">
        <f t="shared" ref="AD333:AD334" si="873">+AF333+AH333+AJ333</f>
        <v>5</v>
      </c>
      <c r="AE333" s="141"/>
      <c r="AF333" s="141"/>
      <c r="AG333" s="141">
        <v>5</v>
      </c>
      <c r="AH333" s="141">
        <v>5</v>
      </c>
      <c r="AI333" s="141"/>
      <c r="AJ333" s="141"/>
      <c r="AK333" s="86">
        <f t="shared" ref="AK333:AK334" si="874">+AM333+AO333</f>
        <v>5</v>
      </c>
      <c r="AL333" s="86">
        <f t="shared" ref="AL333:AL334" si="875">+AN333+AP333</f>
        <v>5</v>
      </c>
      <c r="AM333" s="42"/>
      <c r="AN333" s="42"/>
      <c r="AO333" s="177">
        <v>5</v>
      </c>
      <c r="AP333" s="262">
        <v>5</v>
      </c>
    </row>
    <row r="334" spans="1:42" s="88" customFormat="1">
      <c r="A334" s="137" t="s">
        <v>456</v>
      </c>
      <c r="B334" s="515" t="s">
        <v>457</v>
      </c>
      <c r="C334" s="516"/>
      <c r="D334" s="218">
        <f t="shared" si="627"/>
        <v>318</v>
      </c>
      <c r="E334" s="504">
        <f t="shared" si="868"/>
        <v>4</v>
      </c>
      <c r="F334" s="505"/>
      <c r="G334" s="504">
        <f t="shared" si="869"/>
        <v>4</v>
      </c>
      <c r="H334" s="505"/>
      <c r="I334" s="502"/>
      <c r="J334" s="503"/>
      <c r="K334" s="141"/>
      <c r="L334" s="141"/>
      <c r="M334" s="141"/>
      <c r="N334" s="141"/>
      <c r="O334" s="141"/>
      <c r="P334" s="141">
        <v>4</v>
      </c>
      <c r="Q334" s="141">
        <v>4</v>
      </c>
      <c r="R334" s="141"/>
      <c r="S334" s="141"/>
      <c r="T334" s="141"/>
      <c r="U334" s="141"/>
      <c r="V334" s="139" t="str">
        <f t="shared" si="870"/>
        <v>AD7532-27</v>
      </c>
      <c r="W334" s="432" t="str">
        <f t="shared" si="871"/>
        <v>Хувцасны дизайнч</v>
      </c>
      <c r="X334" s="432"/>
      <c r="Y334" s="432"/>
      <c r="Z334" s="184">
        <f t="shared" si="626"/>
        <v>318</v>
      </c>
      <c r="AA334" s="141"/>
      <c r="AB334" s="141"/>
      <c r="AC334" s="45">
        <f t="shared" si="872"/>
        <v>2</v>
      </c>
      <c r="AD334" s="45">
        <f t="shared" si="873"/>
        <v>2</v>
      </c>
      <c r="AE334" s="141"/>
      <c r="AF334" s="141"/>
      <c r="AG334" s="141">
        <v>2</v>
      </c>
      <c r="AH334" s="141">
        <v>2</v>
      </c>
      <c r="AI334" s="141"/>
      <c r="AJ334" s="141"/>
      <c r="AK334" s="86">
        <f t="shared" si="874"/>
        <v>2</v>
      </c>
      <c r="AL334" s="86">
        <f t="shared" si="875"/>
        <v>2</v>
      </c>
      <c r="AM334" s="42"/>
      <c r="AN334" s="42"/>
      <c r="AO334" s="177">
        <v>2</v>
      </c>
      <c r="AP334" s="262">
        <v>2</v>
      </c>
    </row>
    <row r="335" spans="1:42" s="87" customFormat="1">
      <c r="A335" s="527" t="s">
        <v>551</v>
      </c>
      <c r="B335" s="528"/>
      <c r="C335" s="529"/>
      <c r="D335" s="250">
        <f t="shared" si="627"/>
        <v>319</v>
      </c>
      <c r="E335" s="530">
        <f>SUM(E336:F339)</f>
        <v>113</v>
      </c>
      <c r="F335" s="531"/>
      <c r="G335" s="530">
        <f>SUM(G336:H339)</f>
        <v>83</v>
      </c>
      <c r="H335" s="531"/>
      <c r="I335" s="530">
        <f>SUM(I336:J339)</f>
        <v>0</v>
      </c>
      <c r="J335" s="531"/>
      <c r="K335" s="170">
        <f>SUM(K336:K339)</f>
        <v>0</v>
      </c>
      <c r="L335" s="170">
        <f t="shared" ref="L335:U335" si="876">SUM(L336:L339)</f>
        <v>0</v>
      </c>
      <c r="M335" s="170">
        <f t="shared" si="876"/>
        <v>0</v>
      </c>
      <c r="N335" s="170">
        <f t="shared" si="876"/>
        <v>0</v>
      </c>
      <c r="O335" s="170">
        <f t="shared" si="876"/>
        <v>0</v>
      </c>
      <c r="P335" s="170">
        <f t="shared" si="876"/>
        <v>113</v>
      </c>
      <c r="Q335" s="170">
        <f t="shared" si="876"/>
        <v>83</v>
      </c>
      <c r="R335" s="170">
        <f t="shared" si="876"/>
        <v>0</v>
      </c>
      <c r="S335" s="170">
        <f t="shared" si="876"/>
        <v>0</v>
      </c>
      <c r="T335" s="170">
        <f t="shared" si="876"/>
        <v>0</v>
      </c>
      <c r="U335" s="170">
        <f t="shared" si="876"/>
        <v>0</v>
      </c>
      <c r="V335" s="535" t="str">
        <f t="shared" si="409"/>
        <v>30."Их Засаг" МСҮТ</v>
      </c>
      <c r="W335" s="536"/>
      <c r="X335" s="536"/>
      <c r="Y335" s="537"/>
      <c r="Z335" s="256">
        <f t="shared" si="626"/>
        <v>319</v>
      </c>
      <c r="AA335" s="170">
        <f t="shared" ref="AA335" si="877">SUM(AA336:AA339)</f>
        <v>0</v>
      </c>
      <c r="AB335" s="170">
        <f t="shared" ref="AB335" si="878">SUM(AB336:AB339)</f>
        <v>0</v>
      </c>
      <c r="AC335" s="170">
        <f t="shared" ref="AC335" si="879">SUM(AC336:AC339)</f>
        <v>36</v>
      </c>
      <c r="AD335" s="170">
        <f t="shared" ref="AD335" si="880">SUM(AD336:AD339)</f>
        <v>24</v>
      </c>
      <c r="AE335" s="170">
        <f t="shared" ref="AE335" si="881">SUM(AE336:AE339)</f>
        <v>0</v>
      </c>
      <c r="AF335" s="170">
        <f t="shared" ref="AF335" si="882">SUM(AF336:AF339)</f>
        <v>0</v>
      </c>
      <c r="AG335" s="170">
        <f t="shared" ref="AG335" si="883">SUM(AG336:AG339)</f>
        <v>36</v>
      </c>
      <c r="AH335" s="170">
        <f t="shared" ref="AH335" si="884">SUM(AH336:AH339)</f>
        <v>24</v>
      </c>
      <c r="AI335" s="170">
        <f t="shared" ref="AI335" si="885">SUM(AI336:AI339)</f>
        <v>0</v>
      </c>
      <c r="AJ335" s="170">
        <f t="shared" ref="AJ335" si="886">SUM(AJ336:AJ339)</f>
        <v>0</v>
      </c>
      <c r="AK335" s="170">
        <f t="shared" ref="AK335" si="887">SUM(AK336:AK339)</f>
        <v>0</v>
      </c>
      <c r="AL335" s="170">
        <f t="shared" ref="AL335" si="888">SUM(AL336:AL339)</f>
        <v>0</v>
      </c>
      <c r="AM335" s="170">
        <f t="shared" ref="AM335" si="889">SUM(AM336:AM339)</f>
        <v>0</v>
      </c>
      <c r="AN335" s="170">
        <f t="shared" ref="AN335" si="890">SUM(AN336:AN339)</f>
        <v>0</v>
      </c>
      <c r="AO335" s="170">
        <f t="shared" ref="AO335" si="891">SUM(AO336:AO339)</f>
        <v>0</v>
      </c>
      <c r="AP335" s="211">
        <f t="shared" ref="AP335" si="892">SUM(AP336:AP339)</f>
        <v>0</v>
      </c>
    </row>
    <row r="336" spans="1:42" s="92" customFormat="1">
      <c r="A336" s="212" t="s">
        <v>255</v>
      </c>
      <c r="B336" s="513" t="s">
        <v>178</v>
      </c>
      <c r="C336" s="514"/>
      <c r="D336" s="218">
        <f t="shared" si="627"/>
        <v>320</v>
      </c>
      <c r="E336" s="504">
        <f t="shared" si="711"/>
        <v>53</v>
      </c>
      <c r="F336" s="505"/>
      <c r="G336" s="504">
        <f t="shared" si="712"/>
        <v>28</v>
      </c>
      <c r="H336" s="505"/>
      <c r="I336" s="542"/>
      <c r="J336" s="543"/>
      <c r="K336" s="135"/>
      <c r="L336" s="135"/>
      <c r="M336" s="135"/>
      <c r="N336" s="129"/>
      <c r="O336" s="129"/>
      <c r="P336" s="129">
        <v>53</v>
      </c>
      <c r="Q336" s="129">
        <v>28</v>
      </c>
      <c r="R336" s="135"/>
      <c r="S336" s="135"/>
      <c r="T336" s="135"/>
      <c r="U336" s="135"/>
      <c r="V336" s="117" t="str">
        <f>+A336</f>
        <v>AD7321-11</v>
      </c>
      <c r="W336" s="432" t="str">
        <f>+B336</f>
        <v>Хэвлэлийн график дизайнч</v>
      </c>
      <c r="X336" s="432"/>
      <c r="Y336" s="432"/>
      <c r="Z336" s="184">
        <f t="shared" si="626"/>
        <v>320</v>
      </c>
      <c r="AA336" s="135"/>
      <c r="AB336" s="135"/>
      <c r="AC336" s="45">
        <f t="shared" ref="AC336:AC339" si="893">+AE336+AG336+AI336</f>
        <v>14</v>
      </c>
      <c r="AD336" s="45">
        <f t="shared" ref="AD336:AD339" si="894">+AF336+AH336+AJ336</f>
        <v>6</v>
      </c>
      <c r="AE336" s="129"/>
      <c r="AF336" s="129"/>
      <c r="AG336" s="129">
        <v>14</v>
      </c>
      <c r="AH336" s="129">
        <v>6</v>
      </c>
      <c r="AI336" s="129"/>
      <c r="AJ336" s="129"/>
      <c r="AK336" s="86">
        <f t="shared" ref="AK336:AK339" si="895">+AM336+AO336</f>
        <v>0</v>
      </c>
      <c r="AL336" s="86">
        <f t="shared" ref="AL336:AL339" si="896">+AN336+AP336</f>
        <v>0</v>
      </c>
      <c r="AM336" s="42"/>
      <c r="AN336" s="42"/>
      <c r="AO336" s="42"/>
      <c r="AP336" s="258"/>
    </row>
    <row r="337" spans="1:42" s="92" customFormat="1" ht="12.75" customHeight="1">
      <c r="A337" s="212" t="s">
        <v>177</v>
      </c>
      <c r="B337" s="513" t="s">
        <v>174</v>
      </c>
      <c r="C337" s="514"/>
      <c r="D337" s="218">
        <f t="shared" si="627"/>
        <v>321</v>
      </c>
      <c r="E337" s="504">
        <f t="shared" ref="E337:E339" si="897">+I337+L337+N337+P337+R337+T337+AA337</f>
        <v>23</v>
      </c>
      <c r="F337" s="505"/>
      <c r="G337" s="504">
        <f t="shared" ref="G337:G339" si="898">+K337+M337+O337+Q337+S337+U337+AB337</f>
        <v>23</v>
      </c>
      <c r="H337" s="505"/>
      <c r="I337" s="542"/>
      <c r="J337" s="543"/>
      <c r="K337" s="135"/>
      <c r="L337" s="135"/>
      <c r="M337" s="135"/>
      <c r="N337" s="129"/>
      <c r="O337" s="129"/>
      <c r="P337" s="129">
        <v>23</v>
      </c>
      <c r="Q337" s="129">
        <v>23</v>
      </c>
      <c r="R337" s="135"/>
      <c r="S337" s="135"/>
      <c r="T337" s="135"/>
      <c r="U337" s="135"/>
      <c r="V337" s="117" t="str">
        <f t="shared" ref="V337:V339" si="899">+A337</f>
        <v>ID4120-11</v>
      </c>
      <c r="W337" s="432" t="str">
        <f t="shared" ref="W337:W339" si="900">+B337</f>
        <v>Нарийн бичгийн дарга-албан хэргийн ажилтан</v>
      </c>
      <c r="X337" s="432"/>
      <c r="Y337" s="432"/>
      <c r="Z337" s="184">
        <f t="shared" si="626"/>
        <v>321</v>
      </c>
      <c r="AA337" s="135"/>
      <c r="AB337" s="135"/>
      <c r="AC337" s="45">
        <f t="shared" si="893"/>
        <v>7</v>
      </c>
      <c r="AD337" s="45">
        <f t="shared" si="894"/>
        <v>7</v>
      </c>
      <c r="AE337" s="129"/>
      <c r="AF337" s="129"/>
      <c r="AG337" s="129">
        <v>7</v>
      </c>
      <c r="AH337" s="129">
        <v>7</v>
      </c>
      <c r="AI337" s="129"/>
      <c r="AJ337" s="129"/>
      <c r="AK337" s="86">
        <f t="shared" si="895"/>
        <v>0</v>
      </c>
      <c r="AL337" s="86">
        <f t="shared" si="896"/>
        <v>0</v>
      </c>
      <c r="AM337" s="42"/>
      <c r="AN337" s="42"/>
      <c r="AO337" s="42"/>
      <c r="AP337" s="258"/>
    </row>
    <row r="338" spans="1:42" s="92" customFormat="1">
      <c r="A338" s="196" t="s">
        <v>182</v>
      </c>
      <c r="B338" s="511" t="s">
        <v>179</v>
      </c>
      <c r="C338" s="512"/>
      <c r="D338" s="218">
        <f t="shared" si="627"/>
        <v>322</v>
      </c>
      <c r="E338" s="504">
        <f t="shared" si="897"/>
        <v>24</v>
      </c>
      <c r="F338" s="505"/>
      <c r="G338" s="504">
        <f t="shared" si="898"/>
        <v>22</v>
      </c>
      <c r="H338" s="505"/>
      <c r="I338" s="542"/>
      <c r="J338" s="543"/>
      <c r="K338" s="135"/>
      <c r="L338" s="135"/>
      <c r="M338" s="135"/>
      <c r="N338" s="129"/>
      <c r="O338" s="129"/>
      <c r="P338" s="129">
        <v>24</v>
      </c>
      <c r="Q338" s="129">
        <v>22</v>
      </c>
      <c r="R338" s="135"/>
      <c r="S338" s="135"/>
      <c r="T338" s="135"/>
      <c r="U338" s="135"/>
      <c r="V338" s="117" t="str">
        <f t="shared" si="899"/>
        <v>SO5141-11</v>
      </c>
      <c r="W338" s="432" t="str">
        <f t="shared" si="900"/>
        <v>Үсчин</v>
      </c>
      <c r="X338" s="432"/>
      <c r="Y338" s="432"/>
      <c r="Z338" s="184">
        <f t="shared" ref="Z338:Z401" si="901">+D338</f>
        <v>322</v>
      </c>
      <c r="AA338" s="135"/>
      <c r="AB338" s="135"/>
      <c r="AC338" s="45">
        <f t="shared" si="893"/>
        <v>9</v>
      </c>
      <c r="AD338" s="45">
        <f t="shared" si="894"/>
        <v>7</v>
      </c>
      <c r="AE338" s="129"/>
      <c r="AF338" s="129"/>
      <c r="AG338" s="129">
        <v>9</v>
      </c>
      <c r="AH338" s="129">
        <v>7</v>
      </c>
      <c r="AI338" s="129"/>
      <c r="AJ338" s="129"/>
      <c r="AK338" s="86">
        <f t="shared" si="895"/>
        <v>0</v>
      </c>
      <c r="AL338" s="86">
        <f t="shared" si="896"/>
        <v>0</v>
      </c>
      <c r="AM338" s="42"/>
      <c r="AN338" s="42"/>
      <c r="AO338" s="42"/>
      <c r="AP338" s="258"/>
    </row>
    <row r="339" spans="1:42" s="92" customFormat="1">
      <c r="A339" s="175" t="s">
        <v>227</v>
      </c>
      <c r="B339" s="513" t="s">
        <v>228</v>
      </c>
      <c r="C339" s="514"/>
      <c r="D339" s="218">
        <f t="shared" ref="D339:D402" si="902">+D338+1</f>
        <v>323</v>
      </c>
      <c r="E339" s="504">
        <f t="shared" si="897"/>
        <v>13</v>
      </c>
      <c r="F339" s="505"/>
      <c r="G339" s="504">
        <f t="shared" si="898"/>
        <v>10</v>
      </c>
      <c r="H339" s="505"/>
      <c r="I339" s="542"/>
      <c r="J339" s="543"/>
      <c r="K339" s="135"/>
      <c r="L339" s="135"/>
      <c r="M339" s="135"/>
      <c r="N339" s="129"/>
      <c r="O339" s="129"/>
      <c r="P339" s="129">
        <v>13</v>
      </c>
      <c r="Q339" s="129">
        <v>10</v>
      </c>
      <c r="R339" s="135"/>
      <c r="S339" s="135"/>
      <c r="T339" s="135"/>
      <c r="U339" s="135"/>
      <c r="V339" s="117" t="str">
        <f t="shared" si="899"/>
        <v>IF5131-16</v>
      </c>
      <c r="W339" s="432" t="str">
        <f t="shared" si="900"/>
        <v>Зочид буудал, зоогийн газрын үйлчилгээний ажилтан</v>
      </c>
      <c r="X339" s="432"/>
      <c r="Y339" s="432"/>
      <c r="Z339" s="184">
        <f t="shared" si="901"/>
        <v>323</v>
      </c>
      <c r="AA339" s="135"/>
      <c r="AB339" s="135"/>
      <c r="AC339" s="45">
        <f t="shared" si="893"/>
        <v>6</v>
      </c>
      <c r="AD339" s="45">
        <f t="shared" si="894"/>
        <v>4</v>
      </c>
      <c r="AE339" s="129"/>
      <c r="AF339" s="129"/>
      <c r="AG339" s="129">
        <v>6</v>
      </c>
      <c r="AH339" s="129">
        <v>4</v>
      </c>
      <c r="AI339" s="129"/>
      <c r="AJ339" s="129"/>
      <c r="AK339" s="86">
        <f t="shared" si="895"/>
        <v>0</v>
      </c>
      <c r="AL339" s="86">
        <f t="shared" si="896"/>
        <v>0</v>
      </c>
      <c r="AM339" s="42"/>
      <c r="AN339" s="42"/>
      <c r="AO339" s="42"/>
      <c r="AP339" s="258"/>
    </row>
    <row r="340" spans="1:42" s="87" customFormat="1">
      <c r="A340" s="527" t="s">
        <v>552</v>
      </c>
      <c r="B340" s="528"/>
      <c r="C340" s="529"/>
      <c r="D340" s="250">
        <f t="shared" si="902"/>
        <v>324</v>
      </c>
      <c r="E340" s="530">
        <f>SUM(E341:F347)</f>
        <v>156</v>
      </c>
      <c r="F340" s="531"/>
      <c r="G340" s="530">
        <f>SUM(G341:H347)</f>
        <v>99</v>
      </c>
      <c r="H340" s="531"/>
      <c r="I340" s="530">
        <f>SUM(I341:J347)</f>
        <v>0</v>
      </c>
      <c r="J340" s="531"/>
      <c r="K340" s="170">
        <f t="shared" ref="K340:U340" si="903">SUM(K341:K347)</f>
        <v>0</v>
      </c>
      <c r="L340" s="170">
        <f t="shared" si="903"/>
        <v>0</v>
      </c>
      <c r="M340" s="170">
        <f t="shared" si="903"/>
        <v>0</v>
      </c>
      <c r="N340" s="170">
        <f t="shared" si="903"/>
        <v>90</v>
      </c>
      <c r="O340" s="170">
        <f t="shared" si="903"/>
        <v>61</v>
      </c>
      <c r="P340" s="170">
        <f t="shared" si="903"/>
        <v>66</v>
      </c>
      <c r="Q340" s="170">
        <f t="shared" si="903"/>
        <v>38</v>
      </c>
      <c r="R340" s="170">
        <f t="shared" si="903"/>
        <v>0</v>
      </c>
      <c r="S340" s="170">
        <f t="shared" si="903"/>
        <v>0</v>
      </c>
      <c r="T340" s="170">
        <f t="shared" si="903"/>
        <v>0</v>
      </c>
      <c r="U340" s="170">
        <f t="shared" si="903"/>
        <v>0</v>
      </c>
      <c r="V340" s="535" t="str">
        <f t="shared" si="409"/>
        <v>31."Урлаг урлан" МСҮТ</v>
      </c>
      <c r="W340" s="536"/>
      <c r="X340" s="536"/>
      <c r="Y340" s="537"/>
      <c r="Z340" s="256">
        <f t="shared" si="901"/>
        <v>324</v>
      </c>
      <c r="AA340" s="170">
        <f t="shared" ref="AA340:AP340" si="904">SUM(AA341:AA347)</f>
        <v>0</v>
      </c>
      <c r="AB340" s="170">
        <f t="shared" si="904"/>
        <v>0</v>
      </c>
      <c r="AC340" s="170">
        <f t="shared" si="904"/>
        <v>156</v>
      </c>
      <c r="AD340" s="170">
        <f t="shared" si="904"/>
        <v>99</v>
      </c>
      <c r="AE340" s="170">
        <f t="shared" si="904"/>
        <v>0</v>
      </c>
      <c r="AF340" s="170">
        <f t="shared" si="904"/>
        <v>0</v>
      </c>
      <c r="AG340" s="170">
        <f t="shared" si="904"/>
        <v>156</v>
      </c>
      <c r="AH340" s="170">
        <f t="shared" si="904"/>
        <v>99</v>
      </c>
      <c r="AI340" s="170">
        <f t="shared" si="904"/>
        <v>0</v>
      </c>
      <c r="AJ340" s="170">
        <f t="shared" si="904"/>
        <v>0</v>
      </c>
      <c r="AK340" s="170">
        <f t="shared" si="904"/>
        <v>0</v>
      </c>
      <c r="AL340" s="170">
        <f t="shared" si="904"/>
        <v>0</v>
      </c>
      <c r="AM340" s="170">
        <f t="shared" si="904"/>
        <v>0</v>
      </c>
      <c r="AN340" s="170">
        <f t="shared" si="904"/>
        <v>0</v>
      </c>
      <c r="AO340" s="170">
        <f t="shared" si="904"/>
        <v>0</v>
      </c>
      <c r="AP340" s="211">
        <f t="shared" si="904"/>
        <v>0</v>
      </c>
    </row>
    <row r="341" spans="1:42" s="92" customFormat="1" ht="20.25" customHeight="1">
      <c r="A341" s="107" t="s">
        <v>390</v>
      </c>
      <c r="B341" s="513" t="s">
        <v>391</v>
      </c>
      <c r="C341" s="514"/>
      <c r="D341" s="218">
        <f t="shared" si="902"/>
        <v>325</v>
      </c>
      <c r="E341" s="504">
        <f t="shared" si="711"/>
        <v>18</v>
      </c>
      <c r="F341" s="505"/>
      <c r="G341" s="504">
        <f t="shared" si="712"/>
        <v>12</v>
      </c>
      <c r="H341" s="505"/>
      <c r="I341" s="542"/>
      <c r="J341" s="543"/>
      <c r="K341" s="135"/>
      <c r="L341" s="135"/>
      <c r="M341" s="135"/>
      <c r="N341" s="129"/>
      <c r="O341" s="129"/>
      <c r="P341" s="129">
        <v>18</v>
      </c>
      <c r="Q341" s="129">
        <v>12</v>
      </c>
      <c r="R341" s="135"/>
      <c r="S341" s="135"/>
      <c r="T341" s="135"/>
      <c r="U341" s="135"/>
      <c r="V341" s="123" t="str">
        <f t="shared" ref="V341:V347" si="905">+A341</f>
        <v>АО3521-23</v>
      </c>
      <c r="W341" s="432" t="str">
        <f t="shared" ref="W341:W347" si="906">+B341</f>
        <v>Дуу хөгжим, чимэглэлийн найруулагч</v>
      </c>
      <c r="X341" s="432"/>
      <c r="Y341" s="432"/>
      <c r="Z341" s="184">
        <f t="shared" si="901"/>
        <v>325</v>
      </c>
      <c r="AA341" s="135"/>
      <c r="AB341" s="135"/>
      <c r="AC341" s="45">
        <f t="shared" ref="AC341:AC343" si="907">+AE341+AG341+AI341</f>
        <v>18</v>
      </c>
      <c r="AD341" s="45">
        <f t="shared" ref="AD341:AD343" si="908">+AF341+AH341+AJ341</f>
        <v>12</v>
      </c>
      <c r="AE341" s="129"/>
      <c r="AF341" s="129"/>
      <c r="AG341" s="129">
        <v>18</v>
      </c>
      <c r="AH341" s="129">
        <v>12</v>
      </c>
      <c r="AI341" s="129"/>
      <c r="AJ341" s="129"/>
      <c r="AK341" s="86">
        <f t="shared" ref="AK341:AK343" si="909">+AM341+AO341</f>
        <v>0</v>
      </c>
      <c r="AL341" s="86">
        <f t="shared" ref="AL341:AL343" si="910">+AN341+AP341</f>
        <v>0</v>
      </c>
      <c r="AM341" s="42"/>
      <c r="AN341" s="42"/>
      <c r="AO341" s="42"/>
      <c r="AP341" s="258"/>
    </row>
    <row r="342" spans="1:42" s="92" customFormat="1">
      <c r="A342" s="114" t="s">
        <v>392</v>
      </c>
      <c r="B342" s="513" t="s">
        <v>393</v>
      </c>
      <c r="C342" s="514"/>
      <c r="D342" s="218">
        <f t="shared" si="902"/>
        <v>326</v>
      </c>
      <c r="E342" s="504">
        <f t="shared" ref="E342:E347" si="911">+I342+L342+N342+P342+R342+T342+AA342</f>
        <v>5</v>
      </c>
      <c r="F342" s="505"/>
      <c r="G342" s="504">
        <f t="shared" ref="G342:G347" si="912">+K342+M342+O342+Q342+S342+U342+AB342</f>
        <v>0</v>
      </c>
      <c r="H342" s="505"/>
      <c r="I342" s="542"/>
      <c r="J342" s="543"/>
      <c r="K342" s="135"/>
      <c r="L342" s="135"/>
      <c r="M342" s="135"/>
      <c r="N342" s="129"/>
      <c r="O342" s="129"/>
      <c r="P342" s="129">
        <v>5</v>
      </c>
      <c r="Q342" s="129">
        <v>0</v>
      </c>
      <c r="R342" s="135"/>
      <c r="S342" s="135"/>
      <c r="T342" s="135"/>
      <c r="U342" s="135"/>
      <c r="V342" s="123" t="str">
        <f t="shared" si="905"/>
        <v>АО7215-14</v>
      </c>
      <c r="W342" s="432" t="str">
        <f t="shared" si="906"/>
        <v xml:space="preserve">Тайзны ажилтан </v>
      </c>
      <c r="X342" s="432"/>
      <c r="Y342" s="432"/>
      <c r="Z342" s="184">
        <f t="shared" si="901"/>
        <v>326</v>
      </c>
      <c r="AA342" s="135"/>
      <c r="AB342" s="135"/>
      <c r="AC342" s="45">
        <f t="shared" si="907"/>
        <v>5</v>
      </c>
      <c r="AD342" s="45">
        <f t="shared" si="908"/>
        <v>0</v>
      </c>
      <c r="AE342" s="129"/>
      <c r="AF342" s="129"/>
      <c r="AG342" s="129">
        <v>5</v>
      </c>
      <c r="AH342" s="129">
        <v>0</v>
      </c>
      <c r="AI342" s="129"/>
      <c r="AJ342" s="129"/>
      <c r="AK342" s="86">
        <f t="shared" si="909"/>
        <v>0</v>
      </c>
      <c r="AL342" s="86">
        <f t="shared" si="910"/>
        <v>0</v>
      </c>
      <c r="AM342" s="42"/>
      <c r="AN342" s="42"/>
      <c r="AO342" s="42"/>
      <c r="AP342" s="258"/>
    </row>
    <row r="343" spans="1:42" s="92" customFormat="1" ht="12.75" customHeight="1">
      <c r="A343" s="107" t="s">
        <v>455</v>
      </c>
      <c r="B343" s="511" t="s">
        <v>599</v>
      </c>
      <c r="C343" s="512"/>
      <c r="D343" s="218">
        <f t="shared" si="902"/>
        <v>327</v>
      </c>
      <c r="E343" s="504">
        <f t="shared" si="911"/>
        <v>51</v>
      </c>
      <c r="F343" s="505"/>
      <c r="G343" s="504">
        <f t="shared" si="912"/>
        <v>29</v>
      </c>
      <c r="H343" s="505"/>
      <c r="I343" s="542"/>
      <c r="J343" s="543"/>
      <c r="K343" s="135"/>
      <c r="L343" s="135"/>
      <c r="M343" s="135"/>
      <c r="N343" s="129">
        <v>30</v>
      </c>
      <c r="O343" s="129">
        <v>23</v>
      </c>
      <c r="P343" s="129">
        <v>21</v>
      </c>
      <c r="Q343" s="129">
        <v>6</v>
      </c>
      <c r="R343" s="135"/>
      <c r="S343" s="135"/>
      <c r="T343" s="135"/>
      <c r="U343" s="135"/>
      <c r="V343" s="123" t="str">
        <f t="shared" si="905"/>
        <v>PB3521-27</v>
      </c>
      <c r="W343" s="432" t="str">
        <f t="shared" si="906"/>
        <v>Дуу, дүрс бичлэгийн оператор</v>
      </c>
      <c r="X343" s="432"/>
      <c r="Y343" s="432"/>
      <c r="Z343" s="184">
        <f t="shared" si="901"/>
        <v>327</v>
      </c>
      <c r="AA343" s="135"/>
      <c r="AB343" s="135"/>
      <c r="AC343" s="45">
        <f t="shared" si="907"/>
        <v>51</v>
      </c>
      <c r="AD343" s="45">
        <f t="shared" si="908"/>
        <v>29</v>
      </c>
      <c r="AE343" s="129"/>
      <c r="AF343" s="129"/>
      <c r="AG343" s="129">
        <v>51</v>
      </c>
      <c r="AH343" s="129">
        <v>29</v>
      </c>
      <c r="AI343" s="129"/>
      <c r="AJ343" s="129"/>
      <c r="AK343" s="86">
        <f t="shared" si="909"/>
        <v>0</v>
      </c>
      <c r="AL343" s="86">
        <f t="shared" si="910"/>
        <v>0</v>
      </c>
      <c r="AM343" s="42"/>
      <c r="AN343" s="42"/>
      <c r="AO343" s="42"/>
      <c r="AP343" s="258"/>
    </row>
    <row r="344" spans="1:42" s="92" customFormat="1">
      <c r="A344" s="196" t="s">
        <v>456</v>
      </c>
      <c r="B344" s="515" t="s">
        <v>457</v>
      </c>
      <c r="C344" s="516"/>
      <c r="D344" s="218">
        <f t="shared" si="902"/>
        <v>328</v>
      </c>
      <c r="E344" s="504">
        <f t="shared" si="911"/>
        <v>37</v>
      </c>
      <c r="F344" s="505"/>
      <c r="G344" s="504">
        <f t="shared" si="912"/>
        <v>27</v>
      </c>
      <c r="H344" s="505"/>
      <c r="I344" s="542"/>
      <c r="J344" s="543"/>
      <c r="K344" s="135"/>
      <c r="L344" s="135"/>
      <c r="M344" s="135"/>
      <c r="N344" s="129">
        <v>30</v>
      </c>
      <c r="O344" s="129">
        <v>20</v>
      </c>
      <c r="P344" s="129">
        <v>7</v>
      </c>
      <c r="Q344" s="129">
        <v>7</v>
      </c>
      <c r="R344" s="135"/>
      <c r="S344" s="135"/>
      <c r="T344" s="135"/>
      <c r="U344" s="135"/>
      <c r="V344" s="123" t="str">
        <f t="shared" si="905"/>
        <v>AD7532-27</v>
      </c>
      <c r="W344" s="432" t="str">
        <f t="shared" si="906"/>
        <v>Хувцасны дизайнч</v>
      </c>
      <c r="X344" s="432"/>
      <c r="Y344" s="432"/>
      <c r="Z344" s="184">
        <f t="shared" si="901"/>
        <v>328</v>
      </c>
      <c r="AA344" s="135"/>
      <c r="AB344" s="135"/>
      <c r="AC344" s="45">
        <f t="shared" ref="AC344:AC347" si="913">+AE344+AG344+AI344</f>
        <v>37</v>
      </c>
      <c r="AD344" s="45">
        <f t="shared" ref="AD344:AD347" si="914">+AF344+AH344+AJ344</f>
        <v>27</v>
      </c>
      <c r="AE344" s="129"/>
      <c r="AF344" s="129"/>
      <c r="AG344" s="129">
        <v>37</v>
      </c>
      <c r="AH344" s="129">
        <v>27</v>
      </c>
      <c r="AI344" s="129"/>
      <c r="AJ344" s="129"/>
      <c r="AK344" s="86">
        <f t="shared" ref="AK344:AK347" si="915">+AM344+AO344</f>
        <v>0</v>
      </c>
      <c r="AL344" s="86">
        <f t="shared" ref="AL344:AL347" si="916">+AN344+AP344</f>
        <v>0</v>
      </c>
      <c r="AM344" s="42"/>
      <c r="AN344" s="42"/>
      <c r="AO344" s="42"/>
      <c r="AP344" s="258"/>
    </row>
    <row r="345" spans="1:42" s="92" customFormat="1">
      <c r="A345" s="106" t="s">
        <v>281</v>
      </c>
      <c r="B345" s="568" t="s">
        <v>601</v>
      </c>
      <c r="C345" s="569"/>
      <c r="D345" s="218">
        <f t="shared" si="902"/>
        <v>329</v>
      </c>
      <c r="E345" s="504">
        <f t="shared" si="911"/>
        <v>2</v>
      </c>
      <c r="F345" s="505"/>
      <c r="G345" s="504">
        <f t="shared" si="912"/>
        <v>0</v>
      </c>
      <c r="H345" s="505"/>
      <c r="I345" s="542"/>
      <c r="J345" s="543"/>
      <c r="K345" s="135"/>
      <c r="L345" s="135"/>
      <c r="M345" s="135"/>
      <c r="N345" s="129"/>
      <c r="O345" s="129"/>
      <c r="P345" s="129">
        <v>2</v>
      </c>
      <c r="Q345" s="129">
        <v>0</v>
      </c>
      <c r="R345" s="135"/>
      <c r="S345" s="135"/>
      <c r="T345" s="135"/>
      <c r="U345" s="135"/>
      <c r="V345" s="123" t="str">
        <f t="shared" si="905"/>
        <v>AM7316-15</v>
      </c>
      <c r="W345" s="432" t="str">
        <f t="shared" si="906"/>
        <v>Зураач-чимэглэгч</v>
      </c>
      <c r="X345" s="432"/>
      <c r="Y345" s="432"/>
      <c r="Z345" s="184">
        <f t="shared" si="901"/>
        <v>329</v>
      </c>
      <c r="AA345" s="135"/>
      <c r="AB345" s="135"/>
      <c r="AC345" s="45">
        <f t="shared" si="913"/>
        <v>2</v>
      </c>
      <c r="AD345" s="45">
        <f t="shared" si="914"/>
        <v>0</v>
      </c>
      <c r="AE345" s="129"/>
      <c r="AF345" s="129"/>
      <c r="AG345" s="129">
        <v>2</v>
      </c>
      <c r="AH345" s="129">
        <v>0</v>
      </c>
      <c r="AI345" s="129"/>
      <c r="AJ345" s="129"/>
      <c r="AK345" s="86">
        <f t="shared" si="915"/>
        <v>0</v>
      </c>
      <c r="AL345" s="86">
        <f t="shared" si="916"/>
        <v>0</v>
      </c>
      <c r="AM345" s="42"/>
      <c r="AN345" s="42"/>
      <c r="AO345" s="42"/>
      <c r="AP345" s="258"/>
    </row>
    <row r="346" spans="1:42" s="92" customFormat="1">
      <c r="A346" s="196" t="s">
        <v>161</v>
      </c>
      <c r="B346" s="511" t="s">
        <v>60</v>
      </c>
      <c r="C346" s="512"/>
      <c r="D346" s="218">
        <f t="shared" si="902"/>
        <v>330</v>
      </c>
      <c r="E346" s="504">
        <f t="shared" si="911"/>
        <v>13</v>
      </c>
      <c r="F346" s="505"/>
      <c r="G346" s="504">
        <f t="shared" si="912"/>
        <v>13</v>
      </c>
      <c r="H346" s="505"/>
      <c r="I346" s="542"/>
      <c r="J346" s="543"/>
      <c r="K346" s="135"/>
      <c r="L346" s="135"/>
      <c r="M346" s="135"/>
      <c r="N346" s="129"/>
      <c r="O346" s="129"/>
      <c r="P346" s="129">
        <v>13</v>
      </c>
      <c r="Q346" s="129">
        <v>13</v>
      </c>
      <c r="R346" s="135"/>
      <c r="S346" s="135"/>
      <c r="T346" s="135"/>
      <c r="U346" s="135"/>
      <c r="V346" s="123" t="str">
        <f t="shared" si="905"/>
        <v>SO5142-11</v>
      </c>
      <c r="W346" s="432" t="str">
        <f t="shared" si="906"/>
        <v>Гоо засалч</v>
      </c>
      <c r="X346" s="432"/>
      <c r="Y346" s="432"/>
      <c r="Z346" s="184">
        <f t="shared" si="901"/>
        <v>330</v>
      </c>
      <c r="AA346" s="135"/>
      <c r="AB346" s="135"/>
      <c r="AC346" s="45">
        <f t="shared" si="913"/>
        <v>13</v>
      </c>
      <c r="AD346" s="45">
        <f t="shared" si="914"/>
        <v>13</v>
      </c>
      <c r="AE346" s="129"/>
      <c r="AF346" s="129"/>
      <c r="AG346" s="129">
        <v>13</v>
      </c>
      <c r="AH346" s="129">
        <v>13</v>
      </c>
      <c r="AI346" s="129"/>
      <c r="AJ346" s="129"/>
      <c r="AK346" s="86">
        <f t="shared" si="915"/>
        <v>0</v>
      </c>
      <c r="AL346" s="86">
        <f t="shared" si="916"/>
        <v>0</v>
      </c>
      <c r="AM346" s="42"/>
      <c r="AN346" s="42"/>
      <c r="AO346" s="42"/>
      <c r="AP346" s="258"/>
    </row>
    <row r="347" spans="1:42" s="92" customFormat="1">
      <c r="A347" s="114" t="s">
        <v>396</v>
      </c>
      <c r="B347" s="513" t="s">
        <v>397</v>
      </c>
      <c r="C347" s="514"/>
      <c r="D347" s="218">
        <f t="shared" si="902"/>
        <v>331</v>
      </c>
      <c r="E347" s="504">
        <f t="shared" si="911"/>
        <v>30</v>
      </c>
      <c r="F347" s="505"/>
      <c r="G347" s="504">
        <f t="shared" si="912"/>
        <v>18</v>
      </c>
      <c r="H347" s="505"/>
      <c r="I347" s="542"/>
      <c r="J347" s="543"/>
      <c r="K347" s="135"/>
      <c r="L347" s="135"/>
      <c r="M347" s="135"/>
      <c r="N347" s="129">
        <v>30</v>
      </c>
      <c r="O347" s="129">
        <v>18</v>
      </c>
      <c r="P347" s="129"/>
      <c r="Q347" s="129"/>
      <c r="R347" s="135"/>
      <c r="S347" s="135"/>
      <c r="T347" s="135"/>
      <c r="U347" s="135"/>
      <c r="V347" s="123" t="str">
        <f t="shared" si="905"/>
        <v>AC3431-14</v>
      </c>
      <c r="W347" s="432" t="str">
        <f t="shared" si="906"/>
        <v>Фото зурагчин</v>
      </c>
      <c r="X347" s="432"/>
      <c r="Y347" s="432"/>
      <c r="Z347" s="184">
        <f t="shared" si="901"/>
        <v>331</v>
      </c>
      <c r="AA347" s="135"/>
      <c r="AB347" s="135"/>
      <c r="AC347" s="45">
        <f t="shared" si="913"/>
        <v>30</v>
      </c>
      <c r="AD347" s="45">
        <f t="shared" si="914"/>
        <v>18</v>
      </c>
      <c r="AE347" s="129"/>
      <c r="AF347" s="129"/>
      <c r="AG347" s="129">
        <v>30</v>
      </c>
      <c r="AH347" s="129">
        <v>18</v>
      </c>
      <c r="AI347" s="129"/>
      <c r="AJ347" s="129"/>
      <c r="AK347" s="86">
        <f t="shared" si="915"/>
        <v>0</v>
      </c>
      <c r="AL347" s="86">
        <f t="shared" si="916"/>
        <v>0</v>
      </c>
      <c r="AM347" s="42"/>
      <c r="AN347" s="42"/>
      <c r="AO347" s="42"/>
      <c r="AP347" s="258"/>
    </row>
    <row r="348" spans="1:42" s="87" customFormat="1">
      <c r="A348" s="527" t="s">
        <v>553</v>
      </c>
      <c r="B348" s="528"/>
      <c r="C348" s="529"/>
      <c r="D348" s="250">
        <f t="shared" si="902"/>
        <v>332</v>
      </c>
      <c r="E348" s="530">
        <f>SUM(E349:F351)</f>
        <v>277</v>
      </c>
      <c r="F348" s="531"/>
      <c r="G348" s="530">
        <f t="shared" ref="G348" si="917">SUM(G349:H351)</f>
        <v>47</v>
      </c>
      <c r="H348" s="531"/>
      <c r="I348" s="530">
        <f t="shared" ref="I348" si="918">SUM(I349:J351)</f>
        <v>0</v>
      </c>
      <c r="J348" s="531"/>
      <c r="K348" s="181">
        <f>SUM(K349:K351)</f>
        <v>0</v>
      </c>
      <c r="L348" s="181">
        <f t="shared" ref="L348:U348" si="919">SUM(L349:L351)</f>
        <v>0</v>
      </c>
      <c r="M348" s="181">
        <f t="shared" si="919"/>
        <v>0</v>
      </c>
      <c r="N348" s="181">
        <f t="shared" si="919"/>
        <v>210</v>
      </c>
      <c r="O348" s="181">
        <f t="shared" si="919"/>
        <v>38</v>
      </c>
      <c r="P348" s="181">
        <f t="shared" si="919"/>
        <v>0</v>
      </c>
      <c r="Q348" s="181">
        <f t="shared" si="919"/>
        <v>0</v>
      </c>
      <c r="R348" s="181">
        <f t="shared" si="919"/>
        <v>67</v>
      </c>
      <c r="S348" s="181">
        <f t="shared" si="919"/>
        <v>9</v>
      </c>
      <c r="T348" s="181">
        <f t="shared" si="919"/>
        <v>0</v>
      </c>
      <c r="U348" s="181">
        <f t="shared" si="919"/>
        <v>0</v>
      </c>
      <c r="V348" s="535" t="str">
        <f t="shared" si="409"/>
        <v xml:space="preserve">32."Майн Тех" МСҮТ </v>
      </c>
      <c r="W348" s="536"/>
      <c r="X348" s="536"/>
      <c r="Y348" s="537"/>
      <c r="Z348" s="256">
        <f t="shared" si="901"/>
        <v>332</v>
      </c>
      <c r="AA348" s="181">
        <f>SUM(AA349:AA351)</f>
        <v>0</v>
      </c>
      <c r="AB348" s="181">
        <f t="shared" ref="AB348" si="920">SUM(AB349:AB351)</f>
        <v>0</v>
      </c>
      <c r="AC348" s="181">
        <f t="shared" ref="AC348" si="921">SUM(AC349:AC351)</f>
        <v>225</v>
      </c>
      <c r="AD348" s="181">
        <f t="shared" ref="AD348" si="922">SUM(AD349:AD351)</f>
        <v>28</v>
      </c>
      <c r="AE348" s="181">
        <f t="shared" ref="AE348" si="923">SUM(AE349:AE351)</f>
        <v>0</v>
      </c>
      <c r="AF348" s="181">
        <f t="shared" ref="AF348" si="924">SUM(AF349:AF351)</f>
        <v>0</v>
      </c>
      <c r="AG348" s="181">
        <f t="shared" ref="AG348" si="925">SUM(AG349:AG351)</f>
        <v>158</v>
      </c>
      <c r="AH348" s="181">
        <f t="shared" ref="AH348" si="926">SUM(AH349:AH351)</f>
        <v>19</v>
      </c>
      <c r="AI348" s="181">
        <f t="shared" ref="AI348" si="927">SUM(AI349:AI351)</f>
        <v>67</v>
      </c>
      <c r="AJ348" s="181">
        <f t="shared" ref="AJ348" si="928">SUM(AJ349:AJ351)</f>
        <v>9</v>
      </c>
      <c r="AK348" s="181">
        <f t="shared" ref="AK348" si="929">SUM(AK349:AK351)</f>
        <v>2</v>
      </c>
      <c r="AL348" s="181">
        <f>SUM(AL349:AL351)</f>
        <v>0</v>
      </c>
      <c r="AM348" s="181">
        <f t="shared" ref="AM348" si="930">SUM(AM349:AM351)</f>
        <v>0</v>
      </c>
      <c r="AN348" s="181">
        <f t="shared" ref="AN348" si="931">SUM(AN349:AN351)</f>
        <v>0</v>
      </c>
      <c r="AO348" s="181">
        <f t="shared" ref="AO348" si="932">SUM(AO349:AO351)</f>
        <v>2</v>
      </c>
      <c r="AP348" s="263">
        <f t="shared" ref="AP348" si="933">SUM(AP349:AP351)</f>
        <v>0</v>
      </c>
    </row>
    <row r="349" spans="1:42" s="92" customFormat="1" ht="15">
      <c r="A349" s="212" t="s">
        <v>192</v>
      </c>
      <c r="B349" s="513" t="s">
        <v>193</v>
      </c>
      <c r="C349" s="514"/>
      <c r="D349" s="218">
        <f t="shared" si="902"/>
        <v>333</v>
      </c>
      <c r="E349" s="504">
        <f t="shared" si="711"/>
        <v>120</v>
      </c>
      <c r="F349" s="505"/>
      <c r="G349" s="504">
        <f t="shared" si="712"/>
        <v>21</v>
      </c>
      <c r="H349" s="505"/>
      <c r="I349" s="542"/>
      <c r="J349" s="543"/>
      <c r="K349" s="145"/>
      <c r="L349" s="145"/>
      <c r="M349" s="145"/>
      <c r="N349" s="141">
        <v>90</v>
      </c>
      <c r="O349" s="141">
        <v>14</v>
      </c>
      <c r="P349" s="145"/>
      <c r="Q349" s="145"/>
      <c r="R349" s="145">
        <v>30</v>
      </c>
      <c r="S349" s="145">
        <v>7</v>
      </c>
      <c r="T349" s="145"/>
      <c r="U349" s="145"/>
      <c r="V349" s="140" t="str">
        <f>+A349</f>
        <v>MT8111-35</v>
      </c>
      <c r="W349" s="432" t="str">
        <f>+B349</f>
        <v>Хүнд машин механизмын оператор</v>
      </c>
      <c r="X349" s="432"/>
      <c r="Y349" s="432"/>
      <c r="Z349" s="184">
        <f t="shared" si="901"/>
        <v>333</v>
      </c>
      <c r="AA349" s="145"/>
      <c r="AB349" s="145"/>
      <c r="AC349" s="45">
        <f t="shared" ref="AC349:AC351" si="934">+AE349+AG349+AI349</f>
        <v>97</v>
      </c>
      <c r="AD349" s="45">
        <f t="shared" ref="AD349:AD351" si="935">+AF349+AH349+AJ349</f>
        <v>18</v>
      </c>
      <c r="AE349" s="141"/>
      <c r="AF349" s="141"/>
      <c r="AG349" s="141">
        <v>67</v>
      </c>
      <c r="AH349" s="141">
        <v>11</v>
      </c>
      <c r="AI349" s="141">
        <v>30</v>
      </c>
      <c r="AJ349" s="141">
        <v>7</v>
      </c>
      <c r="AK349" s="86">
        <f t="shared" ref="AK349:AK350" si="936">+AM349+AO349</f>
        <v>1</v>
      </c>
      <c r="AL349" s="86">
        <f t="shared" ref="AL349:AL350" si="937">+AN349+AP349</f>
        <v>0</v>
      </c>
      <c r="AM349" s="8"/>
      <c r="AN349" s="8"/>
      <c r="AO349" s="7">
        <v>1</v>
      </c>
      <c r="AP349" s="264"/>
    </row>
    <row r="350" spans="1:42" s="92" customFormat="1" ht="15">
      <c r="A350" s="113" t="s">
        <v>186</v>
      </c>
      <c r="B350" s="513" t="s">
        <v>254</v>
      </c>
      <c r="C350" s="514"/>
      <c r="D350" s="218">
        <f t="shared" si="902"/>
        <v>334</v>
      </c>
      <c r="E350" s="504">
        <f t="shared" si="711"/>
        <v>120</v>
      </c>
      <c r="F350" s="505"/>
      <c r="G350" s="504">
        <f t="shared" si="712"/>
        <v>20</v>
      </c>
      <c r="H350" s="505"/>
      <c r="I350" s="542"/>
      <c r="J350" s="543"/>
      <c r="K350" s="145"/>
      <c r="L350" s="145"/>
      <c r="M350" s="145"/>
      <c r="N350" s="141">
        <v>90</v>
      </c>
      <c r="O350" s="141">
        <v>18</v>
      </c>
      <c r="P350" s="145"/>
      <c r="Q350" s="145"/>
      <c r="R350" s="145">
        <v>30</v>
      </c>
      <c r="S350" s="145">
        <v>2</v>
      </c>
      <c r="T350" s="145"/>
      <c r="U350" s="145"/>
      <c r="V350" s="140" t="str">
        <f t="shared" ref="V350:V351" si="938">+A350</f>
        <v>MT7233-45</v>
      </c>
      <c r="W350" s="432" t="str">
        <f t="shared" ref="W350:W351" si="939">+B350</f>
        <v>Хүнд машин механизмын засварчин</v>
      </c>
      <c r="X350" s="432"/>
      <c r="Y350" s="432"/>
      <c r="Z350" s="184">
        <f t="shared" si="901"/>
        <v>334</v>
      </c>
      <c r="AA350" s="145"/>
      <c r="AB350" s="145"/>
      <c r="AC350" s="45">
        <f t="shared" si="934"/>
        <v>96</v>
      </c>
      <c r="AD350" s="45">
        <f t="shared" si="935"/>
        <v>10</v>
      </c>
      <c r="AE350" s="141"/>
      <c r="AF350" s="141"/>
      <c r="AG350" s="141">
        <v>66</v>
      </c>
      <c r="AH350" s="141">
        <v>8</v>
      </c>
      <c r="AI350" s="141">
        <v>30</v>
      </c>
      <c r="AJ350" s="141">
        <v>2</v>
      </c>
      <c r="AK350" s="86">
        <f t="shared" si="936"/>
        <v>1</v>
      </c>
      <c r="AL350" s="86">
        <f t="shared" si="937"/>
        <v>0</v>
      </c>
      <c r="AM350" s="8"/>
      <c r="AN350" s="8"/>
      <c r="AO350" s="7">
        <v>1</v>
      </c>
      <c r="AP350" s="264"/>
    </row>
    <row r="351" spans="1:42" s="92" customFormat="1">
      <c r="A351" s="196" t="s">
        <v>57</v>
      </c>
      <c r="B351" s="511" t="s">
        <v>52</v>
      </c>
      <c r="C351" s="512"/>
      <c r="D351" s="218">
        <f t="shared" si="902"/>
        <v>335</v>
      </c>
      <c r="E351" s="504">
        <f t="shared" si="711"/>
        <v>37</v>
      </c>
      <c r="F351" s="505"/>
      <c r="G351" s="504">
        <f t="shared" si="712"/>
        <v>6</v>
      </c>
      <c r="H351" s="505"/>
      <c r="I351" s="542"/>
      <c r="J351" s="543"/>
      <c r="K351" s="145"/>
      <c r="L351" s="145"/>
      <c r="M351" s="145"/>
      <c r="N351" s="141">
        <v>30</v>
      </c>
      <c r="O351" s="141">
        <v>6</v>
      </c>
      <c r="P351" s="145"/>
      <c r="Q351" s="145"/>
      <c r="R351" s="145">
        <v>7</v>
      </c>
      <c r="S351" s="145"/>
      <c r="T351" s="145"/>
      <c r="U351" s="145"/>
      <c r="V351" s="140" t="str">
        <f t="shared" si="938"/>
        <v>TC8211-20</v>
      </c>
      <c r="W351" s="432" t="str">
        <f t="shared" si="939"/>
        <v>Автомашины засварчин</v>
      </c>
      <c r="X351" s="432"/>
      <c r="Y351" s="432"/>
      <c r="Z351" s="184">
        <f t="shared" si="901"/>
        <v>335</v>
      </c>
      <c r="AA351" s="145"/>
      <c r="AB351" s="145"/>
      <c r="AC351" s="45">
        <f t="shared" si="934"/>
        <v>32</v>
      </c>
      <c r="AD351" s="45">
        <f t="shared" si="935"/>
        <v>0</v>
      </c>
      <c r="AE351" s="141"/>
      <c r="AF351" s="141"/>
      <c r="AG351" s="141">
        <v>25</v>
      </c>
      <c r="AH351" s="141"/>
      <c r="AI351" s="141">
        <v>7</v>
      </c>
      <c r="AJ351" s="141"/>
      <c r="AK351" s="86">
        <f t="shared" ref="AK351" si="940">+AM351+AO351</f>
        <v>0</v>
      </c>
      <c r="AL351" s="86">
        <f t="shared" ref="AL351" si="941">+AN351+AP351</f>
        <v>0</v>
      </c>
      <c r="AM351" s="42"/>
      <c r="AN351" s="42"/>
      <c r="AO351" s="42"/>
      <c r="AP351" s="258"/>
    </row>
    <row r="352" spans="1:42" s="87" customFormat="1">
      <c r="A352" s="527" t="s">
        <v>554</v>
      </c>
      <c r="B352" s="528"/>
      <c r="C352" s="529"/>
      <c r="D352" s="250">
        <f t="shared" si="902"/>
        <v>336</v>
      </c>
      <c r="E352" s="530">
        <f>SUM(E353:F359)</f>
        <v>32</v>
      </c>
      <c r="F352" s="531"/>
      <c r="G352" s="530">
        <f t="shared" ref="G352" si="942">SUM(G353:H359)</f>
        <v>10</v>
      </c>
      <c r="H352" s="531"/>
      <c r="I352" s="530">
        <f t="shared" ref="I352" si="943">SUM(I353:J359)</f>
        <v>0</v>
      </c>
      <c r="J352" s="531"/>
      <c r="K352" s="181">
        <f>SUM(K353:K359)</f>
        <v>0</v>
      </c>
      <c r="L352" s="181">
        <f t="shared" ref="L352:U352" si="944">SUM(L353:L359)</f>
        <v>0</v>
      </c>
      <c r="M352" s="181">
        <f t="shared" si="944"/>
        <v>0</v>
      </c>
      <c r="N352" s="181">
        <f t="shared" si="944"/>
        <v>32</v>
      </c>
      <c r="O352" s="181">
        <f t="shared" si="944"/>
        <v>10</v>
      </c>
      <c r="P352" s="181">
        <f t="shared" si="944"/>
        <v>0</v>
      </c>
      <c r="Q352" s="181">
        <f t="shared" si="944"/>
        <v>0</v>
      </c>
      <c r="R352" s="181">
        <f t="shared" si="944"/>
        <v>0</v>
      </c>
      <c r="S352" s="181">
        <f t="shared" si="944"/>
        <v>0</v>
      </c>
      <c r="T352" s="181">
        <f t="shared" si="944"/>
        <v>0</v>
      </c>
      <c r="U352" s="181">
        <f t="shared" si="944"/>
        <v>0</v>
      </c>
      <c r="V352" s="535" t="str">
        <f t="shared" si="409"/>
        <v>33."Монголын Хараагүйчүүдийн Үндэсний Холбоо"-ны дэргэдэх МСҮТ</v>
      </c>
      <c r="W352" s="536"/>
      <c r="X352" s="536"/>
      <c r="Y352" s="537"/>
      <c r="Z352" s="256">
        <f t="shared" si="901"/>
        <v>336</v>
      </c>
      <c r="AA352" s="181">
        <f>SUM(AA353:AA359)</f>
        <v>0</v>
      </c>
      <c r="AB352" s="181">
        <f t="shared" ref="AB352" si="945">SUM(AB353:AB359)</f>
        <v>0</v>
      </c>
      <c r="AC352" s="181">
        <f t="shared" ref="AC352" si="946">SUM(AC353:AC359)</f>
        <v>12</v>
      </c>
      <c r="AD352" s="181">
        <f t="shared" ref="AD352" si="947">SUM(AD353:AD359)</f>
        <v>5</v>
      </c>
      <c r="AE352" s="181">
        <f t="shared" ref="AE352" si="948">SUM(AE353:AE359)</f>
        <v>0</v>
      </c>
      <c r="AF352" s="181">
        <f t="shared" ref="AF352" si="949">SUM(AF353:AF359)</f>
        <v>0</v>
      </c>
      <c r="AG352" s="181">
        <f t="shared" ref="AG352" si="950">SUM(AG353:AG359)</f>
        <v>12</v>
      </c>
      <c r="AH352" s="181">
        <f t="shared" ref="AH352" si="951">SUM(AH353:AH359)</f>
        <v>5</v>
      </c>
      <c r="AI352" s="181">
        <f t="shared" ref="AI352" si="952">SUM(AI353:AI359)</f>
        <v>0</v>
      </c>
      <c r="AJ352" s="181">
        <f t="shared" ref="AJ352" si="953">SUM(AJ353:AJ359)</f>
        <v>0</v>
      </c>
      <c r="AK352" s="181">
        <f t="shared" ref="AK352" si="954">SUM(AK353:AK359)</f>
        <v>2</v>
      </c>
      <c r="AL352" s="181">
        <f>SUM(AL353:AL359)</f>
        <v>1</v>
      </c>
      <c r="AM352" s="181">
        <f t="shared" ref="AM352" si="955">SUM(AM353:AM359)</f>
        <v>0</v>
      </c>
      <c r="AN352" s="181">
        <f t="shared" ref="AN352" si="956">SUM(AN353:AN359)</f>
        <v>0</v>
      </c>
      <c r="AO352" s="181">
        <f t="shared" ref="AO352" si="957">SUM(AO353:AO359)</f>
        <v>2</v>
      </c>
      <c r="AP352" s="263">
        <f t="shared" ref="AP352" si="958">SUM(AP353:AP359)</f>
        <v>1</v>
      </c>
    </row>
    <row r="353" spans="1:42" s="92" customFormat="1">
      <c r="A353" s="161" t="s">
        <v>382</v>
      </c>
      <c r="B353" s="513" t="s">
        <v>383</v>
      </c>
      <c r="C353" s="514"/>
      <c r="D353" s="218">
        <f t="shared" si="902"/>
        <v>337</v>
      </c>
      <c r="E353" s="504">
        <f t="shared" ref="E353:E355" si="959">+I353+L353+N353+P353+R353+T353+AA353</f>
        <v>7</v>
      </c>
      <c r="F353" s="505"/>
      <c r="G353" s="504">
        <f t="shared" ref="G353:G355" si="960">+K353+M353+O353+Q353+S353+U353+AB353</f>
        <v>1</v>
      </c>
      <c r="H353" s="505"/>
      <c r="I353" s="542"/>
      <c r="J353" s="543"/>
      <c r="K353" s="145"/>
      <c r="L353" s="145"/>
      <c r="M353" s="145"/>
      <c r="N353" s="141">
        <v>7</v>
      </c>
      <c r="O353" s="141">
        <v>1</v>
      </c>
      <c r="P353" s="145"/>
      <c r="Q353" s="145"/>
      <c r="R353" s="145"/>
      <c r="S353" s="145"/>
      <c r="T353" s="145"/>
      <c r="U353" s="145"/>
      <c r="V353" s="139" t="str">
        <f>+A353</f>
        <v>IO4132-18</v>
      </c>
      <c r="W353" s="432" t="str">
        <f>+B353</f>
        <v>Мэдээлэл технологийн оператор</v>
      </c>
      <c r="X353" s="432"/>
      <c r="Y353" s="432"/>
      <c r="Z353" s="184">
        <f t="shared" si="901"/>
        <v>337</v>
      </c>
      <c r="AA353" s="145"/>
      <c r="AB353" s="145"/>
      <c r="AC353" s="45">
        <f t="shared" ref="AC353:AC355" si="961">+AE353+AG353+AI353</f>
        <v>0</v>
      </c>
      <c r="AD353" s="45">
        <f t="shared" ref="AD353:AD355" si="962">+AF353+AH353+AJ353</f>
        <v>0</v>
      </c>
      <c r="AE353" s="141"/>
      <c r="AF353" s="141"/>
      <c r="AG353" s="141"/>
      <c r="AH353" s="141"/>
      <c r="AI353" s="141"/>
      <c r="AJ353" s="141"/>
      <c r="AK353" s="86">
        <f t="shared" ref="AK353:AK355" si="963">+AM353+AO353</f>
        <v>0</v>
      </c>
      <c r="AL353" s="86">
        <f t="shared" ref="AL353:AL355" si="964">+AN353+AP353</f>
        <v>0</v>
      </c>
      <c r="AM353" s="42"/>
      <c r="AN353" s="42"/>
      <c r="AO353" s="42"/>
      <c r="AP353" s="258"/>
    </row>
    <row r="354" spans="1:42" s="92" customFormat="1">
      <c r="A354" s="161" t="s">
        <v>434</v>
      </c>
      <c r="B354" s="513" t="s">
        <v>469</v>
      </c>
      <c r="C354" s="514"/>
      <c r="D354" s="218">
        <f t="shared" si="902"/>
        <v>338</v>
      </c>
      <c r="E354" s="504">
        <f t="shared" si="959"/>
        <v>4</v>
      </c>
      <c r="F354" s="505"/>
      <c r="G354" s="504">
        <f t="shared" si="960"/>
        <v>2</v>
      </c>
      <c r="H354" s="505"/>
      <c r="I354" s="542"/>
      <c r="J354" s="543"/>
      <c r="K354" s="145"/>
      <c r="L354" s="145"/>
      <c r="M354" s="145"/>
      <c r="N354" s="141">
        <v>4</v>
      </c>
      <c r="O354" s="141">
        <v>2</v>
      </c>
      <c r="P354" s="145"/>
      <c r="Q354" s="145"/>
      <c r="R354" s="145"/>
      <c r="S354" s="145"/>
      <c r="T354" s="145"/>
      <c r="U354" s="145"/>
      <c r="V354" s="139" t="str">
        <f t="shared" ref="V354:V359" si="965">+A354</f>
        <v>HO5321-15</v>
      </c>
      <c r="W354" s="432" t="str">
        <f t="shared" ref="W354:W359" si="966">+B354</f>
        <v>Эмчилгээний бариа засалч</v>
      </c>
      <c r="X354" s="432"/>
      <c r="Y354" s="432"/>
      <c r="Z354" s="184">
        <f t="shared" si="901"/>
        <v>338</v>
      </c>
      <c r="AA354" s="145"/>
      <c r="AB354" s="145"/>
      <c r="AC354" s="45">
        <f t="shared" si="961"/>
        <v>4</v>
      </c>
      <c r="AD354" s="45">
        <f t="shared" si="962"/>
        <v>2</v>
      </c>
      <c r="AE354" s="141"/>
      <c r="AF354" s="141"/>
      <c r="AG354" s="141">
        <v>4</v>
      </c>
      <c r="AH354" s="141">
        <v>2</v>
      </c>
      <c r="AI354" s="141"/>
      <c r="AJ354" s="141"/>
      <c r="AK354" s="86">
        <f t="shared" si="963"/>
        <v>0</v>
      </c>
      <c r="AL354" s="86">
        <f t="shared" si="964"/>
        <v>0</v>
      </c>
      <c r="AM354" s="42"/>
      <c r="AN354" s="42"/>
      <c r="AO354" s="42"/>
      <c r="AP354" s="258"/>
    </row>
    <row r="355" spans="1:42" s="92" customFormat="1">
      <c r="A355" s="161" t="s">
        <v>640</v>
      </c>
      <c r="B355" s="511" t="s">
        <v>470</v>
      </c>
      <c r="C355" s="512"/>
      <c r="D355" s="218">
        <f t="shared" si="902"/>
        <v>339</v>
      </c>
      <c r="E355" s="504">
        <f t="shared" si="959"/>
        <v>6</v>
      </c>
      <c r="F355" s="505"/>
      <c r="G355" s="504">
        <f t="shared" si="960"/>
        <v>2</v>
      </c>
      <c r="H355" s="505"/>
      <c r="I355" s="542"/>
      <c r="J355" s="543"/>
      <c r="K355" s="145"/>
      <c r="L355" s="145"/>
      <c r="M355" s="145"/>
      <c r="N355" s="141">
        <v>6</v>
      </c>
      <c r="O355" s="141">
        <v>2</v>
      </c>
      <c r="P355" s="145"/>
      <c r="Q355" s="145"/>
      <c r="R355" s="145"/>
      <c r="S355" s="145"/>
      <c r="T355" s="145"/>
      <c r="U355" s="145"/>
      <c r="V355" s="139" t="str">
        <f t="shared" si="965"/>
        <v>SO5142-20</v>
      </c>
      <c r="W355" s="432" t="str">
        <f t="shared" si="966"/>
        <v>Массажчин</v>
      </c>
      <c r="X355" s="432"/>
      <c r="Y355" s="432"/>
      <c r="Z355" s="184">
        <f t="shared" si="901"/>
        <v>339</v>
      </c>
      <c r="AA355" s="145"/>
      <c r="AB355" s="145"/>
      <c r="AC355" s="45">
        <f t="shared" si="961"/>
        <v>6</v>
      </c>
      <c r="AD355" s="45">
        <f t="shared" si="962"/>
        <v>2</v>
      </c>
      <c r="AE355" s="141"/>
      <c r="AF355" s="141"/>
      <c r="AG355" s="141">
        <v>6</v>
      </c>
      <c r="AH355" s="141">
        <v>2</v>
      </c>
      <c r="AI355" s="141"/>
      <c r="AJ355" s="141"/>
      <c r="AK355" s="86">
        <f t="shared" si="963"/>
        <v>0</v>
      </c>
      <c r="AL355" s="86">
        <f t="shared" si="964"/>
        <v>0</v>
      </c>
      <c r="AM355" s="42"/>
      <c r="AN355" s="42"/>
      <c r="AO355" s="42"/>
      <c r="AP355" s="258"/>
    </row>
    <row r="356" spans="1:42" s="92" customFormat="1" ht="15.75" customHeight="1">
      <c r="A356" s="161" t="s">
        <v>256</v>
      </c>
      <c r="B356" s="513" t="s">
        <v>471</v>
      </c>
      <c r="C356" s="514"/>
      <c r="D356" s="218">
        <f t="shared" si="902"/>
        <v>340</v>
      </c>
      <c r="E356" s="504">
        <f t="shared" ref="E356:E359" si="967">+I356+L356+N356+P356+R356+T356+AA356</f>
        <v>2</v>
      </c>
      <c r="F356" s="505"/>
      <c r="G356" s="504">
        <f t="shared" ref="G356:G359" si="968">+K356+M356+O356+Q356+S356+U356+AB356</f>
        <v>0</v>
      </c>
      <c r="H356" s="505"/>
      <c r="I356" s="542"/>
      <c r="J356" s="543"/>
      <c r="K356" s="145"/>
      <c r="L356" s="145"/>
      <c r="M356" s="145"/>
      <c r="N356" s="141">
        <v>2</v>
      </c>
      <c r="O356" s="141"/>
      <c r="P356" s="145"/>
      <c r="Q356" s="145"/>
      <c r="R356" s="145"/>
      <c r="S356" s="145"/>
      <c r="T356" s="145"/>
      <c r="U356" s="145"/>
      <c r="V356" s="139" t="str">
        <f t="shared" si="965"/>
        <v>AM2652-11</v>
      </c>
      <c r="W356" s="432" t="str">
        <f t="shared" si="966"/>
        <v>Ардын гоцлол хөгжимчин</v>
      </c>
      <c r="X356" s="432"/>
      <c r="Y356" s="432"/>
      <c r="Z356" s="184">
        <f t="shared" si="901"/>
        <v>340</v>
      </c>
      <c r="AA356" s="145"/>
      <c r="AB356" s="145"/>
      <c r="AC356" s="45">
        <f t="shared" ref="AC356:AC359" si="969">+AE356+AG356+AI356</f>
        <v>0</v>
      </c>
      <c r="AD356" s="45">
        <f t="shared" ref="AD356:AD359" si="970">+AF356+AH356+AJ356</f>
        <v>0</v>
      </c>
      <c r="AE356" s="141"/>
      <c r="AF356" s="141"/>
      <c r="AG356" s="141"/>
      <c r="AH356" s="141"/>
      <c r="AI356" s="141"/>
      <c r="AJ356" s="141"/>
      <c r="AK356" s="86">
        <f t="shared" ref="AK356:AK359" si="971">+AM356+AO356</f>
        <v>0</v>
      </c>
      <c r="AL356" s="86">
        <f t="shared" ref="AL356:AL359" si="972">+AN356+AP356</f>
        <v>0</v>
      </c>
      <c r="AM356" s="42"/>
      <c r="AN356" s="42"/>
      <c r="AO356" s="42"/>
      <c r="AP356" s="258"/>
    </row>
    <row r="357" spans="1:42" s="92" customFormat="1" ht="15.75" customHeight="1">
      <c r="A357" s="196" t="s">
        <v>282</v>
      </c>
      <c r="B357" s="511" t="s">
        <v>283</v>
      </c>
      <c r="C357" s="512"/>
      <c r="D357" s="218">
        <f t="shared" si="902"/>
        <v>341</v>
      </c>
      <c r="E357" s="504">
        <f t="shared" si="967"/>
        <v>3</v>
      </c>
      <c r="F357" s="505"/>
      <c r="G357" s="504">
        <f t="shared" si="968"/>
        <v>2</v>
      </c>
      <c r="H357" s="505"/>
      <c r="I357" s="542"/>
      <c r="J357" s="543"/>
      <c r="K357" s="145"/>
      <c r="L357" s="145"/>
      <c r="M357" s="145"/>
      <c r="N357" s="141">
        <v>3</v>
      </c>
      <c r="O357" s="141">
        <v>2</v>
      </c>
      <c r="P357" s="145"/>
      <c r="Q357" s="145"/>
      <c r="R357" s="145"/>
      <c r="S357" s="145"/>
      <c r="T357" s="145"/>
      <c r="U357" s="145"/>
      <c r="V357" s="139" t="str">
        <f t="shared" si="965"/>
        <v>AM7317-11</v>
      </c>
      <c r="W357" s="432" t="str">
        <f t="shared" si="966"/>
        <v>Бэлэг дурсгалын зүйл урлаач</v>
      </c>
      <c r="X357" s="432"/>
      <c r="Y357" s="432"/>
      <c r="Z357" s="184">
        <f t="shared" si="901"/>
        <v>341</v>
      </c>
      <c r="AA357" s="145"/>
      <c r="AB357" s="145"/>
      <c r="AC357" s="45">
        <f t="shared" si="969"/>
        <v>0</v>
      </c>
      <c r="AD357" s="45">
        <f t="shared" si="970"/>
        <v>0</v>
      </c>
      <c r="AE357" s="141"/>
      <c r="AF357" s="141"/>
      <c r="AG357" s="141"/>
      <c r="AH357" s="141"/>
      <c r="AI357" s="141"/>
      <c r="AJ357" s="141"/>
      <c r="AK357" s="86">
        <f t="shared" si="971"/>
        <v>0</v>
      </c>
      <c r="AL357" s="86">
        <f t="shared" si="972"/>
        <v>0</v>
      </c>
      <c r="AM357" s="42"/>
      <c r="AN357" s="42"/>
      <c r="AO357" s="42"/>
      <c r="AP357" s="258"/>
    </row>
    <row r="358" spans="1:42" s="92" customFormat="1" ht="15.75" customHeight="1">
      <c r="A358" s="161" t="s">
        <v>618</v>
      </c>
      <c r="B358" s="513" t="s">
        <v>472</v>
      </c>
      <c r="C358" s="514"/>
      <c r="D358" s="218">
        <f t="shared" si="902"/>
        <v>342</v>
      </c>
      <c r="E358" s="504">
        <f t="shared" si="967"/>
        <v>3</v>
      </c>
      <c r="F358" s="505"/>
      <c r="G358" s="504">
        <f t="shared" si="968"/>
        <v>0</v>
      </c>
      <c r="H358" s="505"/>
      <c r="I358" s="542"/>
      <c r="J358" s="543"/>
      <c r="K358" s="145"/>
      <c r="L358" s="145"/>
      <c r="M358" s="145"/>
      <c r="N358" s="141">
        <v>3</v>
      </c>
      <c r="O358" s="141"/>
      <c r="P358" s="145"/>
      <c r="Q358" s="145"/>
      <c r="R358" s="145"/>
      <c r="S358" s="145"/>
      <c r="T358" s="145"/>
      <c r="U358" s="145"/>
      <c r="V358" s="139" t="str">
        <f t="shared" si="965"/>
        <v>AM2652-27</v>
      </c>
      <c r="W358" s="432" t="str">
        <f t="shared" si="966"/>
        <v>Эстрадын хөгжимчин</v>
      </c>
      <c r="X358" s="432"/>
      <c r="Y358" s="432"/>
      <c r="Z358" s="184">
        <f t="shared" si="901"/>
        <v>342</v>
      </c>
      <c r="AA358" s="145"/>
      <c r="AB358" s="145"/>
      <c r="AC358" s="45">
        <f t="shared" si="969"/>
        <v>0</v>
      </c>
      <c r="AD358" s="45">
        <f t="shared" si="970"/>
        <v>0</v>
      </c>
      <c r="AE358" s="141"/>
      <c r="AF358" s="141"/>
      <c r="AG358" s="141"/>
      <c r="AH358" s="141"/>
      <c r="AI358" s="141"/>
      <c r="AJ358" s="141"/>
      <c r="AK358" s="86">
        <f t="shared" si="971"/>
        <v>0</v>
      </c>
      <c r="AL358" s="86">
        <f t="shared" si="972"/>
        <v>0</v>
      </c>
      <c r="AM358" s="42"/>
      <c r="AN358" s="42"/>
      <c r="AO358" s="42"/>
      <c r="AP358" s="258"/>
    </row>
    <row r="359" spans="1:42" s="92" customFormat="1" ht="15.75" customHeight="1">
      <c r="A359" s="161" t="s">
        <v>629</v>
      </c>
      <c r="B359" s="511" t="s">
        <v>473</v>
      </c>
      <c r="C359" s="512"/>
      <c r="D359" s="218">
        <f t="shared" si="902"/>
        <v>343</v>
      </c>
      <c r="E359" s="504">
        <f t="shared" si="967"/>
        <v>7</v>
      </c>
      <c r="F359" s="505"/>
      <c r="G359" s="504">
        <f t="shared" si="968"/>
        <v>3</v>
      </c>
      <c r="H359" s="505"/>
      <c r="I359" s="542"/>
      <c r="J359" s="543"/>
      <c r="K359" s="145"/>
      <c r="L359" s="145"/>
      <c r="M359" s="145"/>
      <c r="N359" s="141">
        <v>7</v>
      </c>
      <c r="O359" s="141">
        <v>3</v>
      </c>
      <c r="P359" s="145"/>
      <c r="Q359" s="145"/>
      <c r="R359" s="145"/>
      <c r="S359" s="145"/>
      <c r="T359" s="145"/>
      <c r="U359" s="145"/>
      <c r="V359" s="139" t="str">
        <f t="shared" si="965"/>
        <v>IF5132-12</v>
      </c>
      <c r="W359" s="432" t="str">
        <f t="shared" si="966"/>
        <v>Кофе бэлтгэгч</v>
      </c>
      <c r="X359" s="432"/>
      <c r="Y359" s="432"/>
      <c r="Z359" s="184">
        <f t="shared" si="901"/>
        <v>343</v>
      </c>
      <c r="AA359" s="145"/>
      <c r="AB359" s="145"/>
      <c r="AC359" s="45">
        <f t="shared" si="969"/>
        <v>2</v>
      </c>
      <c r="AD359" s="45">
        <f t="shared" si="970"/>
        <v>1</v>
      </c>
      <c r="AE359" s="141"/>
      <c r="AF359" s="141"/>
      <c r="AG359" s="141">
        <v>2</v>
      </c>
      <c r="AH359" s="141">
        <v>1</v>
      </c>
      <c r="AI359" s="141"/>
      <c r="AJ359" s="141"/>
      <c r="AK359" s="86">
        <f t="shared" si="971"/>
        <v>2</v>
      </c>
      <c r="AL359" s="86">
        <f t="shared" si="972"/>
        <v>1</v>
      </c>
      <c r="AM359" s="42"/>
      <c r="AN359" s="42"/>
      <c r="AO359" s="42">
        <v>2</v>
      </c>
      <c r="AP359" s="258">
        <v>1</v>
      </c>
    </row>
    <row r="360" spans="1:42" s="87" customFormat="1">
      <c r="A360" s="527" t="s">
        <v>555</v>
      </c>
      <c r="B360" s="528"/>
      <c r="C360" s="529"/>
      <c r="D360" s="250">
        <f t="shared" si="902"/>
        <v>344</v>
      </c>
      <c r="E360" s="530">
        <f>SUM(E361:F369)</f>
        <v>325</v>
      </c>
      <c r="F360" s="531"/>
      <c r="G360" s="530">
        <f t="shared" ref="G360" si="973">SUM(G361:H369)</f>
        <v>116</v>
      </c>
      <c r="H360" s="531"/>
      <c r="I360" s="530">
        <f t="shared" ref="I360" si="974">SUM(I361:J369)</f>
        <v>0</v>
      </c>
      <c r="J360" s="531"/>
      <c r="K360" s="170">
        <f>SUM(K361:K369)</f>
        <v>0</v>
      </c>
      <c r="L360" s="170">
        <f t="shared" ref="L360:U360" si="975">SUM(L361:L369)</f>
        <v>0</v>
      </c>
      <c r="M360" s="170">
        <f t="shared" si="975"/>
        <v>0</v>
      </c>
      <c r="N360" s="170">
        <f t="shared" si="975"/>
        <v>325</v>
      </c>
      <c r="O360" s="170">
        <f t="shared" si="975"/>
        <v>116</v>
      </c>
      <c r="P360" s="170">
        <f t="shared" si="975"/>
        <v>0</v>
      </c>
      <c r="Q360" s="170">
        <f t="shared" si="975"/>
        <v>0</v>
      </c>
      <c r="R360" s="170">
        <f t="shared" si="975"/>
        <v>0</v>
      </c>
      <c r="S360" s="170">
        <f t="shared" si="975"/>
        <v>0</v>
      </c>
      <c r="T360" s="170">
        <f t="shared" si="975"/>
        <v>0</v>
      </c>
      <c r="U360" s="170">
        <f t="shared" si="975"/>
        <v>0</v>
      </c>
      <c r="V360" s="535" t="str">
        <f t="shared" si="409"/>
        <v>34."Ти Эс Ти"  МСҮТ</v>
      </c>
      <c r="W360" s="536"/>
      <c r="X360" s="536"/>
      <c r="Y360" s="537"/>
      <c r="Z360" s="256">
        <f t="shared" si="901"/>
        <v>344</v>
      </c>
      <c r="AA360" s="170">
        <f>SUM(AA361:AA369)</f>
        <v>0</v>
      </c>
      <c r="AB360" s="170">
        <f t="shared" ref="AB360:AP360" si="976">SUM(AB361:AB369)</f>
        <v>0</v>
      </c>
      <c r="AC360" s="170">
        <f t="shared" si="976"/>
        <v>150</v>
      </c>
      <c r="AD360" s="170">
        <f t="shared" si="976"/>
        <v>25</v>
      </c>
      <c r="AE360" s="170">
        <f t="shared" si="976"/>
        <v>0</v>
      </c>
      <c r="AF360" s="170">
        <f t="shared" si="976"/>
        <v>0</v>
      </c>
      <c r="AG360" s="170">
        <f t="shared" si="976"/>
        <v>150</v>
      </c>
      <c r="AH360" s="170">
        <f t="shared" si="976"/>
        <v>25</v>
      </c>
      <c r="AI360" s="170">
        <f t="shared" si="976"/>
        <v>0</v>
      </c>
      <c r="AJ360" s="170">
        <f t="shared" si="976"/>
        <v>0</v>
      </c>
      <c r="AK360" s="170">
        <f t="shared" si="976"/>
        <v>0</v>
      </c>
      <c r="AL360" s="170">
        <f t="shared" si="976"/>
        <v>0</v>
      </c>
      <c r="AM360" s="170">
        <f t="shared" si="976"/>
        <v>0</v>
      </c>
      <c r="AN360" s="170">
        <f t="shared" si="976"/>
        <v>0</v>
      </c>
      <c r="AO360" s="170">
        <f t="shared" si="976"/>
        <v>0</v>
      </c>
      <c r="AP360" s="211">
        <f t="shared" si="976"/>
        <v>0</v>
      </c>
    </row>
    <row r="361" spans="1:42" s="92" customFormat="1" ht="12.75" customHeight="1">
      <c r="A361" s="212" t="s">
        <v>192</v>
      </c>
      <c r="B361" s="513" t="s">
        <v>193</v>
      </c>
      <c r="C361" s="514"/>
      <c r="D361" s="218">
        <f t="shared" si="902"/>
        <v>345</v>
      </c>
      <c r="E361" s="504">
        <f t="shared" ref="E361:E363" si="977">+I361+L361+N361+P361+R361+T361+AA361</f>
        <v>29</v>
      </c>
      <c r="F361" s="505"/>
      <c r="G361" s="504">
        <f t="shared" ref="G361:G363" si="978">+K361+M361+O361+Q361+S361+U361+AB361</f>
        <v>3</v>
      </c>
      <c r="H361" s="505"/>
      <c r="I361" s="502"/>
      <c r="J361" s="503"/>
      <c r="K361" s="135"/>
      <c r="L361" s="135"/>
      <c r="M361" s="135"/>
      <c r="N361" s="129">
        <v>29</v>
      </c>
      <c r="O361" s="129">
        <v>3</v>
      </c>
      <c r="P361" s="135"/>
      <c r="Q361" s="135"/>
      <c r="R361" s="135"/>
      <c r="S361" s="135"/>
      <c r="T361" s="135"/>
      <c r="U361" s="135"/>
      <c r="V361" s="117" t="str">
        <f>+A361</f>
        <v>MT8111-35</v>
      </c>
      <c r="W361" s="432" t="str">
        <f>+B361</f>
        <v>Хүнд машин механизмын оператор</v>
      </c>
      <c r="X361" s="432"/>
      <c r="Y361" s="432"/>
      <c r="Z361" s="184">
        <f t="shared" si="901"/>
        <v>345</v>
      </c>
      <c r="AA361" s="135"/>
      <c r="AB361" s="135"/>
      <c r="AC361" s="45">
        <f t="shared" ref="AC361:AC367" si="979">+AE361+AG361+AI361</f>
        <v>13</v>
      </c>
      <c r="AD361" s="45">
        <f t="shared" ref="AD361:AD367" si="980">+AF361+AH361+AJ361</f>
        <v>0</v>
      </c>
      <c r="AE361" s="129"/>
      <c r="AF361" s="129"/>
      <c r="AG361" s="129">
        <v>13</v>
      </c>
      <c r="AH361" s="129">
        <v>0</v>
      </c>
      <c r="AI361" s="129"/>
      <c r="AJ361" s="129"/>
      <c r="AK361" s="86">
        <f t="shared" ref="AK361:AK367" si="981">+AM361+AO361</f>
        <v>0</v>
      </c>
      <c r="AL361" s="86">
        <f t="shared" ref="AL361:AL367" si="982">+AN361+AP361</f>
        <v>0</v>
      </c>
      <c r="AM361" s="42"/>
      <c r="AN361" s="42"/>
      <c r="AO361" s="42"/>
      <c r="AP361" s="258"/>
    </row>
    <row r="362" spans="1:42" s="92" customFormat="1">
      <c r="A362" s="196" t="s">
        <v>57</v>
      </c>
      <c r="B362" s="511" t="s">
        <v>52</v>
      </c>
      <c r="C362" s="512"/>
      <c r="D362" s="218">
        <f t="shared" si="902"/>
        <v>346</v>
      </c>
      <c r="E362" s="504">
        <f t="shared" si="977"/>
        <v>30</v>
      </c>
      <c r="F362" s="505"/>
      <c r="G362" s="504">
        <f t="shared" si="978"/>
        <v>8</v>
      </c>
      <c r="H362" s="505"/>
      <c r="I362" s="502"/>
      <c r="J362" s="503"/>
      <c r="K362" s="135"/>
      <c r="L362" s="135"/>
      <c r="M362" s="135"/>
      <c r="N362" s="129">
        <v>30</v>
      </c>
      <c r="O362" s="129">
        <v>8</v>
      </c>
      <c r="P362" s="135"/>
      <c r="Q362" s="135"/>
      <c r="R362" s="135"/>
      <c r="S362" s="135"/>
      <c r="T362" s="135"/>
      <c r="U362" s="135"/>
      <c r="V362" s="117" t="str">
        <f t="shared" ref="V362:V369" si="983">+A362</f>
        <v>TC8211-20</v>
      </c>
      <c r="W362" s="432" t="str">
        <f t="shared" ref="W362:W369" si="984">+B362</f>
        <v>Автомашины засварчин</v>
      </c>
      <c r="X362" s="432"/>
      <c r="Y362" s="432"/>
      <c r="Z362" s="184">
        <f t="shared" si="901"/>
        <v>346</v>
      </c>
      <c r="AA362" s="135"/>
      <c r="AB362" s="135"/>
      <c r="AC362" s="45">
        <f t="shared" si="979"/>
        <v>5</v>
      </c>
      <c r="AD362" s="45">
        <f t="shared" si="980"/>
        <v>0</v>
      </c>
      <c r="AE362" s="129"/>
      <c r="AF362" s="129"/>
      <c r="AG362" s="129">
        <v>5</v>
      </c>
      <c r="AH362" s="129">
        <v>0</v>
      </c>
      <c r="AI362" s="129"/>
      <c r="AJ362" s="129"/>
      <c r="AK362" s="86">
        <f t="shared" si="981"/>
        <v>0</v>
      </c>
      <c r="AL362" s="86">
        <f t="shared" si="982"/>
        <v>0</v>
      </c>
      <c r="AM362" s="42"/>
      <c r="AN362" s="42"/>
      <c r="AO362" s="42"/>
      <c r="AP362" s="258"/>
    </row>
    <row r="363" spans="1:42" s="92" customFormat="1" ht="12.75" customHeight="1">
      <c r="A363" s="178" t="s">
        <v>607</v>
      </c>
      <c r="B363" s="521" t="s">
        <v>333</v>
      </c>
      <c r="C363" s="522"/>
      <c r="D363" s="218">
        <f t="shared" si="902"/>
        <v>347</v>
      </c>
      <c r="E363" s="504">
        <f t="shared" si="977"/>
        <v>19</v>
      </c>
      <c r="F363" s="505"/>
      <c r="G363" s="504">
        <f t="shared" si="978"/>
        <v>6</v>
      </c>
      <c r="H363" s="505"/>
      <c r="I363" s="502"/>
      <c r="J363" s="503"/>
      <c r="K363" s="135"/>
      <c r="L363" s="135"/>
      <c r="M363" s="135"/>
      <c r="N363" s="129">
        <v>19</v>
      </c>
      <c r="O363" s="129">
        <v>6</v>
      </c>
      <c r="P363" s="135"/>
      <c r="Q363" s="135"/>
      <c r="R363" s="135"/>
      <c r="S363" s="135"/>
      <c r="T363" s="135"/>
      <c r="U363" s="135"/>
      <c r="V363" s="117" t="str">
        <f t="shared" si="983"/>
        <v>MT7233-17</v>
      </c>
      <c r="W363" s="432" t="str">
        <f t="shared" si="984"/>
        <v>Уул уурхайн машин, тоног төхөөрөмжийн механик</v>
      </c>
      <c r="X363" s="432"/>
      <c r="Y363" s="432"/>
      <c r="Z363" s="184">
        <f t="shared" si="901"/>
        <v>347</v>
      </c>
      <c r="AA363" s="135"/>
      <c r="AB363" s="135"/>
      <c r="AC363" s="45">
        <f t="shared" si="979"/>
        <v>2</v>
      </c>
      <c r="AD363" s="45">
        <f t="shared" si="980"/>
        <v>0</v>
      </c>
      <c r="AE363" s="129"/>
      <c r="AF363" s="129"/>
      <c r="AG363" s="129">
        <v>2</v>
      </c>
      <c r="AH363" s="129">
        <v>0</v>
      </c>
      <c r="AI363" s="129"/>
      <c r="AJ363" s="129"/>
      <c r="AK363" s="86">
        <f t="shared" si="981"/>
        <v>0</v>
      </c>
      <c r="AL363" s="86">
        <f t="shared" si="982"/>
        <v>0</v>
      </c>
      <c r="AM363" s="42"/>
      <c r="AN363" s="42"/>
      <c r="AO363" s="42"/>
      <c r="AP363" s="258"/>
    </row>
    <row r="364" spans="1:42" s="92" customFormat="1">
      <c r="A364" s="196" t="s">
        <v>163</v>
      </c>
      <c r="B364" s="511" t="s">
        <v>53</v>
      </c>
      <c r="C364" s="512"/>
      <c r="D364" s="218">
        <f t="shared" si="902"/>
        <v>348</v>
      </c>
      <c r="E364" s="504">
        <f t="shared" ref="E364:E369" si="985">+I364+L364+N364+P364+R364+T364+AA364</f>
        <v>19</v>
      </c>
      <c r="F364" s="505"/>
      <c r="G364" s="504">
        <f t="shared" ref="G364:G369" si="986">+K364+M364+O364+Q364+S364+U364+AB364</f>
        <v>0</v>
      </c>
      <c r="H364" s="505"/>
      <c r="I364" s="502"/>
      <c r="J364" s="503"/>
      <c r="K364" s="135"/>
      <c r="L364" s="135"/>
      <c r="M364" s="135"/>
      <c r="N364" s="129">
        <v>19</v>
      </c>
      <c r="O364" s="129">
        <v>0</v>
      </c>
      <c r="P364" s="135"/>
      <c r="Q364" s="135"/>
      <c r="R364" s="135"/>
      <c r="S364" s="135"/>
      <c r="T364" s="135"/>
      <c r="U364" s="135"/>
      <c r="V364" s="117" t="str">
        <f t="shared" si="983"/>
        <v>IM7212-14</v>
      </c>
      <c r="W364" s="432" t="str">
        <f t="shared" si="984"/>
        <v>Гагнуурчин</v>
      </c>
      <c r="X364" s="432"/>
      <c r="Y364" s="432"/>
      <c r="Z364" s="184">
        <f t="shared" si="901"/>
        <v>348</v>
      </c>
      <c r="AA364" s="135"/>
      <c r="AB364" s="135"/>
      <c r="AC364" s="45">
        <f t="shared" si="979"/>
        <v>4</v>
      </c>
      <c r="AD364" s="45">
        <f t="shared" si="980"/>
        <v>0</v>
      </c>
      <c r="AE364" s="129"/>
      <c r="AF364" s="129"/>
      <c r="AG364" s="129">
        <v>4</v>
      </c>
      <c r="AH364" s="129">
        <v>0</v>
      </c>
      <c r="AI364" s="129"/>
      <c r="AJ364" s="129"/>
      <c r="AK364" s="86">
        <f t="shared" si="981"/>
        <v>0</v>
      </c>
      <c r="AL364" s="86">
        <f t="shared" si="982"/>
        <v>0</v>
      </c>
      <c r="AM364" s="42"/>
      <c r="AN364" s="42"/>
      <c r="AO364" s="42"/>
      <c r="AP364" s="258"/>
    </row>
    <row r="365" spans="1:42" s="92" customFormat="1">
      <c r="A365" s="107" t="s">
        <v>334</v>
      </c>
      <c r="B365" s="513" t="s">
        <v>335</v>
      </c>
      <c r="C365" s="514"/>
      <c r="D365" s="218">
        <f t="shared" si="902"/>
        <v>349</v>
      </c>
      <c r="E365" s="504">
        <f t="shared" si="985"/>
        <v>20</v>
      </c>
      <c r="F365" s="505"/>
      <c r="G365" s="504">
        <f t="shared" si="986"/>
        <v>17</v>
      </c>
      <c r="H365" s="505"/>
      <c r="I365" s="502"/>
      <c r="J365" s="503"/>
      <c r="K365" s="135"/>
      <c r="L365" s="135"/>
      <c r="M365" s="135"/>
      <c r="N365" s="129">
        <v>20</v>
      </c>
      <c r="O365" s="129">
        <v>17</v>
      </c>
      <c r="P365" s="135"/>
      <c r="Q365" s="135"/>
      <c r="R365" s="135"/>
      <c r="S365" s="135"/>
      <c r="T365" s="135"/>
      <c r="U365" s="135"/>
      <c r="V365" s="117" t="str">
        <f t="shared" si="983"/>
        <v>ТС5165-11</v>
      </c>
      <c r="W365" s="432" t="str">
        <f t="shared" si="984"/>
        <v>Жолооны багш</v>
      </c>
      <c r="X365" s="432"/>
      <c r="Y365" s="432"/>
      <c r="Z365" s="184">
        <f t="shared" si="901"/>
        <v>349</v>
      </c>
      <c r="AA365" s="135"/>
      <c r="AB365" s="135"/>
      <c r="AC365" s="45">
        <f t="shared" si="979"/>
        <v>12</v>
      </c>
      <c r="AD365" s="45">
        <f t="shared" si="980"/>
        <v>9</v>
      </c>
      <c r="AE365" s="129"/>
      <c r="AF365" s="129"/>
      <c r="AG365" s="129">
        <v>12</v>
      </c>
      <c r="AH365" s="129">
        <v>9</v>
      </c>
      <c r="AI365" s="129"/>
      <c r="AJ365" s="129"/>
      <c r="AK365" s="86">
        <f t="shared" si="981"/>
        <v>0</v>
      </c>
      <c r="AL365" s="86">
        <f t="shared" si="982"/>
        <v>0</v>
      </c>
      <c r="AM365" s="42"/>
      <c r="AN365" s="42"/>
      <c r="AO365" s="42"/>
      <c r="AP365" s="258"/>
    </row>
    <row r="366" spans="1:42" s="92" customFormat="1">
      <c r="A366" s="107" t="s">
        <v>336</v>
      </c>
      <c r="B366" s="513" t="s">
        <v>337</v>
      </c>
      <c r="C366" s="514"/>
      <c r="D366" s="218">
        <f t="shared" si="902"/>
        <v>350</v>
      </c>
      <c r="E366" s="504">
        <f t="shared" si="985"/>
        <v>20</v>
      </c>
      <c r="F366" s="505"/>
      <c r="G366" s="504">
        <f t="shared" si="986"/>
        <v>4</v>
      </c>
      <c r="H366" s="505"/>
      <c r="I366" s="502"/>
      <c r="J366" s="503"/>
      <c r="K366" s="135"/>
      <c r="L366" s="135"/>
      <c r="M366" s="135"/>
      <c r="N366" s="129">
        <v>20</v>
      </c>
      <c r="O366" s="129">
        <v>4</v>
      </c>
      <c r="P366" s="135"/>
      <c r="Q366" s="135"/>
      <c r="R366" s="135"/>
      <c r="S366" s="135"/>
      <c r="T366" s="135"/>
      <c r="U366" s="135"/>
      <c r="V366" s="117" t="str">
        <f t="shared" si="983"/>
        <v>ТС7412-33</v>
      </c>
      <c r="W366" s="432" t="str">
        <f t="shared" si="984"/>
        <v>Моторт тээврийн хэрэгсэлийн цахилгаанчин</v>
      </c>
      <c r="X366" s="432"/>
      <c r="Y366" s="432"/>
      <c r="Z366" s="184">
        <f t="shared" si="901"/>
        <v>350</v>
      </c>
      <c r="AA366" s="135"/>
      <c r="AB366" s="135"/>
      <c r="AC366" s="45">
        <f t="shared" si="979"/>
        <v>6</v>
      </c>
      <c r="AD366" s="45">
        <f t="shared" si="980"/>
        <v>0</v>
      </c>
      <c r="AE366" s="129"/>
      <c r="AF366" s="129"/>
      <c r="AG366" s="129">
        <v>6</v>
      </c>
      <c r="AH366" s="129">
        <v>0</v>
      </c>
      <c r="AI366" s="129"/>
      <c r="AJ366" s="129"/>
      <c r="AK366" s="86">
        <f t="shared" si="981"/>
        <v>0</v>
      </c>
      <c r="AL366" s="86">
        <f t="shared" si="982"/>
        <v>0</v>
      </c>
      <c r="AM366" s="42"/>
      <c r="AN366" s="42"/>
      <c r="AO366" s="42"/>
      <c r="AP366" s="258"/>
    </row>
    <row r="367" spans="1:42" s="92" customFormat="1">
      <c r="A367" s="107" t="s">
        <v>338</v>
      </c>
      <c r="B367" s="513" t="s">
        <v>56</v>
      </c>
      <c r="C367" s="514"/>
      <c r="D367" s="218">
        <f t="shared" si="902"/>
        <v>351</v>
      </c>
      <c r="E367" s="504">
        <f t="shared" si="985"/>
        <v>154</v>
      </c>
      <c r="F367" s="505"/>
      <c r="G367" s="504">
        <f t="shared" si="986"/>
        <v>60</v>
      </c>
      <c r="H367" s="505"/>
      <c r="I367" s="502"/>
      <c r="J367" s="503"/>
      <c r="K367" s="135"/>
      <c r="L367" s="135"/>
      <c r="M367" s="135"/>
      <c r="N367" s="129">
        <v>154</v>
      </c>
      <c r="O367" s="129">
        <v>60</v>
      </c>
      <c r="P367" s="135"/>
      <c r="Q367" s="135"/>
      <c r="R367" s="135"/>
      <c r="S367" s="135"/>
      <c r="T367" s="135"/>
      <c r="U367" s="135"/>
      <c r="V367" s="117" t="str">
        <f t="shared" si="983"/>
        <v>ТС8331-14</v>
      </c>
      <c r="W367" s="432" t="str">
        <f t="shared" si="984"/>
        <v>Мэргэшсэн жолооч</v>
      </c>
      <c r="X367" s="432"/>
      <c r="Y367" s="432"/>
      <c r="Z367" s="184">
        <f t="shared" si="901"/>
        <v>351</v>
      </c>
      <c r="AA367" s="135"/>
      <c r="AB367" s="135"/>
      <c r="AC367" s="45">
        <f t="shared" si="979"/>
        <v>99</v>
      </c>
      <c r="AD367" s="45">
        <f t="shared" si="980"/>
        <v>12</v>
      </c>
      <c r="AE367" s="129"/>
      <c r="AF367" s="129"/>
      <c r="AG367" s="129">
        <v>99</v>
      </c>
      <c r="AH367" s="129">
        <v>12</v>
      </c>
      <c r="AI367" s="129"/>
      <c r="AJ367" s="129"/>
      <c r="AK367" s="86">
        <f t="shared" si="981"/>
        <v>0</v>
      </c>
      <c r="AL367" s="86">
        <f t="shared" si="982"/>
        <v>0</v>
      </c>
      <c r="AM367" s="42"/>
      <c r="AN367" s="42"/>
      <c r="AO367" s="42"/>
      <c r="AP367" s="258"/>
    </row>
    <row r="368" spans="1:42" s="92" customFormat="1">
      <c r="A368" s="210" t="s">
        <v>339</v>
      </c>
      <c r="B368" s="513" t="s">
        <v>65</v>
      </c>
      <c r="C368" s="514"/>
      <c r="D368" s="218">
        <f t="shared" si="902"/>
        <v>352</v>
      </c>
      <c r="E368" s="504">
        <f t="shared" si="985"/>
        <v>14</v>
      </c>
      <c r="F368" s="505"/>
      <c r="G368" s="504">
        <f t="shared" si="986"/>
        <v>10</v>
      </c>
      <c r="H368" s="505"/>
      <c r="I368" s="502"/>
      <c r="J368" s="503"/>
      <c r="K368" s="135"/>
      <c r="L368" s="135"/>
      <c r="M368" s="135"/>
      <c r="N368" s="129">
        <v>14</v>
      </c>
      <c r="O368" s="129">
        <v>10</v>
      </c>
      <c r="P368" s="135"/>
      <c r="Q368" s="135"/>
      <c r="R368" s="135"/>
      <c r="S368" s="135"/>
      <c r="T368" s="135"/>
      <c r="U368" s="135"/>
      <c r="V368" s="117" t="str">
        <f t="shared" si="983"/>
        <v>IO4120-13</v>
      </c>
      <c r="W368" s="432" t="str">
        <f t="shared" si="984"/>
        <v>Компьютерийн оператор</v>
      </c>
      <c r="X368" s="432"/>
      <c r="Y368" s="432"/>
      <c r="Z368" s="184">
        <f t="shared" si="901"/>
        <v>352</v>
      </c>
      <c r="AA368" s="135"/>
      <c r="AB368" s="135"/>
      <c r="AC368" s="45">
        <f t="shared" ref="AC368:AC369" si="987">+AE368+AG368+AI368</f>
        <v>3</v>
      </c>
      <c r="AD368" s="45">
        <f t="shared" ref="AD368:AD369" si="988">+AF368+AH368+AJ368</f>
        <v>3</v>
      </c>
      <c r="AE368" s="129"/>
      <c r="AF368" s="129"/>
      <c r="AG368" s="129">
        <v>3</v>
      </c>
      <c r="AH368" s="129">
        <v>3</v>
      </c>
      <c r="AI368" s="129"/>
      <c r="AJ368" s="129"/>
      <c r="AK368" s="86">
        <f t="shared" ref="AK368:AK369" si="989">+AM368+AO368</f>
        <v>0</v>
      </c>
      <c r="AL368" s="86">
        <f t="shared" ref="AL368:AL369" si="990">+AN368+AP368</f>
        <v>0</v>
      </c>
      <c r="AM368" s="42"/>
      <c r="AN368" s="42"/>
      <c r="AO368" s="42"/>
      <c r="AP368" s="258"/>
    </row>
    <row r="369" spans="1:42" s="92" customFormat="1" ht="25.5">
      <c r="A369" s="178" t="s">
        <v>610</v>
      </c>
      <c r="B369" s="521" t="s">
        <v>481</v>
      </c>
      <c r="C369" s="522"/>
      <c r="D369" s="218">
        <f t="shared" si="902"/>
        <v>353</v>
      </c>
      <c r="E369" s="504">
        <f t="shared" si="985"/>
        <v>20</v>
      </c>
      <c r="F369" s="505"/>
      <c r="G369" s="504">
        <f t="shared" si="986"/>
        <v>8</v>
      </c>
      <c r="H369" s="505"/>
      <c r="I369" s="502"/>
      <c r="J369" s="503"/>
      <c r="K369" s="135"/>
      <c r="L369" s="135"/>
      <c r="M369" s="135"/>
      <c r="N369" s="129">
        <v>20</v>
      </c>
      <c r="O369" s="129">
        <v>8</v>
      </c>
      <c r="P369" s="135"/>
      <c r="Q369" s="135"/>
      <c r="R369" s="135"/>
      <c r="S369" s="135"/>
      <c r="T369" s="135"/>
      <c r="U369" s="135"/>
      <c r="V369" s="117" t="str">
        <f t="shared" si="983"/>
        <v xml:space="preserve">МR8111-23 
</v>
      </c>
      <c r="W369" s="432" t="str">
        <f t="shared" si="984"/>
        <v xml:space="preserve">Уурхайн механик  
</v>
      </c>
      <c r="X369" s="432"/>
      <c r="Y369" s="432"/>
      <c r="Z369" s="184">
        <f t="shared" si="901"/>
        <v>353</v>
      </c>
      <c r="AA369" s="135"/>
      <c r="AB369" s="135"/>
      <c r="AC369" s="45">
        <f t="shared" si="987"/>
        <v>6</v>
      </c>
      <c r="AD369" s="45">
        <f t="shared" si="988"/>
        <v>1</v>
      </c>
      <c r="AE369" s="129"/>
      <c r="AF369" s="129"/>
      <c r="AG369" s="129">
        <v>6</v>
      </c>
      <c r="AH369" s="129">
        <v>1</v>
      </c>
      <c r="AI369" s="129"/>
      <c r="AJ369" s="129"/>
      <c r="AK369" s="86">
        <f t="shared" si="989"/>
        <v>0</v>
      </c>
      <c r="AL369" s="86">
        <f t="shared" si="990"/>
        <v>0</v>
      </c>
      <c r="AM369" s="42"/>
      <c r="AN369" s="42"/>
      <c r="AO369" s="42"/>
      <c r="AP369" s="258"/>
    </row>
    <row r="370" spans="1:42" s="87" customFormat="1">
      <c r="A370" s="527" t="s">
        <v>556</v>
      </c>
      <c r="B370" s="528"/>
      <c r="C370" s="529"/>
      <c r="D370" s="250">
        <f t="shared" si="902"/>
        <v>354</v>
      </c>
      <c r="E370" s="530">
        <f>SUM(E371:F374)</f>
        <v>69</v>
      </c>
      <c r="F370" s="531"/>
      <c r="G370" s="530">
        <f t="shared" ref="G370" si="991">SUM(G371:H374)</f>
        <v>51</v>
      </c>
      <c r="H370" s="531"/>
      <c r="I370" s="530">
        <f t="shared" ref="I370" si="992">SUM(I371:J374)</f>
        <v>0</v>
      </c>
      <c r="J370" s="531"/>
      <c r="K370" s="170">
        <f>SUM(K371:K374)</f>
        <v>0</v>
      </c>
      <c r="L370" s="170">
        <f t="shared" ref="L370:U370" si="993">SUM(L371:L374)</f>
        <v>0</v>
      </c>
      <c r="M370" s="170">
        <f t="shared" si="993"/>
        <v>0</v>
      </c>
      <c r="N370" s="170">
        <f t="shared" si="993"/>
        <v>69</v>
      </c>
      <c r="O370" s="170">
        <f t="shared" si="993"/>
        <v>51</v>
      </c>
      <c r="P370" s="170">
        <f t="shared" si="993"/>
        <v>0</v>
      </c>
      <c r="Q370" s="170">
        <f t="shared" si="993"/>
        <v>0</v>
      </c>
      <c r="R370" s="170">
        <f t="shared" si="993"/>
        <v>0</v>
      </c>
      <c r="S370" s="170">
        <f t="shared" si="993"/>
        <v>0</v>
      </c>
      <c r="T370" s="170">
        <f t="shared" si="993"/>
        <v>0</v>
      </c>
      <c r="U370" s="170">
        <f t="shared" si="993"/>
        <v>0</v>
      </c>
      <c r="V370" s="535" t="str">
        <f t="shared" si="409"/>
        <v>35."Сам Юүк" МСҮТ</v>
      </c>
      <c r="W370" s="536"/>
      <c r="X370" s="536"/>
      <c r="Y370" s="537"/>
      <c r="Z370" s="256">
        <f t="shared" si="901"/>
        <v>354</v>
      </c>
      <c r="AA370" s="170">
        <f>SUM(AA371:AA374)</f>
        <v>0</v>
      </c>
      <c r="AB370" s="170">
        <f t="shared" ref="AB370" si="994">SUM(AB371:AB374)</f>
        <v>0</v>
      </c>
      <c r="AC370" s="170">
        <f t="shared" ref="AC370" si="995">SUM(AC371:AC374)</f>
        <v>41</v>
      </c>
      <c r="AD370" s="170">
        <f t="shared" ref="AD370" si="996">SUM(AD371:AD374)</f>
        <v>30</v>
      </c>
      <c r="AE370" s="170">
        <f t="shared" ref="AE370" si="997">SUM(AE371:AE374)</f>
        <v>0</v>
      </c>
      <c r="AF370" s="170">
        <f t="shared" ref="AF370" si="998">SUM(AF371:AF374)</f>
        <v>0</v>
      </c>
      <c r="AG370" s="170">
        <f t="shared" ref="AG370" si="999">SUM(AG371:AG374)</f>
        <v>41</v>
      </c>
      <c r="AH370" s="170">
        <f t="shared" ref="AH370" si="1000">SUM(AH371:AH374)</f>
        <v>30</v>
      </c>
      <c r="AI370" s="170">
        <f t="shared" ref="AI370" si="1001">SUM(AI371:AI374)</f>
        <v>0</v>
      </c>
      <c r="AJ370" s="170">
        <f t="shared" ref="AJ370" si="1002">SUM(AJ371:AJ374)</f>
        <v>0</v>
      </c>
      <c r="AK370" s="170">
        <f t="shared" ref="AK370" si="1003">SUM(AK371:AK374)</f>
        <v>14</v>
      </c>
      <c r="AL370" s="170">
        <f>SUM(AL371:AL374)</f>
        <v>11</v>
      </c>
      <c r="AM370" s="170">
        <f t="shared" ref="AM370" si="1004">SUM(AM371:AM374)</f>
        <v>1</v>
      </c>
      <c r="AN370" s="170">
        <f t="shared" ref="AN370" si="1005">SUM(AN371:AN374)</f>
        <v>1</v>
      </c>
      <c r="AO370" s="170">
        <f t="shared" ref="AO370" si="1006">SUM(AO371:AO374)</f>
        <v>13</v>
      </c>
      <c r="AP370" s="211">
        <f t="shared" ref="AP370" si="1007">SUM(AP371:AP374)</f>
        <v>10</v>
      </c>
    </row>
    <row r="371" spans="1:42" s="92" customFormat="1">
      <c r="A371" s="196" t="s">
        <v>185</v>
      </c>
      <c r="B371" s="511" t="s">
        <v>51</v>
      </c>
      <c r="C371" s="512"/>
      <c r="D371" s="218">
        <f t="shared" si="902"/>
        <v>355</v>
      </c>
      <c r="E371" s="504">
        <f t="shared" ref="E371:E373" si="1008">+I371+L371+N371+P371+R371+T371+AA371</f>
        <v>13</v>
      </c>
      <c r="F371" s="505"/>
      <c r="G371" s="504">
        <f t="shared" ref="G371:G373" si="1009">+K371+M371+O371+Q371+S371+U371+AB371</f>
        <v>6</v>
      </c>
      <c r="H371" s="505"/>
      <c r="I371" s="502"/>
      <c r="J371" s="503"/>
      <c r="K371" s="135"/>
      <c r="L371" s="135"/>
      <c r="M371" s="135"/>
      <c r="N371" s="129">
        <v>13</v>
      </c>
      <c r="O371" s="129">
        <v>6</v>
      </c>
      <c r="P371" s="129"/>
      <c r="Q371" s="129"/>
      <c r="R371" s="129"/>
      <c r="S371" s="129"/>
      <c r="T371" s="129"/>
      <c r="U371" s="129"/>
      <c r="V371" s="117" t="str">
        <f>+A371</f>
        <v>IF5120-11</v>
      </c>
      <c r="W371" s="432" t="str">
        <f>+B371</f>
        <v>Тогооч</v>
      </c>
      <c r="X371" s="432"/>
      <c r="Y371" s="432"/>
      <c r="Z371" s="184">
        <f t="shared" si="901"/>
        <v>355</v>
      </c>
      <c r="AA371" s="135"/>
      <c r="AB371" s="135"/>
      <c r="AC371" s="45">
        <f t="shared" ref="AC371:AC372" si="1010">+AE371+AG371+AI371</f>
        <v>9</v>
      </c>
      <c r="AD371" s="45">
        <f t="shared" ref="AD371:AD372" si="1011">+AF371+AH371+AJ371</f>
        <v>4</v>
      </c>
      <c r="AE371" s="129"/>
      <c r="AF371" s="129"/>
      <c r="AG371" s="118">
        <v>9</v>
      </c>
      <c r="AH371" s="118">
        <v>4</v>
      </c>
      <c r="AI371" s="129"/>
      <c r="AJ371" s="129"/>
      <c r="AK371" s="86">
        <f t="shared" ref="AK371:AK372" si="1012">+AM371+AO371</f>
        <v>1</v>
      </c>
      <c r="AL371" s="86">
        <f t="shared" ref="AL371:AL372" si="1013">+AN371+AP371</f>
        <v>0</v>
      </c>
      <c r="AM371" s="10"/>
      <c r="AN371" s="10"/>
      <c r="AO371" s="10">
        <v>1</v>
      </c>
      <c r="AP371" s="224">
        <v>0</v>
      </c>
    </row>
    <row r="372" spans="1:42" s="92" customFormat="1">
      <c r="A372" s="196" t="s">
        <v>182</v>
      </c>
      <c r="B372" s="511" t="s">
        <v>179</v>
      </c>
      <c r="C372" s="512"/>
      <c r="D372" s="218">
        <f t="shared" si="902"/>
        <v>356</v>
      </c>
      <c r="E372" s="504">
        <f t="shared" si="1008"/>
        <v>16</v>
      </c>
      <c r="F372" s="505"/>
      <c r="G372" s="504">
        <f t="shared" si="1009"/>
        <v>14</v>
      </c>
      <c r="H372" s="505"/>
      <c r="I372" s="502"/>
      <c r="J372" s="503"/>
      <c r="K372" s="135"/>
      <c r="L372" s="135"/>
      <c r="M372" s="135"/>
      <c r="N372" s="129">
        <v>16</v>
      </c>
      <c r="O372" s="129">
        <v>14</v>
      </c>
      <c r="P372" s="129"/>
      <c r="Q372" s="129"/>
      <c r="R372" s="129"/>
      <c r="S372" s="129"/>
      <c r="T372" s="129"/>
      <c r="U372" s="129"/>
      <c r="V372" s="117" t="str">
        <f t="shared" ref="V372:V374" si="1014">+A372</f>
        <v>SO5141-11</v>
      </c>
      <c r="W372" s="432" t="str">
        <f t="shared" ref="W372:W374" si="1015">+B372</f>
        <v>Үсчин</v>
      </c>
      <c r="X372" s="432"/>
      <c r="Y372" s="432"/>
      <c r="Z372" s="184">
        <f t="shared" si="901"/>
        <v>356</v>
      </c>
      <c r="AA372" s="135"/>
      <c r="AB372" s="135"/>
      <c r="AC372" s="45">
        <f t="shared" si="1010"/>
        <v>9</v>
      </c>
      <c r="AD372" s="45">
        <f t="shared" si="1011"/>
        <v>8</v>
      </c>
      <c r="AE372" s="129"/>
      <c r="AF372" s="129"/>
      <c r="AG372" s="118">
        <v>9</v>
      </c>
      <c r="AH372" s="118">
        <v>8</v>
      </c>
      <c r="AI372" s="129"/>
      <c r="AJ372" s="129"/>
      <c r="AK372" s="86">
        <f t="shared" si="1012"/>
        <v>3</v>
      </c>
      <c r="AL372" s="86">
        <f t="shared" si="1013"/>
        <v>3</v>
      </c>
      <c r="AM372" s="10">
        <v>1</v>
      </c>
      <c r="AN372" s="10">
        <v>1</v>
      </c>
      <c r="AO372" s="10">
        <v>2</v>
      </c>
      <c r="AP372" s="224">
        <v>2</v>
      </c>
    </row>
    <row r="373" spans="1:42" s="92" customFormat="1">
      <c r="A373" s="112" t="s">
        <v>161</v>
      </c>
      <c r="B373" s="511" t="s">
        <v>60</v>
      </c>
      <c r="C373" s="512"/>
      <c r="D373" s="218">
        <f t="shared" si="902"/>
        <v>357</v>
      </c>
      <c r="E373" s="504">
        <f t="shared" si="1008"/>
        <v>18</v>
      </c>
      <c r="F373" s="505"/>
      <c r="G373" s="504">
        <f t="shared" si="1009"/>
        <v>18</v>
      </c>
      <c r="H373" s="505"/>
      <c r="I373" s="502"/>
      <c r="J373" s="503"/>
      <c r="K373" s="135"/>
      <c r="L373" s="135"/>
      <c r="M373" s="135"/>
      <c r="N373" s="129">
        <v>18</v>
      </c>
      <c r="O373" s="129">
        <v>18</v>
      </c>
      <c r="P373" s="129"/>
      <c r="Q373" s="129"/>
      <c r="R373" s="129"/>
      <c r="S373" s="129"/>
      <c r="T373" s="129"/>
      <c r="U373" s="129"/>
      <c r="V373" s="117" t="str">
        <f t="shared" si="1014"/>
        <v>SO5142-11</v>
      </c>
      <c r="W373" s="432" t="str">
        <f t="shared" si="1015"/>
        <v>Гоо засалч</v>
      </c>
      <c r="X373" s="432"/>
      <c r="Y373" s="432"/>
      <c r="Z373" s="184">
        <f t="shared" si="901"/>
        <v>357</v>
      </c>
      <c r="AA373" s="135"/>
      <c r="AB373" s="135"/>
      <c r="AC373" s="45">
        <f t="shared" ref="AC373:AC374" si="1016">+AE373+AG373+AI373</f>
        <v>11</v>
      </c>
      <c r="AD373" s="45">
        <f t="shared" ref="AD373:AD374" si="1017">+AF373+AH373+AJ373</f>
        <v>11</v>
      </c>
      <c r="AE373" s="129"/>
      <c r="AF373" s="129"/>
      <c r="AG373" s="118">
        <v>11</v>
      </c>
      <c r="AH373" s="118">
        <v>11</v>
      </c>
      <c r="AI373" s="129"/>
      <c r="AJ373" s="129"/>
      <c r="AK373" s="86">
        <f t="shared" ref="AK373:AK374" si="1018">+AM373+AO373</f>
        <v>3</v>
      </c>
      <c r="AL373" s="86">
        <f t="shared" ref="AL373:AL374" si="1019">+AN373+AP373</f>
        <v>3</v>
      </c>
      <c r="AM373" s="10">
        <v>0</v>
      </c>
      <c r="AN373" s="10">
        <v>0</v>
      </c>
      <c r="AO373" s="10">
        <v>3</v>
      </c>
      <c r="AP373" s="224">
        <v>3</v>
      </c>
    </row>
    <row r="374" spans="1:42" s="92" customFormat="1">
      <c r="A374" s="212" t="s">
        <v>255</v>
      </c>
      <c r="B374" s="513" t="s">
        <v>178</v>
      </c>
      <c r="C374" s="514"/>
      <c r="D374" s="218">
        <f t="shared" si="902"/>
        <v>358</v>
      </c>
      <c r="E374" s="504">
        <f t="shared" ref="E374" si="1020">+I374+L374+N374+P374+R374+T374+AA374</f>
        <v>22</v>
      </c>
      <c r="F374" s="505"/>
      <c r="G374" s="504">
        <f t="shared" ref="G374" si="1021">+K374+M374+O374+Q374+S374+U374+AB374</f>
        <v>13</v>
      </c>
      <c r="H374" s="505"/>
      <c r="I374" s="502"/>
      <c r="J374" s="503"/>
      <c r="K374" s="135"/>
      <c r="L374" s="135"/>
      <c r="M374" s="135"/>
      <c r="N374" s="129">
        <v>22</v>
      </c>
      <c r="O374" s="129">
        <v>13</v>
      </c>
      <c r="P374" s="129"/>
      <c r="Q374" s="129"/>
      <c r="R374" s="129"/>
      <c r="S374" s="129"/>
      <c r="T374" s="129"/>
      <c r="U374" s="129"/>
      <c r="V374" s="117" t="str">
        <f t="shared" si="1014"/>
        <v>AD7321-11</v>
      </c>
      <c r="W374" s="432" t="str">
        <f t="shared" si="1015"/>
        <v>Хэвлэлийн график дизайнч</v>
      </c>
      <c r="X374" s="432"/>
      <c r="Y374" s="432"/>
      <c r="Z374" s="184">
        <f t="shared" si="901"/>
        <v>358</v>
      </c>
      <c r="AA374" s="135"/>
      <c r="AB374" s="135"/>
      <c r="AC374" s="45">
        <f t="shared" si="1016"/>
        <v>12</v>
      </c>
      <c r="AD374" s="45">
        <f t="shared" si="1017"/>
        <v>7</v>
      </c>
      <c r="AE374" s="129"/>
      <c r="AF374" s="129"/>
      <c r="AG374" s="118">
        <v>12</v>
      </c>
      <c r="AH374" s="118">
        <v>7</v>
      </c>
      <c r="AI374" s="129"/>
      <c r="AJ374" s="129"/>
      <c r="AK374" s="86">
        <f t="shared" si="1018"/>
        <v>7</v>
      </c>
      <c r="AL374" s="86">
        <f t="shared" si="1019"/>
        <v>5</v>
      </c>
      <c r="AM374" s="10">
        <v>0</v>
      </c>
      <c r="AN374" s="10">
        <v>0</v>
      </c>
      <c r="AO374" s="10">
        <v>7</v>
      </c>
      <c r="AP374" s="224">
        <v>5</v>
      </c>
    </row>
    <row r="375" spans="1:42" s="87" customFormat="1">
      <c r="A375" s="527" t="s">
        <v>557</v>
      </c>
      <c r="B375" s="528"/>
      <c r="C375" s="529"/>
      <c r="D375" s="250">
        <f t="shared" si="902"/>
        <v>359</v>
      </c>
      <c r="E375" s="530">
        <f>SUM(E376:F383)</f>
        <v>170</v>
      </c>
      <c r="F375" s="531"/>
      <c r="G375" s="530">
        <f t="shared" ref="G375" si="1022">SUM(G376:H383)</f>
        <v>103</v>
      </c>
      <c r="H375" s="531"/>
      <c r="I375" s="530">
        <f t="shared" ref="I375" si="1023">SUM(I376:J383)</f>
        <v>0</v>
      </c>
      <c r="J375" s="531"/>
      <c r="K375" s="170">
        <f>SUM(K376:K383)</f>
        <v>0</v>
      </c>
      <c r="L375" s="170">
        <f t="shared" ref="L375:U375" si="1024">SUM(L376:L383)</f>
        <v>0</v>
      </c>
      <c r="M375" s="170">
        <f t="shared" si="1024"/>
        <v>0</v>
      </c>
      <c r="N375" s="170">
        <f t="shared" si="1024"/>
        <v>139</v>
      </c>
      <c r="O375" s="170">
        <f t="shared" si="1024"/>
        <v>86</v>
      </c>
      <c r="P375" s="170">
        <f t="shared" si="1024"/>
        <v>31</v>
      </c>
      <c r="Q375" s="170">
        <f t="shared" si="1024"/>
        <v>17</v>
      </c>
      <c r="R375" s="170">
        <f t="shared" si="1024"/>
        <v>0</v>
      </c>
      <c r="S375" s="170">
        <f t="shared" si="1024"/>
        <v>0</v>
      </c>
      <c r="T375" s="170">
        <f t="shared" si="1024"/>
        <v>0</v>
      </c>
      <c r="U375" s="170">
        <f t="shared" si="1024"/>
        <v>0</v>
      </c>
      <c r="V375" s="535" t="str">
        <f t="shared" si="409"/>
        <v>36."Хангай" МСҮТ</v>
      </c>
      <c r="W375" s="536"/>
      <c r="X375" s="536"/>
      <c r="Y375" s="537"/>
      <c r="Z375" s="256">
        <f t="shared" si="901"/>
        <v>359</v>
      </c>
      <c r="AA375" s="170">
        <f t="shared" ref="AA375" si="1025">SUM(AA376:AA383)</f>
        <v>0</v>
      </c>
      <c r="AB375" s="170">
        <f t="shared" ref="AB375" si="1026">SUM(AB376:AB383)</f>
        <v>0</v>
      </c>
      <c r="AC375" s="170">
        <f t="shared" ref="AC375" si="1027">SUM(AC376:AC383)</f>
        <v>160</v>
      </c>
      <c r="AD375" s="170">
        <f t="shared" ref="AD375" si="1028">SUM(AD376:AD383)</f>
        <v>95</v>
      </c>
      <c r="AE375" s="170">
        <f t="shared" ref="AE375" si="1029">SUM(AE376:AE383)</f>
        <v>0</v>
      </c>
      <c r="AF375" s="170">
        <f t="shared" ref="AF375" si="1030">SUM(AF376:AF383)</f>
        <v>0</v>
      </c>
      <c r="AG375" s="170">
        <f t="shared" ref="AG375" si="1031">SUM(AG376:AG383)</f>
        <v>160</v>
      </c>
      <c r="AH375" s="170">
        <f t="shared" ref="AH375" si="1032">SUM(AH376:AH383)</f>
        <v>95</v>
      </c>
      <c r="AI375" s="170">
        <f t="shared" ref="AI375" si="1033">SUM(AI376:AI383)</f>
        <v>0</v>
      </c>
      <c r="AJ375" s="170">
        <f t="shared" ref="AJ375" si="1034">SUM(AJ376:AJ383)</f>
        <v>0</v>
      </c>
      <c r="AK375" s="170">
        <f t="shared" ref="AK375" si="1035">SUM(AK376:AK383)</f>
        <v>10</v>
      </c>
      <c r="AL375" s="170">
        <f t="shared" ref="AL375" si="1036">SUM(AL376:AL383)</f>
        <v>8</v>
      </c>
      <c r="AM375" s="170">
        <f t="shared" ref="AM375" si="1037">SUM(AM376:AM383)</f>
        <v>0</v>
      </c>
      <c r="AN375" s="170">
        <f t="shared" ref="AN375" si="1038">SUM(AN376:AN383)</f>
        <v>0</v>
      </c>
      <c r="AO375" s="170">
        <f t="shared" ref="AO375" si="1039">SUM(AO376:AO383)</f>
        <v>10</v>
      </c>
      <c r="AP375" s="211">
        <f t="shared" ref="AP375" si="1040">SUM(AP376:AP383)</f>
        <v>8</v>
      </c>
    </row>
    <row r="376" spans="1:42" s="92" customFormat="1" ht="12.75" customHeight="1">
      <c r="A376" s="212" t="s">
        <v>177</v>
      </c>
      <c r="B376" s="513" t="s">
        <v>174</v>
      </c>
      <c r="C376" s="514"/>
      <c r="D376" s="218">
        <f t="shared" si="902"/>
        <v>360</v>
      </c>
      <c r="E376" s="504">
        <f t="shared" si="711"/>
        <v>36</v>
      </c>
      <c r="F376" s="505"/>
      <c r="G376" s="504">
        <f t="shared" si="712"/>
        <v>32</v>
      </c>
      <c r="H376" s="505"/>
      <c r="I376" s="502"/>
      <c r="J376" s="503"/>
      <c r="K376" s="135"/>
      <c r="L376" s="135"/>
      <c r="M376" s="135"/>
      <c r="N376" s="129">
        <v>29</v>
      </c>
      <c r="O376" s="129">
        <v>25</v>
      </c>
      <c r="P376" s="135">
        <v>7</v>
      </c>
      <c r="Q376" s="135">
        <v>7</v>
      </c>
      <c r="R376" s="135"/>
      <c r="S376" s="135"/>
      <c r="T376" s="129"/>
      <c r="U376" s="129"/>
      <c r="V376" s="117" t="str">
        <f>+A376</f>
        <v>ID4120-11</v>
      </c>
      <c r="W376" s="432" t="str">
        <f>+B376</f>
        <v>Нарийн бичгийн дарга-албан хэргийн ажилтан</v>
      </c>
      <c r="X376" s="432"/>
      <c r="Y376" s="432"/>
      <c r="Z376" s="184">
        <f t="shared" si="901"/>
        <v>360</v>
      </c>
      <c r="AA376" s="135"/>
      <c r="AB376" s="135"/>
      <c r="AC376" s="45">
        <f t="shared" ref="AC376:AC379" si="1041">+AE376+AG376+AI376</f>
        <v>33</v>
      </c>
      <c r="AD376" s="45">
        <f t="shared" ref="AD376:AD379" si="1042">+AF376+AH376+AJ376</f>
        <v>29</v>
      </c>
      <c r="AE376" s="129"/>
      <c r="AF376" s="129"/>
      <c r="AG376" s="129">
        <v>33</v>
      </c>
      <c r="AH376" s="129">
        <v>29</v>
      </c>
      <c r="AI376" s="129"/>
      <c r="AJ376" s="129"/>
      <c r="AK376" s="86">
        <f t="shared" ref="AK376:AK379" si="1043">+AM376+AO376</f>
        <v>3</v>
      </c>
      <c r="AL376" s="86">
        <f t="shared" ref="AL376:AL379" si="1044">+AN376+AP376</f>
        <v>3</v>
      </c>
      <c r="AM376" s="42"/>
      <c r="AN376" s="42"/>
      <c r="AO376" s="42">
        <v>3</v>
      </c>
      <c r="AP376" s="258">
        <v>3</v>
      </c>
    </row>
    <row r="377" spans="1:42" s="92" customFormat="1">
      <c r="A377" s="212" t="s">
        <v>255</v>
      </c>
      <c r="B377" s="513" t="s">
        <v>178</v>
      </c>
      <c r="C377" s="514"/>
      <c r="D377" s="218">
        <f t="shared" si="902"/>
        <v>361</v>
      </c>
      <c r="E377" s="504">
        <f t="shared" si="711"/>
        <v>39</v>
      </c>
      <c r="F377" s="505"/>
      <c r="G377" s="504">
        <f t="shared" si="712"/>
        <v>14</v>
      </c>
      <c r="H377" s="505"/>
      <c r="I377" s="502"/>
      <c r="J377" s="503"/>
      <c r="K377" s="135"/>
      <c r="L377" s="135"/>
      <c r="M377" s="135"/>
      <c r="N377" s="129">
        <v>28</v>
      </c>
      <c r="O377" s="129">
        <v>9</v>
      </c>
      <c r="P377" s="135">
        <v>11</v>
      </c>
      <c r="Q377" s="135">
        <v>5</v>
      </c>
      <c r="R377" s="135"/>
      <c r="S377" s="135"/>
      <c r="T377" s="129"/>
      <c r="U377" s="129"/>
      <c r="V377" s="117" t="str">
        <f t="shared" ref="V377:V383" si="1045">+A377</f>
        <v>AD7321-11</v>
      </c>
      <c r="W377" s="432" t="str">
        <f t="shared" ref="W377:W383" si="1046">+B377</f>
        <v>Хэвлэлийн график дизайнч</v>
      </c>
      <c r="X377" s="432"/>
      <c r="Y377" s="432"/>
      <c r="Z377" s="184">
        <f t="shared" si="901"/>
        <v>361</v>
      </c>
      <c r="AA377" s="135"/>
      <c r="AB377" s="135"/>
      <c r="AC377" s="45">
        <f t="shared" si="1041"/>
        <v>34</v>
      </c>
      <c r="AD377" s="45">
        <f t="shared" si="1042"/>
        <v>11</v>
      </c>
      <c r="AE377" s="129"/>
      <c r="AF377" s="129"/>
      <c r="AG377" s="129">
        <v>34</v>
      </c>
      <c r="AH377" s="129">
        <v>11</v>
      </c>
      <c r="AI377" s="129"/>
      <c r="AJ377" s="129"/>
      <c r="AK377" s="86">
        <f t="shared" si="1043"/>
        <v>5</v>
      </c>
      <c r="AL377" s="86">
        <f t="shared" si="1044"/>
        <v>3</v>
      </c>
      <c r="AM377" s="42"/>
      <c r="AN377" s="42"/>
      <c r="AO377" s="42">
        <v>5</v>
      </c>
      <c r="AP377" s="258">
        <v>3</v>
      </c>
    </row>
    <row r="378" spans="1:42" s="92" customFormat="1" ht="22.5" customHeight="1">
      <c r="A378" s="212" t="s">
        <v>250</v>
      </c>
      <c r="B378" s="513" t="s">
        <v>251</v>
      </c>
      <c r="C378" s="514"/>
      <c r="D378" s="218">
        <f t="shared" si="902"/>
        <v>362</v>
      </c>
      <c r="E378" s="504">
        <f t="shared" ref="E378:E383" si="1047">+I378+L378+N378+P378+R378+T378+AA378</f>
        <v>12</v>
      </c>
      <c r="F378" s="505"/>
      <c r="G378" s="504">
        <f t="shared" ref="G378:G383" si="1048">+K378+M378+O378+Q378+S378+U378+AB378</f>
        <v>7</v>
      </c>
      <c r="H378" s="505"/>
      <c r="I378" s="502"/>
      <c r="J378" s="503"/>
      <c r="K378" s="135"/>
      <c r="L378" s="135"/>
      <c r="M378" s="135"/>
      <c r="N378" s="129">
        <v>12</v>
      </c>
      <c r="O378" s="129">
        <v>7</v>
      </c>
      <c r="P378" s="135"/>
      <c r="Q378" s="135"/>
      <c r="R378" s="135"/>
      <c r="S378" s="135"/>
      <c r="T378" s="129"/>
      <c r="U378" s="129"/>
      <c r="V378" s="117" t="str">
        <f t="shared" si="1045"/>
        <v>NT5111-19</v>
      </c>
      <c r="W378" s="432" t="str">
        <f t="shared" si="1046"/>
        <v>Зочид буудал, жуулчны баазын үйлчилгээний ажилтан</v>
      </c>
      <c r="X378" s="432"/>
      <c r="Y378" s="432"/>
      <c r="Z378" s="184">
        <f t="shared" si="901"/>
        <v>362</v>
      </c>
      <c r="AA378" s="135"/>
      <c r="AB378" s="135"/>
      <c r="AC378" s="45">
        <f t="shared" si="1041"/>
        <v>12</v>
      </c>
      <c r="AD378" s="45">
        <f t="shared" si="1042"/>
        <v>7</v>
      </c>
      <c r="AE378" s="129"/>
      <c r="AF378" s="129"/>
      <c r="AG378" s="129">
        <v>12</v>
      </c>
      <c r="AH378" s="129">
        <v>7</v>
      </c>
      <c r="AI378" s="129"/>
      <c r="AJ378" s="129"/>
      <c r="AK378" s="86">
        <f t="shared" si="1043"/>
        <v>0</v>
      </c>
      <c r="AL378" s="86">
        <f t="shared" si="1044"/>
        <v>0</v>
      </c>
      <c r="AM378" s="42"/>
      <c r="AN378" s="42"/>
      <c r="AO378" s="42"/>
      <c r="AP378" s="258"/>
    </row>
    <row r="379" spans="1:42" s="92" customFormat="1" ht="22.5" customHeight="1">
      <c r="A379" s="196" t="s">
        <v>162</v>
      </c>
      <c r="B379" s="513" t="s">
        <v>249</v>
      </c>
      <c r="C379" s="514"/>
      <c r="D379" s="218">
        <f t="shared" si="902"/>
        <v>363</v>
      </c>
      <c r="E379" s="504">
        <f t="shared" si="1047"/>
        <v>24</v>
      </c>
      <c r="F379" s="505"/>
      <c r="G379" s="504">
        <f t="shared" si="1048"/>
        <v>4</v>
      </c>
      <c r="H379" s="505"/>
      <c r="I379" s="502"/>
      <c r="J379" s="503"/>
      <c r="K379" s="135"/>
      <c r="L379" s="135"/>
      <c r="M379" s="135"/>
      <c r="N379" s="129">
        <v>24</v>
      </c>
      <c r="O379" s="129">
        <v>4</v>
      </c>
      <c r="P379" s="135"/>
      <c r="Q379" s="135"/>
      <c r="R379" s="135"/>
      <c r="S379" s="135"/>
      <c r="T379" s="129"/>
      <c r="U379" s="129"/>
      <c r="V379" s="117" t="str">
        <f t="shared" si="1045"/>
        <v>IO7421-16</v>
      </c>
      <c r="W379" s="432" t="str">
        <f t="shared" si="1046"/>
        <v>Цахим тоног төхөөрөмжийн үйлчилгээний ажилтан</v>
      </c>
      <c r="X379" s="432"/>
      <c r="Y379" s="432"/>
      <c r="Z379" s="184">
        <f t="shared" si="901"/>
        <v>363</v>
      </c>
      <c r="AA379" s="135"/>
      <c r="AB379" s="135"/>
      <c r="AC379" s="45">
        <f t="shared" si="1041"/>
        <v>24</v>
      </c>
      <c r="AD379" s="45">
        <f t="shared" si="1042"/>
        <v>4</v>
      </c>
      <c r="AE379" s="129"/>
      <c r="AF379" s="129"/>
      <c r="AG379" s="129">
        <v>24</v>
      </c>
      <c r="AH379" s="129">
        <v>4</v>
      </c>
      <c r="AI379" s="129"/>
      <c r="AJ379" s="129"/>
      <c r="AK379" s="86">
        <f t="shared" si="1043"/>
        <v>0</v>
      </c>
      <c r="AL379" s="86">
        <f t="shared" si="1044"/>
        <v>0</v>
      </c>
      <c r="AM379" s="42"/>
      <c r="AN379" s="42"/>
      <c r="AO379" s="42"/>
      <c r="AP379" s="258"/>
    </row>
    <row r="380" spans="1:42" s="92" customFormat="1" ht="24" customHeight="1">
      <c r="A380" s="212" t="s">
        <v>181</v>
      </c>
      <c r="B380" s="513" t="s">
        <v>180</v>
      </c>
      <c r="C380" s="514"/>
      <c r="D380" s="218">
        <f t="shared" si="902"/>
        <v>364</v>
      </c>
      <c r="E380" s="504">
        <f t="shared" si="1047"/>
        <v>23</v>
      </c>
      <c r="F380" s="505"/>
      <c r="G380" s="504">
        <f t="shared" si="1048"/>
        <v>19</v>
      </c>
      <c r="H380" s="505"/>
      <c r="I380" s="502"/>
      <c r="J380" s="503"/>
      <c r="K380" s="135"/>
      <c r="L380" s="135"/>
      <c r="M380" s="135"/>
      <c r="N380" s="129">
        <v>23</v>
      </c>
      <c r="O380" s="129">
        <v>19</v>
      </c>
      <c r="P380" s="135"/>
      <c r="Q380" s="135"/>
      <c r="R380" s="135"/>
      <c r="S380" s="135"/>
      <c r="T380" s="129"/>
      <c r="U380" s="129"/>
      <c r="V380" s="117" t="str">
        <f t="shared" si="1045"/>
        <v>BF4311-17</v>
      </c>
      <c r="W380" s="432" t="str">
        <f t="shared" si="1046"/>
        <v>Төлбөр тооцоо, цалин хөлсний нярав</v>
      </c>
      <c r="X380" s="432"/>
      <c r="Y380" s="432"/>
      <c r="Z380" s="184">
        <f t="shared" si="901"/>
        <v>364</v>
      </c>
      <c r="AA380" s="135"/>
      <c r="AB380" s="135"/>
      <c r="AC380" s="45">
        <f t="shared" ref="AC380:AC383" si="1049">+AE380+AG380+AI380</f>
        <v>23</v>
      </c>
      <c r="AD380" s="45">
        <f t="shared" ref="AD380:AD383" si="1050">+AF380+AH380+AJ380</f>
        <v>19</v>
      </c>
      <c r="AE380" s="129"/>
      <c r="AF380" s="129"/>
      <c r="AG380" s="129">
        <v>23</v>
      </c>
      <c r="AH380" s="129">
        <v>19</v>
      </c>
      <c r="AI380" s="129"/>
      <c r="AJ380" s="129"/>
      <c r="AK380" s="86">
        <f t="shared" ref="AK380:AK383" si="1051">+AM380+AO380</f>
        <v>0</v>
      </c>
      <c r="AL380" s="86">
        <f t="shared" ref="AL380:AL383" si="1052">+AN380+AP380</f>
        <v>0</v>
      </c>
      <c r="AM380" s="42"/>
      <c r="AN380" s="42"/>
      <c r="AO380" s="42"/>
      <c r="AP380" s="258"/>
    </row>
    <row r="381" spans="1:42" s="92" customFormat="1" ht="12.75" customHeight="1">
      <c r="A381" s="196" t="s">
        <v>54</v>
      </c>
      <c r="B381" s="511" t="s">
        <v>50</v>
      </c>
      <c r="C381" s="512"/>
      <c r="D381" s="218">
        <f t="shared" si="902"/>
        <v>365</v>
      </c>
      <c r="E381" s="504">
        <f t="shared" si="1047"/>
        <v>23</v>
      </c>
      <c r="F381" s="505"/>
      <c r="G381" s="504">
        <f t="shared" si="1048"/>
        <v>22</v>
      </c>
      <c r="H381" s="505"/>
      <c r="I381" s="502"/>
      <c r="J381" s="503"/>
      <c r="K381" s="135"/>
      <c r="L381" s="135"/>
      <c r="M381" s="135"/>
      <c r="N381" s="129">
        <v>23</v>
      </c>
      <c r="O381" s="129">
        <v>22</v>
      </c>
      <c r="P381" s="135"/>
      <c r="Q381" s="135"/>
      <c r="R381" s="135"/>
      <c r="S381" s="135"/>
      <c r="T381" s="129"/>
      <c r="U381" s="129"/>
      <c r="V381" s="117" t="str">
        <f t="shared" si="1045"/>
        <v>IE7533-28</v>
      </c>
      <c r="W381" s="432" t="str">
        <f t="shared" si="1046"/>
        <v>Оёмол бүтээгдэхүүний оёдолчин</v>
      </c>
      <c r="X381" s="432"/>
      <c r="Y381" s="432"/>
      <c r="Z381" s="184">
        <f t="shared" si="901"/>
        <v>365</v>
      </c>
      <c r="AA381" s="135"/>
      <c r="AB381" s="135"/>
      <c r="AC381" s="45">
        <f t="shared" si="1049"/>
        <v>23</v>
      </c>
      <c r="AD381" s="45">
        <f t="shared" si="1050"/>
        <v>22</v>
      </c>
      <c r="AE381" s="129"/>
      <c r="AF381" s="129"/>
      <c r="AG381" s="129">
        <v>23</v>
      </c>
      <c r="AH381" s="129">
        <v>22</v>
      </c>
      <c r="AI381" s="129"/>
      <c r="AJ381" s="129"/>
      <c r="AK381" s="86">
        <f t="shared" si="1051"/>
        <v>0</v>
      </c>
      <c r="AL381" s="86">
        <f t="shared" si="1052"/>
        <v>0</v>
      </c>
      <c r="AM381" s="42"/>
      <c r="AN381" s="42"/>
      <c r="AO381" s="42"/>
      <c r="AP381" s="258"/>
    </row>
    <row r="382" spans="1:42" s="92" customFormat="1">
      <c r="A382" s="107" t="s">
        <v>316</v>
      </c>
      <c r="B382" s="513" t="s">
        <v>317</v>
      </c>
      <c r="C382" s="547"/>
      <c r="D382" s="218">
        <f t="shared" si="902"/>
        <v>366</v>
      </c>
      <c r="E382" s="504">
        <f t="shared" si="1047"/>
        <v>7</v>
      </c>
      <c r="F382" s="505"/>
      <c r="G382" s="504">
        <f t="shared" si="1048"/>
        <v>0</v>
      </c>
      <c r="H382" s="505"/>
      <c r="I382" s="502"/>
      <c r="J382" s="503"/>
      <c r="K382" s="135"/>
      <c r="L382" s="135"/>
      <c r="M382" s="135"/>
      <c r="N382" s="129"/>
      <c r="O382" s="129"/>
      <c r="P382" s="135">
        <v>7</v>
      </c>
      <c r="Q382" s="135">
        <v>0</v>
      </c>
      <c r="R382" s="135"/>
      <c r="S382" s="135"/>
      <c r="T382" s="129"/>
      <c r="U382" s="129"/>
      <c r="V382" s="117" t="str">
        <f t="shared" si="1045"/>
        <v>IM7411-13</v>
      </c>
      <c r="W382" s="432" t="str">
        <f t="shared" si="1046"/>
        <v>Үйлдвэрийн цахилгаанчин</v>
      </c>
      <c r="X382" s="432"/>
      <c r="Y382" s="432"/>
      <c r="Z382" s="184">
        <f t="shared" si="901"/>
        <v>366</v>
      </c>
      <c r="AA382" s="135"/>
      <c r="AB382" s="135"/>
      <c r="AC382" s="45">
        <f t="shared" si="1049"/>
        <v>7</v>
      </c>
      <c r="AD382" s="45">
        <f t="shared" si="1050"/>
        <v>0</v>
      </c>
      <c r="AE382" s="129"/>
      <c r="AF382" s="129"/>
      <c r="AG382" s="129">
        <v>7</v>
      </c>
      <c r="AH382" s="129">
        <v>0</v>
      </c>
      <c r="AI382" s="129"/>
      <c r="AJ382" s="129"/>
      <c r="AK382" s="86">
        <f t="shared" si="1051"/>
        <v>0</v>
      </c>
      <c r="AL382" s="86">
        <f t="shared" si="1052"/>
        <v>0</v>
      </c>
      <c r="AM382" s="42"/>
      <c r="AN382" s="42"/>
      <c r="AO382" s="42"/>
      <c r="AP382" s="258">
        <v>0</v>
      </c>
    </row>
    <row r="383" spans="1:42" s="92" customFormat="1" ht="13.5" customHeight="1">
      <c r="A383" s="212" t="s">
        <v>326</v>
      </c>
      <c r="B383" s="511" t="s">
        <v>315</v>
      </c>
      <c r="C383" s="512"/>
      <c r="D383" s="218">
        <f t="shared" si="902"/>
        <v>367</v>
      </c>
      <c r="E383" s="504">
        <f t="shared" si="1047"/>
        <v>6</v>
      </c>
      <c r="F383" s="505"/>
      <c r="G383" s="504">
        <f t="shared" si="1048"/>
        <v>5</v>
      </c>
      <c r="H383" s="505"/>
      <c r="I383" s="502"/>
      <c r="J383" s="503"/>
      <c r="K383" s="135"/>
      <c r="L383" s="135"/>
      <c r="M383" s="135"/>
      <c r="N383" s="129"/>
      <c r="O383" s="129"/>
      <c r="P383" s="135">
        <v>6</v>
      </c>
      <c r="Q383" s="135">
        <v>5</v>
      </c>
      <c r="R383" s="135"/>
      <c r="S383" s="135"/>
      <c r="T383" s="129"/>
      <c r="U383" s="129"/>
      <c r="V383" s="117" t="str">
        <f t="shared" si="1045"/>
        <v>NT5113-13</v>
      </c>
      <c r="W383" s="432" t="str">
        <f t="shared" si="1046"/>
        <v>Аяллын хөтөч</v>
      </c>
      <c r="X383" s="432"/>
      <c r="Y383" s="432"/>
      <c r="Z383" s="184">
        <f t="shared" si="901"/>
        <v>367</v>
      </c>
      <c r="AA383" s="135"/>
      <c r="AB383" s="135"/>
      <c r="AC383" s="45">
        <f t="shared" si="1049"/>
        <v>4</v>
      </c>
      <c r="AD383" s="45">
        <f t="shared" si="1050"/>
        <v>3</v>
      </c>
      <c r="AE383" s="129"/>
      <c r="AF383" s="129"/>
      <c r="AG383" s="129">
        <v>4</v>
      </c>
      <c r="AH383" s="129">
        <v>3</v>
      </c>
      <c r="AI383" s="129"/>
      <c r="AJ383" s="129"/>
      <c r="AK383" s="86">
        <f t="shared" si="1051"/>
        <v>2</v>
      </c>
      <c r="AL383" s="86">
        <f t="shared" si="1052"/>
        <v>2</v>
      </c>
      <c r="AM383" s="42"/>
      <c r="AN383" s="42"/>
      <c r="AO383" s="42">
        <v>2</v>
      </c>
      <c r="AP383" s="258">
        <v>2</v>
      </c>
    </row>
    <row r="384" spans="1:42" s="87" customFormat="1">
      <c r="A384" s="527" t="s">
        <v>558</v>
      </c>
      <c r="B384" s="528"/>
      <c r="C384" s="529"/>
      <c r="D384" s="250">
        <f t="shared" si="902"/>
        <v>368</v>
      </c>
      <c r="E384" s="530">
        <f>SUM(E385:F389)</f>
        <v>240</v>
      </c>
      <c r="F384" s="531"/>
      <c r="G384" s="530">
        <f t="shared" ref="G384" si="1053">SUM(G385:H389)</f>
        <v>142</v>
      </c>
      <c r="H384" s="531"/>
      <c r="I384" s="530">
        <f t="shared" ref="I384" si="1054">SUM(I385:J389)</f>
        <v>0</v>
      </c>
      <c r="J384" s="531"/>
      <c r="K384" s="170">
        <f>SUM(K385:K389)</f>
        <v>0</v>
      </c>
      <c r="L384" s="170">
        <f t="shared" ref="L384:U384" si="1055">SUM(L385:L389)</f>
        <v>0</v>
      </c>
      <c r="M384" s="170">
        <f t="shared" si="1055"/>
        <v>0</v>
      </c>
      <c r="N384" s="170">
        <f t="shared" si="1055"/>
        <v>240</v>
      </c>
      <c r="O384" s="170">
        <f t="shared" si="1055"/>
        <v>142</v>
      </c>
      <c r="P384" s="170">
        <f t="shared" si="1055"/>
        <v>0</v>
      </c>
      <c r="Q384" s="170">
        <f t="shared" si="1055"/>
        <v>0</v>
      </c>
      <c r="R384" s="170">
        <f t="shared" si="1055"/>
        <v>0</v>
      </c>
      <c r="S384" s="170">
        <f t="shared" si="1055"/>
        <v>0</v>
      </c>
      <c r="T384" s="170">
        <f t="shared" si="1055"/>
        <v>0</v>
      </c>
      <c r="U384" s="170">
        <f t="shared" si="1055"/>
        <v>0</v>
      </c>
      <c r="V384" s="535" t="str">
        <f t="shared" si="409"/>
        <v>37."Эко Монгол Эрдэнэ" МСҮТ</v>
      </c>
      <c r="W384" s="536"/>
      <c r="X384" s="536"/>
      <c r="Y384" s="537"/>
      <c r="Z384" s="256">
        <f t="shared" si="901"/>
        <v>368</v>
      </c>
      <c r="AA384" s="170">
        <f>SUM(AA385:AA389)</f>
        <v>0</v>
      </c>
      <c r="AB384" s="170">
        <f t="shared" ref="AB384" si="1056">SUM(AB385:AB389)</f>
        <v>0</v>
      </c>
      <c r="AC384" s="170">
        <f t="shared" ref="AC384" si="1057">SUM(AC385:AC389)</f>
        <v>127</v>
      </c>
      <c r="AD384" s="170">
        <f t="shared" ref="AD384" si="1058">SUM(AD385:AD389)</f>
        <v>69</v>
      </c>
      <c r="AE384" s="170">
        <f t="shared" ref="AE384" si="1059">SUM(AE385:AE389)</f>
        <v>0</v>
      </c>
      <c r="AF384" s="170">
        <f t="shared" ref="AF384" si="1060">SUM(AF385:AF389)</f>
        <v>0</v>
      </c>
      <c r="AG384" s="170">
        <f t="shared" ref="AG384" si="1061">SUM(AG385:AG389)</f>
        <v>127</v>
      </c>
      <c r="AH384" s="170">
        <f t="shared" ref="AH384" si="1062">SUM(AH385:AH389)</f>
        <v>69</v>
      </c>
      <c r="AI384" s="170">
        <f t="shared" ref="AI384" si="1063">SUM(AI385:AI389)</f>
        <v>0</v>
      </c>
      <c r="AJ384" s="170">
        <f t="shared" ref="AJ384" si="1064">SUM(AJ385:AJ389)</f>
        <v>0</v>
      </c>
      <c r="AK384" s="170">
        <f t="shared" ref="AK384" si="1065">SUM(AK385:AK389)</f>
        <v>0</v>
      </c>
      <c r="AL384" s="170">
        <f>SUM(AL385:AL389)</f>
        <v>0</v>
      </c>
      <c r="AM384" s="170">
        <f t="shared" ref="AM384" si="1066">SUM(AM385:AM389)</f>
        <v>0</v>
      </c>
      <c r="AN384" s="170">
        <f t="shared" ref="AN384" si="1067">SUM(AN385:AN389)</f>
        <v>0</v>
      </c>
      <c r="AO384" s="170">
        <f t="shared" ref="AO384" si="1068">SUM(AO385:AO389)</f>
        <v>0</v>
      </c>
      <c r="AP384" s="211">
        <f t="shared" ref="AP384" si="1069">SUM(AP385:AP389)</f>
        <v>0</v>
      </c>
    </row>
    <row r="385" spans="1:42" s="92" customFormat="1">
      <c r="A385" s="196" t="s">
        <v>225</v>
      </c>
      <c r="B385" s="511" t="s">
        <v>226</v>
      </c>
      <c r="C385" s="512"/>
      <c r="D385" s="218">
        <f t="shared" si="902"/>
        <v>369</v>
      </c>
      <c r="E385" s="504">
        <f t="shared" si="711"/>
        <v>30</v>
      </c>
      <c r="F385" s="505"/>
      <c r="G385" s="504">
        <f t="shared" si="712"/>
        <v>22</v>
      </c>
      <c r="H385" s="505"/>
      <c r="I385" s="502"/>
      <c r="J385" s="503"/>
      <c r="K385" s="135"/>
      <c r="L385" s="135"/>
      <c r="M385" s="135"/>
      <c r="N385" s="129">
        <v>30</v>
      </c>
      <c r="O385" s="129">
        <v>22</v>
      </c>
      <c r="P385" s="129"/>
      <c r="Q385" s="129"/>
      <c r="R385" s="129"/>
      <c r="S385" s="129"/>
      <c r="T385" s="129"/>
      <c r="U385" s="129"/>
      <c r="V385" s="117" t="str">
        <f>+A385</f>
        <v>NF6210-21</v>
      </c>
      <c r="W385" s="432" t="str">
        <f>+B385</f>
        <v>Ойжуулагч</v>
      </c>
      <c r="X385" s="432"/>
      <c r="Y385" s="432"/>
      <c r="Z385" s="184">
        <f t="shared" si="901"/>
        <v>369</v>
      </c>
      <c r="AA385" s="135"/>
      <c r="AB385" s="135"/>
      <c r="AC385" s="45">
        <f t="shared" ref="AC385:AC387" si="1070">+AE385+AG385+AI385</f>
        <v>15</v>
      </c>
      <c r="AD385" s="45">
        <f t="shared" ref="AD385:AD387" si="1071">+AF385+AH385+AJ385</f>
        <v>10</v>
      </c>
      <c r="AE385" s="129"/>
      <c r="AF385" s="129"/>
      <c r="AG385" s="129">
        <v>15</v>
      </c>
      <c r="AH385" s="129">
        <v>10</v>
      </c>
      <c r="AI385" s="129"/>
      <c r="AJ385" s="129"/>
      <c r="AK385" s="86">
        <f t="shared" ref="AK385:AK386" si="1072">+AM385+AO385</f>
        <v>0</v>
      </c>
      <c r="AL385" s="86">
        <f t="shared" ref="AL385:AL386" si="1073">+AN385+AP385</f>
        <v>0</v>
      </c>
      <c r="AM385" s="42"/>
      <c r="AN385" s="42"/>
      <c r="AO385" s="42"/>
      <c r="AP385" s="258"/>
    </row>
    <row r="386" spans="1:42" s="92" customFormat="1">
      <c r="A386" s="107" t="s">
        <v>388</v>
      </c>
      <c r="B386" s="513" t="s">
        <v>361</v>
      </c>
      <c r="C386" s="514"/>
      <c r="D386" s="218">
        <f t="shared" si="902"/>
        <v>370</v>
      </c>
      <c r="E386" s="504">
        <f t="shared" si="711"/>
        <v>30</v>
      </c>
      <c r="F386" s="505"/>
      <c r="G386" s="504">
        <f t="shared" si="712"/>
        <v>17</v>
      </c>
      <c r="H386" s="505"/>
      <c r="I386" s="502"/>
      <c r="J386" s="503"/>
      <c r="K386" s="135"/>
      <c r="L386" s="135"/>
      <c r="M386" s="135"/>
      <c r="N386" s="129">
        <v>30</v>
      </c>
      <c r="O386" s="129">
        <v>17</v>
      </c>
      <c r="P386" s="129"/>
      <c r="Q386" s="129"/>
      <c r="R386" s="129"/>
      <c r="S386" s="129"/>
      <c r="T386" s="129"/>
      <c r="U386" s="129"/>
      <c r="V386" s="117" t="str">
        <f t="shared" ref="V386:V389" si="1074">+A386</f>
        <v>NF6210-25</v>
      </c>
      <c r="W386" s="432" t="str">
        <f t="shared" ref="W386:W389" si="1075">+B386</f>
        <v>Ойн аж ахуйн ажилтан</v>
      </c>
      <c r="X386" s="432"/>
      <c r="Y386" s="432"/>
      <c r="Z386" s="184">
        <f t="shared" si="901"/>
        <v>370</v>
      </c>
      <c r="AA386" s="135"/>
      <c r="AB386" s="135"/>
      <c r="AC386" s="45">
        <f t="shared" si="1070"/>
        <v>7</v>
      </c>
      <c r="AD386" s="45">
        <f t="shared" si="1071"/>
        <v>2</v>
      </c>
      <c r="AE386" s="129"/>
      <c r="AF386" s="129"/>
      <c r="AG386" s="129">
        <v>7</v>
      </c>
      <c r="AH386" s="129">
        <v>2</v>
      </c>
      <c r="AI386" s="129"/>
      <c r="AJ386" s="129"/>
      <c r="AK386" s="86">
        <f t="shared" si="1072"/>
        <v>0</v>
      </c>
      <c r="AL386" s="86">
        <f t="shared" si="1073"/>
        <v>0</v>
      </c>
      <c r="AM386" s="42"/>
      <c r="AN386" s="42"/>
      <c r="AO386" s="42"/>
      <c r="AP386" s="258"/>
    </row>
    <row r="387" spans="1:42" s="92" customFormat="1">
      <c r="A387" s="107" t="s">
        <v>641</v>
      </c>
      <c r="B387" s="513" t="s">
        <v>362</v>
      </c>
      <c r="C387" s="514"/>
      <c r="D387" s="218">
        <f t="shared" si="902"/>
        <v>371</v>
      </c>
      <c r="E387" s="504">
        <f t="shared" ref="E387:E389" si="1076">+I387+L387+N387+P387+R387+T387+AA387</f>
        <v>60</v>
      </c>
      <c r="F387" s="505"/>
      <c r="G387" s="504">
        <f t="shared" ref="G387:G389" si="1077">+K387+M387+O387+Q387+S387+U387+AB387</f>
        <v>41</v>
      </c>
      <c r="H387" s="505"/>
      <c r="I387" s="502"/>
      <c r="J387" s="503"/>
      <c r="K387" s="135"/>
      <c r="L387" s="135"/>
      <c r="M387" s="135"/>
      <c r="N387" s="129">
        <v>60</v>
      </c>
      <c r="O387" s="129">
        <v>41</v>
      </c>
      <c r="P387" s="129"/>
      <c r="Q387" s="129"/>
      <c r="R387" s="129"/>
      <c r="S387" s="129"/>
      <c r="T387" s="129"/>
      <c r="U387" s="129"/>
      <c r="V387" s="117" t="str">
        <f t="shared" si="1074"/>
        <v>NF6210-26</v>
      </c>
      <c r="W387" s="432" t="str">
        <f t="shared" si="1075"/>
        <v>Ойн нөхөрлөлийн ажилтан</v>
      </c>
      <c r="X387" s="432"/>
      <c r="Y387" s="432"/>
      <c r="Z387" s="184">
        <f t="shared" si="901"/>
        <v>371</v>
      </c>
      <c r="AA387" s="135"/>
      <c r="AB387" s="135"/>
      <c r="AC387" s="45">
        <f t="shared" si="1070"/>
        <v>24</v>
      </c>
      <c r="AD387" s="45">
        <f t="shared" si="1071"/>
        <v>14</v>
      </c>
      <c r="AE387" s="129"/>
      <c r="AF387" s="129"/>
      <c r="AG387" s="129">
        <v>24</v>
      </c>
      <c r="AH387" s="129">
        <v>14</v>
      </c>
      <c r="AI387" s="129"/>
      <c r="AJ387" s="129"/>
      <c r="AK387" s="86">
        <f t="shared" ref="AK387:AK389" si="1078">+AM387+AO387</f>
        <v>0</v>
      </c>
      <c r="AL387" s="86">
        <f t="shared" ref="AL387:AL389" si="1079">+AN387+AP387</f>
        <v>0</v>
      </c>
      <c r="AM387" s="42"/>
      <c r="AN387" s="42"/>
      <c r="AO387" s="42"/>
      <c r="AP387" s="258"/>
    </row>
    <row r="388" spans="1:42" s="92" customFormat="1">
      <c r="A388" s="113" t="s">
        <v>609</v>
      </c>
      <c r="B388" s="511" t="s">
        <v>608</v>
      </c>
      <c r="C388" s="512"/>
      <c r="D388" s="218">
        <f t="shared" si="902"/>
        <v>372</v>
      </c>
      <c r="E388" s="504">
        <f t="shared" si="1076"/>
        <v>60</v>
      </c>
      <c r="F388" s="505"/>
      <c r="G388" s="504">
        <f t="shared" si="1077"/>
        <v>34</v>
      </c>
      <c r="H388" s="505"/>
      <c r="I388" s="502"/>
      <c r="J388" s="503"/>
      <c r="K388" s="135"/>
      <c r="L388" s="135"/>
      <c r="M388" s="135"/>
      <c r="N388" s="129">
        <v>60</v>
      </c>
      <c r="O388" s="129">
        <v>34</v>
      </c>
      <c r="P388" s="129"/>
      <c r="Q388" s="129"/>
      <c r="R388" s="129"/>
      <c r="S388" s="129"/>
      <c r="T388" s="129"/>
      <c r="U388" s="129"/>
      <c r="V388" s="117" t="str">
        <f t="shared" si="1074"/>
        <v>MG6210-28</v>
      </c>
      <c r="W388" s="432" t="str">
        <f t="shared" si="1075"/>
        <v>Уул, уурхайн нөхөн сэргээгч</v>
      </c>
      <c r="X388" s="432"/>
      <c r="Y388" s="432"/>
      <c r="Z388" s="184">
        <f t="shared" si="901"/>
        <v>372</v>
      </c>
      <c r="AA388" s="135"/>
      <c r="AB388" s="135"/>
      <c r="AC388" s="45">
        <f t="shared" ref="AC388:AC389" si="1080">+AE388+AG388+AI388</f>
        <v>34</v>
      </c>
      <c r="AD388" s="45">
        <f t="shared" ref="AD388:AD389" si="1081">+AF388+AH388+AJ388</f>
        <v>15</v>
      </c>
      <c r="AE388" s="129"/>
      <c r="AF388" s="129"/>
      <c r="AG388" s="129">
        <v>34</v>
      </c>
      <c r="AH388" s="129">
        <v>15</v>
      </c>
      <c r="AI388" s="129"/>
      <c r="AJ388" s="129"/>
      <c r="AK388" s="86">
        <f t="shared" si="1078"/>
        <v>0</v>
      </c>
      <c r="AL388" s="86">
        <f t="shared" si="1079"/>
        <v>0</v>
      </c>
      <c r="AM388" s="42"/>
      <c r="AN388" s="42"/>
      <c r="AO388" s="42"/>
      <c r="AP388" s="258"/>
    </row>
    <row r="389" spans="1:42" s="92" customFormat="1">
      <c r="A389" s="107" t="s">
        <v>252</v>
      </c>
      <c r="B389" s="513" t="s">
        <v>253</v>
      </c>
      <c r="C389" s="514"/>
      <c r="D389" s="218">
        <f t="shared" si="902"/>
        <v>373</v>
      </c>
      <c r="E389" s="504">
        <f t="shared" si="1076"/>
        <v>60</v>
      </c>
      <c r="F389" s="505"/>
      <c r="G389" s="504">
        <f t="shared" si="1077"/>
        <v>28</v>
      </c>
      <c r="H389" s="505"/>
      <c r="I389" s="502"/>
      <c r="J389" s="503"/>
      <c r="K389" s="135"/>
      <c r="L389" s="135"/>
      <c r="M389" s="135"/>
      <c r="N389" s="129">
        <v>60</v>
      </c>
      <c r="O389" s="129">
        <v>28</v>
      </c>
      <c r="P389" s="129"/>
      <c r="Q389" s="129"/>
      <c r="R389" s="129"/>
      <c r="S389" s="129"/>
      <c r="T389" s="129"/>
      <c r="U389" s="129"/>
      <c r="V389" s="117" t="str">
        <f t="shared" si="1074"/>
        <v>UD6113-16</v>
      </c>
      <c r="W389" s="432" t="str">
        <f t="shared" si="1075"/>
        <v>Цэцэрлэгт хүрээлэнгийн цэцэрлэгч</v>
      </c>
      <c r="X389" s="432"/>
      <c r="Y389" s="432"/>
      <c r="Z389" s="184">
        <f t="shared" si="901"/>
        <v>373</v>
      </c>
      <c r="AA389" s="135"/>
      <c r="AB389" s="135"/>
      <c r="AC389" s="45">
        <f t="shared" si="1080"/>
        <v>47</v>
      </c>
      <c r="AD389" s="45">
        <f t="shared" si="1081"/>
        <v>28</v>
      </c>
      <c r="AE389" s="129"/>
      <c r="AF389" s="129"/>
      <c r="AG389" s="129">
        <v>47</v>
      </c>
      <c r="AH389" s="129">
        <v>28</v>
      </c>
      <c r="AI389" s="129"/>
      <c r="AJ389" s="129"/>
      <c r="AK389" s="86">
        <f t="shared" si="1078"/>
        <v>0</v>
      </c>
      <c r="AL389" s="86">
        <f t="shared" si="1079"/>
        <v>0</v>
      </c>
      <c r="AM389" s="42"/>
      <c r="AN389" s="42"/>
      <c r="AO389" s="42"/>
      <c r="AP389" s="258"/>
    </row>
    <row r="390" spans="1:42" s="87" customFormat="1">
      <c r="A390" s="527" t="s">
        <v>559</v>
      </c>
      <c r="B390" s="528"/>
      <c r="C390" s="529"/>
      <c r="D390" s="250">
        <f t="shared" si="902"/>
        <v>374</v>
      </c>
      <c r="E390" s="530">
        <f>SUM(E391:F394)</f>
        <v>60</v>
      </c>
      <c r="F390" s="531"/>
      <c r="G390" s="530">
        <f t="shared" ref="G390" si="1082">SUM(G391:H394)</f>
        <v>41</v>
      </c>
      <c r="H390" s="531"/>
      <c r="I390" s="530">
        <f t="shared" ref="I390" si="1083">SUM(I391:J394)</f>
        <v>0</v>
      </c>
      <c r="J390" s="531"/>
      <c r="K390" s="181">
        <f>SUM(K391:K394)</f>
        <v>0</v>
      </c>
      <c r="L390" s="181">
        <f t="shared" ref="L390:U390" si="1084">SUM(L391:L394)</f>
        <v>0</v>
      </c>
      <c r="M390" s="181">
        <f t="shared" si="1084"/>
        <v>0</v>
      </c>
      <c r="N390" s="181">
        <f t="shared" si="1084"/>
        <v>60</v>
      </c>
      <c r="O390" s="181">
        <f t="shared" si="1084"/>
        <v>41</v>
      </c>
      <c r="P390" s="181">
        <f t="shared" si="1084"/>
        <v>0</v>
      </c>
      <c r="Q390" s="181">
        <f t="shared" si="1084"/>
        <v>0</v>
      </c>
      <c r="R390" s="181">
        <f t="shared" si="1084"/>
        <v>0</v>
      </c>
      <c r="S390" s="181">
        <f t="shared" si="1084"/>
        <v>0</v>
      </c>
      <c r="T390" s="181">
        <f t="shared" si="1084"/>
        <v>0</v>
      </c>
      <c r="U390" s="181">
        <f t="shared" si="1084"/>
        <v>0</v>
      </c>
      <c r="V390" s="535" t="str">
        <f t="shared" si="409"/>
        <v>38."Энэрэл" МСҮТ</v>
      </c>
      <c r="W390" s="536"/>
      <c r="X390" s="536"/>
      <c r="Y390" s="537"/>
      <c r="Z390" s="256">
        <f t="shared" si="901"/>
        <v>374</v>
      </c>
      <c r="AA390" s="181">
        <f>SUM(AA391:AA394)</f>
        <v>0</v>
      </c>
      <c r="AB390" s="181">
        <f t="shared" ref="AB390" si="1085">SUM(AB391:AB394)</f>
        <v>0</v>
      </c>
      <c r="AC390" s="181">
        <f t="shared" ref="AC390" si="1086">SUM(AC391:AC394)</f>
        <v>32</v>
      </c>
      <c r="AD390" s="181">
        <f t="shared" ref="AD390" si="1087">SUM(AD391:AD394)</f>
        <v>21</v>
      </c>
      <c r="AE390" s="181">
        <f t="shared" ref="AE390" si="1088">SUM(AE391:AE394)</f>
        <v>0</v>
      </c>
      <c r="AF390" s="181">
        <f t="shared" ref="AF390" si="1089">SUM(AF391:AF394)</f>
        <v>0</v>
      </c>
      <c r="AG390" s="181">
        <f t="shared" ref="AG390" si="1090">SUM(AG391:AG394)</f>
        <v>32</v>
      </c>
      <c r="AH390" s="181">
        <f t="shared" ref="AH390" si="1091">SUM(AH391:AH394)</f>
        <v>21</v>
      </c>
      <c r="AI390" s="181">
        <f t="shared" ref="AI390" si="1092">SUM(AI391:AI394)</f>
        <v>0</v>
      </c>
      <c r="AJ390" s="181">
        <f t="shared" ref="AJ390" si="1093">SUM(AJ391:AJ394)</f>
        <v>0</v>
      </c>
      <c r="AK390" s="181">
        <f t="shared" ref="AK390" si="1094">SUM(AK391:AK394)</f>
        <v>2</v>
      </c>
      <c r="AL390" s="181">
        <f>SUM(AL391:AL394)</f>
        <v>2</v>
      </c>
      <c r="AM390" s="181">
        <f t="shared" ref="AM390" si="1095">SUM(AM391:AM394)</f>
        <v>0</v>
      </c>
      <c r="AN390" s="181">
        <f t="shared" ref="AN390" si="1096">SUM(AN391:AN394)</f>
        <v>0</v>
      </c>
      <c r="AO390" s="181">
        <f t="shared" ref="AO390" si="1097">SUM(AO391:AO394)</f>
        <v>2</v>
      </c>
      <c r="AP390" s="263">
        <f t="shared" ref="AP390" si="1098">SUM(AP391:AP394)</f>
        <v>2</v>
      </c>
    </row>
    <row r="391" spans="1:42" s="92" customFormat="1" ht="12.75" customHeight="1">
      <c r="A391" s="196" t="s">
        <v>54</v>
      </c>
      <c r="B391" s="511" t="s">
        <v>50</v>
      </c>
      <c r="C391" s="512"/>
      <c r="D391" s="218">
        <f t="shared" si="902"/>
        <v>375</v>
      </c>
      <c r="E391" s="504">
        <f t="shared" ref="E391:E392" si="1099">+I391+L391+N391+P391+R391+T391+AA391</f>
        <v>15</v>
      </c>
      <c r="F391" s="505"/>
      <c r="G391" s="504">
        <f t="shared" ref="G391:G392" si="1100">+K391+M391+O391+Q391+S391+U391+AB391</f>
        <v>15</v>
      </c>
      <c r="H391" s="505"/>
      <c r="I391" s="502"/>
      <c r="J391" s="503"/>
      <c r="K391" s="135"/>
      <c r="L391" s="135"/>
      <c r="M391" s="135"/>
      <c r="N391" s="129">
        <v>15</v>
      </c>
      <c r="O391" s="129">
        <v>15</v>
      </c>
      <c r="P391" s="135"/>
      <c r="Q391" s="135"/>
      <c r="R391" s="135"/>
      <c r="S391" s="135"/>
      <c r="T391" s="135"/>
      <c r="U391" s="135"/>
      <c r="V391" s="123" t="str">
        <f>+A391</f>
        <v>IE7533-28</v>
      </c>
      <c r="W391" s="508" t="str">
        <f>+B391</f>
        <v>Оёмол бүтээгдэхүүний оёдолчин</v>
      </c>
      <c r="X391" s="509"/>
      <c r="Y391" s="510"/>
      <c r="Z391" s="184">
        <f t="shared" si="901"/>
        <v>375</v>
      </c>
      <c r="AA391" s="135"/>
      <c r="AB391" s="135"/>
      <c r="AC391" s="45">
        <f t="shared" ref="AC391:AC392" si="1101">+AE391+AG391+AI391</f>
        <v>9</v>
      </c>
      <c r="AD391" s="45">
        <f t="shared" ref="AD391:AD392" si="1102">+AF391+AH391+AJ391</f>
        <v>9</v>
      </c>
      <c r="AE391" s="129"/>
      <c r="AF391" s="129"/>
      <c r="AG391" s="118">
        <v>9</v>
      </c>
      <c r="AH391" s="118">
        <v>9</v>
      </c>
      <c r="AI391" s="129"/>
      <c r="AJ391" s="129"/>
      <c r="AK391" s="86">
        <f t="shared" ref="AK391:AK392" si="1103">+AM391+AO391</f>
        <v>0</v>
      </c>
      <c r="AL391" s="86">
        <f t="shared" ref="AL391:AL392" si="1104">+AN391+AP391</f>
        <v>0</v>
      </c>
      <c r="AM391" s="42"/>
      <c r="AN391" s="42"/>
      <c r="AO391" s="42"/>
      <c r="AP391" s="258"/>
    </row>
    <row r="392" spans="1:42" s="92" customFormat="1" ht="12.75" customHeight="1">
      <c r="A392" s="196" t="s">
        <v>282</v>
      </c>
      <c r="B392" s="511" t="s">
        <v>283</v>
      </c>
      <c r="C392" s="512"/>
      <c r="D392" s="218">
        <f t="shared" si="902"/>
        <v>376</v>
      </c>
      <c r="E392" s="504">
        <f t="shared" si="1099"/>
        <v>15</v>
      </c>
      <c r="F392" s="505"/>
      <c r="G392" s="504">
        <f t="shared" si="1100"/>
        <v>11</v>
      </c>
      <c r="H392" s="505"/>
      <c r="I392" s="502"/>
      <c r="J392" s="503"/>
      <c r="K392" s="135"/>
      <c r="L392" s="135"/>
      <c r="M392" s="135"/>
      <c r="N392" s="129">
        <v>15</v>
      </c>
      <c r="O392" s="129">
        <v>11</v>
      </c>
      <c r="P392" s="135"/>
      <c r="Q392" s="135"/>
      <c r="R392" s="135"/>
      <c r="S392" s="135"/>
      <c r="T392" s="135"/>
      <c r="U392" s="135"/>
      <c r="V392" s="165" t="str">
        <f t="shared" ref="V392:V394" si="1105">+A392</f>
        <v>AM7317-11</v>
      </c>
      <c r="W392" s="508" t="str">
        <f t="shared" ref="W392:W394" si="1106">+B392</f>
        <v>Бэлэг дурсгалын зүйл урлаач</v>
      </c>
      <c r="X392" s="509"/>
      <c r="Y392" s="510"/>
      <c r="Z392" s="184">
        <f t="shared" si="901"/>
        <v>376</v>
      </c>
      <c r="AA392" s="135"/>
      <c r="AB392" s="135"/>
      <c r="AC392" s="45">
        <f t="shared" si="1101"/>
        <v>8</v>
      </c>
      <c r="AD392" s="45">
        <f t="shared" si="1102"/>
        <v>8</v>
      </c>
      <c r="AE392" s="129"/>
      <c r="AF392" s="129"/>
      <c r="AG392" s="118">
        <v>8</v>
      </c>
      <c r="AH392" s="118">
        <v>8</v>
      </c>
      <c r="AI392" s="129"/>
      <c r="AJ392" s="129"/>
      <c r="AK392" s="86">
        <f t="shared" si="1103"/>
        <v>0</v>
      </c>
      <c r="AL392" s="86">
        <f t="shared" si="1104"/>
        <v>0</v>
      </c>
      <c r="AM392" s="42"/>
      <c r="AN392" s="42"/>
      <c r="AO392" s="42"/>
      <c r="AP392" s="258"/>
    </row>
    <row r="393" spans="1:42" s="92" customFormat="1">
      <c r="A393" s="196" t="s">
        <v>185</v>
      </c>
      <c r="B393" s="511" t="s">
        <v>51</v>
      </c>
      <c r="C393" s="512"/>
      <c r="D393" s="218">
        <f t="shared" si="902"/>
        <v>377</v>
      </c>
      <c r="E393" s="504">
        <f t="shared" ref="E393:E394" si="1107">+I393+L393+N393+P393+R393+T393+AA393</f>
        <v>15</v>
      </c>
      <c r="F393" s="505"/>
      <c r="G393" s="504">
        <f t="shared" ref="G393:G394" si="1108">+K393+M393+O393+Q393+S393+U393+AB393</f>
        <v>15</v>
      </c>
      <c r="H393" s="505"/>
      <c r="I393" s="502"/>
      <c r="J393" s="503"/>
      <c r="K393" s="135"/>
      <c r="L393" s="135"/>
      <c r="M393" s="135"/>
      <c r="N393" s="129">
        <v>15</v>
      </c>
      <c r="O393" s="129">
        <v>15</v>
      </c>
      <c r="P393" s="135"/>
      <c r="Q393" s="135"/>
      <c r="R393" s="135"/>
      <c r="S393" s="135"/>
      <c r="T393" s="135"/>
      <c r="U393" s="135"/>
      <c r="V393" s="165" t="str">
        <f t="shared" si="1105"/>
        <v>IF5120-11</v>
      </c>
      <c r="W393" s="508" t="str">
        <f t="shared" si="1106"/>
        <v>Тогооч</v>
      </c>
      <c r="X393" s="509"/>
      <c r="Y393" s="510"/>
      <c r="Z393" s="184">
        <f t="shared" si="901"/>
        <v>377</v>
      </c>
      <c r="AA393" s="135"/>
      <c r="AB393" s="135"/>
      <c r="AC393" s="45">
        <f t="shared" ref="AC393:AC394" si="1109">+AE393+AG393+AI393</f>
        <v>7</v>
      </c>
      <c r="AD393" s="45">
        <f t="shared" ref="AD393:AD394" si="1110">+AF393+AH393+AJ393</f>
        <v>4</v>
      </c>
      <c r="AE393" s="129"/>
      <c r="AF393" s="129"/>
      <c r="AG393" s="118">
        <v>7</v>
      </c>
      <c r="AH393" s="118">
        <v>4</v>
      </c>
      <c r="AI393" s="129"/>
      <c r="AJ393" s="129"/>
      <c r="AK393" s="86">
        <f t="shared" ref="AK393:AK394" si="1111">+AM393+AO393</f>
        <v>2</v>
      </c>
      <c r="AL393" s="86">
        <f t="shared" ref="AL393:AL394" si="1112">+AN393+AP393</f>
        <v>2</v>
      </c>
      <c r="AM393" s="42"/>
      <c r="AN393" s="42"/>
      <c r="AO393" s="42">
        <v>2</v>
      </c>
      <c r="AP393" s="258">
        <v>2</v>
      </c>
    </row>
    <row r="394" spans="1:42" s="92" customFormat="1">
      <c r="A394" s="112" t="s">
        <v>211</v>
      </c>
      <c r="B394" s="513" t="s">
        <v>212</v>
      </c>
      <c r="C394" s="514"/>
      <c r="D394" s="218">
        <f t="shared" si="902"/>
        <v>378</v>
      </c>
      <c r="E394" s="504">
        <f t="shared" si="1107"/>
        <v>15</v>
      </c>
      <c r="F394" s="505"/>
      <c r="G394" s="504">
        <f t="shared" si="1108"/>
        <v>0</v>
      </c>
      <c r="H394" s="505"/>
      <c r="I394" s="502"/>
      <c r="J394" s="503"/>
      <c r="K394" s="135"/>
      <c r="L394" s="135"/>
      <c r="M394" s="135"/>
      <c r="N394" s="129">
        <v>15</v>
      </c>
      <c r="O394" s="129">
        <v>0</v>
      </c>
      <c r="P394" s="135"/>
      <c r="Q394" s="135"/>
      <c r="R394" s="135"/>
      <c r="S394" s="135"/>
      <c r="T394" s="135"/>
      <c r="U394" s="135"/>
      <c r="V394" s="165" t="str">
        <f t="shared" si="1105"/>
        <v>CF7115-24</v>
      </c>
      <c r="W394" s="508" t="str">
        <f t="shared" si="1106"/>
        <v>Модон эдлэлийн мужаан</v>
      </c>
      <c r="X394" s="509"/>
      <c r="Y394" s="510"/>
      <c r="Z394" s="184">
        <f t="shared" si="901"/>
        <v>378</v>
      </c>
      <c r="AA394" s="135"/>
      <c r="AB394" s="135"/>
      <c r="AC394" s="45">
        <f t="shared" si="1109"/>
        <v>8</v>
      </c>
      <c r="AD394" s="45">
        <f t="shared" si="1110"/>
        <v>0</v>
      </c>
      <c r="AE394" s="129"/>
      <c r="AF394" s="129"/>
      <c r="AG394" s="118">
        <v>8</v>
      </c>
      <c r="AH394" s="118"/>
      <c r="AI394" s="129"/>
      <c r="AJ394" s="129"/>
      <c r="AK394" s="86">
        <f t="shared" si="1111"/>
        <v>0</v>
      </c>
      <c r="AL394" s="86">
        <f t="shared" si="1112"/>
        <v>0</v>
      </c>
      <c r="AM394" s="42"/>
      <c r="AN394" s="42"/>
      <c r="AO394" s="42"/>
      <c r="AP394" s="258"/>
    </row>
    <row r="395" spans="1:42" s="87" customFormat="1" ht="18" customHeight="1">
      <c r="A395" s="527" t="s">
        <v>560</v>
      </c>
      <c r="B395" s="528"/>
      <c r="C395" s="529"/>
      <c r="D395" s="250">
        <f t="shared" si="902"/>
        <v>379</v>
      </c>
      <c r="E395" s="530">
        <f>SUM(E396:F398)</f>
        <v>123</v>
      </c>
      <c r="F395" s="531"/>
      <c r="G395" s="530">
        <f t="shared" ref="G395" si="1113">SUM(G396:H398)</f>
        <v>110</v>
      </c>
      <c r="H395" s="531"/>
      <c r="I395" s="530">
        <f t="shared" ref="I395" si="1114">SUM(I396:J398)</f>
        <v>0</v>
      </c>
      <c r="J395" s="531"/>
      <c r="K395" s="181">
        <f>SUM(K396:K398)</f>
        <v>0</v>
      </c>
      <c r="L395" s="181">
        <f t="shared" ref="L395:U395" si="1115">SUM(L396:L398)</f>
        <v>0</v>
      </c>
      <c r="M395" s="181">
        <f t="shared" si="1115"/>
        <v>0</v>
      </c>
      <c r="N395" s="181">
        <f t="shared" si="1115"/>
        <v>123</v>
      </c>
      <c r="O395" s="181">
        <f t="shared" si="1115"/>
        <v>110</v>
      </c>
      <c r="P395" s="181">
        <f t="shared" si="1115"/>
        <v>0</v>
      </c>
      <c r="Q395" s="181">
        <f t="shared" si="1115"/>
        <v>0</v>
      </c>
      <c r="R395" s="181">
        <f t="shared" si="1115"/>
        <v>0</v>
      </c>
      <c r="S395" s="181">
        <f t="shared" si="1115"/>
        <v>0</v>
      </c>
      <c r="T395" s="181">
        <f t="shared" si="1115"/>
        <v>0</v>
      </c>
      <c r="U395" s="181">
        <f t="shared" si="1115"/>
        <v>0</v>
      </c>
      <c r="V395" s="535" t="str">
        <f t="shared" si="409"/>
        <v>39."Этүгэн" МСҮТ</v>
      </c>
      <c r="W395" s="536"/>
      <c r="X395" s="536"/>
      <c r="Y395" s="537"/>
      <c r="Z395" s="256">
        <f t="shared" si="901"/>
        <v>379</v>
      </c>
      <c r="AA395" s="181">
        <f>SUM(AA396:AA398)</f>
        <v>0</v>
      </c>
      <c r="AB395" s="181">
        <f t="shared" ref="AB395" si="1116">SUM(AB396:AB398)</f>
        <v>0</v>
      </c>
      <c r="AC395" s="181">
        <f t="shared" ref="AC395" si="1117">SUM(AC396:AC398)</f>
        <v>25</v>
      </c>
      <c r="AD395" s="181">
        <f t="shared" ref="AD395" si="1118">SUM(AD396:AD398)</f>
        <v>25</v>
      </c>
      <c r="AE395" s="181">
        <f t="shared" ref="AE395" si="1119">SUM(AE396:AE398)</f>
        <v>0</v>
      </c>
      <c r="AF395" s="181">
        <f t="shared" ref="AF395" si="1120">SUM(AF396:AF398)</f>
        <v>0</v>
      </c>
      <c r="AG395" s="181">
        <f t="shared" ref="AG395" si="1121">SUM(AG396:AG398)</f>
        <v>25</v>
      </c>
      <c r="AH395" s="181">
        <f t="shared" ref="AH395" si="1122">SUM(AH396:AH398)</f>
        <v>25</v>
      </c>
      <c r="AI395" s="181">
        <f t="shared" ref="AI395" si="1123">SUM(AI396:AI398)</f>
        <v>0</v>
      </c>
      <c r="AJ395" s="181">
        <f t="shared" ref="AJ395" si="1124">SUM(AJ396:AJ398)</f>
        <v>0</v>
      </c>
      <c r="AK395" s="181">
        <f t="shared" ref="AK395" si="1125">SUM(AK396:AK398)</f>
        <v>0</v>
      </c>
      <c r="AL395" s="181">
        <f>SUM(AL396:AL398)</f>
        <v>0</v>
      </c>
      <c r="AM395" s="181">
        <f t="shared" ref="AM395" si="1126">SUM(AM396:AM398)</f>
        <v>0</v>
      </c>
      <c r="AN395" s="181">
        <f t="shared" ref="AN395" si="1127">SUM(AN396:AN398)</f>
        <v>0</v>
      </c>
      <c r="AO395" s="181">
        <f t="shared" ref="AO395" si="1128">SUM(AO396:AO398)</f>
        <v>0</v>
      </c>
      <c r="AP395" s="263">
        <f t="shared" ref="AP395" si="1129">SUM(AP396:AP398)</f>
        <v>0</v>
      </c>
    </row>
    <row r="396" spans="1:42" s="92" customFormat="1">
      <c r="A396" s="196" t="s">
        <v>185</v>
      </c>
      <c r="B396" s="511" t="s">
        <v>51</v>
      </c>
      <c r="C396" s="512"/>
      <c r="D396" s="218">
        <f t="shared" si="902"/>
        <v>380</v>
      </c>
      <c r="E396" s="504">
        <f t="shared" ref="E396:E398" si="1130">+I396+L396+N396+P396+R396+T396+AA396</f>
        <v>2</v>
      </c>
      <c r="F396" s="505"/>
      <c r="G396" s="504">
        <f t="shared" ref="G396:G398" si="1131">+K396+M396+O396+Q396+S396+U396+AB396</f>
        <v>2</v>
      </c>
      <c r="H396" s="505"/>
      <c r="I396" s="502"/>
      <c r="J396" s="503"/>
      <c r="K396" s="135"/>
      <c r="L396" s="135"/>
      <c r="M396" s="135"/>
      <c r="N396" s="134">
        <v>2</v>
      </c>
      <c r="O396" s="134">
        <v>2</v>
      </c>
      <c r="P396" s="135"/>
      <c r="Q396" s="135"/>
      <c r="R396" s="135"/>
      <c r="S396" s="135"/>
      <c r="T396" s="135"/>
      <c r="U396" s="135"/>
      <c r="V396" s="123" t="str">
        <f>+A396</f>
        <v>IF5120-11</v>
      </c>
      <c r="W396" s="432" t="str">
        <f>+B396</f>
        <v>Тогооч</v>
      </c>
      <c r="X396" s="432"/>
      <c r="Y396" s="432"/>
      <c r="Z396" s="184">
        <f t="shared" si="901"/>
        <v>380</v>
      </c>
      <c r="AA396" s="135"/>
      <c r="AB396" s="135"/>
      <c r="AC396" s="45">
        <f t="shared" ref="AC396:AC397" si="1132">+AE396+AG396+AI396</f>
        <v>0</v>
      </c>
      <c r="AD396" s="45">
        <f t="shared" ref="AD396:AD397" si="1133">+AF396+AH396+AJ396</f>
        <v>0</v>
      </c>
      <c r="AE396" s="129"/>
      <c r="AF396" s="129"/>
      <c r="AG396" s="129">
        <v>0</v>
      </c>
      <c r="AH396" s="129">
        <v>0</v>
      </c>
      <c r="AI396" s="129"/>
      <c r="AJ396" s="129"/>
      <c r="AK396" s="86">
        <f t="shared" ref="AK396:AK398" si="1134">+AM396+AO396</f>
        <v>0</v>
      </c>
      <c r="AL396" s="86">
        <f t="shared" ref="AL396:AL398" si="1135">+AN396+AP396</f>
        <v>0</v>
      </c>
      <c r="AM396" s="42"/>
      <c r="AN396" s="42"/>
      <c r="AO396" s="42"/>
      <c r="AP396" s="258"/>
    </row>
    <row r="397" spans="1:42" s="92" customFormat="1">
      <c r="A397" s="154" t="s">
        <v>433</v>
      </c>
      <c r="B397" s="532" t="s">
        <v>428</v>
      </c>
      <c r="C397" s="533"/>
      <c r="D397" s="218">
        <f t="shared" si="902"/>
        <v>381</v>
      </c>
      <c r="E397" s="504">
        <f t="shared" si="1130"/>
        <v>82</v>
      </c>
      <c r="F397" s="505"/>
      <c r="G397" s="504">
        <f t="shared" si="1131"/>
        <v>80</v>
      </c>
      <c r="H397" s="505"/>
      <c r="I397" s="502"/>
      <c r="J397" s="503"/>
      <c r="K397" s="135"/>
      <c r="L397" s="135"/>
      <c r="M397" s="135"/>
      <c r="N397" s="134">
        <v>82</v>
      </c>
      <c r="O397" s="134">
        <v>80</v>
      </c>
      <c r="P397" s="135"/>
      <c r="Q397" s="135"/>
      <c r="R397" s="135"/>
      <c r="S397" s="135"/>
      <c r="T397" s="135"/>
      <c r="U397" s="135"/>
      <c r="V397" s="123" t="str">
        <f t="shared" ref="V397:V398" si="1136">+A397</f>
        <v>HO5321-12</v>
      </c>
      <c r="W397" s="432" t="str">
        <f t="shared" ref="W397:W398" si="1137">+B397</f>
        <v>Туслах сувилагч</v>
      </c>
      <c r="X397" s="432"/>
      <c r="Y397" s="432"/>
      <c r="Z397" s="184">
        <f t="shared" si="901"/>
        <v>381</v>
      </c>
      <c r="AA397" s="135"/>
      <c r="AB397" s="135"/>
      <c r="AC397" s="45">
        <f t="shared" si="1132"/>
        <v>20</v>
      </c>
      <c r="AD397" s="45">
        <f t="shared" si="1133"/>
        <v>20</v>
      </c>
      <c r="AE397" s="129"/>
      <c r="AF397" s="129"/>
      <c r="AG397" s="129">
        <v>20</v>
      </c>
      <c r="AH397" s="129">
        <v>20</v>
      </c>
      <c r="AI397" s="129"/>
      <c r="AJ397" s="129"/>
      <c r="AK397" s="86">
        <f t="shared" si="1134"/>
        <v>0</v>
      </c>
      <c r="AL397" s="86">
        <f t="shared" si="1135"/>
        <v>0</v>
      </c>
      <c r="AM397" s="42"/>
      <c r="AN397" s="42"/>
      <c r="AO397" s="42"/>
      <c r="AP397" s="258"/>
    </row>
    <row r="398" spans="1:42" s="92" customFormat="1">
      <c r="A398" s="212" t="s">
        <v>434</v>
      </c>
      <c r="B398" s="513" t="s">
        <v>469</v>
      </c>
      <c r="C398" s="514"/>
      <c r="D398" s="218">
        <f t="shared" si="902"/>
        <v>382</v>
      </c>
      <c r="E398" s="504">
        <f t="shared" si="1130"/>
        <v>39</v>
      </c>
      <c r="F398" s="505"/>
      <c r="G398" s="504">
        <f t="shared" si="1131"/>
        <v>28</v>
      </c>
      <c r="H398" s="505"/>
      <c r="I398" s="502"/>
      <c r="J398" s="503"/>
      <c r="K398" s="135"/>
      <c r="L398" s="135"/>
      <c r="M398" s="135"/>
      <c r="N398" s="134">
        <v>39</v>
      </c>
      <c r="O398" s="134">
        <v>28</v>
      </c>
      <c r="P398" s="135"/>
      <c r="Q398" s="135"/>
      <c r="R398" s="135"/>
      <c r="S398" s="135"/>
      <c r="T398" s="135"/>
      <c r="U398" s="135"/>
      <c r="V398" s="123" t="str">
        <f t="shared" si="1136"/>
        <v>HO5321-15</v>
      </c>
      <c r="W398" s="432" t="str">
        <f t="shared" si="1137"/>
        <v>Эмчилгээний бариа засалч</v>
      </c>
      <c r="X398" s="432"/>
      <c r="Y398" s="432"/>
      <c r="Z398" s="184">
        <f t="shared" si="901"/>
        <v>382</v>
      </c>
      <c r="AA398" s="135"/>
      <c r="AB398" s="135"/>
      <c r="AC398" s="45">
        <f t="shared" ref="AC398" si="1138">+AE398+AG398+AI398</f>
        <v>5</v>
      </c>
      <c r="AD398" s="45">
        <f t="shared" ref="AD398" si="1139">+AF398+AH398+AJ398</f>
        <v>5</v>
      </c>
      <c r="AE398" s="129"/>
      <c r="AF398" s="129"/>
      <c r="AG398" s="129">
        <v>5</v>
      </c>
      <c r="AH398" s="129">
        <v>5</v>
      </c>
      <c r="AI398" s="129"/>
      <c r="AJ398" s="129"/>
      <c r="AK398" s="86">
        <f t="shared" si="1134"/>
        <v>0</v>
      </c>
      <c r="AL398" s="86">
        <f t="shared" si="1135"/>
        <v>0</v>
      </c>
      <c r="AM398" s="42"/>
      <c r="AN398" s="42"/>
      <c r="AO398" s="42"/>
      <c r="AP398" s="258"/>
    </row>
    <row r="399" spans="1:42" s="87" customFormat="1">
      <c r="A399" s="527" t="s">
        <v>561</v>
      </c>
      <c r="B399" s="528"/>
      <c r="C399" s="529"/>
      <c r="D399" s="250">
        <f t="shared" si="902"/>
        <v>383</v>
      </c>
      <c r="E399" s="530">
        <f>SUM(E400:F402)</f>
        <v>34</v>
      </c>
      <c r="F399" s="531"/>
      <c r="G399" s="530">
        <f t="shared" ref="G399" si="1140">SUM(G400:H402)</f>
        <v>13</v>
      </c>
      <c r="H399" s="531"/>
      <c r="I399" s="530">
        <f t="shared" ref="I399" si="1141">SUM(I400:J402)</f>
        <v>0</v>
      </c>
      <c r="J399" s="531"/>
      <c r="K399" s="170">
        <f>SUM(K400:K402)</f>
        <v>0</v>
      </c>
      <c r="L399" s="170">
        <f t="shared" ref="L399:U399" si="1142">SUM(L400:L402)</f>
        <v>0</v>
      </c>
      <c r="M399" s="170">
        <f t="shared" si="1142"/>
        <v>0</v>
      </c>
      <c r="N399" s="170">
        <f t="shared" si="1142"/>
        <v>34</v>
      </c>
      <c r="O399" s="170">
        <f t="shared" si="1142"/>
        <v>13</v>
      </c>
      <c r="P399" s="170">
        <f t="shared" si="1142"/>
        <v>0</v>
      </c>
      <c r="Q399" s="170">
        <f t="shared" si="1142"/>
        <v>0</v>
      </c>
      <c r="R399" s="170">
        <f t="shared" si="1142"/>
        <v>0</v>
      </c>
      <c r="S399" s="170">
        <f t="shared" si="1142"/>
        <v>0</v>
      </c>
      <c r="T399" s="170">
        <f t="shared" si="1142"/>
        <v>0</v>
      </c>
      <c r="U399" s="170">
        <f t="shared" si="1142"/>
        <v>0</v>
      </c>
      <c r="V399" s="535" t="str">
        <f t="shared" si="409"/>
        <v>40.Өмнөговь аймаг дахь "Скиллстек" МСҮТ</v>
      </c>
      <c r="W399" s="536"/>
      <c r="X399" s="536"/>
      <c r="Y399" s="537"/>
      <c r="Z399" s="256">
        <f t="shared" si="901"/>
        <v>383</v>
      </c>
      <c r="AA399" s="170">
        <f>SUM(AA400:AA402)</f>
        <v>0</v>
      </c>
      <c r="AB399" s="170">
        <f t="shared" ref="AB399" si="1143">SUM(AB400:AB402)</f>
        <v>0</v>
      </c>
      <c r="AC399" s="170">
        <f t="shared" ref="AC399" si="1144">SUM(AC400:AC402)</f>
        <v>34</v>
      </c>
      <c r="AD399" s="170">
        <f t="shared" ref="AD399" si="1145">SUM(AD400:AD402)</f>
        <v>13</v>
      </c>
      <c r="AE399" s="170">
        <f t="shared" ref="AE399" si="1146">SUM(AE400:AE402)</f>
        <v>0</v>
      </c>
      <c r="AF399" s="170">
        <f t="shared" ref="AF399" si="1147">SUM(AF400:AF402)</f>
        <v>0</v>
      </c>
      <c r="AG399" s="170">
        <f t="shared" ref="AG399" si="1148">SUM(AG400:AG402)</f>
        <v>34</v>
      </c>
      <c r="AH399" s="170">
        <f t="shared" ref="AH399" si="1149">SUM(AH400:AH402)</f>
        <v>13</v>
      </c>
      <c r="AI399" s="170">
        <f t="shared" ref="AI399" si="1150">SUM(AI400:AI402)</f>
        <v>0</v>
      </c>
      <c r="AJ399" s="170">
        <f t="shared" ref="AJ399" si="1151">SUM(AJ400:AJ402)</f>
        <v>0</v>
      </c>
      <c r="AK399" s="170">
        <f t="shared" ref="AK399" si="1152">SUM(AK400:AK402)</f>
        <v>0</v>
      </c>
      <c r="AL399" s="170">
        <f>SUM(AL400:AL402)</f>
        <v>0</v>
      </c>
      <c r="AM399" s="170">
        <f t="shared" ref="AM399" si="1153">SUM(AM400:AM402)</f>
        <v>0</v>
      </c>
      <c r="AN399" s="170">
        <f t="shared" ref="AN399" si="1154">SUM(AN400:AN402)</f>
        <v>0</v>
      </c>
      <c r="AO399" s="170">
        <f t="shared" ref="AO399" si="1155">SUM(AO400:AO402)</f>
        <v>0</v>
      </c>
      <c r="AP399" s="211">
        <f t="shared" ref="AP399" si="1156">SUM(AP400:AP402)</f>
        <v>0</v>
      </c>
    </row>
    <row r="400" spans="1:42" s="92" customFormat="1">
      <c r="A400" s="196" t="s">
        <v>163</v>
      </c>
      <c r="B400" s="511" t="s">
        <v>53</v>
      </c>
      <c r="C400" s="512"/>
      <c r="D400" s="218">
        <f t="shared" si="902"/>
        <v>384</v>
      </c>
      <c r="E400" s="504">
        <f t="shared" ref="E400:E402" si="1157">+I400+L400+N400+P400+R400+T400+AA400</f>
        <v>9</v>
      </c>
      <c r="F400" s="505"/>
      <c r="G400" s="504">
        <f t="shared" ref="G400:G402" si="1158">+K400+M400+O400+Q400+S400+U400+AB400</f>
        <v>2</v>
      </c>
      <c r="H400" s="505"/>
      <c r="I400" s="502"/>
      <c r="J400" s="503"/>
      <c r="K400" s="135"/>
      <c r="L400" s="135"/>
      <c r="M400" s="135"/>
      <c r="N400" s="129">
        <v>9</v>
      </c>
      <c r="O400" s="129">
        <v>2</v>
      </c>
      <c r="P400" s="129"/>
      <c r="Q400" s="129"/>
      <c r="R400" s="129"/>
      <c r="S400" s="129"/>
      <c r="T400" s="129"/>
      <c r="U400" s="129"/>
      <c r="V400" s="117" t="str">
        <f>+A400</f>
        <v>IM7212-14</v>
      </c>
      <c r="W400" s="432" t="str">
        <f>+B400</f>
        <v>Гагнуурчин</v>
      </c>
      <c r="X400" s="432"/>
      <c r="Y400" s="432"/>
      <c r="Z400" s="184">
        <f t="shared" si="901"/>
        <v>384</v>
      </c>
      <c r="AA400" s="135"/>
      <c r="AB400" s="135"/>
      <c r="AC400" s="45">
        <f t="shared" ref="AC400:AC402" si="1159">+AE400+AG400+AI400</f>
        <v>9</v>
      </c>
      <c r="AD400" s="45">
        <f t="shared" ref="AD400:AD402" si="1160">+AF400+AH400+AJ400</f>
        <v>2</v>
      </c>
      <c r="AE400" s="129"/>
      <c r="AF400" s="129"/>
      <c r="AG400" s="129">
        <v>9</v>
      </c>
      <c r="AH400" s="129">
        <v>2</v>
      </c>
      <c r="AI400" s="129"/>
      <c r="AJ400" s="129"/>
      <c r="AK400" s="86">
        <f t="shared" ref="AK400:AK402" si="1161">+AM400+AO400</f>
        <v>0</v>
      </c>
      <c r="AL400" s="86">
        <f t="shared" ref="AL400:AL402" si="1162">+AN400+AP400</f>
        <v>0</v>
      </c>
      <c r="AM400" s="42"/>
      <c r="AN400" s="42"/>
      <c r="AO400" s="42"/>
      <c r="AP400" s="258"/>
    </row>
    <row r="401" spans="1:42" s="92" customFormat="1">
      <c r="A401" s="120" t="s">
        <v>291</v>
      </c>
      <c r="B401" s="511" t="s">
        <v>277</v>
      </c>
      <c r="C401" s="512"/>
      <c r="D401" s="218">
        <f t="shared" si="902"/>
        <v>385</v>
      </c>
      <c r="E401" s="504">
        <f t="shared" si="1157"/>
        <v>12</v>
      </c>
      <c r="F401" s="505"/>
      <c r="G401" s="504">
        <f t="shared" si="1158"/>
        <v>6</v>
      </c>
      <c r="H401" s="505"/>
      <c r="I401" s="502"/>
      <c r="J401" s="503"/>
      <c r="K401" s="135"/>
      <c r="L401" s="135"/>
      <c r="M401" s="135"/>
      <c r="N401" s="129">
        <v>12</v>
      </c>
      <c r="O401" s="129">
        <v>6</v>
      </c>
      <c r="P401" s="129"/>
      <c r="Q401" s="129"/>
      <c r="R401" s="129"/>
      <c r="S401" s="129"/>
      <c r="T401" s="129"/>
      <c r="U401" s="129"/>
      <c r="V401" s="117" t="str">
        <f t="shared" ref="V401:V402" si="1163">+A401</f>
        <v xml:space="preserve">IM7411-11 </v>
      </c>
      <c r="W401" s="432" t="str">
        <f t="shared" ref="W401:W402" si="1164">+B401</f>
        <v>Цахилгаанчин</v>
      </c>
      <c r="X401" s="432"/>
      <c r="Y401" s="432"/>
      <c r="Z401" s="184">
        <f t="shared" si="901"/>
        <v>385</v>
      </c>
      <c r="AA401" s="135"/>
      <c r="AB401" s="135"/>
      <c r="AC401" s="45">
        <f t="shared" si="1159"/>
        <v>12</v>
      </c>
      <c r="AD401" s="45">
        <f t="shared" si="1160"/>
        <v>6</v>
      </c>
      <c r="AE401" s="129"/>
      <c r="AF401" s="129"/>
      <c r="AG401" s="129">
        <v>12</v>
      </c>
      <c r="AH401" s="129">
        <v>6</v>
      </c>
      <c r="AI401" s="129"/>
      <c r="AJ401" s="129"/>
      <c r="AK401" s="86">
        <f t="shared" si="1161"/>
        <v>0</v>
      </c>
      <c r="AL401" s="86">
        <f t="shared" si="1162"/>
        <v>0</v>
      </c>
      <c r="AM401" s="42"/>
      <c r="AN401" s="42"/>
      <c r="AO401" s="42"/>
      <c r="AP401" s="258"/>
    </row>
    <row r="402" spans="1:42" s="92" customFormat="1">
      <c r="A402" s="330" t="s">
        <v>190</v>
      </c>
      <c r="B402" s="566" t="s">
        <v>312</v>
      </c>
      <c r="C402" s="514"/>
      <c r="D402" s="218">
        <f t="shared" si="902"/>
        <v>386</v>
      </c>
      <c r="E402" s="504">
        <f t="shared" si="1157"/>
        <v>13</v>
      </c>
      <c r="F402" s="505"/>
      <c r="G402" s="504">
        <f t="shared" si="1158"/>
        <v>5</v>
      </c>
      <c r="H402" s="505"/>
      <c r="I402" s="502"/>
      <c r="J402" s="503"/>
      <c r="K402" s="135"/>
      <c r="L402" s="135"/>
      <c r="M402" s="135"/>
      <c r="N402" s="129">
        <v>13</v>
      </c>
      <c r="O402" s="129">
        <v>5</v>
      </c>
      <c r="P402" s="129"/>
      <c r="Q402" s="129"/>
      <c r="R402" s="129"/>
      <c r="S402" s="129"/>
      <c r="T402" s="129"/>
      <c r="U402" s="129"/>
      <c r="V402" s="117" t="str">
        <f t="shared" si="1163"/>
        <v>IM7233-18</v>
      </c>
      <c r="W402" s="432" t="str">
        <f t="shared" si="1164"/>
        <v>Үйлдвэрийн машин, тоног төхөөрөмжийн механик</v>
      </c>
      <c r="X402" s="432"/>
      <c r="Y402" s="432"/>
      <c r="Z402" s="184">
        <f t="shared" ref="Z402:Z465" si="1165">+D402</f>
        <v>386</v>
      </c>
      <c r="AA402" s="135"/>
      <c r="AB402" s="135"/>
      <c r="AC402" s="45">
        <f t="shared" si="1159"/>
        <v>13</v>
      </c>
      <c r="AD402" s="45">
        <f t="shared" si="1160"/>
        <v>5</v>
      </c>
      <c r="AE402" s="129"/>
      <c r="AF402" s="129"/>
      <c r="AG402" s="129">
        <v>13</v>
      </c>
      <c r="AH402" s="129">
        <v>5</v>
      </c>
      <c r="AI402" s="129"/>
      <c r="AJ402" s="129"/>
      <c r="AK402" s="86">
        <f t="shared" si="1161"/>
        <v>0</v>
      </c>
      <c r="AL402" s="86">
        <f t="shared" si="1162"/>
        <v>0</v>
      </c>
      <c r="AM402" s="42"/>
      <c r="AN402" s="42"/>
      <c r="AO402" s="42"/>
      <c r="AP402" s="258"/>
    </row>
    <row r="403" spans="1:42" s="87" customFormat="1">
      <c r="A403" s="527" t="s">
        <v>562</v>
      </c>
      <c r="B403" s="528"/>
      <c r="C403" s="529"/>
      <c r="D403" s="250">
        <f t="shared" ref="D403:D466" si="1166">+D402+1</f>
        <v>387</v>
      </c>
      <c r="E403" s="530">
        <f>SUM(E404:F407)</f>
        <v>70</v>
      </c>
      <c r="F403" s="531"/>
      <c r="G403" s="530">
        <f t="shared" ref="G403" si="1167">SUM(G404:H407)</f>
        <v>52</v>
      </c>
      <c r="H403" s="531"/>
      <c r="I403" s="530">
        <f t="shared" ref="I403" si="1168">SUM(I404:J407)</f>
        <v>0</v>
      </c>
      <c r="J403" s="531"/>
      <c r="K403" s="133">
        <f>SUM(K404:K407)</f>
        <v>0</v>
      </c>
      <c r="L403" s="133">
        <f t="shared" ref="L403:U403" si="1169">SUM(L404:L407)</f>
        <v>0</v>
      </c>
      <c r="M403" s="133">
        <f t="shared" si="1169"/>
        <v>0</v>
      </c>
      <c r="N403" s="133">
        <f t="shared" si="1169"/>
        <v>70</v>
      </c>
      <c r="O403" s="133">
        <f t="shared" si="1169"/>
        <v>52</v>
      </c>
      <c r="P403" s="133">
        <f t="shared" si="1169"/>
        <v>0</v>
      </c>
      <c r="Q403" s="133">
        <f t="shared" si="1169"/>
        <v>0</v>
      </c>
      <c r="R403" s="133">
        <f t="shared" si="1169"/>
        <v>0</v>
      </c>
      <c r="S403" s="133">
        <f t="shared" si="1169"/>
        <v>0</v>
      </c>
      <c r="T403" s="133">
        <f t="shared" si="1169"/>
        <v>0</v>
      </c>
      <c r="U403" s="133">
        <f t="shared" si="1169"/>
        <v>0</v>
      </c>
      <c r="V403" s="535" t="str">
        <f t="shared" si="409"/>
        <v>41."Монголын цогц сургалт хөгжлийн академи" НҮТББ-ын дэргэдэх МСҮТ</v>
      </c>
      <c r="W403" s="536"/>
      <c r="X403" s="536"/>
      <c r="Y403" s="537"/>
      <c r="Z403" s="256">
        <f t="shared" si="1165"/>
        <v>387</v>
      </c>
      <c r="AA403" s="133">
        <f t="shared" ref="AA403" si="1170">SUM(AA404:AA407)</f>
        <v>0</v>
      </c>
      <c r="AB403" s="133">
        <f t="shared" ref="AB403" si="1171">SUM(AB404:AB407)</f>
        <v>0</v>
      </c>
      <c r="AC403" s="133">
        <f t="shared" ref="AC403" si="1172">SUM(AC404:AC407)</f>
        <v>70</v>
      </c>
      <c r="AD403" s="133">
        <f t="shared" ref="AD403" si="1173">SUM(AD404:AD407)</f>
        <v>52</v>
      </c>
      <c r="AE403" s="133">
        <f t="shared" ref="AE403" si="1174">SUM(AE404:AE407)</f>
        <v>0</v>
      </c>
      <c r="AF403" s="133">
        <f t="shared" ref="AF403" si="1175">SUM(AF404:AF407)</f>
        <v>0</v>
      </c>
      <c r="AG403" s="133">
        <f t="shared" ref="AG403" si="1176">SUM(AG404:AG407)</f>
        <v>70</v>
      </c>
      <c r="AH403" s="133">
        <f t="shared" ref="AH403" si="1177">SUM(AH404:AH407)</f>
        <v>52</v>
      </c>
      <c r="AI403" s="133">
        <f t="shared" ref="AI403" si="1178">SUM(AI404:AI407)</f>
        <v>0</v>
      </c>
      <c r="AJ403" s="133">
        <f t="shared" ref="AJ403" si="1179">SUM(AJ404:AJ407)</f>
        <v>0</v>
      </c>
      <c r="AK403" s="133">
        <f t="shared" ref="AK403" si="1180">SUM(AK404:AK407)</f>
        <v>0</v>
      </c>
      <c r="AL403" s="133">
        <f t="shared" ref="AL403" si="1181">SUM(AL404:AL407)</f>
        <v>0</v>
      </c>
      <c r="AM403" s="133">
        <f t="shared" ref="AM403" si="1182">SUM(AM404:AM407)</f>
        <v>0</v>
      </c>
      <c r="AN403" s="133">
        <f t="shared" ref="AN403" si="1183">SUM(AN404:AN407)</f>
        <v>0</v>
      </c>
      <c r="AO403" s="133">
        <f t="shared" ref="AO403" si="1184">SUM(AO404:AO407)</f>
        <v>0</v>
      </c>
      <c r="AP403" s="211">
        <f t="shared" ref="AP403" si="1185">SUM(AP404:AP407)</f>
        <v>0</v>
      </c>
    </row>
    <row r="404" spans="1:42" s="92" customFormat="1" ht="12.75" customHeight="1">
      <c r="A404" s="196" t="s">
        <v>162</v>
      </c>
      <c r="B404" s="513" t="s">
        <v>249</v>
      </c>
      <c r="C404" s="514"/>
      <c r="D404" s="218">
        <f t="shared" si="1166"/>
        <v>388</v>
      </c>
      <c r="E404" s="504">
        <f t="shared" ref="E404:E405" si="1186">+I404+L404+N404+P404+R404+T404+AA404</f>
        <v>10</v>
      </c>
      <c r="F404" s="505"/>
      <c r="G404" s="504">
        <f t="shared" ref="G404:G405" si="1187">+K404+M404+O404+Q404+S404+U404+AB404</f>
        <v>6</v>
      </c>
      <c r="H404" s="505"/>
      <c r="I404" s="502"/>
      <c r="J404" s="503"/>
      <c r="K404" s="129"/>
      <c r="L404" s="129"/>
      <c r="M404" s="129"/>
      <c r="N404" s="129">
        <v>10</v>
      </c>
      <c r="O404" s="129">
        <v>6</v>
      </c>
      <c r="P404" s="129"/>
      <c r="Q404" s="129"/>
      <c r="R404" s="129"/>
      <c r="S404" s="129"/>
      <c r="T404" s="129"/>
      <c r="U404" s="129"/>
      <c r="V404" s="121" t="str">
        <f>+A404</f>
        <v>IO7421-16</v>
      </c>
      <c r="W404" s="526" t="str">
        <f>+B404</f>
        <v>Цахим тоног төхөөрөмжийн үйлчилгээний ажилтан</v>
      </c>
      <c r="X404" s="526"/>
      <c r="Y404" s="526"/>
      <c r="Z404" s="184">
        <f t="shared" si="1165"/>
        <v>388</v>
      </c>
      <c r="AA404" s="135"/>
      <c r="AB404" s="135"/>
      <c r="AC404" s="45">
        <f t="shared" ref="AC404:AC406" si="1188">+AE404+AG404+AI404</f>
        <v>10</v>
      </c>
      <c r="AD404" s="45">
        <f t="shared" ref="AD404:AD406" si="1189">+AF404+AH404+AJ404</f>
        <v>6</v>
      </c>
      <c r="AE404" s="129"/>
      <c r="AF404" s="129"/>
      <c r="AG404" s="129">
        <v>10</v>
      </c>
      <c r="AH404" s="129">
        <v>6</v>
      </c>
      <c r="AI404" s="129"/>
      <c r="AJ404" s="129"/>
      <c r="AK404" s="86">
        <f t="shared" ref="AK404:AK406" si="1190">+AM404+AO404</f>
        <v>0</v>
      </c>
      <c r="AL404" s="86">
        <f t="shared" ref="AL404:AL406" si="1191">+AN404+AP404</f>
        <v>0</v>
      </c>
      <c r="AM404" s="42"/>
      <c r="AN404" s="42"/>
      <c r="AO404" s="42"/>
      <c r="AP404" s="258"/>
    </row>
    <row r="405" spans="1:42" s="92" customFormat="1" ht="12.75" customHeight="1">
      <c r="A405" s="212" t="s">
        <v>181</v>
      </c>
      <c r="B405" s="513" t="s">
        <v>180</v>
      </c>
      <c r="C405" s="514"/>
      <c r="D405" s="218">
        <f t="shared" si="1166"/>
        <v>389</v>
      </c>
      <c r="E405" s="504">
        <f t="shared" si="1186"/>
        <v>20</v>
      </c>
      <c r="F405" s="505"/>
      <c r="G405" s="504">
        <f t="shared" si="1187"/>
        <v>15</v>
      </c>
      <c r="H405" s="505"/>
      <c r="I405" s="502"/>
      <c r="J405" s="503"/>
      <c r="K405" s="129"/>
      <c r="L405" s="129"/>
      <c r="M405" s="129"/>
      <c r="N405" s="129">
        <v>20</v>
      </c>
      <c r="O405" s="129">
        <v>15</v>
      </c>
      <c r="P405" s="129"/>
      <c r="Q405" s="129"/>
      <c r="R405" s="129"/>
      <c r="S405" s="129"/>
      <c r="T405" s="129"/>
      <c r="U405" s="129"/>
      <c r="V405" s="121" t="str">
        <f t="shared" ref="V405:V407" si="1192">+A405</f>
        <v>BF4311-17</v>
      </c>
      <c r="W405" s="526" t="str">
        <f t="shared" ref="W405:W407" si="1193">+B405</f>
        <v>Төлбөр тооцоо, цалин хөлсний нярав</v>
      </c>
      <c r="X405" s="526"/>
      <c r="Y405" s="526"/>
      <c r="Z405" s="184">
        <f t="shared" si="1165"/>
        <v>389</v>
      </c>
      <c r="AA405" s="135"/>
      <c r="AB405" s="135"/>
      <c r="AC405" s="45">
        <f t="shared" si="1188"/>
        <v>20</v>
      </c>
      <c r="AD405" s="45">
        <f t="shared" si="1189"/>
        <v>15</v>
      </c>
      <c r="AE405" s="129"/>
      <c r="AF405" s="129"/>
      <c r="AG405" s="129">
        <v>20</v>
      </c>
      <c r="AH405" s="129">
        <v>15</v>
      </c>
      <c r="AI405" s="129"/>
      <c r="AJ405" s="129"/>
      <c r="AK405" s="86">
        <f t="shared" si="1190"/>
        <v>0</v>
      </c>
      <c r="AL405" s="86">
        <f t="shared" si="1191"/>
        <v>0</v>
      </c>
      <c r="AM405" s="42"/>
      <c r="AN405" s="42"/>
      <c r="AO405" s="42"/>
      <c r="AP405" s="258"/>
    </row>
    <row r="406" spans="1:42" s="92" customFormat="1">
      <c r="A406" s="196" t="s">
        <v>182</v>
      </c>
      <c r="B406" s="511" t="s">
        <v>179</v>
      </c>
      <c r="C406" s="512"/>
      <c r="D406" s="218">
        <f t="shared" si="1166"/>
        <v>390</v>
      </c>
      <c r="E406" s="504">
        <f t="shared" ref="E406:E407" si="1194">+I406+L406+N406+P406+R406+T406+AA406</f>
        <v>20</v>
      </c>
      <c r="F406" s="505"/>
      <c r="G406" s="504">
        <f t="shared" ref="G406:G407" si="1195">+K406+M406+O406+Q406+S406+U406+AB406</f>
        <v>11</v>
      </c>
      <c r="H406" s="505"/>
      <c r="I406" s="502"/>
      <c r="J406" s="503"/>
      <c r="K406" s="129"/>
      <c r="L406" s="129"/>
      <c r="M406" s="129"/>
      <c r="N406" s="129">
        <v>20</v>
      </c>
      <c r="O406" s="129">
        <v>11</v>
      </c>
      <c r="P406" s="129"/>
      <c r="Q406" s="129"/>
      <c r="R406" s="129"/>
      <c r="S406" s="129"/>
      <c r="T406" s="129"/>
      <c r="U406" s="129"/>
      <c r="V406" s="121" t="str">
        <f t="shared" si="1192"/>
        <v>SO5141-11</v>
      </c>
      <c r="W406" s="526" t="str">
        <f t="shared" si="1193"/>
        <v>Үсчин</v>
      </c>
      <c r="X406" s="526"/>
      <c r="Y406" s="526"/>
      <c r="Z406" s="184">
        <f t="shared" si="1165"/>
        <v>390</v>
      </c>
      <c r="AA406" s="135"/>
      <c r="AB406" s="135"/>
      <c r="AC406" s="45">
        <f t="shared" si="1188"/>
        <v>20</v>
      </c>
      <c r="AD406" s="45">
        <f t="shared" si="1189"/>
        <v>11</v>
      </c>
      <c r="AE406" s="129"/>
      <c r="AF406" s="129"/>
      <c r="AG406" s="129">
        <v>20</v>
      </c>
      <c r="AH406" s="129">
        <v>11</v>
      </c>
      <c r="AI406" s="129"/>
      <c r="AJ406" s="129"/>
      <c r="AK406" s="86">
        <f t="shared" si="1190"/>
        <v>0</v>
      </c>
      <c r="AL406" s="86">
        <f t="shared" si="1191"/>
        <v>0</v>
      </c>
      <c r="AM406" s="42"/>
      <c r="AN406" s="42"/>
      <c r="AO406" s="42"/>
      <c r="AP406" s="258"/>
    </row>
    <row r="407" spans="1:42" s="92" customFormat="1">
      <c r="A407" s="196" t="s">
        <v>161</v>
      </c>
      <c r="B407" s="511" t="s">
        <v>60</v>
      </c>
      <c r="C407" s="512"/>
      <c r="D407" s="218">
        <f t="shared" si="1166"/>
        <v>391</v>
      </c>
      <c r="E407" s="504">
        <f t="shared" si="1194"/>
        <v>20</v>
      </c>
      <c r="F407" s="505"/>
      <c r="G407" s="504">
        <f t="shared" si="1195"/>
        <v>20</v>
      </c>
      <c r="H407" s="505"/>
      <c r="I407" s="502"/>
      <c r="J407" s="503"/>
      <c r="K407" s="129"/>
      <c r="L407" s="129"/>
      <c r="M407" s="129"/>
      <c r="N407" s="129">
        <v>20</v>
      </c>
      <c r="O407" s="129">
        <v>20</v>
      </c>
      <c r="P407" s="129"/>
      <c r="Q407" s="129"/>
      <c r="R407" s="129"/>
      <c r="S407" s="129"/>
      <c r="T407" s="129"/>
      <c r="U407" s="129"/>
      <c r="V407" s="121" t="str">
        <f t="shared" si="1192"/>
        <v>SO5142-11</v>
      </c>
      <c r="W407" s="526" t="str">
        <f t="shared" si="1193"/>
        <v>Гоо засалч</v>
      </c>
      <c r="X407" s="526"/>
      <c r="Y407" s="526"/>
      <c r="Z407" s="184">
        <f t="shared" si="1165"/>
        <v>391</v>
      </c>
      <c r="AA407" s="135"/>
      <c r="AB407" s="135"/>
      <c r="AC407" s="45">
        <f t="shared" ref="AC407" si="1196">+AE407+AG407+AI407</f>
        <v>20</v>
      </c>
      <c r="AD407" s="45">
        <f t="shared" ref="AD407" si="1197">+AF407+AH407+AJ407</f>
        <v>20</v>
      </c>
      <c r="AE407" s="129"/>
      <c r="AF407" s="129"/>
      <c r="AG407" s="129">
        <v>20</v>
      </c>
      <c r="AH407" s="129">
        <v>20</v>
      </c>
      <c r="AI407" s="129"/>
      <c r="AJ407" s="129"/>
      <c r="AK407" s="86">
        <f t="shared" ref="AK407" si="1198">+AM407+AO407</f>
        <v>0</v>
      </c>
      <c r="AL407" s="86">
        <f t="shared" ref="AL407" si="1199">+AN407+AP407</f>
        <v>0</v>
      </c>
      <c r="AM407" s="42"/>
      <c r="AN407" s="42"/>
      <c r="AO407" s="42"/>
      <c r="AP407" s="258"/>
    </row>
    <row r="408" spans="1:42" s="87" customFormat="1">
      <c r="A408" s="458" t="s">
        <v>153</v>
      </c>
      <c r="B408" s="534"/>
      <c r="C408" s="459"/>
      <c r="D408" s="39">
        <f t="shared" si="1166"/>
        <v>392</v>
      </c>
      <c r="E408" s="460">
        <f>+E409+E427+E444+E457+E478+E490+E509+E527+E542+E562+E587+E602+E622+E638+E653+E664+E692+E720+E733</f>
        <v>7193</v>
      </c>
      <c r="F408" s="460"/>
      <c r="G408" s="460">
        <f>+G409+G427+G444+G457+G478+G490+G509+G527+G542+G562+G587+G602+G622+G638+G653+G664+G692+G720+G733</f>
        <v>3062</v>
      </c>
      <c r="H408" s="460"/>
      <c r="I408" s="460">
        <f>+I409+I427+I444+I457+I478+I490+I509+I527+I542+I562+I587+I602+I622+I638+I653+I664+I692+I720+I733</f>
        <v>748</v>
      </c>
      <c r="J408" s="460"/>
      <c r="K408" s="169">
        <f t="shared" ref="K408:U408" si="1200">+K409+K427+K444+K457+K478+K490+K509+K527+K542+K562+K587+K602+K622+K638+K653+K664+K692+K720+K733</f>
        <v>276</v>
      </c>
      <c r="L408" s="169">
        <f t="shared" si="1200"/>
        <v>402</v>
      </c>
      <c r="M408" s="169">
        <f t="shared" si="1200"/>
        <v>165</v>
      </c>
      <c r="N408" s="169">
        <f t="shared" si="1200"/>
        <v>2629</v>
      </c>
      <c r="O408" s="169">
        <f t="shared" si="1200"/>
        <v>1349</v>
      </c>
      <c r="P408" s="169">
        <f t="shared" si="1200"/>
        <v>3178</v>
      </c>
      <c r="Q408" s="169">
        <f t="shared" si="1200"/>
        <v>1094</v>
      </c>
      <c r="R408" s="169">
        <f t="shared" si="1200"/>
        <v>86</v>
      </c>
      <c r="S408" s="169">
        <f t="shared" si="1200"/>
        <v>48</v>
      </c>
      <c r="T408" s="169">
        <f t="shared" si="1200"/>
        <v>30</v>
      </c>
      <c r="U408" s="169">
        <f t="shared" si="1200"/>
        <v>27</v>
      </c>
      <c r="V408" s="458" t="str">
        <f t="shared" si="409"/>
        <v>ТӨРИЙН КОЛЛЕЖ ДҮН-19</v>
      </c>
      <c r="W408" s="534"/>
      <c r="X408" s="534"/>
      <c r="Y408" s="459"/>
      <c r="Z408" s="255">
        <f t="shared" si="1165"/>
        <v>392</v>
      </c>
      <c r="AA408" s="169">
        <f t="shared" ref="AA408:AP408" si="1201">+AA409+AA427+AA444+AA457+AA478+AA490+AA509+AA527+AA542+AA562+AA587+AA602+AA622+AA638+AA653+AA664+AA692+AA720+AA733</f>
        <v>120</v>
      </c>
      <c r="AB408" s="169">
        <f t="shared" si="1201"/>
        <v>103</v>
      </c>
      <c r="AC408" s="169">
        <f t="shared" si="1201"/>
        <v>2859</v>
      </c>
      <c r="AD408" s="169">
        <f t="shared" si="1201"/>
        <v>1097</v>
      </c>
      <c r="AE408" s="169">
        <f t="shared" si="1201"/>
        <v>482</v>
      </c>
      <c r="AF408" s="169">
        <f t="shared" si="1201"/>
        <v>150</v>
      </c>
      <c r="AG408" s="169">
        <f t="shared" si="1201"/>
        <v>2160</v>
      </c>
      <c r="AH408" s="169">
        <f t="shared" si="1201"/>
        <v>800</v>
      </c>
      <c r="AI408" s="169">
        <f t="shared" si="1201"/>
        <v>217</v>
      </c>
      <c r="AJ408" s="169">
        <f t="shared" si="1201"/>
        <v>147</v>
      </c>
      <c r="AK408" s="169">
        <f t="shared" si="1201"/>
        <v>598</v>
      </c>
      <c r="AL408" s="169">
        <f t="shared" si="1201"/>
        <v>225</v>
      </c>
      <c r="AM408" s="169">
        <f t="shared" si="1201"/>
        <v>424</v>
      </c>
      <c r="AN408" s="169">
        <f t="shared" si="1201"/>
        <v>148</v>
      </c>
      <c r="AO408" s="169">
        <f t="shared" si="1201"/>
        <v>174</v>
      </c>
      <c r="AP408" s="227">
        <f t="shared" si="1201"/>
        <v>77</v>
      </c>
    </row>
    <row r="409" spans="1:42" s="87" customFormat="1">
      <c r="A409" s="527" t="s">
        <v>563</v>
      </c>
      <c r="B409" s="528"/>
      <c r="C409" s="529"/>
      <c r="D409" s="250">
        <f t="shared" si="1166"/>
        <v>393</v>
      </c>
      <c r="E409" s="530">
        <f>SUM(E410:F426)</f>
        <v>621</v>
      </c>
      <c r="F409" s="531"/>
      <c r="G409" s="530">
        <f t="shared" ref="G409" si="1202">SUM(G410:H426)</f>
        <v>79</v>
      </c>
      <c r="H409" s="531"/>
      <c r="I409" s="530">
        <f t="shared" ref="I409" si="1203">SUM(I410:J426)</f>
        <v>97</v>
      </c>
      <c r="J409" s="531"/>
      <c r="K409" s="170">
        <f>SUM(K410:K426)</f>
        <v>13</v>
      </c>
      <c r="L409" s="170">
        <f t="shared" ref="L409:U409" si="1204">SUM(L410:L426)</f>
        <v>0</v>
      </c>
      <c r="M409" s="170">
        <f t="shared" si="1204"/>
        <v>0</v>
      </c>
      <c r="N409" s="170">
        <f t="shared" si="1204"/>
        <v>73</v>
      </c>
      <c r="O409" s="170">
        <f t="shared" si="1204"/>
        <v>16</v>
      </c>
      <c r="P409" s="170">
        <f t="shared" si="1204"/>
        <v>431</v>
      </c>
      <c r="Q409" s="170">
        <f t="shared" si="1204"/>
        <v>50</v>
      </c>
      <c r="R409" s="170">
        <f t="shared" si="1204"/>
        <v>20</v>
      </c>
      <c r="S409" s="170">
        <f t="shared" si="1204"/>
        <v>0</v>
      </c>
      <c r="T409" s="170">
        <f t="shared" si="1204"/>
        <v>0</v>
      </c>
      <c r="U409" s="170">
        <f t="shared" si="1204"/>
        <v>0</v>
      </c>
      <c r="V409" s="535" t="str">
        <f t="shared" si="409"/>
        <v>42.Барилгын политехник коллеж</v>
      </c>
      <c r="W409" s="536"/>
      <c r="X409" s="536"/>
      <c r="Y409" s="537"/>
      <c r="Z409" s="256">
        <f t="shared" si="1165"/>
        <v>393</v>
      </c>
      <c r="AA409" s="170">
        <f>SUM(AA410:AA426)</f>
        <v>0</v>
      </c>
      <c r="AB409" s="170">
        <f t="shared" ref="AB409" si="1205">SUM(AB410:AB426)</f>
        <v>0</v>
      </c>
      <c r="AC409" s="170">
        <f t="shared" ref="AC409" si="1206">SUM(AC410:AC426)</f>
        <v>341</v>
      </c>
      <c r="AD409" s="170">
        <f t="shared" ref="AD409" si="1207">SUM(AD410:AD426)</f>
        <v>26</v>
      </c>
      <c r="AE409" s="170">
        <f t="shared" ref="AE409" si="1208">SUM(AE410:AE426)</f>
        <v>59</v>
      </c>
      <c r="AF409" s="170">
        <f t="shared" ref="AF409" si="1209">SUM(AF410:AF426)</f>
        <v>2</v>
      </c>
      <c r="AG409" s="170">
        <f t="shared" ref="AG409" si="1210">SUM(AG410:AG426)</f>
        <v>274</v>
      </c>
      <c r="AH409" s="170">
        <f t="shared" ref="AH409" si="1211">SUM(AH410:AH426)</f>
        <v>24</v>
      </c>
      <c r="AI409" s="170">
        <f t="shared" ref="AI409" si="1212">SUM(AI410:AI426)</f>
        <v>8</v>
      </c>
      <c r="AJ409" s="170">
        <f t="shared" ref="AJ409" si="1213">SUM(AJ410:AJ426)</f>
        <v>0</v>
      </c>
      <c r="AK409" s="170">
        <f t="shared" ref="AK409" si="1214">SUM(AK410:AK426)</f>
        <v>56</v>
      </c>
      <c r="AL409" s="170">
        <f>SUM(AL410:AL426)</f>
        <v>6</v>
      </c>
      <c r="AM409" s="170">
        <f t="shared" ref="AM409" si="1215">SUM(AM410:AM426)</f>
        <v>36</v>
      </c>
      <c r="AN409" s="170">
        <f t="shared" ref="AN409" si="1216">SUM(AN410:AN426)</f>
        <v>3</v>
      </c>
      <c r="AO409" s="170">
        <f t="shared" ref="AO409" si="1217">SUM(AO410:AO426)</f>
        <v>20</v>
      </c>
      <c r="AP409" s="211">
        <f t="shared" ref="AP409" si="1218">SUM(AP410:AP426)</f>
        <v>3</v>
      </c>
    </row>
    <row r="410" spans="1:42" s="92" customFormat="1" ht="12.75" customHeight="1">
      <c r="A410" s="351" t="s">
        <v>343</v>
      </c>
      <c r="B410" s="513" t="s">
        <v>360</v>
      </c>
      <c r="C410" s="514"/>
      <c r="D410" s="218">
        <f t="shared" si="1166"/>
        <v>394</v>
      </c>
      <c r="E410" s="504">
        <f t="shared" ref="E410:E415" si="1219">+I410+L410+N410+P410+R410+T410+AA410</f>
        <v>9</v>
      </c>
      <c r="F410" s="505"/>
      <c r="G410" s="504">
        <f t="shared" ref="G410:G415" si="1220">+K410+M410+O410+Q410+S410+U410+AB410</f>
        <v>0</v>
      </c>
      <c r="H410" s="505"/>
      <c r="I410" s="502"/>
      <c r="J410" s="503"/>
      <c r="K410" s="129"/>
      <c r="L410" s="129"/>
      <c r="M410" s="129"/>
      <c r="N410" s="129">
        <v>9</v>
      </c>
      <c r="O410" s="129">
        <v>0</v>
      </c>
      <c r="P410" s="129"/>
      <c r="Q410" s="129"/>
      <c r="R410" s="129"/>
      <c r="S410" s="129"/>
      <c r="T410" s="129"/>
      <c r="U410" s="129"/>
      <c r="V410" s="117" t="str">
        <f>+A410</f>
        <v>CT8342-27</v>
      </c>
      <c r="W410" s="432" t="str">
        <f>+B410</f>
        <v>Зам барилгын машин механизмын оператор</v>
      </c>
      <c r="X410" s="432"/>
      <c r="Y410" s="432"/>
      <c r="Z410" s="184">
        <f t="shared" si="1165"/>
        <v>394</v>
      </c>
      <c r="AA410" s="129"/>
      <c r="AB410" s="129"/>
      <c r="AC410" s="45">
        <f t="shared" ref="AC410:AC413" si="1221">+AE410+AG410+AI410</f>
        <v>3</v>
      </c>
      <c r="AD410" s="45">
        <f t="shared" ref="AD410:AD413" si="1222">+AF410+AH410+AJ410</f>
        <v>0</v>
      </c>
      <c r="AE410" s="129"/>
      <c r="AF410" s="129"/>
      <c r="AG410" s="129">
        <v>3</v>
      </c>
      <c r="AH410" s="129">
        <v>0</v>
      </c>
      <c r="AI410" s="129"/>
      <c r="AJ410" s="129"/>
      <c r="AK410" s="86">
        <f t="shared" ref="AK410:AK413" si="1223">+AM410+AO410</f>
        <v>0</v>
      </c>
      <c r="AL410" s="86">
        <f t="shared" ref="AL410:AL413" si="1224">+AN410+AP410</f>
        <v>0</v>
      </c>
      <c r="AM410" s="110"/>
      <c r="AN410" s="110"/>
      <c r="AO410" s="110"/>
      <c r="AP410" s="261"/>
    </row>
    <row r="411" spans="1:42" s="92" customFormat="1">
      <c r="A411" s="212" t="s">
        <v>176</v>
      </c>
      <c r="B411" s="513" t="s">
        <v>173</v>
      </c>
      <c r="C411" s="514"/>
      <c r="D411" s="218">
        <f t="shared" si="1166"/>
        <v>395</v>
      </c>
      <c r="E411" s="504">
        <f t="shared" si="1219"/>
        <v>67</v>
      </c>
      <c r="F411" s="505"/>
      <c r="G411" s="504">
        <f t="shared" si="1220"/>
        <v>1</v>
      </c>
      <c r="H411" s="505"/>
      <c r="I411" s="502"/>
      <c r="J411" s="503"/>
      <c r="K411" s="129"/>
      <c r="L411" s="129"/>
      <c r="M411" s="129"/>
      <c r="N411" s="129">
        <v>6</v>
      </c>
      <c r="O411" s="129">
        <v>1</v>
      </c>
      <c r="P411" s="129">
        <v>52</v>
      </c>
      <c r="Q411" s="129">
        <v>0</v>
      </c>
      <c r="R411" s="129">
        <v>9</v>
      </c>
      <c r="S411" s="129">
        <v>0</v>
      </c>
      <c r="T411" s="129"/>
      <c r="U411" s="129"/>
      <c r="V411" s="117" t="str">
        <f t="shared" ref="V411:V426" si="1225">+A411</f>
        <v>CF7126-36</v>
      </c>
      <c r="W411" s="432" t="str">
        <f t="shared" ref="W411:W426" si="1226">+B411</f>
        <v>Барилгын сантехникч</v>
      </c>
      <c r="X411" s="432"/>
      <c r="Y411" s="432"/>
      <c r="Z411" s="184">
        <f t="shared" si="1165"/>
        <v>395</v>
      </c>
      <c r="AA411" s="129"/>
      <c r="AB411" s="129"/>
      <c r="AC411" s="45">
        <f t="shared" si="1221"/>
        <v>31</v>
      </c>
      <c r="AD411" s="45">
        <f t="shared" si="1222"/>
        <v>0</v>
      </c>
      <c r="AE411" s="129"/>
      <c r="AF411" s="129"/>
      <c r="AG411" s="129">
        <v>27</v>
      </c>
      <c r="AH411" s="129">
        <v>0</v>
      </c>
      <c r="AI411" s="129">
        <v>4</v>
      </c>
      <c r="AJ411" s="129">
        <v>0</v>
      </c>
      <c r="AK411" s="86">
        <f t="shared" si="1223"/>
        <v>3</v>
      </c>
      <c r="AL411" s="86">
        <f t="shared" si="1224"/>
        <v>0</v>
      </c>
      <c r="AM411" s="110">
        <v>3</v>
      </c>
      <c r="AN411" s="110">
        <v>0</v>
      </c>
      <c r="AO411" s="110">
        <v>0</v>
      </c>
      <c r="AP411" s="261"/>
    </row>
    <row r="412" spans="1:42" s="92" customFormat="1">
      <c r="A412" s="196" t="s">
        <v>55</v>
      </c>
      <c r="B412" s="511" t="s">
        <v>175</v>
      </c>
      <c r="C412" s="512"/>
      <c r="D412" s="218">
        <f t="shared" si="1166"/>
        <v>396</v>
      </c>
      <c r="E412" s="504">
        <f t="shared" si="1219"/>
        <v>78</v>
      </c>
      <c r="F412" s="505"/>
      <c r="G412" s="504">
        <f t="shared" si="1220"/>
        <v>42</v>
      </c>
      <c r="H412" s="505"/>
      <c r="I412" s="502"/>
      <c r="J412" s="503"/>
      <c r="K412" s="129"/>
      <c r="L412" s="129"/>
      <c r="M412" s="129"/>
      <c r="N412" s="129">
        <v>20</v>
      </c>
      <c r="O412" s="129">
        <v>12</v>
      </c>
      <c r="P412" s="129">
        <v>58</v>
      </c>
      <c r="Q412" s="129">
        <v>30</v>
      </c>
      <c r="R412" s="129"/>
      <c r="S412" s="129"/>
      <c r="T412" s="129"/>
      <c r="U412" s="129"/>
      <c r="V412" s="117" t="str">
        <f t="shared" si="1225"/>
        <v>CF7123-20</v>
      </c>
      <c r="W412" s="432" t="str">
        <f t="shared" si="1226"/>
        <v>Барилгын засал-чимэглэлчин</v>
      </c>
      <c r="X412" s="432"/>
      <c r="Y412" s="432"/>
      <c r="Z412" s="184">
        <f t="shared" si="1165"/>
        <v>396</v>
      </c>
      <c r="AA412" s="129"/>
      <c r="AB412" s="129"/>
      <c r="AC412" s="45">
        <f t="shared" si="1221"/>
        <v>53</v>
      </c>
      <c r="AD412" s="45">
        <f t="shared" si="1222"/>
        <v>14</v>
      </c>
      <c r="AE412" s="129"/>
      <c r="AF412" s="129"/>
      <c r="AG412" s="129">
        <v>53</v>
      </c>
      <c r="AH412" s="129">
        <v>14</v>
      </c>
      <c r="AI412" s="129"/>
      <c r="AJ412" s="129"/>
      <c r="AK412" s="86">
        <f t="shared" si="1223"/>
        <v>13</v>
      </c>
      <c r="AL412" s="86">
        <f t="shared" si="1224"/>
        <v>0</v>
      </c>
      <c r="AM412" s="110">
        <v>8</v>
      </c>
      <c r="AN412" s="110">
        <v>0</v>
      </c>
      <c r="AO412" s="110">
        <v>5</v>
      </c>
      <c r="AP412" s="261">
        <v>0</v>
      </c>
    </row>
    <row r="413" spans="1:42" s="92" customFormat="1">
      <c r="A413" s="107" t="s">
        <v>183</v>
      </c>
      <c r="B413" s="511" t="s">
        <v>344</v>
      </c>
      <c r="C413" s="512"/>
      <c r="D413" s="218">
        <f t="shared" si="1166"/>
        <v>397</v>
      </c>
      <c r="E413" s="504">
        <f t="shared" si="1219"/>
        <v>24</v>
      </c>
      <c r="F413" s="505"/>
      <c r="G413" s="504">
        <f t="shared" si="1220"/>
        <v>0</v>
      </c>
      <c r="H413" s="505"/>
      <c r="I413" s="502"/>
      <c r="J413" s="503"/>
      <c r="K413" s="135"/>
      <c r="L413" s="135"/>
      <c r="M413" s="135"/>
      <c r="N413" s="129"/>
      <c r="O413" s="129"/>
      <c r="P413" s="129">
        <v>24</v>
      </c>
      <c r="Q413" s="129">
        <v>0</v>
      </c>
      <c r="R413" s="135"/>
      <c r="S413" s="135"/>
      <c r="T413" s="135"/>
      <c r="U413" s="135"/>
      <c r="V413" s="117" t="str">
        <f t="shared" si="1225"/>
        <v>CF7115-22</v>
      </c>
      <c r="W413" s="432" t="str">
        <f t="shared" si="1226"/>
        <v xml:space="preserve"> Барилгын мужаан</v>
      </c>
      <c r="X413" s="432"/>
      <c r="Y413" s="432"/>
      <c r="Z413" s="184">
        <f t="shared" si="1165"/>
        <v>397</v>
      </c>
      <c r="AA413" s="129"/>
      <c r="AB413" s="129"/>
      <c r="AC413" s="45">
        <f t="shared" si="1221"/>
        <v>13</v>
      </c>
      <c r="AD413" s="45">
        <f t="shared" si="1222"/>
        <v>0</v>
      </c>
      <c r="AE413" s="129"/>
      <c r="AF413" s="129"/>
      <c r="AG413" s="129">
        <v>13</v>
      </c>
      <c r="AH413" s="129">
        <v>0</v>
      </c>
      <c r="AI413" s="129"/>
      <c r="AJ413" s="129"/>
      <c r="AK413" s="86">
        <f t="shared" si="1223"/>
        <v>1</v>
      </c>
      <c r="AL413" s="86">
        <f t="shared" si="1224"/>
        <v>0</v>
      </c>
      <c r="AM413" s="110">
        <v>1</v>
      </c>
      <c r="AN413" s="110">
        <v>0</v>
      </c>
      <c r="AO413" s="110"/>
      <c r="AP413" s="261"/>
    </row>
    <row r="414" spans="1:42" s="92" customFormat="1">
      <c r="A414" s="212" t="s">
        <v>191</v>
      </c>
      <c r="B414" s="455" t="s">
        <v>59</v>
      </c>
      <c r="C414" s="456"/>
      <c r="D414" s="218">
        <f t="shared" si="1166"/>
        <v>398</v>
      </c>
      <c r="E414" s="504">
        <f t="shared" si="1219"/>
        <v>30</v>
      </c>
      <c r="F414" s="505"/>
      <c r="G414" s="504">
        <f t="shared" si="1220"/>
        <v>5</v>
      </c>
      <c r="H414" s="505"/>
      <c r="I414" s="502"/>
      <c r="J414" s="503"/>
      <c r="K414" s="135"/>
      <c r="L414" s="135"/>
      <c r="M414" s="135"/>
      <c r="N414" s="129"/>
      <c r="O414" s="129"/>
      <c r="P414" s="129">
        <v>30</v>
      </c>
      <c r="Q414" s="129">
        <v>5</v>
      </c>
      <c r="R414" s="135"/>
      <c r="S414" s="135"/>
      <c r="T414" s="135"/>
      <c r="U414" s="135"/>
      <c r="V414" s="117" t="str">
        <f t="shared" si="1225"/>
        <v>CF7114-20</v>
      </c>
      <c r="W414" s="432" t="str">
        <f t="shared" si="1226"/>
        <v>Бетон арматурчин</v>
      </c>
      <c r="X414" s="432"/>
      <c r="Y414" s="432"/>
      <c r="Z414" s="184">
        <f t="shared" si="1165"/>
        <v>398</v>
      </c>
      <c r="AA414" s="129"/>
      <c r="AB414" s="129"/>
      <c r="AC414" s="45">
        <f t="shared" ref="AC414:AC426" si="1227">+AE414+AG414+AI414</f>
        <v>14</v>
      </c>
      <c r="AD414" s="45">
        <f t="shared" ref="AD414:AD426" si="1228">+AF414+AH414+AJ414</f>
        <v>3</v>
      </c>
      <c r="AE414" s="129"/>
      <c r="AF414" s="129"/>
      <c r="AG414" s="129">
        <v>14</v>
      </c>
      <c r="AH414" s="129">
        <v>3</v>
      </c>
      <c r="AI414" s="129"/>
      <c r="AJ414" s="129"/>
      <c r="AK414" s="86">
        <f t="shared" ref="AK414:AK426" si="1229">+AM414+AO414</f>
        <v>6</v>
      </c>
      <c r="AL414" s="86">
        <f t="shared" ref="AL414:AL426" si="1230">+AN414+AP414</f>
        <v>2</v>
      </c>
      <c r="AM414" s="110">
        <v>3</v>
      </c>
      <c r="AN414" s="110">
        <v>1</v>
      </c>
      <c r="AO414" s="110">
        <v>3</v>
      </c>
      <c r="AP414" s="261">
        <v>1</v>
      </c>
    </row>
    <row r="415" spans="1:42" s="92" customFormat="1">
      <c r="A415" s="196" t="s">
        <v>58</v>
      </c>
      <c r="B415" s="511" t="s">
        <v>208</v>
      </c>
      <c r="C415" s="512"/>
      <c r="D415" s="218">
        <f t="shared" si="1166"/>
        <v>399</v>
      </c>
      <c r="E415" s="504">
        <f t="shared" si="1219"/>
        <v>41</v>
      </c>
      <c r="F415" s="505"/>
      <c r="G415" s="504">
        <f t="shared" si="1220"/>
        <v>5</v>
      </c>
      <c r="H415" s="505"/>
      <c r="I415" s="502"/>
      <c r="J415" s="503"/>
      <c r="K415" s="135"/>
      <c r="L415" s="135"/>
      <c r="M415" s="135"/>
      <c r="N415" s="129"/>
      <c r="O415" s="129"/>
      <c r="P415" s="129">
        <v>41</v>
      </c>
      <c r="Q415" s="129">
        <v>5</v>
      </c>
      <c r="R415" s="135"/>
      <c r="S415" s="135"/>
      <c r="T415" s="135"/>
      <c r="U415" s="135"/>
      <c r="V415" s="117" t="str">
        <f t="shared" si="1225"/>
        <v>CF7112-19</v>
      </c>
      <c r="W415" s="432" t="str">
        <f t="shared" si="1226"/>
        <v>Барилгын өрөг угсрагч</v>
      </c>
      <c r="X415" s="432"/>
      <c r="Y415" s="432"/>
      <c r="Z415" s="184">
        <f t="shared" si="1165"/>
        <v>399</v>
      </c>
      <c r="AA415" s="129"/>
      <c r="AB415" s="129"/>
      <c r="AC415" s="45">
        <f t="shared" si="1227"/>
        <v>25</v>
      </c>
      <c r="AD415" s="45">
        <f t="shared" si="1228"/>
        <v>3</v>
      </c>
      <c r="AE415" s="129"/>
      <c r="AF415" s="129"/>
      <c r="AG415" s="129">
        <v>25</v>
      </c>
      <c r="AH415" s="129">
        <v>3</v>
      </c>
      <c r="AI415" s="129"/>
      <c r="AJ415" s="129"/>
      <c r="AK415" s="86">
        <f t="shared" si="1229"/>
        <v>9</v>
      </c>
      <c r="AL415" s="86">
        <f t="shared" si="1230"/>
        <v>2</v>
      </c>
      <c r="AM415" s="110">
        <v>8</v>
      </c>
      <c r="AN415" s="110">
        <v>2</v>
      </c>
      <c r="AO415" s="110">
        <v>1</v>
      </c>
      <c r="AP415" s="261">
        <v>0</v>
      </c>
    </row>
    <row r="416" spans="1:42" s="92" customFormat="1">
      <c r="A416" s="196" t="s">
        <v>188</v>
      </c>
      <c r="B416" s="511" t="s">
        <v>189</v>
      </c>
      <c r="C416" s="512"/>
      <c r="D416" s="218">
        <f t="shared" si="1166"/>
        <v>400</v>
      </c>
      <c r="E416" s="504">
        <f t="shared" ref="E416:E426" si="1231">+I416+L416+N416+P416+R416+T416+AA416</f>
        <v>97</v>
      </c>
      <c r="F416" s="505"/>
      <c r="G416" s="504">
        <f t="shared" ref="G416:G426" si="1232">+K416+M416+O416+Q416+S416+U416+AB416</f>
        <v>8</v>
      </c>
      <c r="H416" s="505"/>
      <c r="I416" s="502"/>
      <c r="J416" s="503"/>
      <c r="K416" s="135"/>
      <c r="L416" s="135"/>
      <c r="M416" s="135"/>
      <c r="N416" s="129">
        <v>15</v>
      </c>
      <c r="O416" s="129">
        <v>1</v>
      </c>
      <c r="P416" s="129">
        <v>82</v>
      </c>
      <c r="Q416" s="129">
        <v>7</v>
      </c>
      <c r="R416" s="135"/>
      <c r="S416" s="135"/>
      <c r="T416" s="135"/>
      <c r="U416" s="135"/>
      <c r="V416" s="117" t="str">
        <f t="shared" si="1225"/>
        <v>CF7411-12</v>
      </c>
      <c r="W416" s="432" t="str">
        <f t="shared" si="1226"/>
        <v>Барилгын цахилгаанчин</v>
      </c>
      <c r="X416" s="432"/>
      <c r="Y416" s="432"/>
      <c r="Z416" s="184">
        <f t="shared" si="1165"/>
        <v>400</v>
      </c>
      <c r="AA416" s="129"/>
      <c r="AB416" s="129"/>
      <c r="AC416" s="45">
        <f t="shared" si="1227"/>
        <v>47</v>
      </c>
      <c r="AD416" s="45">
        <f t="shared" si="1228"/>
        <v>3</v>
      </c>
      <c r="AE416" s="129"/>
      <c r="AF416" s="129"/>
      <c r="AG416" s="129">
        <v>47</v>
      </c>
      <c r="AH416" s="129">
        <v>3</v>
      </c>
      <c r="AI416" s="129"/>
      <c r="AJ416" s="129"/>
      <c r="AK416" s="86">
        <f t="shared" si="1229"/>
        <v>9</v>
      </c>
      <c r="AL416" s="86">
        <f t="shared" si="1230"/>
        <v>0</v>
      </c>
      <c r="AM416" s="110">
        <v>9</v>
      </c>
      <c r="AN416" s="110">
        <v>0</v>
      </c>
      <c r="AO416" s="110"/>
      <c r="AP416" s="261"/>
    </row>
    <row r="417" spans="1:42" s="92" customFormat="1">
      <c r="A417" s="196" t="s">
        <v>163</v>
      </c>
      <c r="B417" s="511" t="s">
        <v>53</v>
      </c>
      <c r="C417" s="512"/>
      <c r="D417" s="218">
        <f t="shared" si="1166"/>
        <v>401</v>
      </c>
      <c r="E417" s="504">
        <f t="shared" si="1231"/>
        <v>80</v>
      </c>
      <c r="F417" s="505"/>
      <c r="G417" s="504">
        <f t="shared" si="1232"/>
        <v>3</v>
      </c>
      <c r="H417" s="505"/>
      <c r="I417" s="502"/>
      <c r="J417" s="503"/>
      <c r="K417" s="135"/>
      <c r="L417" s="135"/>
      <c r="M417" s="135"/>
      <c r="N417" s="129">
        <v>23</v>
      </c>
      <c r="O417" s="129">
        <v>2</v>
      </c>
      <c r="P417" s="129">
        <v>57</v>
      </c>
      <c r="Q417" s="129">
        <v>1</v>
      </c>
      <c r="R417" s="135"/>
      <c r="S417" s="135"/>
      <c r="T417" s="135"/>
      <c r="U417" s="135"/>
      <c r="V417" s="117" t="str">
        <f t="shared" si="1225"/>
        <v>IM7212-14</v>
      </c>
      <c r="W417" s="432" t="str">
        <f t="shared" si="1226"/>
        <v>Гагнуурчин</v>
      </c>
      <c r="X417" s="432"/>
      <c r="Y417" s="432"/>
      <c r="Z417" s="184">
        <f t="shared" si="1165"/>
        <v>401</v>
      </c>
      <c r="AA417" s="129"/>
      <c r="AB417" s="129"/>
      <c r="AC417" s="45">
        <f t="shared" si="1227"/>
        <v>37</v>
      </c>
      <c r="AD417" s="45">
        <f t="shared" si="1228"/>
        <v>1</v>
      </c>
      <c r="AE417" s="129"/>
      <c r="AF417" s="129"/>
      <c r="AG417" s="129">
        <v>37</v>
      </c>
      <c r="AH417" s="129">
        <v>1</v>
      </c>
      <c r="AI417" s="129"/>
      <c r="AJ417" s="129"/>
      <c r="AK417" s="86">
        <f t="shared" si="1229"/>
        <v>1</v>
      </c>
      <c r="AL417" s="86">
        <f t="shared" si="1230"/>
        <v>0</v>
      </c>
      <c r="AM417" s="110"/>
      <c r="AN417" s="110"/>
      <c r="AO417" s="110">
        <v>1</v>
      </c>
      <c r="AP417" s="261">
        <v>0</v>
      </c>
    </row>
    <row r="418" spans="1:42" s="92" customFormat="1">
      <c r="A418" s="196" t="s">
        <v>57</v>
      </c>
      <c r="B418" s="511" t="s">
        <v>52</v>
      </c>
      <c r="C418" s="512"/>
      <c r="D418" s="218">
        <f t="shared" si="1166"/>
        <v>402</v>
      </c>
      <c r="E418" s="504">
        <f t="shared" si="1231"/>
        <v>51</v>
      </c>
      <c r="F418" s="505"/>
      <c r="G418" s="504">
        <f t="shared" si="1232"/>
        <v>0</v>
      </c>
      <c r="H418" s="505"/>
      <c r="I418" s="502"/>
      <c r="J418" s="503"/>
      <c r="K418" s="135"/>
      <c r="L418" s="135"/>
      <c r="M418" s="135"/>
      <c r="N418" s="129"/>
      <c r="O418" s="129"/>
      <c r="P418" s="129">
        <v>51</v>
      </c>
      <c r="Q418" s="129">
        <v>0</v>
      </c>
      <c r="R418" s="135"/>
      <c r="S418" s="135"/>
      <c r="T418" s="135"/>
      <c r="U418" s="135"/>
      <c r="V418" s="117" t="str">
        <f t="shared" si="1225"/>
        <v>TC8211-20</v>
      </c>
      <c r="W418" s="432" t="str">
        <f t="shared" si="1226"/>
        <v>Автомашины засварчин</v>
      </c>
      <c r="X418" s="432"/>
      <c r="Y418" s="432"/>
      <c r="Z418" s="184">
        <f t="shared" si="1165"/>
        <v>402</v>
      </c>
      <c r="AA418" s="129"/>
      <c r="AB418" s="129"/>
      <c r="AC418" s="45">
        <f t="shared" si="1227"/>
        <v>32</v>
      </c>
      <c r="AD418" s="45">
        <f t="shared" si="1228"/>
        <v>0</v>
      </c>
      <c r="AE418" s="129"/>
      <c r="AF418" s="129"/>
      <c r="AG418" s="129">
        <v>32</v>
      </c>
      <c r="AH418" s="129">
        <v>0</v>
      </c>
      <c r="AI418" s="129"/>
      <c r="AJ418" s="129"/>
      <c r="AK418" s="86">
        <f t="shared" si="1229"/>
        <v>3</v>
      </c>
      <c r="AL418" s="86">
        <f t="shared" si="1230"/>
        <v>0</v>
      </c>
      <c r="AM418" s="110">
        <v>2</v>
      </c>
      <c r="AN418" s="110">
        <v>0</v>
      </c>
      <c r="AO418" s="110">
        <v>1</v>
      </c>
      <c r="AP418" s="261">
        <v>0</v>
      </c>
    </row>
    <row r="419" spans="1:42" s="92" customFormat="1" ht="12.75" customHeight="1">
      <c r="A419" s="212" t="s">
        <v>305</v>
      </c>
      <c r="B419" s="513" t="s">
        <v>602</v>
      </c>
      <c r="C419" s="514"/>
      <c r="D419" s="218">
        <f t="shared" si="1166"/>
        <v>403</v>
      </c>
      <c r="E419" s="504">
        <f t="shared" si="1231"/>
        <v>18</v>
      </c>
      <c r="F419" s="505"/>
      <c r="G419" s="504">
        <f t="shared" si="1232"/>
        <v>2</v>
      </c>
      <c r="H419" s="505"/>
      <c r="I419" s="502"/>
      <c r="J419" s="503"/>
      <c r="K419" s="135"/>
      <c r="L419" s="135"/>
      <c r="M419" s="135"/>
      <c r="N419" s="129"/>
      <c r="O419" s="129"/>
      <c r="P419" s="129">
        <v>18</v>
      </c>
      <c r="Q419" s="129">
        <v>2</v>
      </c>
      <c r="R419" s="135"/>
      <c r="S419" s="135"/>
      <c r="T419" s="135"/>
      <c r="U419" s="135"/>
      <c r="V419" s="117" t="str">
        <f t="shared" si="1225"/>
        <v>IM7223-17</v>
      </c>
      <c r="W419" s="432" t="str">
        <f t="shared" si="1226"/>
        <v>Метал боловсруулах машины оператор /токарь-фрезер/</v>
      </c>
      <c r="X419" s="432"/>
      <c r="Y419" s="432"/>
      <c r="Z419" s="184">
        <f t="shared" si="1165"/>
        <v>403</v>
      </c>
      <c r="AA419" s="129"/>
      <c r="AB419" s="129"/>
      <c r="AC419" s="45">
        <f t="shared" si="1227"/>
        <v>10</v>
      </c>
      <c r="AD419" s="45">
        <f t="shared" si="1228"/>
        <v>0</v>
      </c>
      <c r="AE419" s="129"/>
      <c r="AF419" s="129"/>
      <c r="AG419" s="129">
        <v>10</v>
      </c>
      <c r="AH419" s="129">
        <v>0</v>
      </c>
      <c r="AI419" s="129"/>
      <c r="AJ419" s="129"/>
      <c r="AK419" s="86">
        <f t="shared" si="1229"/>
        <v>1</v>
      </c>
      <c r="AL419" s="86">
        <f t="shared" si="1230"/>
        <v>0</v>
      </c>
      <c r="AM419" s="110">
        <v>1</v>
      </c>
      <c r="AN419" s="110">
        <v>0</v>
      </c>
      <c r="AO419" s="110"/>
      <c r="AP419" s="261"/>
    </row>
    <row r="420" spans="1:42" s="92" customFormat="1">
      <c r="A420" s="212" t="s">
        <v>422</v>
      </c>
      <c r="B420" s="513" t="s">
        <v>345</v>
      </c>
      <c r="C420" s="514"/>
      <c r="D420" s="218">
        <f t="shared" si="1166"/>
        <v>404</v>
      </c>
      <c r="E420" s="504">
        <f t="shared" si="1231"/>
        <v>29</v>
      </c>
      <c r="F420" s="505"/>
      <c r="G420" s="504">
        <f t="shared" si="1232"/>
        <v>0</v>
      </c>
      <c r="H420" s="505"/>
      <c r="I420" s="502"/>
      <c r="J420" s="503"/>
      <c r="K420" s="135"/>
      <c r="L420" s="135"/>
      <c r="M420" s="135"/>
      <c r="N420" s="129"/>
      <c r="O420" s="129"/>
      <c r="P420" s="129">
        <v>18</v>
      </c>
      <c r="Q420" s="129">
        <v>0</v>
      </c>
      <c r="R420" s="135">
        <v>11</v>
      </c>
      <c r="S420" s="135">
        <v>0</v>
      </c>
      <c r="T420" s="135"/>
      <c r="U420" s="135"/>
      <c r="V420" s="117" t="str">
        <f t="shared" si="1225"/>
        <v>CF7126-26</v>
      </c>
      <c r="W420" s="432" t="str">
        <f t="shared" si="1226"/>
        <v>Халаалт, агааржуулалт, хөргөлтийн тоног төхөөрөмжийн засварчин</v>
      </c>
      <c r="X420" s="432"/>
      <c r="Y420" s="432"/>
      <c r="Z420" s="184">
        <f t="shared" si="1165"/>
        <v>404</v>
      </c>
      <c r="AA420" s="129"/>
      <c r="AB420" s="129"/>
      <c r="AC420" s="45">
        <f t="shared" si="1227"/>
        <v>17</v>
      </c>
      <c r="AD420" s="45">
        <f t="shared" si="1228"/>
        <v>0</v>
      </c>
      <c r="AE420" s="129"/>
      <c r="AF420" s="129"/>
      <c r="AG420" s="129">
        <v>13</v>
      </c>
      <c r="AH420" s="129">
        <v>0</v>
      </c>
      <c r="AI420" s="129">
        <v>4</v>
      </c>
      <c r="AJ420" s="129">
        <v>0</v>
      </c>
      <c r="AK420" s="86">
        <f t="shared" si="1229"/>
        <v>2</v>
      </c>
      <c r="AL420" s="86">
        <f t="shared" si="1230"/>
        <v>0</v>
      </c>
      <c r="AM420" s="110">
        <v>1</v>
      </c>
      <c r="AN420" s="110">
        <v>0</v>
      </c>
      <c r="AO420" s="110">
        <v>1</v>
      </c>
      <c r="AP420" s="261">
        <v>0</v>
      </c>
    </row>
    <row r="421" spans="1:42" s="92" customFormat="1">
      <c r="A421" s="107" t="s">
        <v>205</v>
      </c>
      <c r="B421" s="513" t="s">
        <v>206</v>
      </c>
      <c r="C421" s="514"/>
      <c r="D421" s="218">
        <f t="shared" si="1166"/>
        <v>405</v>
      </c>
      <c r="E421" s="504">
        <f t="shared" si="1231"/>
        <v>17</v>
      </c>
      <c r="F421" s="505"/>
      <c r="G421" s="504">
        <f t="shared" si="1232"/>
        <v>6</v>
      </c>
      <c r="H421" s="505"/>
      <c r="I421" s="502">
        <v>17</v>
      </c>
      <c r="J421" s="503"/>
      <c r="K421" s="129">
        <v>6</v>
      </c>
      <c r="L421" s="135"/>
      <c r="M421" s="135"/>
      <c r="N421" s="129"/>
      <c r="O421" s="129"/>
      <c r="P421" s="135"/>
      <c r="Q421" s="135"/>
      <c r="R421" s="135"/>
      <c r="S421" s="135"/>
      <c r="T421" s="135"/>
      <c r="U421" s="135"/>
      <c r="V421" s="117" t="str">
        <f t="shared" si="1225"/>
        <v>CF3112-11</v>
      </c>
      <c r="W421" s="432" t="str">
        <f t="shared" si="1226"/>
        <v>Иргэний барилгын техникч</v>
      </c>
      <c r="X421" s="432"/>
      <c r="Y421" s="432"/>
      <c r="Z421" s="184">
        <f t="shared" si="1165"/>
        <v>405</v>
      </c>
      <c r="AA421" s="129"/>
      <c r="AB421" s="129"/>
      <c r="AC421" s="45">
        <f t="shared" si="1227"/>
        <v>12</v>
      </c>
      <c r="AD421" s="45">
        <f t="shared" si="1228"/>
        <v>2</v>
      </c>
      <c r="AE421" s="129">
        <v>12</v>
      </c>
      <c r="AF421" s="129">
        <v>2</v>
      </c>
      <c r="AG421" s="129"/>
      <c r="AH421" s="129"/>
      <c r="AI421" s="129"/>
      <c r="AJ421" s="129"/>
      <c r="AK421" s="86">
        <f t="shared" si="1229"/>
        <v>1</v>
      </c>
      <c r="AL421" s="86">
        <f t="shared" si="1230"/>
        <v>1</v>
      </c>
      <c r="AM421" s="110"/>
      <c r="AN421" s="110"/>
      <c r="AO421" s="44">
        <v>1</v>
      </c>
      <c r="AP421" s="265">
        <v>1</v>
      </c>
    </row>
    <row r="422" spans="1:42" s="92" customFormat="1">
      <c r="A422" s="107" t="s">
        <v>257</v>
      </c>
      <c r="B422" s="513" t="s">
        <v>258</v>
      </c>
      <c r="C422" s="514"/>
      <c r="D422" s="218">
        <f t="shared" si="1166"/>
        <v>406</v>
      </c>
      <c r="E422" s="504">
        <f t="shared" si="1231"/>
        <v>9</v>
      </c>
      <c r="F422" s="505"/>
      <c r="G422" s="504">
        <f t="shared" si="1232"/>
        <v>0</v>
      </c>
      <c r="H422" s="505"/>
      <c r="I422" s="502">
        <v>9</v>
      </c>
      <c r="J422" s="503"/>
      <c r="K422" s="129">
        <v>0</v>
      </c>
      <c r="L422" s="135"/>
      <c r="M422" s="135"/>
      <c r="N422" s="129"/>
      <c r="O422" s="129"/>
      <c r="P422" s="135"/>
      <c r="Q422" s="135"/>
      <c r="R422" s="135"/>
      <c r="S422" s="135"/>
      <c r="T422" s="135"/>
      <c r="U422" s="135"/>
      <c r="V422" s="117" t="str">
        <f t="shared" si="1225"/>
        <v>CT3112-16</v>
      </c>
      <c r="W422" s="432" t="str">
        <f t="shared" si="1226"/>
        <v>Барилга угсралтын техникч</v>
      </c>
      <c r="X422" s="432"/>
      <c r="Y422" s="432"/>
      <c r="Z422" s="184">
        <f t="shared" si="1165"/>
        <v>406</v>
      </c>
      <c r="AA422" s="129"/>
      <c r="AB422" s="129"/>
      <c r="AC422" s="45">
        <f t="shared" si="1227"/>
        <v>6</v>
      </c>
      <c r="AD422" s="45">
        <f t="shared" si="1228"/>
        <v>0</v>
      </c>
      <c r="AE422" s="129">
        <v>6</v>
      </c>
      <c r="AF422" s="129">
        <v>0</v>
      </c>
      <c r="AG422" s="129"/>
      <c r="AH422" s="129"/>
      <c r="AI422" s="129"/>
      <c r="AJ422" s="129"/>
      <c r="AK422" s="86">
        <f t="shared" si="1229"/>
        <v>1</v>
      </c>
      <c r="AL422" s="86">
        <f t="shared" si="1230"/>
        <v>0</v>
      </c>
      <c r="AM422" s="110"/>
      <c r="AN422" s="110"/>
      <c r="AO422" s="44">
        <v>1</v>
      </c>
      <c r="AP422" s="265">
        <v>0</v>
      </c>
    </row>
    <row r="423" spans="1:42" s="92" customFormat="1">
      <c r="A423" s="90" t="s">
        <v>386</v>
      </c>
      <c r="B423" s="513" t="s">
        <v>387</v>
      </c>
      <c r="C423" s="514"/>
      <c r="D423" s="218">
        <f t="shared" si="1166"/>
        <v>407</v>
      </c>
      <c r="E423" s="504">
        <f t="shared" si="1231"/>
        <v>11</v>
      </c>
      <c r="F423" s="505"/>
      <c r="G423" s="504">
        <f t="shared" si="1232"/>
        <v>2</v>
      </c>
      <c r="H423" s="505"/>
      <c r="I423" s="502">
        <v>11</v>
      </c>
      <c r="J423" s="503"/>
      <c r="K423" s="129">
        <v>2</v>
      </c>
      <c r="L423" s="135"/>
      <c r="M423" s="135"/>
      <c r="N423" s="129"/>
      <c r="O423" s="129"/>
      <c r="P423" s="135"/>
      <c r="Q423" s="135"/>
      <c r="R423" s="135"/>
      <c r="S423" s="135"/>
      <c r="T423" s="135"/>
      <c r="U423" s="135"/>
      <c r="V423" s="117" t="str">
        <f t="shared" si="1225"/>
        <v>CM3112-40</v>
      </c>
      <c r="W423" s="432" t="str">
        <f t="shared" si="1226"/>
        <v>Барилгын материалын үйлдвэрийн техник технологич</v>
      </c>
      <c r="X423" s="432"/>
      <c r="Y423" s="432"/>
      <c r="Z423" s="184">
        <f t="shared" si="1165"/>
        <v>407</v>
      </c>
      <c r="AA423" s="129"/>
      <c r="AB423" s="129"/>
      <c r="AC423" s="45">
        <f t="shared" si="1227"/>
        <v>6</v>
      </c>
      <c r="AD423" s="45">
        <f t="shared" si="1228"/>
        <v>0</v>
      </c>
      <c r="AE423" s="129">
        <v>6</v>
      </c>
      <c r="AF423" s="129">
        <v>0</v>
      </c>
      <c r="AG423" s="129"/>
      <c r="AH423" s="129"/>
      <c r="AI423" s="129"/>
      <c r="AJ423" s="129"/>
      <c r="AK423" s="86">
        <f t="shared" si="1229"/>
        <v>2</v>
      </c>
      <c r="AL423" s="86">
        <f t="shared" si="1230"/>
        <v>0</v>
      </c>
      <c r="AM423" s="110"/>
      <c r="AN423" s="110"/>
      <c r="AO423" s="44">
        <v>2</v>
      </c>
      <c r="AP423" s="265">
        <v>0</v>
      </c>
    </row>
    <row r="424" spans="1:42" s="92" customFormat="1">
      <c r="A424" s="212" t="s">
        <v>196</v>
      </c>
      <c r="B424" s="513" t="s">
        <v>197</v>
      </c>
      <c r="C424" s="514"/>
      <c r="D424" s="218">
        <f t="shared" si="1166"/>
        <v>408</v>
      </c>
      <c r="E424" s="504">
        <f t="shared" si="1231"/>
        <v>34</v>
      </c>
      <c r="F424" s="505"/>
      <c r="G424" s="504">
        <f t="shared" si="1232"/>
        <v>1</v>
      </c>
      <c r="H424" s="505"/>
      <c r="I424" s="502">
        <v>34</v>
      </c>
      <c r="J424" s="503"/>
      <c r="K424" s="129">
        <v>1</v>
      </c>
      <c r="L424" s="135"/>
      <c r="M424" s="135"/>
      <c r="N424" s="129"/>
      <c r="O424" s="129"/>
      <c r="P424" s="135"/>
      <c r="Q424" s="135"/>
      <c r="R424" s="135"/>
      <c r="S424" s="135"/>
      <c r="T424" s="135"/>
      <c r="U424" s="135"/>
      <c r="V424" s="117" t="str">
        <f t="shared" si="1225"/>
        <v>IM3113-17</v>
      </c>
      <c r="W424" s="432" t="str">
        <f t="shared" si="1226"/>
        <v>Цахилгааны техникч</v>
      </c>
      <c r="X424" s="432"/>
      <c r="Y424" s="432"/>
      <c r="Z424" s="184">
        <f t="shared" si="1165"/>
        <v>408</v>
      </c>
      <c r="AA424" s="129"/>
      <c r="AB424" s="129"/>
      <c r="AC424" s="45">
        <f t="shared" si="1227"/>
        <v>15</v>
      </c>
      <c r="AD424" s="45">
        <f t="shared" si="1228"/>
        <v>0</v>
      </c>
      <c r="AE424" s="129">
        <v>15</v>
      </c>
      <c r="AF424" s="129">
        <v>0</v>
      </c>
      <c r="AG424" s="129"/>
      <c r="AH424" s="129"/>
      <c r="AI424" s="129"/>
      <c r="AJ424" s="129"/>
      <c r="AK424" s="86">
        <f t="shared" si="1229"/>
        <v>2</v>
      </c>
      <c r="AL424" s="86">
        <f t="shared" si="1230"/>
        <v>0</v>
      </c>
      <c r="AM424" s="110"/>
      <c r="AN424" s="110"/>
      <c r="AO424" s="44">
        <v>2</v>
      </c>
      <c r="AP424" s="265">
        <v>0</v>
      </c>
    </row>
    <row r="425" spans="1:42" s="92" customFormat="1">
      <c r="A425" s="107" t="s">
        <v>320</v>
      </c>
      <c r="B425" s="513" t="s">
        <v>321</v>
      </c>
      <c r="C425" s="514"/>
      <c r="D425" s="218">
        <f t="shared" si="1166"/>
        <v>409</v>
      </c>
      <c r="E425" s="504">
        <f t="shared" si="1231"/>
        <v>16</v>
      </c>
      <c r="F425" s="505"/>
      <c r="G425" s="504">
        <f t="shared" si="1232"/>
        <v>3</v>
      </c>
      <c r="H425" s="505"/>
      <c r="I425" s="502">
        <v>16</v>
      </c>
      <c r="J425" s="503"/>
      <c r="K425" s="129">
        <v>3</v>
      </c>
      <c r="L425" s="135"/>
      <c r="M425" s="135"/>
      <c r="N425" s="129"/>
      <c r="O425" s="129"/>
      <c r="P425" s="135"/>
      <c r="Q425" s="135"/>
      <c r="R425" s="135"/>
      <c r="S425" s="135"/>
      <c r="T425" s="135"/>
      <c r="U425" s="135"/>
      <c r="V425" s="117" t="str">
        <f t="shared" si="1225"/>
        <v>CF3115-41</v>
      </c>
      <c r="W425" s="432" t="str">
        <f t="shared" si="1226"/>
        <v>Сантехникийн техникч</v>
      </c>
      <c r="X425" s="432"/>
      <c r="Y425" s="432"/>
      <c r="Z425" s="184">
        <f t="shared" si="1165"/>
        <v>409</v>
      </c>
      <c r="AA425" s="129"/>
      <c r="AB425" s="129"/>
      <c r="AC425" s="45">
        <f t="shared" si="1227"/>
        <v>11</v>
      </c>
      <c r="AD425" s="45">
        <f t="shared" si="1228"/>
        <v>0</v>
      </c>
      <c r="AE425" s="129">
        <v>11</v>
      </c>
      <c r="AF425" s="129">
        <v>0</v>
      </c>
      <c r="AG425" s="129"/>
      <c r="AH425" s="129"/>
      <c r="AI425" s="129"/>
      <c r="AJ425" s="129"/>
      <c r="AK425" s="86">
        <f t="shared" si="1229"/>
        <v>1</v>
      </c>
      <c r="AL425" s="86">
        <f t="shared" si="1230"/>
        <v>0</v>
      </c>
      <c r="AM425" s="110"/>
      <c r="AN425" s="110"/>
      <c r="AO425" s="44">
        <v>1</v>
      </c>
      <c r="AP425" s="265">
        <v>0</v>
      </c>
    </row>
    <row r="426" spans="1:42" s="92" customFormat="1" ht="12.75" customHeight="1">
      <c r="A426" s="154" t="s">
        <v>207</v>
      </c>
      <c r="B426" s="432" t="s">
        <v>260</v>
      </c>
      <c r="C426" s="432"/>
      <c r="D426" s="218">
        <f t="shared" si="1166"/>
        <v>410</v>
      </c>
      <c r="E426" s="504">
        <f t="shared" si="1231"/>
        <v>10</v>
      </c>
      <c r="F426" s="505"/>
      <c r="G426" s="504">
        <f t="shared" si="1232"/>
        <v>1</v>
      </c>
      <c r="H426" s="505"/>
      <c r="I426" s="502">
        <v>10</v>
      </c>
      <c r="J426" s="503"/>
      <c r="K426" s="129">
        <v>1</v>
      </c>
      <c r="L426" s="135"/>
      <c r="M426" s="135"/>
      <c r="N426" s="129"/>
      <c r="O426" s="129"/>
      <c r="P426" s="135"/>
      <c r="Q426" s="135"/>
      <c r="R426" s="135"/>
      <c r="S426" s="135"/>
      <c r="T426" s="135"/>
      <c r="U426" s="135"/>
      <c r="V426" s="117" t="str">
        <f t="shared" si="1225"/>
        <v>CF3115-67</v>
      </c>
      <c r="W426" s="432" t="str">
        <f t="shared" si="1226"/>
        <v>Сантехник, халаалт, агааржуулалтын төхөөрөмжийн техникч</v>
      </c>
      <c r="X426" s="432"/>
      <c r="Y426" s="432"/>
      <c r="Z426" s="184">
        <f t="shared" si="1165"/>
        <v>410</v>
      </c>
      <c r="AA426" s="129"/>
      <c r="AB426" s="129"/>
      <c r="AC426" s="45">
        <f t="shared" si="1227"/>
        <v>9</v>
      </c>
      <c r="AD426" s="45">
        <f t="shared" si="1228"/>
        <v>0</v>
      </c>
      <c r="AE426" s="129">
        <v>9</v>
      </c>
      <c r="AF426" s="129">
        <v>0</v>
      </c>
      <c r="AG426" s="129"/>
      <c r="AH426" s="129"/>
      <c r="AI426" s="129"/>
      <c r="AJ426" s="129"/>
      <c r="AK426" s="86">
        <f t="shared" si="1229"/>
        <v>1</v>
      </c>
      <c r="AL426" s="86">
        <f t="shared" si="1230"/>
        <v>1</v>
      </c>
      <c r="AM426" s="110"/>
      <c r="AN426" s="110"/>
      <c r="AO426" s="44">
        <v>1</v>
      </c>
      <c r="AP426" s="265">
        <v>1</v>
      </c>
    </row>
    <row r="427" spans="1:42" s="87" customFormat="1">
      <c r="A427" s="527" t="s">
        <v>564</v>
      </c>
      <c r="B427" s="528"/>
      <c r="C427" s="529"/>
      <c r="D427" s="250">
        <f t="shared" si="1166"/>
        <v>411</v>
      </c>
      <c r="E427" s="530">
        <f>SUM(E428:F443)</f>
        <v>339</v>
      </c>
      <c r="F427" s="531"/>
      <c r="G427" s="530">
        <f t="shared" ref="G427" si="1233">SUM(G428:H443)</f>
        <v>157</v>
      </c>
      <c r="H427" s="531"/>
      <c r="I427" s="530">
        <f t="shared" ref="I427" si="1234">SUM(I428:J443)</f>
        <v>57</v>
      </c>
      <c r="J427" s="531"/>
      <c r="K427" s="170">
        <f>SUM(K428:K443)</f>
        <v>30</v>
      </c>
      <c r="L427" s="170">
        <f t="shared" ref="L427:U427" si="1235">SUM(L428:L443)</f>
        <v>13</v>
      </c>
      <c r="M427" s="170">
        <f t="shared" si="1235"/>
        <v>3</v>
      </c>
      <c r="N427" s="170">
        <f t="shared" si="1235"/>
        <v>133</v>
      </c>
      <c r="O427" s="170">
        <f t="shared" si="1235"/>
        <v>61</v>
      </c>
      <c r="P427" s="170">
        <f t="shared" si="1235"/>
        <v>136</v>
      </c>
      <c r="Q427" s="170">
        <f t="shared" si="1235"/>
        <v>63</v>
      </c>
      <c r="R427" s="170">
        <f t="shared" si="1235"/>
        <v>0</v>
      </c>
      <c r="S427" s="170">
        <f t="shared" si="1235"/>
        <v>0</v>
      </c>
      <c r="T427" s="170">
        <f t="shared" si="1235"/>
        <v>0</v>
      </c>
      <c r="U427" s="170">
        <f t="shared" si="1235"/>
        <v>0</v>
      </c>
      <c r="V427" s="535" t="str">
        <f t="shared" ref="V427:V915" si="1236">+A427</f>
        <v>43.Баянхонгор аймаг дахь политехник коллеж</v>
      </c>
      <c r="W427" s="536"/>
      <c r="X427" s="536"/>
      <c r="Y427" s="537"/>
      <c r="Z427" s="256">
        <f t="shared" si="1165"/>
        <v>411</v>
      </c>
      <c r="AA427" s="170">
        <f t="shared" ref="AA427" si="1237">SUM(AA428:AA443)</f>
        <v>0</v>
      </c>
      <c r="AB427" s="170">
        <f t="shared" ref="AB427" si="1238">SUM(AB428:AB443)</f>
        <v>0</v>
      </c>
      <c r="AC427" s="170">
        <f t="shared" ref="AC427" si="1239">SUM(AC428:AC443)</f>
        <v>188</v>
      </c>
      <c r="AD427" s="170">
        <f t="shared" ref="AD427" si="1240">SUM(AD428:AD443)</f>
        <v>102</v>
      </c>
      <c r="AE427" s="170">
        <f t="shared" ref="AE427" si="1241">SUM(AE428:AE443)</f>
        <v>44</v>
      </c>
      <c r="AF427" s="170">
        <f t="shared" ref="AF427" si="1242">SUM(AF428:AF443)</f>
        <v>18</v>
      </c>
      <c r="AG427" s="170">
        <f t="shared" ref="AG427" si="1243">SUM(AG428:AG443)</f>
        <v>144</v>
      </c>
      <c r="AH427" s="170">
        <f t="shared" ref="AH427" si="1244">SUM(AH428:AH443)</f>
        <v>84</v>
      </c>
      <c r="AI427" s="170">
        <f t="shared" ref="AI427" si="1245">SUM(AI428:AI443)</f>
        <v>0</v>
      </c>
      <c r="AJ427" s="170">
        <f t="shared" ref="AJ427" si="1246">SUM(AJ428:AJ443)</f>
        <v>0</v>
      </c>
      <c r="AK427" s="170">
        <f t="shared" ref="AK427" si="1247">SUM(AK428:AK443)</f>
        <v>63</v>
      </c>
      <c r="AL427" s="170">
        <f t="shared" ref="AL427" si="1248">SUM(AL428:AL443)</f>
        <v>30</v>
      </c>
      <c r="AM427" s="170">
        <f t="shared" ref="AM427" si="1249">SUM(AM428:AM443)</f>
        <v>38</v>
      </c>
      <c r="AN427" s="170">
        <f t="shared" ref="AN427" si="1250">SUM(AN428:AN443)</f>
        <v>18</v>
      </c>
      <c r="AO427" s="170">
        <f t="shared" ref="AO427" si="1251">SUM(AO428:AO443)</f>
        <v>25</v>
      </c>
      <c r="AP427" s="211">
        <f t="shared" ref="AP427" si="1252">SUM(AP428:AP443)</f>
        <v>12</v>
      </c>
    </row>
    <row r="428" spans="1:42" s="92" customFormat="1">
      <c r="A428" s="196" t="s">
        <v>58</v>
      </c>
      <c r="B428" s="511" t="s">
        <v>208</v>
      </c>
      <c r="C428" s="512"/>
      <c r="D428" s="218">
        <f t="shared" si="1166"/>
        <v>412</v>
      </c>
      <c r="E428" s="504">
        <f t="shared" ref="E428:E429" si="1253">+I428+L428+N428+P428+R428+T428+AA428</f>
        <v>30</v>
      </c>
      <c r="F428" s="505"/>
      <c r="G428" s="504">
        <f t="shared" ref="G428:G429" si="1254">+K428+M428+O428+Q428+S428+U428+AB428</f>
        <v>2</v>
      </c>
      <c r="H428" s="505"/>
      <c r="I428" s="558"/>
      <c r="J428" s="559"/>
      <c r="K428" s="129"/>
      <c r="L428" s="129"/>
      <c r="M428" s="129"/>
      <c r="N428" s="129">
        <v>20</v>
      </c>
      <c r="O428" s="129">
        <v>0</v>
      </c>
      <c r="P428" s="129">
        <v>10</v>
      </c>
      <c r="Q428" s="129">
        <v>2</v>
      </c>
      <c r="R428" s="129"/>
      <c r="S428" s="129"/>
      <c r="T428" s="129"/>
      <c r="U428" s="129"/>
      <c r="V428" s="93" t="str">
        <f>+A428</f>
        <v>CF7112-19</v>
      </c>
      <c r="W428" s="526" t="str">
        <f>+B428</f>
        <v>Барилгын өрөг угсрагч</v>
      </c>
      <c r="X428" s="526"/>
      <c r="Y428" s="526"/>
      <c r="Z428" s="184">
        <f t="shared" si="1165"/>
        <v>412</v>
      </c>
      <c r="AA428" s="135"/>
      <c r="AB428" s="135"/>
      <c r="AC428" s="45">
        <f t="shared" ref="AC428:AC431" si="1255">+AE428+AG428+AI428</f>
        <v>6</v>
      </c>
      <c r="AD428" s="45">
        <f t="shared" ref="AD428:AD431" si="1256">+AF428+AH428+AJ428</f>
        <v>1</v>
      </c>
      <c r="AE428" s="129"/>
      <c r="AF428" s="129"/>
      <c r="AG428" s="129">
        <v>6</v>
      </c>
      <c r="AH428" s="129">
        <v>1</v>
      </c>
      <c r="AI428" s="129"/>
      <c r="AJ428" s="129"/>
      <c r="AK428" s="86">
        <f t="shared" ref="AK428:AK429" si="1257">+AM428+AO428</f>
        <v>4</v>
      </c>
      <c r="AL428" s="86">
        <f t="shared" ref="AL428:AL429" si="1258">+AN428+AP428</f>
        <v>1</v>
      </c>
      <c r="AM428" s="42">
        <v>4</v>
      </c>
      <c r="AN428" s="42">
        <v>1</v>
      </c>
      <c r="AO428" s="42"/>
      <c r="AP428" s="258"/>
    </row>
    <row r="429" spans="1:42" s="92" customFormat="1">
      <c r="A429" s="95" t="s">
        <v>211</v>
      </c>
      <c r="B429" s="560" t="s">
        <v>212</v>
      </c>
      <c r="C429" s="561"/>
      <c r="D429" s="218">
        <f t="shared" si="1166"/>
        <v>413</v>
      </c>
      <c r="E429" s="504">
        <f t="shared" si="1253"/>
        <v>24</v>
      </c>
      <c r="F429" s="505"/>
      <c r="G429" s="504">
        <f t="shared" si="1254"/>
        <v>1</v>
      </c>
      <c r="H429" s="505"/>
      <c r="I429" s="127"/>
      <c r="J429" s="128"/>
      <c r="K429" s="129"/>
      <c r="L429" s="129"/>
      <c r="M429" s="129"/>
      <c r="N429" s="129">
        <v>12</v>
      </c>
      <c r="O429" s="129">
        <v>1</v>
      </c>
      <c r="P429" s="129">
        <v>12</v>
      </c>
      <c r="Q429" s="129">
        <v>0</v>
      </c>
      <c r="R429" s="129"/>
      <c r="S429" s="129"/>
      <c r="T429" s="129"/>
      <c r="U429" s="129"/>
      <c r="V429" s="93" t="str">
        <f t="shared" ref="V429:V443" si="1259">+A429</f>
        <v>CF7115-24</v>
      </c>
      <c r="W429" s="526" t="str">
        <f t="shared" ref="W429:W443" si="1260">+B429</f>
        <v>Модон эдлэлийн мужаан</v>
      </c>
      <c r="X429" s="526"/>
      <c r="Y429" s="526"/>
      <c r="Z429" s="184">
        <f t="shared" si="1165"/>
        <v>413</v>
      </c>
      <c r="AA429" s="135"/>
      <c r="AB429" s="135"/>
      <c r="AC429" s="45">
        <f t="shared" si="1255"/>
        <v>13</v>
      </c>
      <c r="AD429" s="45">
        <f t="shared" si="1256"/>
        <v>1</v>
      </c>
      <c r="AE429" s="129"/>
      <c r="AF429" s="129"/>
      <c r="AG429" s="129">
        <v>13</v>
      </c>
      <c r="AH429" s="129">
        <v>1</v>
      </c>
      <c r="AI429" s="129"/>
      <c r="AJ429" s="129"/>
      <c r="AK429" s="86">
        <f t="shared" si="1257"/>
        <v>5</v>
      </c>
      <c r="AL429" s="86">
        <f t="shared" si="1258"/>
        <v>0</v>
      </c>
      <c r="AM429" s="42"/>
      <c r="AN429" s="42"/>
      <c r="AO429" s="42">
        <v>5</v>
      </c>
      <c r="AP429" s="258">
        <v>0</v>
      </c>
    </row>
    <row r="430" spans="1:42" s="92" customFormat="1">
      <c r="A430" s="196" t="s">
        <v>55</v>
      </c>
      <c r="B430" s="511" t="s">
        <v>175</v>
      </c>
      <c r="C430" s="512"/>
      <c r="D430" s="218">
        <f t="shared" si="1166"/>
        <v>414</v>
      </c>
      <c r="E430" s="504">
        <f t="shared" ref="E430:E443" si="1261">+I430+L430+N430+P430+R430+T430+AA430</f>
        <v>44</v>
      </c>
      <c r="F430" s="505"/>
      <c r="G430" s="504">
        <f t="shared" ref="G430:G443" si="1262">+K430+M430+O430+Q430+S430+U430+AB430</f>
        <v>11</v>
      </c>
      <c r="H430" s="505"/>
      <c r="I430" s="127"/>
      <c r="J430" s="128"/>
      <c r="K430" s="129"/>
      <c r="L430" s="129"/>
      <c r="M430" s="129"/>
      <c r="N430" s="129">
        <v>32</v>
      </c>
      <c r="O430" s="129">
        <v>7</v>
      </c>
      <c r="P430" s="129">
        <v>12</v>
      </c>
      <c r="Q430" s="129">
        <v>4</v>
      </c>
      <c r="R430" s="129"/>
      <c r="S430" s="129"/>
      <c r="T430" s="129"/>
      <c r="U430" s="129"/>
      <c r="V430" s="93" t="str">
        <f t="shared" si="1259"/>
        <v>CF7123-20</v>
      </c>
      <c r="W430" s="526" t="str">
        <f t="shared" si="1260"/>
        <v>Барилгын засал-чимэглэлчин</v>
      </c>
      <c r="X430" s="526"/>
      <c r="Y430" s="526"/>
      <c r="Z430" s="184">
        <f t="shared" si="1165"/>
        <v>414</v>
      </c>
      <c r="AA430" s="135"/>
      <c r="AB430" s="135"/>
      <c r="AC430" s="45">
        <f t="shared" si="1255"/>
        <v>21</v>
      </c>
      <c r="AD430" s="45">
        <f t="shared" si="1256"/>
        <v>8</v>
      </c>
      <c r="AE430" s="129"/>
      <c r="AF430" s="129"/>
      <c r="AG430" s="129">
        <v>21</v>
      </c>
      <c r="AH430" s="129">
        <v>8</v>
      </c>
      <c r="AI430" s="129"/>
      <c r="AJ430" s="129"/>
      <c r="AK430" s="86">
        <f t="shared" ref="AK430:AK443" si="1263">+AM430+AO430</f>
        <v>4</v>
      </c>
      <c r="AL430" s="86">
        <f t="shared" ref="AL430:AL443" si="1264">+AN430+AP430</f>
        <v>1</v>
      </c>
      <c r="AM430" s="42">
        <v>4</v>
      </c>
      <c r="AN430" s="42">
        <v>1</v>
      </c>
      <c r="AO430" s="42"/>
      <c r="AP430" s="258"/>
    </row>
    <row r="431" spans="1:42" s="92" customFormat="1">
      <c r="A431" s="212" t="s">
        <v>176</v>
      </c>
      <c r="B431" s="513" t="s">
        <v>173</v>
      </c>
      <c r="C431" s="514"/>
      <c r="D431" s="218">
        <f t="shared" si="1166"/>
        <v>415</v>
      </c>
      <c r="E431" s="504">
        <f t="shared" si="1261"/>
        <v>13</v>
      </c>
      <c r="F431" s="505"/>
      <c r="G431" s="504">
        <f t="shared" si="1262"/>
        <v>0</v>
      </c>
      <c r="H431" s="505"/>
      <c r="I431" s="127"/>
      <c r="J431" s="128"/>
      <c r="K431" s="129"/>
      <c r="L431" s="129"/>
      <c r="M431" s="129"/>
      <c r="N431" s="129"/>
      <c r="O431" s="129"/>
      <c r="P431" s="129">
        <v>13</v>
      </c>
      <c r="Q431" s="129">
        <v>0</v>
      </c>
      <c r="R431" s="129"/>
      <c r="S431" s="129"/>
      <c r="T431" s="129"/>
      <c r="U431" s="129"/>
      <c r="V431" s="93" t="str">
        <f t="shared" si="1259"/>
        <v>CF7126-36</v>
      </c>
      <c r="W431" s="526" t="str">
        <f t="shared" si="1260"/>
        <v>Барилгын сантехникч</v>
      </c>
      <c r="X431" s="526"/>
      <c r="Y431" s="526"/>
      <c r="Z431" s="184">
        <f t="shared" si="1165"/>
        <v>415</v>
      </c>
      <c r="AA431" s="135"/>
      <c r="AB431" s="135"/>
      <c r="AC431" s="45">
        <f t="shared" si="1255"/>
        <v>5</v>
      </c>
      <c r="AD431" s="45">
        <f t="shared" si="1256"/>
        <v>0</v>
      </c>
      <c r="AE431" s="129"/>
      <c r="AF431" s="129"/>
      <c r="AG431" s="129">
        <v>5</v>
      </c>
      <c r="AH431" s="129">
        <v>0</v>
      </c>
      <c r="AI431" s="129"/>
      <c r="AJ431" s="129"/>
      <c r="AK431" s="86">
        <f t="shared" si="1263"/>
        <v>6</v>
      </c>
      <c r="AL431" s="86">
        <f t="shared" si="1264"/>
        <v>0</v>
      </c>
      <c r="AM431" s="42">
        <v>6</v>
      </c>
      <c r="AN431" s="42">
        <v>0</v>
      </c>
      <c r="AO431" s="42"/>
      <c r="AP431" s="258"/>
    </row>
    <row r="432" spans="1:42" s="92" customFormat="1">
      <c r="A432" s="196" t="s">
        <v>188</v>
      </c>
      <c r="B432" s="511" t="s">
        <v>189</v>
      </c>
      <c r="C432" s="512"/>
      <c r="D432" s="218">
        <f t="shared" si="1166"/>
        <v>416</v>
      </c>
      <c r="E432" s="504">
        <f t="shared" si="1261"/>
        <v>16</v>
      </c>
      <c r="F432" s="505"/>
      <c r="G432" s="504">
        <f t="shared" si="1262"/>
        <v>1</v>
      </c>
      <c r="H432" s="505"/>
      <c r="I432" s="127"/>
      <c r="J432" s="128"/>
      <c r="K432" s="129"/>
      <c r="L432" s="129"/>
      <c r="M432" s="129"/>
      <c r="N432" s="129"/>
      <c r="O432" s="129"/>
      <c r="P432" s="129">
        <v>16</v>
      </c>
      <c r="Q432" s="129">
        <v>1</v>
      </c>
      <c r="R432" s="129"/>
      <c r="S432" s="129"/>
      <c r="T432" s="129"/>
      <c r="U432" s="129"/>
      <c r="V432" s="93" t="str">
        <f t="shared" si="1259"/>
        <v>CF7411-12</v>
      </c>
      <c r="W432" s="526" t="str">
        <f t="shared" si="1260"/>
        <v>Барилгын цахилгаанчин</v>
      </c>
      <c r="X432" s="526"/>
      <c r="Y432" s="526"/>
      <c r="Z432" s="184">
        <f t="shared" si="1165"/>
        <v>416</v>
      </c>
      <c r="AA432" s="135"/>
      <c r="AB432" s="135"/>
      <c r="AC432" s="45">
        <f t="shared" ref="AC432:AC443" si="1265">+AE432+AG432+AI432</f>
        <v>4</v>
      </c>
      <c r="AD432" s="45">
        <f t="shared" ref="AD432:AD443" si="1266">+AF432+AH432+AJ432</f>
        <v>0</v>
      </c>
      <c r="AE432" s="129"/>
      <c r="AF432" s="129"/>
      <c r="AG432" s="129">
        <v>4</v>
      </c>
      <c r="AH432" s="129">
        <v>0</v>
      </c>
      <c r="AI432" s="129"/>
      <c r="AJ432" s="129"/>
      <c r="AK432" s="86">
        <f t="shared" si="1263"/>
        <v>6</v>
      </c>
      <c r="AL432" s="86">
        <f t="shared" si="1264"/>
        <v>0</v>
      </c>
      <c r="AM432" s="42">
        <v>6</v>
      </c>
      <c r="AN432" s="42">
        <v>0</v>
      </c>
      <c r="AO432" s="42"/>
      <c r="AP432" s="258"/>
    </row>
    <row r="433" spans="1:42" s="92" customFormat="1">
      <c r="A433" s="196" t="s">
        <v>57</v>
      </c>
      <c r="B433" s="511" t="s">
        <v>52</v>
      </c>
      <c r="C433" s="512"/>
      <c r="D433" s="218">
        <f t="shared" si="1166"/>
        <v>417</v>
      </c>
      <c r="E433" s="504">
        <f t="shared" si="1261"/>
        <v>15</v>
      </c>
      <c r="F433" s="505"/>
      <c r="G433" s="504">
        <f t="shared" si="1262"/>
        <v>1</v>
      </c>
      <c r="H433" s="505"/>
      <c r="I433" s="127"/>
      <c r="J433" s="128"/>
      <c r="K433" s="129"/>
      <c r="L433" s="129"/>
      <c r="M433" s="129"/>
      <c r="N433" s="129"/>
      <c r="O433" s="129"/>
      <c r="P433" s="129">
        <v>15</v>
      </c>
      <c r="Q433" s="129">
        <v>1</v>
      </c>
      <c r="R433" s="129"/>
      <c r="S433" s="129"/>
      <c r="T433" s="129"/>
      <c r="U433" s="129"/>
      <c r="V433" s="93" t="str">
        <f t="shared" si="1259"/>
        <v>TC8211-20</v>
      </c>
      <c r="W433" s="526" t="str">
        <f t="shared" si="1260"/>
        <v>Автомашины засварчин</v>
      </c>
      <c r="X433" s="526"/>
      <c r="Y433" s="526"/>
      <c r="Z433" s="184">
        <f t="shared" si="1165"/>
        <v>417</v>
      </c>
      <c r="AA433" s="135"/>
      <c r="AB433" s="135"/>
      <c r="AC433" s="45">
        <f t="shared" si="1265"/>
        <v>5</v>
      </c>
      <c r="AD433" s="45">
        <f t="shared" si="1266"/>
        <v>0</v>
      </c>
      <c r="AE433" s="129"/>
      <c r="AF433" s="129"/>
      <c r="AG433" s="129">
        <v>5</v>
      </c>
      <c r="AH433" s="129">
        <v>0</v>
      </c>
      <c r="AI433" s="129"/>
      <c r="AJ433" s="129"/>
      <c r="AK433" s="86">
        <f t="shared" si="1263"/>
        <v>7</v>
      </c>
      <c r="AL433" s="86">
        <f t="shared" si="1264"/>
        <v>0</v>
      </c>
      <c r="AM433" s="42">
        <v>2</v>
      </c>
      <c r="AN433" s="42">
        <v>0</v>
      </c>
      <c r="AO433" s="42">
        <v>5</v>
      </c>
      <c r="AP433" s="258">
        <v>0</v>
      </c>
    </row>
    <row r="434" spans="1:42" s="92" customFormat="1">
      <c r="A434" s="196" t="s">
        <v>185</v>
      </c>
      <c r="B434" s="511" t="s">
        <v>51</v>
      </c>
      <c r="C434" s="512"/>
      <c r="D434" s="218">
        <f t="shared" si="1166"/>
        <v>418</v>
      </c>
      <c r="E434" s="504">
        <f t="shared" si="1261"/>
        <v>30</v>
      </c>
      <c r="F434" s="505"/>
      <c r="G434" s="504">
        <f t="shared" si="1262"/>
        <v>30</v>
      </c>
      <c r="H434" s="505"/>
      <c r="I434" s="127"/>
      <c r="J434" s="128"/>
      <c r="K434" s="129"/>
      <c r="L434" s="129"/>
      <c r="M434" s="129"/>
      <c r="N434" s="129">
        <v>18</v>
      </c>
      <c r="O434" s="129">
        <v>18</v>
      </c>
      <c r="P434" s="129">
        <v>12</v>
      </c>
      <c r="Q434" s="129">
        <v>12</v>
      </c>
      <c r="R434" s="129"/>
      <c r="S434" s="129"/>
      <c r="T434" s="129"/>
      <c r="U434" s="129"/>
      <c r="V434" s="93" t="str">
        <f t="shared" si="1259"/>
        <v>IF5120-11</v>
      </c>
      <c r="W434" s="526" t="str">
        <f t="shared" si="1260"/>
        <v>Тогооч</v>
      </c>
      <c r="X434" s="526"/>
      <c r="Y434" s="526"/>
      <c r="Z434" s="184">
        <f t="shared" si="1165"/>
        <v>418</v>
      </c>
      <c r="AA434" s="135"/>
      <c r="AB434" s="135"/>
      <c r="AC434" s="45">
        <f t="shared" si="1265"/>
        <v>20</v>
      </c>
      <c r="AD434" s="45">
        <f t="shared" si="1266"/>
        <v>20</v>
      </c>
      <c r="AE434" s="129"/>
      <c r="AF434" s="129"/>
      <c r="AG434" s="129">
        <v>20</v>
      </c>
      <c r="AH434" s="129">
        <v>20</v>
      </c>
      <c r="AI434" s="129"/>
      <c r="AJ434" s="129"/>
      <c r="AK434" s="86">
        <f t="shared" si="1263"/>
        <v>7</v>
      </c>
      <c r="AL434" s="86">
        <f t="shared" si="1264"/>
        <v>7</v>
      </c>
      <c r="AM434" s="42">
        <v>5</v>
      </c>
      <c r="AN434" s="42">
        <v>5</v>
      </c>
      <c r="AO434" s="42">
        <v>2</v>
      </c>
      <c r="AP434" s="258">
        <v>2</v>
      </c>
    </row>
    <row r="435" spans="1:42" s="92" customFormat="1" ht="12.75" customHeight="1">
      <c r="A435" s="196" t="s">
        <v>54</v>
      </c>
      <c r="B435" s="511" t="s">
        <v>50</v>
      </c>
      <c r="C435" s="512"/>
      <c r="D435" s="218">
        <f t="shared" si="1166"/>
        <v>419</v>
      </c>
      <c r="E435" s="504">
        <f t="shared" si="1261"/>
        <v>40</v>
      </c>
      <c r="F435" s="505"/>
      <c r="G435" s="504">
        <f t="shared" si="1262"/>
        <v>40</v>
      </c>
      <c r="H435" s="505"/>
      <c r="I435" s="127"/>
      <c r="J435" s="128"/>
      <c r="K435" s="129"/>
      <c r="L435" s="129"/>
      <c r="M435" s="129"/>
      <c r="N435" s="129">
        <v>21</v>
      </c>
      <c r="O435" s="129">
        <v>21</v>
      </c>
      <c r="P435" s="129">
        <v>19</v>
      </c>
      <c r="Q435" s="129">
        <v>19</v>
      </c>
      <c r="R435" s="129"/>
      <c r="S435" s="129"/>
      <c r="T435" s="129"/>
      <c r="U435" s="129"/>
      <c r="V435" s="93" t="str">
        <f t="shared" si="1259"/>
        <v>IE7533-28</v>
      </c>
      <c r="W435" s="526" t="str">
        <f t="shared" si="1260"/>
        <v>Оёмол бүтээгдэхүүний оёдолчин</v>
      </c>
      <c r="X435" s="526"/>
      <c r="Y435" s="526"/>
      <c r="Z435" s="184">
        <f t="shared" si="1165"/>
        <v>419</v>
      </c>
      <c r="AA435" s="135"/>
      <c r="AB435" s="135"/>
      <c r="AC435" s="45">
        <f t="shared" si="1265"/>
        <v>22</v>
      </c>
      <c r="AD435" s="45">
        <f t="shared" si="1266"/>
        <v>22</v>
      </c>
      <c r="AE435" s="129"/>
      <c r="AF435" s="129"/>
      <c r="AG435" s="129">
        <v>22</v>
      </c>
      <c r="AH435" s="129">
        <v>22</v>
      </c>
      <c r="AI435" s="129"/>
      <c r="AJ435" s="129"/>
      <c r="AK435" s="86">
        <f t="shared" si="1263"/>
        <v>10</v>
      </c>
      <c r="AL435" s="86">
        <f t="shared" si="1264"/>
        <v>10</v>
      </c>
      <c r="AM435" s="42">
        <v>10</v>
      </c>
      <c r="AN435" s="42">
        <v>10</v>
      </c>
      <c r="AO435" s="42"/>
      <c r="AP435" s="258"/>
    </row>
    <row r="436" spans="1:42" s="92" customFormat="1">
      <c r="A436" s="313" t="s">
        <v>256</v>
      </c>
      <c r="B436" s="513" t="s">
        <v>471</v>
      </c>
      <c r="C436" s="514"/>
      <c r="D436" s="218">
        <f t="shared" si="1166"/>
        <v>420</v>
      </c>
      <c r="E436" s="504">
        <f t="shared" si="1261"/>
        <v>8</v>
      </c>
      <c r="F436" s="505"/>
      <c r="G436" s="504">
        <f t="shared" si="1262"/>
        <v>6</v>
      </c>
      <c r="H436" s="505"/>
      <c r="I436" s="127"/>
      <c r="J436" s="128"/>
      <c r="K436" s="129"/>
      <c r="L436" s="129"/>
      <c r="M436" s="129"/>
      <c r="N436" s="129"/>
      <c r="O436" s="129"/>
      <c r="P436" s="129">
        <v>8</v>
      </c>
      <c r="Q436" s="129">
        <v>6</v>
      </c>
      <c r="R436" s="129"/>
      <c r="S436" s="129"/>
      <c r="T436" s="129"/>
      <c r="U436" s="129"/>
      <c r="V436" s="93" t="str">
        <f t="shared" si="1259"/>
        <v>AM2652-11</v>
      </c>
      <c r="W436" s="526" t="str">
        <f t="shared" si="1260"/>
        <v>Ардын гоцлол хөгжимчин</v>
      </c>
      <c r="X436" s="526"/>
      <c r="Y436" s="526"/>
      <c r="Z436" s="184">
        <f t="shared" si="1165"/>
        <v>420</v>
      </c>
      <c r="AA436" s="135"/>
      <c r="AB436" s="135"/>
      <c r="AC436" s="45">
        <f t="shared" si="1265"/>
        <v>1</v>
      </c>
      <c r="AD436" s="45">
        <f t="shared" si="1266"/>
        <v>1</v>
      </c>
      <c r="AE436" s="129"/>
      <c r="AF436" s="129"/>
      <c r="AG436" s="129">
        <v>1</v>
      </c>
      <c r="AH436" s="129">
        <v>1</v>
      </c>
      <c r="AI436" s="129"/>
      <c r="AJ436" s="129"/>
      <c r="AK436" s="86">
        <f t="shared" si="1263"/>
        <v>6</v>
      </c>
      <c r="AL436" s="86">
        <f t="shared" si="1264"/>
        <v>5</v>
      </c>
      <c r="AM436" s="42">
        <v>1</v>
      </c>
      <c r="AN436" s="42">
        <v>1</v>
      </c>
      <c r="AO436" s="42">
        <v>5</v>
      </c>
      <c r="AP436" s="258">
        <v>4</v>
      </c>
    </row>
    <row r="437" spans="1:42" s="92" customFormat="1">
      <c r="A437" s="196" t="s">
        <v>182</v>
      </c>
      <c r="B437" s="511" t="s">
        <v>179</v>
      </c>
      <c r="C437" s="512"/>
      <c r="D437" s="218">
        <f t="shared" si="1166"/>
        <v>421</v>
      </c>
      <c r="E437" s="504">
        <f t="shared" si="1261"/>
        <v>19</v>
      </c>
      <c r="F437" s="505"/>
      <c r="G437" s="504">
        <f t="shared" si="1262"/>
        <v>18</v>
      </c>
      <c r="H437" s="505"/>
      <c r="I437" s="127"/>
      <c r="J437" s="128"/>
      <c r="K437" s="129"/>
      <c r="L437" s="129"/>
      <c r="M437" s="129"/>
      <c r="N437" s="129"/>
      <c r="O437" s="129"/>
      <c r="P437" s="129">
        <v>19</v>
      </c>
      <c r="Q437" s="129">
        <v>18</v>
      </c>
      <c r="R437" s="129"/>
      <c r="S437" s="129"/>
      <c r="T437" s="129"/>
      <c r="U437" s="129"/>
      <c r="V437" s="93" t="str">
        <f t="shared" si="1259"/>
        <v>SO5141-11</v>
      </c>
      <c r="W437" s="526" t="str">
        <f t="shared" si="1260"/>
        <v>Үсчин</v>
      </c>
      <c r="X437" s="526"/>
      <c r="Y437" s="526"/>
      <c r="Z437" s="184">
        <f t="shared" si="1165"/>
        <v>421</v>
      </c>
      <c r="AA437" s="135"/>
      <c r="AB437" s="135"/>
      <c r="AC437" s="45">
        <f t="shared" si="1265"/>
        <v>17</v>
      </c>
      <c r="AD437" s="45">
        <f t="shared" si="1266"/>
        <v>17</v>
      </c>
      <c r="AE437" s="129"/>
      <c r="AF437" s="129"/>
      <c r="AG437" s="129">
        <v>17</v>
      </c>
      <c r="AH437" s="129">
        <v>17</v>
      </c>
      <c r="AI437" s="129"/>
      <c r="AJ437" s="129"/>
      <c r="AK437" s="86">
        <f t="shared" si="1263"/>
        <v>2</v>
      </c>
      <c r="AL437" s="86">
        <f t="shared" si="1264"/>
        <v>1</v>
      </c>
      <c r="AM437" s="42"/>
      <c r="AN437" s="42"/>
      <c r="AO437" s="42">
        <v>2</v>
      </c>
      <c r="AP437" s="258">
        <v>1</v>
      </c>
    </row>
    <row r="438" spans="1:42" s="92" customFormat="1">
      <c r="A438" s="245" t="s">
        <v>244</v>
      </c>
      <c r="B438" s="506" t="s">
        <v>242</v>
      </c>
      <c r="C438" s="507"/>
      <c r="D438" s="218">
        <f t="shared" si="1166"/>
        <v>422</v>
      </c>
      <c r="E438" s="504">
        <f t="shared" si="1261"/>
        <v>30</v>
      </c>
      <c r="F438" s="505"/>
      <c r="G438" s="504">
        <f t="shared" si="1262"/>
        <v>14</v>
      </c>
      <c r="H438" s="505"/>
      <c r="I438" s="127"/>
      <c r="J438" s="128"/>
      <c r="K438" s="129"/>
      <c r="L438" s="129"/>
      <c r="M438" s="129"/>
      <c r="N438" s="129">
        <v>30</v>
      </c>
      <c r="O438" s="129">
        <v>14</v>
      </c>
      <c r="P438" s="129"/>
      <c r="Q438" s="129"/>
      <c r="R438" s="129"/>
      <c r="S438" s="129"/>
      <c r="T438" s="129"/>
      <c r="U438" s="129"/>
      <c r="V438" s="93" t="str">
        <f t="shared" si="1259"/>
        <v>AF6330-11</v>
      </c>
      <c r="W438" s="526" t="str">
        <f t="shared" si="1260"/>
        <v>Фермерийн аж ахуй эрхлэгч /ГТ-МАА/</v>
      </c>
      <c r="X438" s="526"/>
      <c r="Y438" s="526"/>
      <c r="Z438" s="184">
        <f t="shared" si="1165"/>
        <v>422</v>
      </c>
      <c r="AA438" s="135"/>
      <c r="AB438" s="135"/>
      <c r="AC438" s="45">
        <f t="shared" si="1265"/>
        <v>30</v>
      </c>
      <c r="AD438" s="45">
        <f t="shared" si="1266"/>
        <v>14</v>
      </c>
      <c r="AE438" s="129"/>
      <c r="AF438" s="129"/>
      <c r="AG438" s="129">
        <v>30</v>
      </c>
      <c r="AH438" s="129">
        <v>14</v>
      </c>
      <c r="AI438" s="129"/>
      <c r="AJ438" s="129"/>
      <c r="AK438" s="86">
        <f t="shared" si="1263"/>
        <v>0</v>
      </c>
      <c r="AL438" s="86">
        <f t="shared" si="1264"/>
        <v>0</v>
      </c>
      <c r="AM438" s="42"/>
      <c r="AN438" s="42"/>
      <c r="AO438" s="42"/>
      <c r="AP438" s="258"/>
    </row>
    <row r="439" spans="1:42" s="92" customFormat="1">
      <c r="A439" s="245" t="s">
        <v>257</v>
      </c>
      <c r="B439" s="560" t="s">
        <v>258</v>
      </c>
      <c r="C439" s="561"/>
      <c r="D439" s="218">
        <f t="shared" si="1166"/>
        <v>423</v>
      </c>
      <c r="E439" s="504">
        <f t="shared" si="1261"/>
        <v>10</v>
      </c>
      <c r="F439" s="505"/>
      <c r="G439" s="504">
        <f t="shared" si="1262"/>
        <v>1</v>
      </c>
      <c r="H439" s="505"/>
      <c r="I439" s="558">
        <v>10</v>
      </c>
      <c r="J439" s="559"/>
      <c r="K439" s="129">
        <v>1</v>
      </c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93" t="str">
        <f t="shared" si="1259"/>
        <v>CT3112-16</v>
      </c>
      <c r="W439" s="526" t="str">
        <f t="shared" si="1260"/>
        <v>Барилга угсралтын техникч</v>
      </c>
      <c r="X439" s="526"/>
      <c r="Y439" s="526"/>
      <c r="Z439" s="184">
        <f t="shared" si="1165"/>
        <v>423</v>
      </c>
      <c r="AA439" s="135"/>
      <c r="AB439" s="135"/>
      <c r="AC439" s="45">
        <f t="shared" si="1265"/>
        <v>10</v>
      </c>
      <c r="AD439" s="45">
        <f t="shared" si="1266"/>
        <v>1</v>
      </c>
      <c r="AE439" s="129">
        <v>10</v>
      </c>
      <c r="AF439" s="129">
        <v>1</v>
      </c>
      <c r="AG439" s="129"/>
      <c r="AH439" s="129"/>
      <c r="AI439" s="129"/>
      <c r="AJ439" s="129"/>
      <c r="AK439" s="86">
        <f t="shared" si="1263"/>
        <v>0</v>
      </c>
      <c r="AL439" s="86">
        <f t="shared" si="1264"/>
        <v>0</v>
      </c>
      <c r="AM439" s="42"/>
      <c r="AN439" s="42"/>
      <c r="AO439" s="42"/>
      <c r="AP439" s="258"/>
    </row>
    <row r="440" spans="1:42" s="92" customFormat="1">
      <c r="A440" s="212" t="s">
        <v>196</v>
      </c>
      <c r="B440" s="513" t="s">
        <v>197</v>
      </c>
      <c r="C440" s="514"/>
      <c r="D440" s="218">
        <f t="shared" si="1166"/>
        <v>424</v>
      </c>
      <c r="E440" s="504">
        <f t="shared" si="1261"/>
        <v>13</v>
      </c>
      <c r="F440" s="505"/>
      <c r="G440" s="504">
        <f t="shared" si="1262"/>
        <v>3</v>
      </c>
      <c r="H440" s="505"/>
      <c r="I440" s="558"/>
      <c r="J440" s="559"/>
      <c r="K440" s="129"/>
      <c r="L440" s="129">
        <v>13</v>
      </c>
      <c r="M440" s="129">
        <v>3</v>
      </c>
      <c r="N440" s="129"/>
      <c r="O440" s="129"/>
      <c r="P440" s="129"/>
      <c r="Q440" s="129"/>
      <c r="R440" s="129"/>
      <c r="S440" s="129"/>
      <c r="T440" s="129"/>
      <c r="U440" s="129"/>
      <c r="V440" s="93" t="str">
        <f t="shared" si="1259"/>
        <v>IM3113-17</v>
      </c>
      <c r="W440" s="526" t="str">
        <f t="shared" si="1260"/>
        <v>Цахилгааны техникч</v>
      </c>
      <c r="X440" s="526"/>
      <c r="Y440" s="526"/>
      <c r="Z440" s="184">
        <f t="shared" si="1165"/>
        <v>424</v>
      </c>
      <c r="AA440" s="135"/>
      <c r="AB440" s="135"/>
      <c r="AC440" s="45">
        <f t="shared" si="1265"/>
        <v>5</v>
      </c>
      <c r="AD440" s="45">
        <f t="shared" si="1266"/>
        <v>0</v>
      </c>
      <c r="AE440" s="129">
        <v>5</v>
      </c>
      <c r="AF440" s="129">
        <v>0</v>
      </c>
      <c r="AG440" s="129"/>
      <c r="AH440" s="129"/>
      <c r="AI440" s="129"/>
      <c r="AJ440" s="129"/>
      <c r="AK440" s="86">
        <f t="shared" si="1263"/>
        <v>0</v>
      </c>
      <c r="AL440" s="86">
        <f t="shared" si="1264"/>
        <v>0</v>
      </c>
      <c r="AM440" s="42"/>
      <c r="AN440" s="42"/>
      <c r="AO440" s="42"/>
      <c r="AP440" s="258"/>
    </row>
    <row r="441" spans="1:42" s="92" customFormat="1">
      <c r="A441" s="245" t="s">
        <v>259</v>
      </c>
      <c r="B441" s="556" t="s">
        <v>384</v>
      </c>
      <c r="C441" s="557"/>
      <c r="D441" s="218">
        <f t="shared" si="1166"/>
        <v>425</v>
      </c>
      <c r="E441" s="504">
        <f t="shared" si="1261"/>
        <v>16</v>
      </c>
      <c r="F441" s="505"/>
      <c r="G441" s="504">
        <f t="shared" si="1262"/>
        <v>16</v>
      </c>
      <c r="H441" s="505"/>
      <c r="I441" s="558">
        <v>16</v>
      </c>
      <c r="J441" s="559"/>
      <c r="K441" s="129">
        <v>16</v>
      </c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93" t="str">
        <f t="shared" si="1259"/>
        <v>IE3139-14</v>
      </c>
      <c r="W441" s="526" t="str">
        <f t="shared" si="1260"/>
        <v>Оёдолын техник-технологич</v>
      </c>
      <c r="X441" s="526"/>
      <c r="Y441" s="526"/>
      <c r="Z441" s="184">
        <f t="shared" si="1165"/>
        <v>425</v>
      </c>
      <c r="AA441" s="135"/>
      <c r="AB441" s="135"/>
      <c r="AC441" s="45">
        <f t="shared" si="1265"/>
        <v>6</v>
      </c>
      <c r="AD441" s="45">
        <f t="shared" si="1266"/>
        <v>6</v>
      </c>
      <c r="AE441" s="129">
        <v>6</v>
      </c>
      <c r="AF441" s="129">
        <v>6</v>
      </c>
      <c r="AG441" s="129"/>
      <c r="AH441" s="129"/>
      <c r="AI441" s="129"/>
      <c r="AJ441" s="129"/>
      <c r="AK441" s="86">
        <f t="shared" si="1263"/>
        <v>5</v>
      </c>
      <c r="AL441" s="86">
        <f t="shared" si="1264"/>
        <v>5</v>
      </c>
      <c r="AM441" s="42"/>
      <c r="AN441" s="42"/>
      <c r="AO441" s="42">
        <v>5</v>
      </c>
      <c r="AP441" s="258">
        <v>5</v>
      </c>
    </row>
    <row r="442" spans="1:42" s="92" customFormat="1">
      <c r="A442" s="245" t="s">
        <v>204</v>
      </c>
      <c r="B442" s="506" t="s">
        <v>385</v>
      </c>
      <c r="C442" s="507"/>
      <c r="D442" s="218">
        <f t="shared" si="1166"/>
        <v>426</v>
      </c>
      <c r="E442" s="504">
        <f t="shared" si="1261"/>
        <v>15</v>
      </c>
      <c r="F442" s="505"/>
      <c r="G442" s="504">
        <f t="shared" si="1262"/>
        <v>12</v>
      </c>
      <c r="H442" s="505"/>
      <c r="I442" s="558">
        <v>15</v>
      </c>
      <c r="J442" s="559"/>
      <c r="K442" s="129">
        <v>12</v>
      </c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93" t="str">
        <f t="shared" si="1259"/>
        <v>IF3434-14</v>
      </c>
      <c r="W442" s="526" t="str">
        <f t="shared" si="1260"/>
        <v>Хоол үйлдвэрлэл, үйлчилгээний техник- технологич</v>
      </c>
      <c r="X442" s="526"/>
      <c r="Y442" s="526"/>
      <c r="Z442" s="184">
        <f t="shared" si="1165"/>
        <v>426</v>
      </c>
      <c r="AA442" s="135"/>
      <c r="AB442" s="135"/>
      <c r="AC442" s="45">
        <f t="shared" si="1265"/>
        <v>12</v>
      </c>
      <c r="AD442" s="45">
        <f t="shared" si="1266"/>
        <v>11</v>
      </c>
      <c r="AE442" s="129">
        <v>12</v>
      </c>
      <c r="AF442" s="129">
        <v>11</v>
      </c>
      <c r="AG442" s="129"/>
      <c r="AH442" s="129"/>
      <c r="AI442" s="129"/>
      <c r="AJ442" s="129"/>
      <c r="AK442" s="86">
        <f t="shared" si="1263"/>
        <v>0</v>
      </c>
      <c r="AL442" s="86">
        <f t="shared" si="1264"/>
        <v>0</v>
      </c>
      <c r="AM442" s="42"/>
      <c r="AN442" s="42"/>
      <c r="AO442" s="42"/>
      <c r="AP442" s="258"/>
    </row>
    <row r="443" spans="1:42" s="92" customFormat="1" ht="12.75" customHeight="1">
      <c r="A443" s="154" t="s">
        <v>207</v>
      </c>
      <c r="B443" s="432" t="s">
        <v>260</v>
      </c>
      <c r="C443" s="432"/>
      <c r="D443" s="218">
        <f t="shared" si="1166"/>
        <v>427</v>
      </c>
      <c r="E443" s="504">
        <f t="shared" si="1261"/>
        <v>16</v>
      </c>
      <c r="F443" s="505"/>
      <c r="G443" s="504">
        <f t="shared" si="1262"/>
        <v>1</v>
      </c>
      <c r="H443" s="505"/>
      <c r="I443" s="494">
        <v>16</v>
      </c>
      <c r="J443" s="495"/>
      <c r="K443" s="129">
        <v>1</v>
      </c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93" t="str">
        <f t="shared" si="1259"/>
        <v>CF3115-67</v>
      </c>
      <c r="W443" s="526" t="str">
        <f t="shared" si="1260"/>
        <v>Сантехник, халаалт, агааржуулалтын төхөөрөмжийн техникч</v>
      </c>
      <c r="X443" s="526"/>
      <c r="Y443" s="526"/>
      <c r="Z443" s="184">
        <f t="shared" si="1165"/>
        <v>427</v>
      </c>
      <c r="AA443" s="135"/>
      <c r="AB443" s="135"/>
      <c r="AC443" s="45">
        <f t="shared" si="1265"/>
        <v>11</v>
      </c>
      <c r="AD443" s="45">
        <f t="shared" si="1266"/>
        <v>0</v>
      </c>
      <c r="AE443" s="129">
        <v>11</v>
      </c>
      <c r="AF443" s="129">
        <v>0</v>
      </c>
      <c r="AG443" s="129"/>
      <c r="AH443" s="129"/>
      <c r="AI443" s="129"/>
      <c r="AJ443" s="129"/>
      <c r="AK443" s="86">
        <f t="shared" si="1263"/>
        <v>1</v>
      </c>
      <c r="AL443" s="86">
        <f t="shared" si="1264"/>
        <v>0</v>
      </c>
      <c r="AM443" s="42"/>
      <c r="AN443" s="42"/>
      <c r="AO443" s="42">
        <v>1</v>
      </c>
      <c r="AP443" s="258">
        <v>0</v>
      </c>
    </row>
    <row r="444" spans="1:42" s="87" customFormat="1">
      <c r="A444" s="527" t="s">
        <v>565</v>
      </c>
      <c r="B444" s="528"/>
      <c r="C444" s="529"/>
      <c r="D444" s="250">
        <f t="shared" si="1166"/>
        <v>428</v>
      </c>
      <c r="E444" s="530">
        <f>SUM(E445:F456)</f>
        <v>274</v>
      </c>
      <c r="F444" s="531"/>
      <c r="G444" s="530">
        <f t="shared" ref="G444" si="1267">SUM(G445:H456)</f>
        <v>75</v>
      </c>
      <c r="H444" s="531"/>
      <c r="I444" s="530">
        <f t="shared" ref="I444" si="1268">SUM(I445:J456)</f>
        <v>0</v>
      </c>
      <c r="J444" s="531"/>
      <c r="K444" s="170">
        <f>SUM(K445:K456)</f>
        <v>0</v>
      </c>
      <c r="L444" s="170">
        <f t="shared" ref="L444:U444" si="1269">SUM(L445:L456)</f>
        <v>76</v>
      </c>
      <c r="M444" s="170">
        <f t="shared" si="1269"/>
        <v>33</v>
      </c>
      <c r="N444" s="170">
        <f t="shared" si="1269"/>
        <v>106</v>
      </c>
      <c r="O444" s="170">
        <f t="shared" si="1269"/>
        <v>28</v>
      </c>
      <c r="P444" s="170">
        <f t="shared" si="1269"/>
        <v>92</v>
      </c>
      <c r="Q444" s="170">
        <f t="shared" si="1269"/>
        <v>14</v>
      </c>
      <c r="R444" s="170">
        <f t="shared" si="1269"/>
        <v>0</v>
      </c>
      <c r="S444" s="170">
        <f t="shared" si="1269"/>
        <v>0</v>
      </c>
      <c r="T444" s="170">
        <f t="shared" si="1269"/>
        <v>0</v>
      </c>
      <c r="U444" s="170">
        <f t="shared" si="1269"/>
        <v>0</v>
      </c>
      <c r="V444" s="535" t="str">
        <f t="shared" si="1236"/>
        <v>44.Говьсүмбэр  аймаг дахь политехник коллеж</v>
      </c>
      <c r="W444" s="536"/>
      <c r="X444" s="536"/>
      <c r="Y444" s="537"/>
      <c r="Z444" s="256">
        <f t="shared" si="1165"/>
        <v>428</v>
      </c>
      <c r="AA444" s="170">
        <f>SUM(AA445:AA456)</f>
        <v>0</v>
      </c>
      <c r="AB444" s="170">
        <f t="shared" ref="AB444" si="1270">SUM(AB445:AB456)</f>
        <v>0</v>
      </c>
      <c r="AC444" s="170">
        <f t="shared" ref="AC444" si="1271">SUM(AC445:AC456)</f>
        <v>94</v>
      </c>
      <c r="AD444" s="170">
        <f t="shared" ref="AD444" si="1272">SUM(AD445:AD456)</f>
        <v>39</v>
      </c>
      <c r="AE444" s="170">
        <f t="shared" ref="AE444" si="1273">SUM(AE445:AE456)</f>
        <v>60</v>
      </c>
      <c r="AF444" s="170">
        <f t="shared" ref="AF444" si="1274">SUM(AF445:AF456)</f>
        <v>29</v>
      </c>
      <c r="AG444" s="170">
        <f t="shared" ref="AG444" si="1275">SUM(AG445:AG456)</f>
        <v>34</v>
      </c>
      <c r="AH444" s="170">
        <f t="shared" ref="AH444" si="1276">SUM(AH445:AH456)</f>
        <v>10</v>
      </c>
      <c r="AI444" s="170">
        <f t="shared" ref="AI444" si="1277">SUM(AI445:AI456)</f>
        <v>0</v>
      </c>
      <c r="AJ444" s="170">
        <f t="shared" ref="AJ444" si="1278">SUM(AJ445:AJ456)</f>
        <v>0</v>
      </c>
      <c r="AK444" s="170">
        <f t="shared" ref="AK444" si="1279">SUM(AK445:AK456)</f>
        <v>14</v>
      </c>
      <c r="AL444" s="170">
        <f>SUM(AL445:AL456)</f>
        <v>2</v>
      </c>
      <c r="AM444" s="170">
        <f t="shared" ref="AM444" si="1280">SUM(AM445:AM456)</f>
        <v>14</v>
      </c>
      <c r="AN444" s="170">
        <f t="shared" ref="AN444" si="1281">SUM(AN445:AN456)</f>
        <v>2</v>
      </c>
      <c r="AO444" s="170">
        <f t="shared" ref="AO444" si="1282">SUM(AO445:AO456)</f>
        <v>0</v>
      </c>
      <c r="AP444" s="211">
        <f t="shared" ref="AP444" si="1283">SUM(AP445:AP456)</f>
        <v>0</v>
      </c>
    </row>
    <row r="445" spans="1:42" s="92" customFormat="1">
      <c r="A445" s="143" t="s">
        <v>347</v>
      </c>
      <c r="B445" s="513" t="s">
        <v>458</v>
      </c>
      <c r="C445" s="514"/>
      <c r="D445" s="218">
        <f t="shared" si="1166"/>
        <v>429</v>
      </c>
      <c r="E445" s="504">
        <f t="shared" ref="E445:E446" si="1284">+I445+L445+N445+P445+R445+T445+AA445</f>
        <v>23</v>
      </c>
      <c r="F445" s="505"/>
      <c r="G445" s="504">
        <f t="shared" ref="G445:G446" si="1285">+K445+M445+O445+Q445+S445+U445+AB445</f>
        <v>22</v>
      </c>
      <c r="H445" s="505"/>
      <c r="I445" s="502"/>
      <c r="J445" s="503"/>
      <c r="K445" s="141"/>
      <c r="L445" s="141"/>
      <c r="M445" s="141"/>
      <c r="N445" s="141">
        <v>23</v>
      </c>
      <c r="O445" s="141">
        <v>22</v>
      </c>
      <c r="P445" s="141"/>
      <c r="Q445" s="141"/>
      <c r="R445" s="141"/>
      <c r="S445" s="141"/>
      <c r="T445" s="141"/>
      <c r="U445" s="141"/>
      <c r="V445" s="139" t="str">
        <f>+A445</f>
        <v>BT4321-17</v>
      </c>
      <c r="W445" s="432" t="str">
        <f>+B445</f>
        <v xml:space="preserve">Хангамжийн нярав </v>
      </c>
      <c r="X445" s="432"/>
      <c r="Y445" s="432"/>
      <c r="Z445" s="184">
        <f t="shared" si="1165"/>
        <v>429</v>
      </c>
      <c r="AA445" s="145"/>
      <c r="AB445" s="145"/>
      <c r="AC445" s="45">
        <f t="shared" ref="AC445:AC446" si="1286">+AE445+AG445+AI445</f>
        <v>9</v>
      </c>
      <c r="AD445" s="45">
        <f t="shared" ref="AD445:AD446" si="1287">+AF445+AH445+AJ445</f>
        <v>8</v>
      </c>
      <c r="AE445" s="141"/>
      <c r="AF445" s="141"/>
      <c r="AG445" s="141">
        <v>9</v>
      </c>
      <c r="AH445" s="141">
        <v>8</v>
      </c>
      <c r="AI445" s="141"/>
      <c r="AJ445" s="141"/>
      <c r="AK445" s="86">
        <f t="shared" ref="AK445:AK447" si="1288">+AM445+AO445</f>
        <v>0</v>
      </c>
      <c r="AL445" s="86">
        <f t="shared" ref="AL445:AL447" si="1289">+AN445+AP445</f>
        <v>0</v>
      </c>
      <c r="AM445" s="42"/>
      <c r="AN445" s="42"/>
      <c r="AO445" s="42"/>
      <c r="AP445" s="258"/>
    </row>
    <row r="446" spans="1:42" s="92" customFormat="1" ht="12.75" customHeight="1">
      <c r="A446" s="212" t="s">
        <v>305</v>
      </c>
      <c r="B446" s="513" t="s">
        <v>602</v>
      </c>
      <c r="C446" s="514"/>
      <c r="D446" s="218">
        <f t="shared" si="1166"/>
        <v>430</v>
      </c>
      <c r="E446" s="504">
        <f t="shared" si="1284"/>
        <v>7</v>
      </c>
      <c r="F446" s="505"/>
      <c r="G446" s="504">
        <f t="shared" si="1285"/>
        <v>3</v>
      </c>
      <c r="H446" s="505"/>
      <c r="I446" s="502"/>
      <c r="J446" s="503"/>
      <c r="K446" s="141"/>
      <c r="L446" s="141"/>
      <c r="M446" s="141"/>
      <c r="N446" s="141">
        <v>7</v>
      </c>
      <c r="O446" s="141">
        <v>3</v>
      </c>
      <c r="P446" s="141"/>
      <c r="Q446" s="141"/>
      <c r="R446" s="141"/>
      <c r="S446" s="141"/>
      <c r="T446" s="141"/>
      <c r="U446" s="141"/>
      <c r="V446" s="139" t="str">
        <f t="shared" ref="V446:V456" si="1290">+A446</f>
        <v>IM7223-17</v>
      </c>
      <c r="W446" s="432" t="str">
        <f t="shared" ref="W446:W456" si="1291">+B446</f>
        <v>Метал боловсруулах машины оператор /токарь-фрезер/</v>
      </c>
      <c r="X446" s="432"/>
      <c r="Y446" s="432"/>
      <c r="Z446" s="184">
        <f t="shared" si="1165"/>
        <v>430</v>
      </c>
      <c r="AA446" s="145"/>
      <c r="AB446" s="145"/>
      <c r="AC446" s="45">
        <f t="shared" si="1286"/>
        <v>3</v>
      </c>
      <c r="AD446" s="45">
        <f t="shared" si="1287"/>
        <v>2</v>
      </c>
      <c r="AE446" s="141"/>
      <c r="AF446" s="141"/>
      <c r="AG446" s="141">
        <v>3</v>
      </c>
      <c r="AH446" s="141">
        <v>2</v>
      </c>
      <c r="AI446" s="141"/>
      <c r="AJ446" s="141"/>
      <c r="AK446" s="86">
        <f t="shared" si="1288"/>
        <v>0</v>
      </c>
      <c r="AL446" s="86">
        <f t="shared" si="1289"/>
        <v>0</v>
      </c>
      <c r="AM446" s="42"/>
      <c r="AN446" s="42"/>
      <c r="AO446" s="42"/>
      <c r="AP446" s="258"/>
    </row>
    <row r="447" spans="1:42" s="92" customFormat="1">
      <c r="A447" s="143" t="s">
        <v>459</v>
      </c>
      <c r="B447" s="513" t="s">
        <v>460</v>
      </c>
      <c r="C447" s="514"/>
      <c r="D447" s="218">
        <f t="shared" si="1166"/>
        <v>431</v>
      </c>
      <c r="E447" s="504">
        <f t="shared" ref="E447:E456" si="1292">+I447+L447+N447+P447+R447+T447+AA447</f>
        <v>6</v>
      </c>
      <c r="F447" s="505"/>
      <c r="G447" s="504">
        <f t="shared" ref="G447:G456" si="1293">+K447+M447+O447+Q447+S447+U447+AB447</f>
        <v>1</v>
      </c>
      <c r="H447" s="505"/>
      <c r="I447" s="502"/>
      <c r="J447" s="503"/>
      <c r="K447" s="141"/>
      <c r="L447" s="141"/>
      <c r="M447" s="141"/>
      <c r="N447" s="141">
        <v>6</v>
      </c>
      <c r="O447" s="141">
        <v>1</v>
      </c>
      <c r="P447" s="141"/>
      <c r="Q447" s="141"/>
      <c r="R447" s="141"/>
      <c r="S447" s="141"/>
      <c r="T447" s="141"/>
      <c r="U447" s="141"/>
      <c r="V447" s="139" t="str">
        <f t="shared" si="1290"/>
        <v>MG7542-11</v>
      </c>
      <c r="W447" s="432" t="str">
        <f t="shared" si="1291"/>
        <v xml:space="preserve">Тэсэлгээчин </v>
      </c>
      <c r="X447" s="432"/>
      <c r="Y447" s="432"/>
      <c r="Z447" s="184">
        <f t="shared" si="1165"/>
        <v>431</v>
      </c>
      <c r="AA447" s="145"/>
      <c r="AB447" s="145"/>
      <c r="AC447" s="45">
        <f t="shared" ref="AC447:AC456" si="1294">+AE447+AG447+AI447</f>
        <v>2</v>
      </c>
      <c r="AD447" s="45">
        <f t="shared" ref="AD447:AD456" si="1295">+AF447+AH447+AJ447</f>
        <v>0</v>
      </c>
      <c r="AE447" s="141"/>
      <c r="AF447" s="141"/>
      <c r="AG447" s="141">
        <v>2</v>
      </c>
      <c r="AH447" s="141">
        <v>0</v>
      </c>
      <c r="AI447" s="141"/>
      <c r="AJ447" s="141"/>
      <c r="AK447" s="86">
        <f t="shared" si="1288"/>
        <v>0</v>
      </c>
      <c r="AL447" s="86">
        <f t="shared" si="1289"/>
        <v>0</v>
      </c>
      <c r="AM447" s="42"/>
      <c r="AN447" s="42"/>
      <c r="AO447" s="42"/>
      <c r="AP447" s="258"/>
    </row>
    <row r="448" spans="1:42" s="92" customFormat="1" ht="12.75" customHeight="1">
      <c r="A448" s="212" t="s">
        <v>192</v>
      </c>
      <c r="B448" s="513" t="s">
        <v>193</v>
      </c>
      <c r="C448" s="514"/>
      <c r="D448" s="218">
        <f t="shared" si="1166"/>
        <v>432</v>
      </c>
      <c r="E448" s="504">
        <f t="shared" si="1292"/>
        <v>111</v>
      </c>
      <c r="F448" s="505"/>
      <c r="G448" s="504">
        <f t="shared" si="1293"/>
        <v>7</v>
      </c>
      <c r="H448" s="505"/>
      <c r="I448" s="502"/>
      <c r="J448" s="503"/>
      <c r="K448" s="141"/>
      <c r="L448" s="141"/>
      <c r="M448" s="141"/>
      <c r="N448" s="141">
        <v>41</v>
      </c>
      <c r="O448" s="141">
        <v>2</v>
      </c>
      <c r="P448" s="141">
        <v>70</v>
      </c>
      <c r="Q448" s="141">
        <v>5</v>
      </c>
      <c r="R448" s="141"/>
      <c r="S448" s="141"/>
      <c r="T448" s="141"/>
      <c r="U448" s="141"/>
      <c r="V448" s="139" t="str">
        <f t="shared" si="1290"/>
        <v>MT8111-35</v>
      </c>
      <c r="W448" s="432" t="str">
        <f t="shared" si="1291"/>
        <v>Хүнд машин механизмын оператор</v>
      </c>
      <c r="X448" s="432"/>
      <c r="Y448" s="432"/>
      <c r="Z448" s="184">
        <f t="shared" si="1165"/>
        <v>432</v>
      </c>
      <c r="AA448" s="145"/>
      <c r="AB448" s="145"/>
      <c r="AC448" s="45">
        <f t="shared" si="1294"/>
        <v>20</v>
      </c>
      <c r="AD448" s="45">
        <f t="shared" si="1295"/>
        <v>0</v>
      </c>
      <c r="AE448" s="141"/>
      <c r="AF448" s="141"/>
      <c r="AG448" s="141">
        <v>20</v>
      </c>
      <c r="AH448" s="141">
        <v>0</v>
      </c>
      <c r="AI448" s="141"/>
      <c r="AJ448" s="141"/>
      <c r="AK448" s="86">
        <f t="shared" ref="AK448:AK456" si="1296">+AM448+AO448</f>
        <v>14</v>
      </c>
      <c r="AL448" s="86">
        <f t="shared" ref="AL448:AL456" si="1297">+AN448+AP448</f>
        <v>2</v>
      </c>
      <c r="AM448" s="42">
        <v>14</v>
      </c>
      <c r="AN448" s="42">
        <v>2</v>
      </c>
      <c r="AO448" s="42"/>
      <c r="AP448" s="258"/>
    </row>
    <row r="449" spans="1:42" s="92" customFormat="1">
      <c r="A449" s="143" t="s">
        <v>343</v>
      </c>
      <c r="B449" s="513" t="s">
        <v>360</v>
      </c>
      <c r="C449" s="514"/>
      <c r="D449" s="218">
        <f t="shared" si="1166"/>
        <v>433</v>
      </c>
      <c r="E449" s="504">
        <f t="shared" si="1292"/>
        <v>14</v>
      </c>
      <c r="F449" s="505"/>
      <c r="G449" s="504">
        <f t="shared" si="1293"/>
        <v>0</v>
      </c>
      <c r="H449" s="505"/>
      <c r="I449" s="502"/>
      <c r="J449" s="503"/>
      <c r="K449" s="141"/>
      <c r="L449" s="141"/>
      <c r="M449" s="141"/>
      <c r="N449" s="141">
        <v>14</v>
      </c>
      <c r="O449" s="141">
        <v>0</v>
      </c>
      <c r="P449" s="141"/>
      <c r="Q449" s="141"/>
      <c r="R449" s="141"/>
      <c r="S449" s="141"/>
      <c r="T449" s="141"/>
      <c r="U449" s="141"/>
      <c r="V449" s="139" t="str">
        <f t="shared" si="1290"/>
        <v>CT8342-27</v>
      </c>
      <c r="W449" s="432" t="str">
        <f t="shared" si="1291"/>
        <v>Зам барилгын машин механизмын оператор</v>
      </c>
      <c r="X449" s="432"/>
      <c r="Y449" s="432"/>
      <c r="Z449" s="184">
        <f t="shared" si="1165"/>
        <v>433</v>
      </c>
      <c r="AA449" s="145"/>
      <c r="AB449" s="145"/>
      <c r="AC449" s="45">
        <f t="shared" si="1294"/>
        <v>0</v>
      </c>
      <c r="AD449" s="45">
        <f t="shared" si="1295"/>
        <v>0</v>
      </c>
      <c r="AE449" s="141"/>
      <c r="AF449" s="141"/>
      <c r="AG449" s="141">
        <v>0</v>
      </c>
      <c r="AH449" s="141">
        <v>0</v>
      </c>
      <c r="AI449" s="141"/>
      <c r="AJ449" s="141"/>
      <c r="AK449" s="86">
        <f t="shared" si="1296"/>
        <v>0</v>
      </c>
      <c r="AL449" s="86">
        <f t="shared" si="1297"/>
        <v>0</v>
      </c>
      <c r="AM449" s="42"/>
      <c r="AN449" s="42"/>
      <c r="AO449" s="42"/>
      <c r="AP449" s="258"/>
    </row>
    <row r="450" spans="1:42" s="92" customFormat="1">
      <c r="A450" s="196" t="s">
        <v>163</v>
      </c>
      <c r="B450" s="511" t="s">
        <v>53</v>
      </c>
      <c r="C450" s="512"/>
      <c r="D450" s="218">
        <f t="shared" si="1166"/>
        <v>434</v>
      </c>
      <c r="E450" s="504">
        <f t="shared" si="1292"/>
        <v>23</v>
      </c>
      <c r="F450" s="505"/>
      <c r="G450" s="504">
        <f t="shared" si="1293"/>
        <v>0</v>
      </c>
      <c r="H450" s="505"/>
      <c r="I450" s="502"/>
      <c r="J450" s="503"/>
      <c r="K450" s="141"/>
      <c r="L450" s="141"/>
      <c r="M450" s="141"/>
      <c r="N450" s="141">
        <v>15</v>
      </c>
      <c r="O450" s="141">
        <v>0</v>
      </c>
      <c r="P450" s="141">
        <v>8</v>
      </c>
      <c r="Q450" s="141">
        <v>0</v>
      </c>
      <c r="R450" s="141"/>
      <c r="S450" s="141"/>
      <c r="T450" s="141"/>
      <c r="U450" s="141"/>
      <c r="V450" s="139" t="str">
        <f t="shared" si="1290"/>
        <v>IM7212-14</v>
      </c>
      <c r="W450" s="432" t="str">
        <f t="shared" si="1291"/>
        <v>Гагнуурчин</v>
      </c>
      <c r="X450" s="432"/>
      <c r="Y450" s="432"/>
      <c r="Z450" s="184">
        <f t="shared" si="1165"/>
        <v>434</v>
      </c>
      <c r="AA450" s="145"/>
      <c r="AB450" s="145"/>
      <c r="AC450" s="45">
        <f t="shared" si="1294"/>
        <v>0</v>
      </c>
      <c r="AD450" s="45">
        <f t="shared" si="1295"/>
        <v>0</v>
      </c>
      <c r="AE450" s="141"/>
      <c r="AF450" s="141"/>
      <c r="AG450" s="141">
        <v>0</v>
      </c>
      <c r="AH450" s="141">
        <v>0</v>
      </c>
      <c r="AI450" s="141"/>
      <c r="AJ450" s="141"/>
      <c r="AK450" s="86">
        <f t="shared" si="1296"/>
        <v>0</v>
      </c>
      <c r="AL450" s="86">
        <f t="shared" si="1297"/>
        <v>0</v>
      </c>
      <c r="AM450" s="42"/>
      <c r="AN450" s="42"/>
      <c r="AO450" s="42"/>
      <c r="AP450" s="258"/>
    </row>
    <row r="451" spans="1:42" s="92" customFormat="1">
      <c r="A451" s="196" t="s">
        <v>188</v>
      </c>
      <c r="B451" s="511" t="s">
        <v>189</v>
      </c>
      <c r="C451" s="512"/>
      <c r="D451" s="218">
        <f t="shared" si="1166"/>
        <v>435</v>
      </c>
      <c r="E451" s="504">
        <f t="shared" si="1292"/>
        <v>14</v>
      </c>
      <c r="F451" s="505"/>
      <c r="G451" s="504">
        <f t="shared" si="1293"/>
        <v>9</v>
      </c>
      <c r="H451" s="505"/>
      <c r="I451" s="502"/>
      <c r="J451" s="503"/>
      <c r="K451" s="141"/>
      <c r="L451" s="141"/>
      <c r="M451" s="141"/>
      <c r="N451" s="141"/>
      <c r="O451" s="141"/>
      <c r="P451" s="141">
        <v>14</v>
      </c>
      <c r="Q451" s="141">
        <v>9</v>
      </c>
      <c r="R451" s="141"/>
      <c r="S451" s="141"/>
      <c r="T451" s="141"/>
      <c r="U451" s="141"/>
      <c r="V451" s="139" t="str">
        <f t="shared" si="1290"/>
        <v>CF7411-12</v>
      </c>
      <c r="W451" s="432" t="str">
        <f t="shared" si="1291"/>
        <v>Барилгын цахилгаанчин</v>
      </c>
      <c r="X451" s="432"/>
      <c r="Y451" s="432"/>
      <c r="Z451" s="184">
        <f t="shared" si="1165"/>
        <v>435</v>
      </c>
      <c r="AA451" s="145"/>
      <c r="AB451" s="145"/>
      <c r="AC451" s="45">
        <f t="shared" si="1294"/>
        <v>0</v>
      </c>
      <c r="AD451" s="45">
        <f t="shared" si="1295"/>
        <v>0</v>
      </c>
      <c r="AE451" s="141"/>
      <c r="AF451" s="141"/>
      <c r="AG451" s="141">
        <v>0</v>
      </c>
      <c r="AH451" s="141">
        <v>0</v>
      </c>
      <c r="AI451" s="141"/>
      <c r="AJ451" s="141"/>
      <c r="AK451" s="86">
        <f t="shared" si="1296"/>
        <v>0</v>
      </c>
      <c r="AL451" s="86">
        <f t="shared" si="1297"/>
        <v>0</v>
      </c>
      <c r="AM451" s="42"/>
      <c r="AN451" s="42"/>
      <c r="AO451" s="42"/>
      <c r="AP451" s="258"/>
    </row>
    <row r="452" spans="1:42" s="92" customFormat="1">
      <c r="A452" s="143" t="s">
        <v>461</v>
      </c>
      <c r="B452" s="513" t="s">
        <v>462</v>
      </c>
      <c r="C452" s="514"/>
      <c r="D452" s="218">
        <f t="shared" si="1166"/>
        <v>436</v>
      </c>
      <c r="E452" s="504">
        <f t="shared" si="1292"/>
        <v>33</v>
      </c>
      <c r="F452" s="505"/>
      <c r="G452" s="504">
        <f t="shared" si="1293"/>
        <v>21</v>
      </c>
      <c r="H452" s="505"/>
      <c r="I452" s="502"/>
      <c r="J452" s="503"/>
      <c r="K452" s="141"/>
      <c r="L452" s="141">
        <v>33</v>
      </c>
      <c r="M452" s="141">
        <v>21</v>
      </c>
      <c r="N452" s="141"/>
      <c r="O452" s="141"/>
      <c r="P452" s="141"/>
      <c r="Q452" s="141"/>
      <c r="R452" s="141"/>
      <c r="S452" s="141"/>
      <c r="T452" s="141"/>
      <c r="U452" s="141"/>
      <c r="V452" s="139" t="str">
        <f t="shared" si="1290"/>
        <v>MG3257-22</v>
      </c>
      <c r="W452" s="432" t="str">
        <f t="shared" si="1291"/>
        <v>Уул уурхайн хөдөлмөрийн аюулгүй ажиллагааны техникч</v>
      </c>
      <c r="X452" s="432"/>
      <c r="Y452" s="432"/>
      <c r="Z452" s="184">
        <f t="shared" si="1165"/>
        <v>436</v>
      </c>
      <c r="AA452" s="145"/>
      <c r="AB452" s="145"/>
      <c r="AC452" s="45">
        <f t="shared" si="1294"/>
        <v>30</v>
      </c>
      <c r="AD452" s="45">
        <f t="shared" si="1295"/>
        <v>19</v>
      </c>
      <c r="AE452" s="141">
        <v>30</v>
      </c>
      <c r="AF452" s="141">
        <v>19</v>
      </c>
      <c r="AG452" s="141"/>
      <c r="AH452" s="141"/>
      <c r="AI452" s="141"/>
      <c r="AJ452" s="141"/>
      <c r="AK452" s="86">
        <f t="shared" si="1296"/>
        <v>0</v>
      </c>
      <c r="AL452" s="86">
        <f t="shared" si="1297"/>
        <v>0</v>
      </c>
      <c r="AM452" s="42"/>
      <c r="AN452" s="42"/>
      <c r="AO452" s="42"/>
      <c r="AP452" s="258"/>
    </row>
    <row r="453" spans="1:42" s="92" customFormat="1">
      <c r="A453" s="143" t="s">
        <v>463</v>
      </c>
      <c r="B453" s="513" t="s">
        <v>464</v>
      </c>
      <c r="C453" s="514"/>
      <c r="D453" s="218">
        <f t="shared" si="1166"/>
        <v>437</v>
      </c>
      <c r="E453" s="504">
        <f t="shared" si="1292"/>
        <v>9</v>
      </c>
      <c r="F453" s="505"/>
      <c r="G453" s="504">
        <f t="shared" si="1293"/>
        <v>0</v>
      </c>
      <c r="H453" s="505"/>
      <c r="I453" s="502"/>
      <c r="J453" s="503"/>
      <c r="K453" s="141"/>
      <c r="L453" s="141">
        <v>9</v>
      </c>
      <c r="M453" s="141">
        <v>0</v>
      </c>
      <c r="N453" s="141"/>
      <c r="O453" s="141"/>
      <c r="P453" s="141"/>
      <c r="Q453" s="141"/>
      <c r="R453" s="141"/>
      <c r="S453" s="141"/>
      <c r="T453" s="141"/>
      <c r="U453" s="141"/>
      <c r="V453" s="139" t="str">
        <f t="shared" si="1290"/>
        <v>MT3115-55</v>
      </c>
      <c r="W453" s="432" t="str">
        <f t="shared" si="1291"/>
        <v>Хүнд машин механизмын ашиглалтын техникч</v>
      </c>
      <c r="X453" s="432"/>
      <c r="Y453" s="432"/>
      <c r="Z453" s="184">
        <f t="shared" si="1165"/>
        <v>437</v>
      </c>
      <c r="AA453" s="145"/>
      <c r="AB453" s="145"/>
      <c r="AC453" s="45">
        <f t="shared" si="1294"/>
        <v>5</v>
      </c>
      <c r="AD453" s="45">
        <f t="shared" si="1295"/>
        <v>0</v>
      </c>
      <c r="AE453" s="141">
        <v>5</v>
      </c>
      <c r="AF453" s="141">
        <v>0</v>
      </c>
      <c r="AG453" s="141"/>
      <c r="AH453" s="141"/>
      <c r="AI453" s="141"/>
      <c r="AJ453" s="141"/>
      <c r="AK453" s="86">
        <f t="shared" si="1296"/>
        <v>0</v>
      </c>
      <c r="AL453" s="86">
        <f t="shared" si="1297"/>
        <v>0</v>
      </c>
      <c r="AM453" s="42"/>
      <c r="AN453" s="42"/>
      <c r="AO453" s="42"/>
      <c r="AP453" s="258"/>
    </row>
    <row r="454" spans="1:42" s="92" customFormat="1">
      <c r="A454" s="107" t="s">
        <v>465</v>
      </c>
      <c r="B454" s="513" t="s">
        <v>466</v>
      </c>
      <c r="C454" s="514"/>
      <c r="D454" s="218">
        <f t="shared" si="1166"/>
        <v>438</v>
      </c>
      <c r="E454" s="504">
        <f t="shared" si="1292"/>
        <v>25</v>
      </c>
      <c r="F454" s="505"/>
      <c r="G454" s="504">
        <f t="shared" si="1293"/>
        <v>10</v>
      </c>
      <c r="H454" s="505"/>
      <c r="I454" s="502"/>
      <c r="J454" s="503"/>
      <c r="K454" s="141"/>
      <c r="L454" s="141">
        <v>25</v>
      </c>
      <c r="M454" s="141">
        <v>10</v>
      </c>
      <c r="N454" s="141"/>
      <c r="O454" s="141"/>
      <c r="P454" s="141"/>
      <c r="Q454" s="141"/>
      <c r="R454" s="141"/>
      <c r="S454" s="141"/>
      <c r="T454" s="141"/>
      <c r="U454" s="141"/>
      <c r="V454" s="139" t="str">
        <f t="shared" si="1290"/>
        <v>MT3115-56</v>
      </c>
      <c r="W454" s="432" t="str">
        <f t="shared" si="1291"/>
        <v>Уул уурхайн машин механизмын электрон төхөөрөмжийн техникч</v>
      </c>
      <c r="X454" s="432"/>
      <c r="Y454" s="432"/>
      <c r="Z454" s="184">
        <f t="shared" si="1165"/>
        <v>438</v>
      </c>
      <c r="AA454" s="145"/>
      <c r="AB454" s="145"/>
      <c r="AC454" s="45">
        <f t="shared" si="1294"/>
        <v>25</v>
      </c>
      <c r="AD454" s="45">
        <f t="shared" si="1295"/>
        <v>10</v>
      </c>
      <c r="AE454" s="141">
        <v>25</v>
      </c>
      <c r="AF454" s="141">
        <v>10</v>
      </c>
      <c r="AG454" s="141"/>
      <c r="AH454" s="141"/>
      <c r="AI454" s="141"/>
      <c r="AJ454" s="141"/>
      <c r="AK454" s="86">
        <f t="shared" si="1296"/>
        <v>0</v>
      </c>
      <c r="AL454" s="86">
        <f t="shared" si="1297"/>
        <v>0</v>
      </c>
      <c r="AM454" s="42"/>
      <c r="AN454" s="42"/>
      <c r="AO454" s="42"/>
      <c r="AP454" s="258"/>
    </row>
    <row r="455" spans="1:42" s="92" customFormat="1">
      <c r="A455" s="107" t="s">
        <v>313</v>
      </c>
      <c r="B455" s="513" t="s">
        <v>314</v>
      </c>
      <c r="C455" s="514"/>
      <c r="D455" s="218">
        <f t="shared" si="1166"/>
        <v>439</v>
      </c>
      <c r="E455" s="504">
        <f t="shared" si="1292"/>
        <v>4</v>
      </c>
      <c r="F455" s="505"/>
      <c r="G455" s="504">
        <f t="shared" si="1293"/>
        <v>2</v>
      </c>
      <c r="H455" s="505"/>
      <c r="I455" s="502"/>
      <c r="J455" s="503"/>
      <c r="K455" s="141"/>
      <c r="L455" s="141">
        <v>4</v>
      </c>
      <c r="M455" s="141">
        <v>2</v>
      </c>
      <c r="N455" s="141"/>
      <c r="O455" s="141"/>
      <c r="P455" s="141"/>
      <c r="Q455" s="141"/>
      <c r="R455" s="141"/>
      <c r="S455" s="141"/>
      <c r="T455" s="141"/>
      <c r="U455" s="141"/>
      <c r="V455" s="139" t="str">
        <f t="shared" si="1290"/>
        <v>IM3119-14</v>
      </c>
      <c r="W455" s="432" t="str">
        <f t="shared" si="1291"/>
        <v>Үйлдвэрлэлийн техникч</v>
      </c>
      <c r="X455" s="432"/>
      <c r="Y455" s="432"/>
      <c r="Z455" s="184">
        <f t="shared" si="1165"/>
        <v>439</v>
      </c>
      <c r="AA455" s="145"/>
      <c r="AB455" s="145"/>
      <c r="AC455" s="45">
        <f t="shared" si="1294"/>
        <v>0</v>
      </c>
      <c r="AD455" s="45">
        <f t="shared" si="1295"/>
        <v>0</v>
      </c>
      <c r="AE455" s="141">
        <v>0</v>
      </c>
      <c r="AF455" s="141">
        <v>0</v>
      </c>
      <c r="AG455" s="141"/>
      <c r="AH455" s="141"/>
      <c r="AI455" s="141"/>
      <c r="AJ455" s="141"/>
      <c r="AK455" s="86">
        <f t="shared" si="1296"/>
        <v>0</v>
      </c>
      <c r="AL455" s="86">
        <f t="shared" si="1297"/>
        <v>0</v>
      </c>
      <c r="AM455" s="42"/>
      <c r="AN455" s="42"/>
      <c r="AO455" s="42"/>
      <c r="AP455" s="258"/>
    </row>
    <row r="456" spans="1:42" s="92" customFormat="1">
      <c r="A456" s="143" t="s">
        <v>467</v>
      </c>
      <c r="B456" s="513" t="s">
        <v>468</v>
      </c>
      <c r="C456" s="514"/>
      <c r="D456" s="218">
        <f t="shared" si="1166"/>
        <v>440</v>
      </c>
      <c r="E456" s="504">
        <f t="shared" si="1292"/>
        <v>5</v>
      </c>
      <c r="F456" s="505"/>
      <c r="G456" s="504">
        <f t="shared" si="1293"/>
        <v>0</v>
      </c>
      <c r="H456" s="505"/>
      <c r="I456" s="502"/>
      <c r="J456" s="503"/>
      <c r="K456" s="141"/>
      <c r="L456" s="141">
        <v>5</v>
      </c>
      <c r="M456" s="141">
        <v>0</v>
      </c>
      <c r="N456" s="141"/>
      <c r="O456" s="141"/>
      <c r="P456" s="141"/>
      <c r="Q456" s="141"/>
      <c r="R456" s="141"/>
      <c r="S456" s="141"/>
      <c r="T456" s="141"/>
      <c r="U456" s="141"/>
      <c r="V456" s="139" t="str">
        <f t="shared" si="1290"/>
        <v>MG3117-25</v>
      </c>
      <c r="W456" s="432" t="str">
        <f t="shared" si="1291"/>
        <v xml:space="preserve">Уулын ажлын техникч </v>
      </c>
      <c r="X456" s="432"/>
      <c r="Y456" s="432"/>
      <c r="Z456" s="184">
        <f t="shared" si="1165"/>
        <v>440</v>
      </c>
      <c r="AA456" s="145"/>
      <c r="AB456" s="145"/>
      <c r="AC456" s="45">
        <f t="shared" si="1294"/>
        <v>0</v>
      </c>
      <c r="AD456" s="45">
        <f t="shared" si="1295"/>
        <v>0</v>
      </c>
      <c r="AE456" s="141">
        <v>0</v>
      </c>
      <c r="AF456" s="141">
        <v>0</v>
      </c>
      <c r="AG456" s="141"/>
      <c r="AH456" s="141"/>
      <c r="AI456" s="141"/>
      <c r="AJ456" s="141"/>
      <c r="AK456" s="86">
        <f t="shared" si="1296"/>
        <v>0</v>
      </c>
      <c r="AL456" s="86">
        <f t="shared" si="1297"/>
        <v>0</v>
      </c>
      <c r="AM456" s="42"/>
      <c r="AN456" s="42"/>
      <c r="AO456" s="42"/>
      <c r="AP456" s="258"/>
    </row>
    <row r="457" spans="1:42" s="87" customFormat="1">
      <c r="A457" s="527" t="s">
        <v>566</v>
      </c>
      <c r="B457" s="528"/>
      <c r="C457" s="529"/>
      <c r="D457" s="250">
        <f t="shared" si="1166"/>
        <v>441</v>
      </c>
      <c r="E457" s="530">
        <f>SUM(E458:F477)</f>
        <v>344</v>
      </c>
      <c r="F457" s="531"/>
      <c r="G457" s="530">
        <f t="shared" ref="G457" si="1298">SUM(G458:H477)</f>
        <v>122</v>
      </c>
      <c r="H457" s="531"/>
      <c r="I457" s="530">
        <f t="shared" ref="I457" si="1299">SUM(I458:J477)</f>
        <v>106</v>
      </c>
      <c r="J457" s="531"/>
      <c r="K457" s="170">
        <f>SUM(K458:K477)</f>
        <v>40</v>
      </c>
      <c r="L457" s="170">
        <f t="shared" ref="L457:U457" si="1300">SUM(L458:L477)</f>
        <v>0</v>
      </c>
      <c r="M457" s="170">
        <f t="shared" si="1300"/>
        <v>0</v>
      </c>
      <c r="N457" s="170">
        <f t="shared" si="1300"/>
        <v>95</v>
      </c>
      <c r="O457" s="170">
        <f t="shared" si="1300"/>
        <v>41</v>
      </c>
      <c r="P457" s="170">
        <f t="shared" si="1300"/>
        <v>143</v>
      </c>
      <c r="Q457" s="170">
        <f t="shared" si="1300"/>
        <v>41</v>
      </c>
      <c r="R457" s="170">
        <f t="shared" si="1300"/>
        <v>0</v>
      </c>
      <c r="S457" s="170">
        <f t="shared" si="1300"/>
        <v>0</v>
      </c>
      <c r="T457" s="170">
        <f t="shared" si="1300"/>
        <v>0</v>
      </c>
      <c r="U457" s="170">
        <f t="shared" si="1300"/>
        <v>0</v>
      </c>
      <c r="V457" s="535" t="str">
        <f t="shared" si="1236"/>
        <v>45.Дархан-Уул аймаг дахь "Дархан Өргөө" политехник коллеж</v>
      </c>
      <c r="W457" s="536"/>
      <c r="X457" s="536"/>
      <c r="Y457" s="537"/>
      <c r="Z457" s="256">
        <f t="shared" si="1165"/>
        <v>441</v>
      </c>
      <c r="AA457" s="170">
        <f>SUM(AA458:AA477)</f>
        <v>0</v>
      </c>
      <c r="AB457" s="170">
        <f t="shared" ref="AB457" si="1301">SUM(AB458:AB477)</f>
        <v>0</v>
      </c>
      <c r="AC457" s="170">
        <f t="shared" ref="AC457" si="1302">SUM(AC458:AC477)</f>
        <v>64</v>
      </c>
      <c r="AD457" s="170">
        <f t="shared" ref="AD457" si="1303">SUM(AD458:AD477)</f>
        <v>14</v>
      </c>
      <c r="AE457" s="170">
        <f t="shared" ref="AE457" si="1304">SUM(AE458:AE477)</f>
        <v>20</v>
      </c>
      <c r="AF457" s="170">
        <f t="shared" ref="AF457" si="1305">SUM(AF458:AF477)</f>
        <v>1</v>
      </c>
      <c r="AG457" s="170">
        <f t="shared" ref="AG457" si="1306">SUM(AG458:AG477)</f>
        <v>27</v>
      </c>
      <c r="AH457" s="170">
        <f t="shared" ref="AH457" si="1307">SUM(AH458:AH477)</f>
        <v>8</v>
      </c>
      <c r="AI457" s="170">
        <f t="shared" ref="AI457" si="1308">SUM(AI458:AI477)</f>
        <v>17</v>
      </c>
      <c r="AJ457" s="170">
        <f t="shared" ref="AJ457" si="1309">SUM(AJ458:AJ477)</f>
        <v>5</v>
      </c>
      <c r="AK457" s="170">
        <f t="shared" ref="AK457" si="1310">SUM(AK458:AK477)</f>
        <v>48</v>
      </c>
      <c r="AL457" s="170">
        <f>SUM(AL458:AL477)</f>
        <v>14</v>
      </c>
      <c r="AM457" s="170">
        <f t="shared" ref="AM457" si="1311">SUM(AM458:AM477)</f>
        <v>41</v>
      </c>
      <c r="AN457" s="170">
        <f t="shared" ref="AN457" si="1312">SUM(AN458:AN477)</f>
        <v>10</v>
      </c>
      <c r="AO457" s="170">
        <f t="shared" ref="AO457" si="1313">SUM(AO458:AO477)</f>
        <v>7</v>
      </c>
      <c r="AP457" s="211">
        <f t="shared" ref="AP457" si="1314">SUM(AP458:AP477)</f>
        <v>4</v>
      </c>
    </row>
    <row r="458" spans="1:42" s="92" customFormat="1">
      <c r="A458" s="196" t="s">
        <v>188</v>
      </c>
      <c r="B458" s="511" t="s">
        <v>189</v>
      </c>
      <c r="C458" s="512"/>
      <c r="D458" s="218">
        <f t="shared" si="1166"/>
        <v>442</v>
      </c>
      <c r="E458" s="504">
        <f t="shared" ref="E458:E462" si="1315">+I458+L458+N458+P458+R458+T458+AA458</f>
        <v>59</v>
      </c>
      <c r="F458" s="505"/>
      <c r="G458" s="504">
        <f t="shared" ref="G458:G462" si="1316">+K458+M458+O458+Q458+S458+U458+AB458</f>
        <v>12</v>
      </c>
      <c r="H458" s="505"/>
      <c r="I458" s="494"/>
      <c r="J458" s="495"/>
      <c r="K458" s="129"/>
      <c r="L458" s="129"/>
      <c r="M458" s="129"/>
      <c r="N458" s="129">
        <v>26</v>
      </c>
      <c r="O458" s="129">
        <v>5</v>
      </c>
      <c r="P458" s="129">
        <v>33</v>
      </c>
      <c r="Q458" s="129">
        <v>7</v>
      </c>
      <c r="R458" s="135"/>
      <c r="S458" s="135"/>
      <c r="T458" s="135"/>
      <c r="U458" s="135"/>
      <c r="V458" s="117" t="str">
        <f>+A458</f>
        <v>CF7411-12</v>
      </c>
      <c r="W458" s="432" t="str">
        <f>+B458</f>
        <v>Барилгын цахилгаанчин</v>
      </c>
      <c r="X458" s="432"/>
      <c r="Y458" s="432"/>
      <c r="Z458" s="184">
        <f t="shared" si="1165"/>
        <v>442</v>
      </c>
      <c r="AA458" s="135"/>
      <c r="AB458" s="135"/>
      <c r="AC458" s="45">
        <f t="shared" ref="AC458:AC469" si="1317">+AE458+AG458+AI458</f>
        <v>9</v>
      </c>
      <c r="AD458" s="45">
        <f t="shared" ref="AD458:AD469" si="1318">+AF458+AH458+AJ458</f>
        <v>2</v>
      </c>
      <c r="AE458" s="42"/>
      <c r="AF458" s="42"/>
      <c r="AG458" s="42">
        <v>8</v>
      </c>
      <c r="AH458" s="42">
        <v>2</v>
      </c>
      <c r="AI458" s="42">
        <v>1</v>
      </c>
      <c r="AJ458" s="42">
        <v>0</v>
      </c>
      <c r="AK458" s="86">
        <f t="shared" ref="AK458:AK469" si="1319">+AM458+AO458</f>
        <v>14</v>
      </c>
      <c r="AL458" s="86">
        <f t="shared" ref="AL458:AL469" si="1320">+AN458+AP458</f>
        <v>2</v>
      </c>
      <c r="AM458" s="42">
        <v>14</v>
      </c>
      <c r="AN458" s="42">
        <v>2</v>
      </c>
      <c r="AO458" s="42"/>
      <c r="AP458" s="258"/>
    </row>
    <row r="459" spans="1:42" s="92" customFormat="1">
      <c r="A459" s="196" t="s">
        <v>163</v>
      </c>
      <c r="B459" s="511" t="s">
        <v>53</v>
      </c>
      <c r="C459" s="512"/>
      <c r="D459" s="218">
        <f t="shared" si="1166"/>
        <v>443</v>
      </c>
      <c r="E459" s="504">
        <f t="shared" si="1315"/>
        <v>23</v>
      </c>
      <c r="F459" s="505"/>
      <c r="G459" s="504">
        <f t="shared" si="1316"/>
        <v>1</v>
      </c>
      <c r="H459" s="505"/>
      <c r="I459" s="494"/>
      <c r="J459" s="495"/>
      <c r="K459" s="129"/>
      <c r="L459" s="129"/>
      <c r="M459" s="129"/>
      <c r="N459" s="129">
        <v>7</v>
      </c>
      <c r="O459" s="129">
        <v>1</v>
      </c>
      <c r="P459" s="129">
        <v>16</v>
      </c>
      <c r="Q459" s="129">
        <v>0</v>
      </c>
      <c r="R459" s="135"/>
      <c r="S459" s="135"/>
      <c r="T459" s="135"/>
      <c r="U459" s="135"/>
      <c r="V459" s="117" t="str">
        <f t="shared" ref="V459:V477" si="1321">+A459</f>
        <v>IM7212-14</v>
      </c>
      <c r="W459" s="432" t="str">
        <f t="shared" ref="W459:W477" si="1322">+B459</f>
        <v>Гагнуурчин</v>
      </c>
      <c r="X459" s="432"/>
      <c r="Y459" s="432"/>
      <c r="Z459" s="184">
        <f t="shared" si="1165"/>
        <v>443</v>
      </c>
      <c r="AA459" s="135"/>
      <c r="AB459" s="135"/>
      <c r="AC459" s="45">
        <f t="shared" si="1317"/>
        <v>7</v>
      </c>
      <c r="AD459" s="45">
        <f t="shared" si="1318"/>
        <v>0</v>
      </c>
      <c r="AE459" s="42"/>
      <c r="AF459" s="42"/>
      <c r="AG459" s="42">
        <v>5</v>
      </c>
      <c r="AH459" s="42">
        <v>0</v>
      </c>
      <c r="AI459" s="42">
        <v>2</v>
      </c>
      <c r="AJ459" s="42">
        <v>0</v>
      </c>
      <c r="AK459" s="86">
        <f t="shared" si="1319"/>
        <v>1</v>
      </c>
      <c r="AL459" s="86">
        <f t="shared" si="1320"/>
        <v>0</v>
      </c>
      <c r="AM459" s="42">
        <v>1</v>
      </c>
      <c r="AN459" s="42">
        <v>0</v>
      </c>
      <c r="AO459" s="42"/>
      <c r="AP459" s="258"/>
    </row>
    <row r="460" spans="1:42" s="92" customFormat="1">
      <c r="A460" s="212" t="s">
        <v>176</v>
      </c>
      <c r="B460" s="513" t="s">
        <v>173</v>
      </c>
      <c r="C460" s="514"/>
      <c r="D460" s="218">
        <f t="shared" si="1166"/>
        <v>444</v>
      </c>
      <c r="E460" s="504">
        <f t="shared" si="1315"/>
        <v>7</v>
      </c>
      <c r="F460" s="505"/>
      <c r="G460" s="504">
        <f t="shared" si="1316"/>
        <v>3</v>
      </c>
      <c r="H460" s="505"/>
      <c r="I460" s="125"/>
      <c r="J460" s="126"/>
      <c r="K460" s="129"/>
      <c r="L460" s="129"/>
      <c r="M460" s="129"/>
      <c r="N460" s="129"/>
      <c r="O460" s="129"/>
      <c r="P460" s="129">
        <v>7</v>
      </c>
      <c r="Q460" s="129">
        <v>3</v>
      </c>
      <c r="R460" s="135"/>
      <c r="S460" s="135"/>
      <c r="T460" s="135"/>
      <c r="U460" s="135"/>
      <c r="V460" s="117" t="str">
        <f t="shared" si="1321"/>
        <v>CF7126-36</v>
      </c>
      <c r="W460" s="432" t="str">
        <f t="shared" si="1322"/>
        <v>Барилгын сантехникч</v>
      </c>
      <c r="X460" s="432"/>
      <c r="Y460" s="432"/>
      <c r="Z460" s="184">
        <f t="shared" si="1165"/>
        <v>444</v>
      </c>
      <c r="AA460" s="135"/>
      <c r="AB460" s="135"/>
      <c r="AC460" s="45">
        <f t="shared" si="1317"/>
        <v>0</v>
      </c>
      <c r="AD460" s="45">
        <f t="shared" si="1318"/>
        <v>0</v>
      </c>
      <c r="AE460" s="42"/>
      <c r="AF460" s="42"/>
      <c r="AG460" s="42"/>
      <c r="AH460" s="42"/>
      <c r="AI460" s="42"/>
      <c r="AJ460" s="42"/>
      <c r="AK460" s="86">
        <f t="shared" si="1319"/>
        <v>5</v>
      </c>
      <c r="AL460" s="86">
        <f t="shared" si="1320"/>
        <v>1</v>
      </c>
      <c r="AM460" s="42">
        <v>5</v>
      </c>
      <c r="AN460" s="42">
        <v>1</v>
      </c>
      <c r="AO460" s="42"/>
      <c r="AP460" s="258"/>
    </row>
    <row r="461" spans="1:42" s="92" customFormat="1">
      <c r="A461" s="196" t="s">
        <v>55</v>
      </c>
      <c r="B461" s="511" t="s">
        <v>175</v>
      </c>
      <c r="C461" s="512"/>
      <c r="D461" s="218">
        <f t="shared" si="1166"/>
        <v>445</v>
      </c>
      <c r="E461" s="504">
        <f t="shared" si="1315"/>
        <v>14</v>
      </c>
      <c r="F461" s="505"/>
      <c r="G461" s="504">
        <f t="shared" si="1316"/>
        <v>12</v>
      </c>
      <c r="H461" s="505"/>
      <c r="I461" s="125"/>
      <c r="J461" s="126"/>
      <c r="K461" s="129"/>
      <c r="L461" s="129"/>
      <c r="M461" s="129"/>
      <c r="N461" s="129">
        <v>5</v>
      </c>
      <c r="O461" s="129">
        <v>4</v>
      </c>
      <c r="P461" s="129">
        <v>9</v>
      </c>
      <c r="Q461" s="129">
        <v>8</v>
      </c>
      <c r="R461" s="135"/>
      <c r="S461" s="135"/>
      <c r="T461" s="135"/>
      <c r="U461" s="135"/>
      <c r="V461" s="117" t="str">
        <f t="shared" si="1321"/>
        <v>CF7123-20</v>
      </c>
      <c r="W461" s="432" t="str">
        <f t="shared" si="1322"/>
        <v>Барилгын засал-чимэглэлчин</v>
      </c>
      <c r="X461" s="432"/>
      <c r="Y461" s="432"/>
      <c r="Z461" s="184">
        <f t="shared" si="1165"/>
        <v>445</v>
      </c>
      <c r="AA461" s="135"/>
      <c r="AB461" s="135"/>
      <c r="AC461" s="45">
        <f t="shared" si="1317"/>
        <v>2</v>
      </c>
      <c r="AD461" s="45">
        <f t="shared" si="1318"/>
        <v>1</v>
      </c>
      <c r="AE461" s="42"/>
      <c r="AF461" s="42"/>
      <c r="AG461" s="42">
        <v>1</v>
      </c>
      <c r="AH461" s="42">
        <v>1</v>
      </c>
      <c r="AI461" s="42">
        <v>1</v>
      </c>
      <c r="AJ461" s="42">
        <v>0</v>
      </c>
      <c r="AK461" s="86">
        <f t="shared" si="1319"/>
        <v>3</v>
      </c>
      <c r="AL461" s="86">
        <f t="shared" si="1320"/>
        <v>3</v>
      </c>
      <c r="AM461" s="42"/>
      <c r="AN461" s="42"/>
      <c r="AO461" s="42">
        <v>3</v>
      </c>
      <c r="AP461" s="258">
        <v>3</v>
      </c>
    </row>
    <row r="462" spans="1:42" s="92" customFormat="1">
      <c r="A462" s="107" t="s">
        <v>183</v>
      </c>
      <c r="B462" s="511" t="s">
        <v>184</v>
      </c>
      <c r="C462" s="512"/>
      <c r="D462" s="218">
        <f t="shared" si="1166"/>
        <v>446</v>
      </c>
      <c r="E462" s="504">
        <f t="shared" si="1315"/>
        <v>8</v>
      </c>
      <c r="F462" s="505"/>
      <c r="G462" s="504">
        <f t="shared" si="1316"/>
        <v>0</v>
      </c>
      <c r="H462" s="505"/>
      <c r="I462" s="125"/>
      <c r="J462" s="126"/>
      <c r="K462" s="129"/>
      <c r="L462" s="129"/>
      <c r="M462" s="129"/>
      <c r="N462" s="129"/>
      <c r="O462" s="129"/>
      <c r="P462" s="129">
        <v>8</v>
      </c>
      <c r="Q462" s="129">
        <v>0</v>
      </c>
      <c r="R462" s="135"/>
      <c r="S462" s="135"/>
      <c r="T462" s="135"/>
      <c r="U462" s="135"/>
      <c r="V462" s="117" t="str">
        <f t="shared" si="1321"/>
        <v>CF7115-22</v>
      </c>
      <c r="W462" s="432" t="str">
        <f t="shared" si="1322"/>
        <v xml:space="preserve">Барилгын мужаан </v>
      </c>
      <c r="X462" s="432"/>
      <c r="Y462" s="432"/>
      <c r="Z462" s="184">
        <f t="shared" si="1165"/>
        <v>446</v>
      </c>
      <c r="AA462" s="135"/>
      <c r="AB462" s="135"/>
      <c r="AC462" s="45">
        <f t="shared" si="1317"/>
        <v>1</v>
      </c>
      <c r="AD462" s="45">
        <f t="shared" si="1318"/>
        <v>0</v>
      </c>
      <c r="AE462" s="42"/>
      <c r="AF462" s="42"/>
      <c r="AG462" s="42">
        <v>1</v>
      </c>
      <c r="AH462" s="42">
        <v>0</v>
      </c>
      <c r="AI462" s="42"/>
      <c r="AJ462" s="42"/>
      <c r="AK462" s="86">
        <f t="shared" si="1319"/>
        <v>0</v>
      </c>
      <c r="AL462" s="86">
        <f t="shared" si="1320"/>
        <v>0</v>
      </c>
      <c r="AM462" s="42"/>
      <c r="AN462" s="42"/>
      <c r="AO462" s="42"/>
      <c r="AP462" s="258"/>
    </row>
    <row r="463" spans="1:42" s="92" customFormat="1" ht="12.75" customHeight="1">
      <c r="A463" s="196" t="s">
        <v>162</v>
      </c>
      <c r="B463" s="513" t="s">
        <v>249</v>
      </c>
      <c r="C463" s="514"/>
      <c r="D463" s="218">
        <f t="shared" si="1166"/>
        <v>447</v>
      </c>
      <c r="E463" s="504">
        <f t="shared" ref="E463:E477" si="1323">+I463+L463+N463+P463+R463+T463+AA463</f>
        <v>17</v>
      </c>
      <c r="F463" s="505"/>
      <c r="G463" s="504">
        <f t="shared" ref="G463:G477" si="1324">+K463+M463+O463+Q463+S463+U463+AB463</f>
        <v>11</v>
      </c>
      <c r="H463" s="505"/>
      <c r="I463" s="125"/>
      <c r="J463" s="126"/>
      <c r="K463" s="129"/>
      <c r="L463" s="129"/>
      <c r="M463" s="129"/>
      <c r="N463" s="129"/>
      <c r="O463" s="129"/>
      <c r="P463" s="129">
        <v>17</v>
      </c>
      <c r="Q463" s="129">
        <v>11</v>
      </c>
      <c r="R463" s="135"/>
      <c r="S463" s="135"/>
      <c r="T463" s="135"/>
      <c r="U463" s="135"/>
      <c r="V463" s="117" t="str">
        <f t="shared" si="1321"/>
        <v>IO7421-16</v>
      </c>
      <c r="W463" s="432" t="str">
        <f t="shared" si="1322"/>
        <v>Цахим тоног төхөөрөмжийн үйлчилгээний ажилтан</v>
      </c>
      <c r="X463" s="432"/>
      <c r="Y463" s="432"/>
      <c r="Z463" s="184">
        <f t="shared" si="1165"/>
        <v>447</v>
      </c>
      <c r="AA463" s="135"/>
      <c r="AB463" s="135"/>
      <c r="AC463" s="45">
        <f t="shared" si="1317"/>
        <v>9</v>
      </c>
      <c r="AD463" s="45">
        <f t="shared" si="1318"/>
        <v>5</v>
      </c>
      <c r="AE463" s="42"/>
      <c r="AF463" s="42"/>
      <c r="AG463" s="42">
        <v>9</v>
      </c>
      <c r="AH463" s="42">
        <v>5</v>
      </c>
      <c r="AI463" s="42"/>
      <c r="AJ463" s="42"/>
      <c r="AK463" s="86">
        <f t="shared" si="1319"/>
        <v>1</v>
      </c>
      <c r="AL463" s="86">
        <f t="shared" si="1320"/>
        <v>1</v>
      </c>
      <c r="AM463" s="42"/>
      <c r="AN463" s="42"/>
      <c r="AO463" s="42">
        <v>1</v>
      </c>
      <c r="AP463" s="258">
        <v>1</v>
      </c>
    </row>
    <row r="464" spans="1:42" s="92" customFormat="1">
      <c r="A464" s="196" t="s">
        <v>57</v>
      </c>
      <c r="B464" s="511" t="s">
        <v>52</v>
      </c>
      <c r="C464" s="512"/>
      <c r="D464" s="218">
        <f t="shared" si="1166"/>
        <v>448</v>
      </c>
      <c r="E464" s="504">
        <f t="shared" si="1323"/>
        <v>31</v>
      </c>
      <c r="F464" s="505"/>
      <c r="G464" s="504">
        <f t="shared" si="1324"/>
        <v>0</v>
      </c>
      <c r="H464" s="505"/>
      <c r="I464" s="125"/>
      <c r="J464" s="126"/>
      <c r="K464" s="129"/>
      <c r="L464" s="129"/>
      <c r="M464" s="129"/>
      <c r="N464" s="129"/>
      <c r="O464" s="129"/>
      <c r="P464" s="129">
        <v>31</v>
      </c>
      <c r="Q464" s="129">
        <v>0</v>
      </c>
      <c r="R464" s="135"/>
      <c r="S464" s="135"/>
      <c r="T464" s="135"/>
      <c r="U464" s="135"/>
      <c r="V464" s="117" t="str">
        <f t="shared" si="1321"/>
        <v>TC8211-20</v>
      </c>
      <c r="W464" s="432" t="str">
        <f t="shared" si="1322"/>
        <v>Автомашины засварчин</v>
      </c>
      <c r="X464" s="432"/>
      <c r="Y464" s="432"/>
      <c r="Z464" s="184">
        <f t="shared" si="1165"/>
        <v>448</v>
      </c>
      <c r="AA464" s="135"/>
      <c r="AB464" s="135"/>
      <c r="AC464" s="45">
        <f t="shared" si="1317"/>
        <v>1</v>
      </c>
      <c r="AD464" s="45">
        <f t="shared" si="1318"/>
        <v>0</v>
      </c>
      <c r="AE464" s="42"/>
      <c r="AF464" s="42"/>
      <c r="AG464" s="42">
        <v>1</v>
      </c>
      <c r="AH464" s="42">
        <v>0</v>
      </c>
      <c r="AI464" s="42"/>
      <c r="AJ464" s="42"/>
      <c r="AK464" s="86">
        <f t="shared" si="1319"/>
        <v>12</v>
      </c>
      <c r="AL464" s="86">
        <f t="shared" si="1320"/>
        <v>0</v>
      </c>
      <c r="AM464" s="42">
        <v>11</v>
      </c>
      <c r="AN464" s="42">
        <v>0</v>
      </c>
      <c r="AO464" s="42">
        <v>1</v>
      </c>
      <c r="AP464" s="258">
        <v>0</v>
      </c>
    </row>
    <row r="465" spans="1:42" s="92" customFormat="1" ht="12.75" customHeight="1">
      <c r="A465" s="212" t="s">
        <v>177</v>
      </c>
      <c r="B465" s="513" t="s">
        <v>174</v>
      </c>
      <c r="C465" s="514"/>
      <c r="D465" s="218">
        <f t="shared" si="1166"/>
        <v>449</v>
      </c>
      <c r="E465" s="504">
        <f t="shared" si="1323"/>
        <v>40</v>
      </c>
      <c r="F465" s="505"/>
      <c r="G465" s="504">
        <f t="shared" si="1324"/>
        <v>37</v>
      </c>
      <c r="H465" s="505"/>
      <c r="I465" s="125"/>
      <c r="J465" s="126"/>
      <c r="K465" s="129"/>
      <c r="L465" s="129"/>
      <c r="M465" s="129"/>
      <c r="N465" s="129">
        <v>29</v>
      </c>
      <c r="O465" s="129">
        <v>26</v>
      </c>
      <c r="P465" s="129">
        <v>11</v>
      </c>
      <c r="Q465" s="129">
        <v>11</v>
      </c>
      <c r="R465" s="135"/>
      <c r="S465" s="135"/>
      <c r="T465" s="135"/>
      <c r="U465" s="135"/>
      <c r="V465" s="117" t="str">
        <f t="shared" si="1321"/>
        <v>ID4120-11</v>
      </c>
      <c r="W465" s="432" t="str">
        <f t="shared" si="1322"/>
        <v>Нарийн бичгийн дарга-албан хэргийн ажилтан</v>
      </c>
      <c r="X465" s="432"/>
      <c r="Y465" s="432"/>
      <c r="Z465" s="184">
        <f t="shared" si="1165"/>
        <v>449</v>
      </c>
      <c r="AA465" s="135"/>
      <c r="AB465" s="135"/>
      <c r="AC465" s="45">
        <f t="shared" si="1317"/>
        <v>7</v>
      </c>
      <c r="AD465" s="45">
        <f t="shared" si="1318"/>
        <v>4</v>
      </c>
      <c r="AE465" s="42"/>
      <c r="AF465" s="42"/>
      <c r="AG465" s="42"/>
      <c r="AH465" s="42"/>
      <c r="AI465" s="42">
        <v>7</v>
      </c>
      <c r="AJ465" s="42">
        <v>4</v>
      </c>
      <c r="AK465" s="86">
        <f t="shared" si="1319"/>
        <v>7</v>
      </c>
      <c r="AL465" s="86">
        <f t="shared" si="1320"/>
        <v>7</v>
      </c>
      <c r="AM465" s="42">
        <v>7</v>
      </c>
      <c r="AN465" s="42">
        <v>7</v>
      </c>
      <c r="AO465" s="42"/>
      <c r="AP465" s="258"/>
    </row>
    <row r="466" spans="1:42" s="92" customFormat="1">
      <c r="A466" s="196" t="s">
        <v>58</v>
      </c>
      <c r="B466" s="511" t="s">
        <v>208</v>
      </c>
      <c r="C466" s="512"/>
      <c r="D466" s="218">
        <f t="shared" si="1166"/>
        <v>450</v>
      </c>
      <c r="E466" s="504">
        <f t="shared" si="1323"/>
        <v>6</v>
      </c>
      <c r="F466" s="505"/>
      <c r="G466" s="504">
        <f t="shared" si="1324"/>
        <v>1</v>
      </c>
      <c r="H466" s="505"/>
      <c r="I466" s="125"/>
      <c r="J466" s="126"/>
      <c r="K466" s="129"/>
      <c r="L466" s="129"/>
      <c r="M466" s="129"/>
      <c r="N466" s="129"/>
      <c r="O466" s="129"/>
      <c r="P466" s="129">
        <v>6</v>
      </c>
      <c r="Q466" s="129">
        <v>1</v>
      </c>
      <c r="R466" s="135"/>
      <c r="S466" s="135"/>
      <c r="T466" s="135"/>
      <c r="U466" s="135"/>
      <c r="V466" s="117" t="str">
        <f t="shared" si="1321"/>
        <v>CF7112-19</v>
      </c>
      <c r="W466" s="432" t="str">
        <f t="shared" si="1322"/>
        <v>Барилгын өрөг угсрагч</v>
      </c>
      <c r="X466" s="432"/>
      <c r="Y466" s="432"/>
      <c r="Z466" s="184">
        <f t="shared" ref="Z466:Z529" si="1325">+D466</f>
        <v>450</v>
      </c>
      <c r="AA466" s="135"/>
      <c r="AB466" s="135"/>
      <c r="AC466" s="45">
        <f t="shared" si="1317"/>
        <v>2</v>
      </c>
      <c r="AD466" s="45">
        <f t="shared" si="1318"/>
        <v>0</v>
      </c>
      <c r="AE466" s="42"/>
      <c r="AF466" s="42"/>
      <c r="AG466" s="42">
        <v>2</v>
      </c>
      <c r="AH466" s="42">
        <v>0</v>
      </c>
      <c r="AI466" s="42"/>
      <c r="AJ466" s="42"/>
      <c r="AK466" s="86">
        <f t="shared" si="1319"/>
        <v>0</v>
      </c>
      <c r="AL466" s="86">
        <f t="shared" si="1320"/>
        <v>0</v>
      </c>
      <c r="AM466" s="42"/>
      <c r="AN466" s="42"/>
      <c r="AO466" s="42"/>
      <c r="AP466" s="258"/>
    </row>
    <row r="467" spans="1:42" s="92" customFormat="1">
      <c r="A467" s="212" t="s">
        <v>358</v>
      </c>
      <c r="B467" s="506" t="s">
        <v>597</v>
      </c>
      <c r="C467" s="507"/>
      <c r="D467" s="218">
        <f t="shared" ref="D467:D530" si="1326">+D466+1</f>
        <v>451</v>
      </c>
      <c r="E467" s="504">
        <f t="shared" si="1323"/>
        <v>5</v>
      </c>
      <c r="F467" s="505"/>
      <c r="G467" s="504">
        <f t="shared" si="1324"/>
        <v>0</v>
      </c>
      <c r="H467" s="505"/>
      <c r="I467" s="125"/>
      <c r="J467" s="126"/>
      <c r="K467" s="129"/>
      <c r="L467" s="129"/>
      <c r="M467" s="129"/>
      <c r="N467" s="129"/>
      <c r="O467" s="129"/>
      <c r="P467" s="129">
        <v>5</v>
      </c>
      <c r="Q467" s="129">
        <v>0</v>
      </c>
      <c r="R467" s="135"/>
      <c r="S467" s="135"/>
      <c r="T467" s="135"/>
      <c r="U467" s="135"/>
      <c r="V467" s="117" t="str">
        <f t="shared" si="1321"/>
        <v>CB7116-18</v>
      </c>
      <c r="W467" s="432" t="str">
        <f t="shared" si="1322"/>
        <v xml:space="preserve">Авто зам, гүүр барилгын ажилтан /замчин/ </v>
      </c>
      <c r="X467" s="432"/>
      <c r="Y467" s="432"/>
      <c r="Z467" s="184">
        <f t="shared" si="1325"/>
        <v>451</v>
      </c>
      <c r="AA467" s="135"/>
      <c r="AB467" s="135"/>
      <c r="AC467" s="45">
        <f t="shared" si="1317"/>
        <v>0</v>
      </c>
      <c r="AD467" s="45">
        <f t="shared" si="1318"/>
        <v>0</v>
      </c>
      <c r="AE467" s="42"/>
      <c r="AF467" s="42"/>
      <c r="AG467" s="42"/>
      <c r="AH467" s="42"/>
      <c r="AI467" s="42"/>
      <c r="AJ467" s="42"/>
      <c r="AK467" s="86">
        <f t="shared" si="1319"/>
        <v>5</v>
      </c>
      <c r="AL467" s="86">
        <f t="shared" si="1320"/>
        <v>0</v>
      </c>
      <c r="AM467" s="42">
        <v>3</v>
      </c>
      <c r="AN467" s="42">
        <v>0</v>
      </c>
      <c r="AO467" s="42">
        <v>2</v>
      </c>
      <c r="AP467" s="258">
        <v>0</v>
      </c>
    </row>
    <row r="468" spans="1:42" s="92" customFormat="1" ht="12.75" customHeight="1">
      <c r="A468" s="212" t="s">
        <v>192</v>
      </c>
      <c r="B468" s="513" t="s">
        <v>193</v>
      </c>
      <c r="C468" s="514"/>
      <c r="D468" s="218">
        <f t="shared" si="1326"/>
        <v>452</v>
      </c>
      <c r="E468" s="504">
        <f t="shared" si="1323"/>
        <v>13</v>
      </c>
      <c r="F468" s="505"/>
      <c r="G468" s="504">
        <f t="shared" si="1324"/>
        <v>1</v>
      </c>
      <c r="H468" s="505"/>
      <c r="I468" s="125"/>
      <c r="J468" s="126"/>
      <c r="K468" s="129"/>
      <c r="L468" s="129"/>
      <c r="M468" s="129"/>
      <c r="N468" s="129">
        <v>13</v>
      </c>
      <c r="O468" s="129">
        <v>1</v>
      </c>
      <c r="P468" s="129"/>
      <c r="Q468" s="129"/>
      <c r="R468" s="135"/>
      <c r="S468" s="135"/>
      <c r="T468" s="135"/>
      <c r="U468" s="135"/>
      <c r="V468" s="117" t="str">
        <f t="shared" si="1321"/>
        <v>MT8111-35</v>
      </c>
      <c r="W468" s="432" t="str">
        <f t="shared" si="1322"/>
        <v>Хүнд машин механизмын оператор</v>
      </c>
      <c r="X468" s="432"/>
      <c r="Y468" s="432"/>
      <c r="Z468" s="184">
        <f t="shared" si="1325"/>
        <v>452</v>
      </c>
      <c r="AA468" s="135"/>
      <c r="AB468" s="135"/>
      <c r="AC468" s="45">
        <f t="shared" si="1317"/>
        <v>2</v>
      </c>
      <c r="AD468" s="45">
        <f t="shared" si="1318"/>
        <v>0</v>
      </c>
      <c r="AE468" s="42"/>
      <c r="AF468" s="42"/>
      <c r="AG468" s="42"/>
      <c r="AH468" s="42"/>
      <c r="AI468" s="42">
        <v>2</v>
      </c>
      <c r="AJ468" s="42">
        <v>0</v>
      </c>
      <c r="AK468" s="86">
        <f t="shared" si="1319"/>
        <v>0</v>
      </c>
      <c r="AL468" s="86">
        <f t="shared" si="1320"/>
        <v>0</v>
      </c>
      <c r="AM468" s="42"/>
      <c r="AN468" s="42"/>
      <c r="AO468" s="42"/>
      <c r="AP468" s="258"/>
    </row>
    <row r="469" spans="1:42" s="92" customFormat="1" ht="12.75" customHeight="1">
      <c r="A469" s="216" t="s">
        <v>343</v>
      </c>
      <c r="B469" s="513" t="s">
        <v>360</v>
      </c>
      <c r="C469" s="514"/>
      <c r="D469" s="218">
        <f t="shared" si="1326"/>
        <v>453</v>
      </c>
      <c r="E469" s="504">
        <f t="shared" si="1323"/>
        <v>10</v>
      </c>
      <c r="F469" s="505"/>
      <c r="G469" s="504">
        <f t="shared" si="1324"/>
        <v>3</v>
      </c>
      <c r="H469" s="505"/>
      <c r="I469" s="125"/>
      <c r="J469" s="126"/>
      <c r="K469" s="129"/>
      <c r="L469" s="129"/>
      <c r="M469" s="129"/>
      <c r="N469" s="129">
        <v>10</v>
      </c>
      <c r="O469" s="129">
        <v>3</v>
      </c>
      <c r="P469" s="129"/>
      <c r="Q469" s="129"/>
      <c r="R469" s="135"/>
      <c r="S469" s="135"/>
      <c r="T469" s="135"/>
      <c r="U469" s="135"/>
      <c r="V469" s="117" t="str">
        <f t="shared" si="1321"/>
        <v>CT8342-27</v>
      </c>
      <c r="W469" s="432" t="str">
        <f t="shared" si="1322"/>
        <v>Зам барилгын машин механизмын оператор</v>
      </c>
      <c r="X469" s="432"/>
      <c r="Y469" s="432"/>
      <c r="Z469" s="184">
        <f t="shared" si="1325"/>
        <v>453</v>
      </c>
      <c r="AA469" s="135"/>
      <c r="AB469" s="135"/>
      <c r="AC469" s="45">
        <f t="shared" si="1317"/>
        <v>1</v>
      </c>
      <c r="AD469" s="45">
        <f t="shared" si="1318"/>
        <v>0</v>
      </c>
      <c r="AE469" s="42"/>
      <c r="AF469" s="42"/>
      <c r="AG469" s="42"/>
      <c r="AH469" s="42"/>
      <c r="AI469" s="42">
        <v>1</v>
      </c>
      <c r="AJ469" s="42">
        <v>0</v>
      </c>
      <c r="AK469" s="86">
        <f t="shared" si="1319"/>
        <v>0</v>
      </c>
      <c r="AL469" s="86">
        <f t="shared" si="1320"/>
        <v>0</v>
      </c>
      <c r="AM469" s="42"/>
      <c r="AN469" s="42"/>
      <c r="AO469" s="42"/>
      <c r="AP469" s="258"/>
    </row>
    <row r="470" spans="1:42" s="92" customFormat="1">
      <c r="A470" s="246" t="s">
        <v>299</v>
      </c>
      <c r="B470" s="538" t="s">
        <v>300</v>
      </c>
      <c r="C470" s="539"/>
      <c r="D470" s="218">
        <f t="shared" si="1326"/>
        <v>454</v>
      </c>
      <c r="E470" s="504">
        <f t="shared" si="1323"/>
        <v>5</v>
      </c>
      <c r="F470" s="505"/>
      <c r="G470" s="504">
        <f t="shared" si="1324"/>
        <v>1</v>
      </c>
      <c r="H470" s="505"/>
      <c r="I470" s="125"/>
      <c r="J470" s="126"/>
      <c r="K470" s="129"/>
      <c r="L470" s="129"/>
      <c r="M470" s="129"/>
      <c r="N470" s="129">
        <v>5</v>
      </c>
      <c r="O470" s="129">
        <v>1</v>
      </c>
      <c r="P470" s="129"/>
      <c r="Q470" s="129"/>
      <c r="R470" s="135"/>
      <c r="S470" s="135"/>
      <c r="T470" s="135"/>
      <c r="U470" s="135"/>
      <c r="V470" s="117" t="str">
        <f t="shared" si="1321"/>
        <v>CF7123-14</v>
      </c>
      <c r="W470" s="432" t="str">
        <f t="shared" si="1322"/>
        <v>Хуурай хийц угсрагч</v>
      </c>
      <c r="X470" s="432"/>
      <c r="Y470" s="432"/>
      <c r="Z470" s="184">
        <f t="shared" si="1325"/>
        <v>454</v>
      </c>
      <c r="AA470" s="135"/>
      <c r="AB470" s="135"/>
      <c r="AC470" s="45">
        <f t="shared" ref="AC470:AC477" si="1327">+AE470+AG470+AI470</f>
        <v>3</v>
      </c>
      <c r="AD470" s="45">
        <f t="shared" ref="AD470:AD477" si="1328">+AF470+AH470+AJ470</f>
        <v>1</v>
      </c>
      <c r="AE470" s="42"/>
      <c r="AF470" s="42"/>
      <c r="AG470" s="42"/>
      <c r="AH470" s="42"/>
      <c r="AI470" s="42">
        <v>3</v>
      </c>
      <c r="AJ470" s="42">
        <v>1</v>
      </c>
      <c r="AK470" s="86">
        <f t="shared" ref="AK470:AK477" si="1329">+AM470+AO470</f>
        <v>0</v>
      </c>
      <c r="AL470" s="86">
        <f t="shared" ref="AL470:AL477" si="1330">+AN470+AP470</f>
        <v>0</v>
      </c>
      <c r="AM470" s="42"/>
      <c r="AN470" s="42"/>
      <c r="AO470" s="42"/>
      <c r="AP470" s="258"/>
    </row>
    <row r="471" spans="1:42" s="92" customFormat="1">
      <c r="A471" s="107" t="s">
        <v>346</v>
      </c>
      <c r="B471" s="511" t="s">
        <v>356</v>
      </c>
      <c r="C471" s="512"/>
      <c r="D471" s="218">
        <f t="shared" si="1326"/>
        <v>455</v>
      </c>
      <c r="E471" s="504">
        <f t="shared" si="1323"/>
        <v>10</v>
      </c>
      <c r="F471" s="505"/>
      <c r="G471" s="504">
        <f t="shared" si="1324"/>
        <v>2</v>
      </c>
      <c r="H471" s="505"/>
      <c r="I471" s="494">
        <v>10</v>
      </c>
      <c r="J471" s="495"/>
      <c r="K471" s="129">
        <v>2</v>
      </c>
      <c r="L471" s="129"/>
      <c r="M471" s="129"/>
      <c r="N471" s="129"/>
      <c r="O471" s="129"/>
      <c r="P471" s="129"/>
      <c r="Q471" s="129"/>
      <c r="R471" s="135"/>
      <c r="S471" s="135"/>
      <c r="T471" s="135"/>
      <c r="U471" s="135"/>
      <c r="V471" s="117" t="str">
        <f t="shared" si="1321"/>
        <v>CF3113-21</v>
      </c>
      <c r="W471" s="432" t="str">
        <f t="shared" si="1322"/>
        <v>Барилгын цахилгааны техникч</v>
      </c>
      <c r="X471" s="432"/>
      <c r="Y471" s="432"/>
      <c r="Z471" s="184">
        <f t="shared" si="1325"/>
        <v>455</v>
      </c>
      <c r="AA471" s="135"/>
      <c r="AB471" s="135"/>
      <c r="AC471" s="45">
        <f t="shared" si="1327"/>
        <v>6</v>
      </c>
      <c r="AD471" s="45">
        <f t="shared" si="1328"/>
        <v>0</v>
      </c>
      <c r="AE471" s="42">
        <v>6</v>
      </c>
      <c r="AF471" s="42">
        <v>0</v>
      </c>
      <c r="AG471" s="42"/>
      <c r="AH471" s="42"/>
      <c r="AI471" s="42"/>
      <c r="AJ471" s="42"/>
      <c r="AK471" s="86">
        <f t="shared" si="1329"/>
        <v>0</v>
      </c>
      <c r="AL471" s="86">
        <f t="shared" si="1330"/>
        <v>0</v>
      </c>
      <c r="AM471" s="42"/>
      <c r="AN471" s="42"/>
      <c r="AO471" s="42"/>
      <c r="AP471" s="258"/>
    </row>
    <row r="472" spans="1:42" s="92" customFormat="1">
      <c r="A472" s="107" t="s">
        <v>264</v>
      </c>
      <c r="B472" s="511" t="s">
        <v>265</v>
      </c>
      <c r="C472" s="512"/>
      <c r="D472" s="218">
        <f t="shared" si="1326"/>
        <v>456</v>
      </c>
      <c r="E472" s="504">
        <f t="shared" si="1323"/>
        <v>8</v>
      </c>
      <c r="F472" s="505"/>
      <c r="G472" s="504">
        <f t="shared" si="1324"/>
        <v>0</v>
      </c>
      <c r="H472" s="505"/>
      <c r="I472" s="494">
        <v>8</v>
      </c>
      <c r="J472" s="495"/>
      <c r="K472" s="129">
        <v>0</v>
      </c>
      <c r="L472" s="129"/>
      <c r="M472" s="129"/>
      <c r="N472" s="129"/>
      <c r="O472" s="129"/>
      <c r="P472" s="129"/>
      <c r="Q472" s="129"/>
      <c r="R472" s="135"/>
      <c r="S472" s="135"/>
      <c r="T472" s="135"/>
      <c r="U472" s="135"/>
      <c r="V472" s="117" t="str">
        <f t="shared" si="1321"/>
        <v>TC3115-13</v>
      </c>
      <c r="W472" s="432" t="str">
        <f t="shared" si="1322"/>
        <v>Автомашины механик</v>
      </c>
      <c r="X472" s="432"/>
      <c r="Y472" s="432"/>
      <c r="Z472" s="184">
        <f t="shared" si="1325"/>
        <v>456</v>
      </c>
      <c r="AA472" s="135"/>
      <c r="AB472" s="135"/>
      <c r="AC472" s="45">
        <f t="shared" si="1327"/>
        <v>8</v>
      </c>
      <c r="AD472" s="45">
        <f t="shared" si="1328"/>
        <v>0</v>
      </c>
      <c r="AE472" s="42">
        <v>8</v>
      </c>
      <c r="AF472" s="42">
        <v>0</v>
      </c>
      <c r="AG472" s="42"/>
      <c r="AH472" s="42"/>
      <c r="AI472" s="42"/>
      <c r="AJ472" s="42"/>
      <c r="AK472" s="86">
        <f t="shared" si="1329"/>
        <v>0</v>
      </c>
      <c r="AL472" s="86">
        <f t="shared" si="1330"/>
        <v>0</v>
      </c>
      <c r="AM472" s="42"/>
      <c r="AN472" s="42"/>
      <c r="AO472" s="42"/>
      <c r="AP472" s="258"/>
    </row>
    <row r="473" spans="1:42" s="92" customFormat="1">
      <c r="A473" s="107" t="s">
        <v>198</v>
      </c>
      <c r="B473" s="513" t="s">
        <v>199</v>
      </c>
      <c r="C473" s="514"/>
      <c r="D473" s="218">
        <f t="shared" si="1326"/>
        <v>457</v>
      </c>
      <c r="E473" s="504">
        <f t="shared" si="1323"/>
        <v>38</v>
      </c>
      <c r="F473" s="505"/>
      <c r="G473" s="504">
        <f t="shared" si="1324"/>
        <v>21</v>
      </c>
      <c r="H473" s="505"/>
      <c r="I473" s="494">
        <v>38</v>
      </c>
      <c r="J473" s="495"/>
      <c r="K473" s="129">
        <v>21</v>
      </c>
      <c r="L473" s="129"/>
      <c r="M473" s="129"/>
      <c r="N473" s="129"/>
      <c r="O473" s="129"/>
      <c r="P473" s="129"/>
      <c r="Q473" s="129"/>
      <c r="R473" s="135"/>
      <c r="S473" s="135"/>
      <c r="T473" s="135"/>
      <c r="U473" s="135"/>
      <c r="V473" s="117" t="str">
        <f t="shared" si="1321"/>
        <v>IM3119-11</v>
      </c>
      <c r="W473" s="432" t="str">
        <f t="shared" si="1322"/>
        <v>Аюулгүй ажиллагааны техникч</v>
      </c>
      <c r="X473" s="432"/>
      <c r="Y473" s="432"/>
      <c r="Z473" s="184">
        <f t="shared" si="1325"/>
        <v>457</v>
      </c>
      <c r="AA473" s="135"/>
      <c r="AB473" s="135"/>
      <c r="AC473" s="45">
        <f t="shared" si="1327"/>
        <v>1</v>
      </c>
      <c r="AD473" s="45">
        <f t="shared" si="1328"/>
        <v>1</v>
      </c>
      <c r="AE473" s="42">
        <v>1</v>
      </c>
      <c r="AF473" s="42">
        <v>1</v>
      </c>
      <c r="AG473" s="42"/>
      <c r="AH473" s="42"/>
      <c r="AI473" s="42"/>
      <c r="AJ473" s="42"/>
      <c r="AK473" s="86">
        <f t="shared" si="1329"/>
        <v>0</v>
      </c>
      <c r="AL473" s="86">
        <f t="shared" si="1330"/>
        <v>0</v>
      </c>
      <c r="AM473" s="42"/>
      <c r="AN473" s="42"/>
      <c r="AO473" s="42"/>
      <c r="AP473" s="258"/>
    </row>
    <row r="474" spans="1:42" s="92" customFormat="1">
      <c r="A474" s="107" t="s">
        <v>205</v>
      </c>
      <c r="B474" s="513" t="s">
        <v>206</v>
      </c>
      <c r="C474" s="514"/>
      <c r="D474" s="218">
        <f t="shared" si="1326"/>
        <v>458</v>
      </c>
      <c r="E474" s="504">
        <f t="shared" si="1323"/>
        <v>11</v>
      </c>
      <c r="F474" s="505"/>
      <c r="G474" s="504">
        <f t="shared" si="1324"/>
        <v>4</v>
      </c>
      <c r="H474" s="505"/>
      <c r="I474" s="494">
        <v>11</v>
      </c>
      <c r="J474" s="495"/>
      <c r="K474" s="129">
        <v>4</v>
      </c>
      <c r="L474" s="129"/>
      <c r="M474" s="129"/>
      <c r="N474" s="129"/>
      <c r="O474" s="129"/>
      <c r="P474" s="129"/>
      <c r="Q474" s="129"/>
      <c r="R474" s="135"/>
      <c r="S474" s="135"/>
      <c r="T474" s="135"/>
      <c r="U474" s="135"/>
      <c r="V474" s="117" t="str">
        <f t="shared" si="1321"/>
        <v>CF3112-11</v>
      </c>
      <c r="W474" s="432" t="str">
        <f t="shared" si="1322"/>
        <v>Иргэний барилгын техникч</v>
      </c>
      <c r="X474" s="432"/>
      <c r="Y474" s="432"/>
      <c r="Z474" s="184">
        <f t="shared" si="1325"/>
        <v>458</v>
      </c>
      <c r="AA474" s="135"/>
      <c r="AB474" s="135"/>
      <c r="AC474" s="45">
        <f t="shared" si="1327"/>
        <v>0</v>
      </c>
      <c r="AD474" s="45">
        <f t="shared" si="1328"/>
        <v>0</v>
      </c>
      <c r="AE474" s="42"/>
      <c r="AF474" s="42"/>
      <c r="AG474" s="42"/>
      <c r="AH474" s="42"/>
      <c r="AI474" s="42"/>
      <c r="AJ474" s="42"/>
      <c r="AK474" s="86">
        <f t="shared" si="1329"/>
        <v>0</v>
      </c>
      <c r="AL474" s="86">
        <f t="shared" si="1330"/>
        <v>0</v>
      </c>
      <c r="AM474" s="42"/>
      <c r="AN474" s="42"/>
      <c r="AO474" s="42"/>
      <c r="AP474" s="258"/>
    </row>
    <row r="475" spans="1:42" s="92" customFormat="1">
      <c r="A475" s="107" t="s">
        <v>320</v>
      </c>
      <c r="B475" s="511" t="s">
        <v>321</v>
      </c>
      <c r="C475" s="512"/>
      <c r="D475" s="218">
        <f t="shared" si="1326"/>
        <v>459</v>
      </c>
      <c r="E475" s="504">
        <f t="shared" si="1323"/>
        <v>12</v>
      </c>
      <c r="F475" s="505"/>
      <c r="G475" s="504">
        <f t="shared" si="1324"/>
        <v>0</v>
      </c>
      <c r="H475" s="505"/>
      <c r="I475" s="494">
        <v>12</v>
      </c>
      <c r="J475" s="495"/>
      <c r="K475" s="129">
        <v>0</v>
      </c>
      <c r="L475" s="129"/>
      <c r="M475" s="129"/>
      <c r="N475" s="129"/>
      <c r="O475" s="129"/>
      <c r="P475" s="129"/>
      <c r="Q475" s="129"/>
      <c r="R475" s="135"/>
      <c r="S475" s="135"/>
      <c r="T475" s="135"/>
      <c r="U475" s="135"/>
      <c r="V475" s="117" t="str">
        <f t="shared" si="1321"/>
        <v>CF3115-41</v>
      </c>
      <c r="W475" s="432" t="str">
        <f t="shared" si="1322"/>
        <v>Сантехникийн техникч</v>
      </c>
      <c r="X475" s="432"/>
      <c r="Y475" s="432"/>
      <c r="Z475" s="184">
        <f t="shared" si="1325"/>
        <v>459</v>
      </c>
      <c r="AA475" s="135"/>
      <c r="AB475" s="135"/>
      <c r="AC475" s="45">
        <f t="shared" si="1327"/>
        <v>0</v>
      </c>
      <c r="AD475" s="45">
        <f t="shared" si="1328"/>
        <v>0</v>
      </c>
      <c r="AE475" s="42"/>
      <c r="AF475" s="42"/>
      <c r="AG475" s="42"/>
      <c r="AH475" s="42"/>
      <c r="AI475" s="42"/>
      <c r="AJ475" s="42"/>
      <c r="AK475" s="86">
        <f t="shared" si="1329"/>
        <v>0</v>
      </c>
      <c r="AL475" s="86">
        <f t="shared" si="1330"/>
        <v>0</v>
      </c>
      <c r="AM475" s="42"/>
      <c r="AN475" s="42"/>
      <c r="AO475" s="42"/>
      <c r="AP475" s="258"/>
    </row>
    <row r="476" spans="1:42" s="92" customFormat="1">
      <c r="A476" s="107" t="s">
        <v>359</v>
      </c>
      <c r="B476" s="513" t="s">
        <v>357</v>
      </c>
      <c r="C476" s="514"/>
      <c r="D476" s="218">
        <f t="shared" si="1326"/>
        <v>460</v>
      </c>
      <c r="E476" s="504">
        <f t="shared" si="1323"/>
        <v>13</v>
      </c>
      <c r="F476" s="505"/>
      <c r="G476" s="504">
        <f t="shared" si="1324"/>
        <v>3</v>
      </c>
      <c r="H476" s="505"/>
      <c r="I476" s="494">
        <v>13</v>
      </c>
      <c r="J476" s="495"/>
      <c r="K476" s="129">
        <v>3</v>
      </c>
      <c r="L476" s="129"/>
      <c r="M476" s="129"/>
      <c r="N476" s="129"/>
      <c r="O476" s="129"/>
      <c r="P476" s="129"/>
      <c r="Q476" s="129"/>
      <c r="R476" s="135"/>
      <c r="S476" s="135"/>
      <c r="T476" s="135"/>
      <c r="U476" s="135"/>
      <c r="V476" s="117" t="str">
        <f t="shared" si="1321"/>
        <v>PL3113-12</v>
      </c>
      <c r="W476" s="432" t="str">
        <f t="shared" si="1322"/>
        <v xml:space="preserve">Цахилгаан станц, сүлжээний техникч </v>
      </c>
      <c r="X476" s="432"/>
      <c r="Y476" s="432"/>
      <c r="Z476" s="184">
        <f t="shared" si="1325"/>
        <v>460</v>
      </c>
      <c r="AA476" s="135"/>
      <c r="AB476" s="135"/>
      <c r="AC476" s="45">
        <f t="shared" si="1327"/>
        <v>4</v>
      </c>
      <c r="AD476" s="45">
        <f t="shared" si="1328"/>
        <v>0</v>
      </c>
      <c r="AE476" s="42">
        <v>4</v>
      </c>
      <c r="AF476" s="42">
        <v>0</v>
      </c>
      <c r="AG476" s="42"/>
      <c r="AH476" s="42"/>
      <c r="AI476" s="42"/>
      <c r="AJ476" s="42"/>
      <c r="AK476" s="86">
        <f t="shared" si="1329"/>
        <v>0</v>
      </c>
      <c r="AL476" s="86">
        <f t="shared" si="1330"/>
        <v>0</v>
      </c>
      <c r="AM476" s="42"/>
      <c r="AN476" s="42"/>
      <c r="AO476" s="42"/>
      <c r="AP476" s="258"/>
    </row>
    <row r="477" spans="1:42" s="92" customFormat="1">
      <c r="A477" s="107" t="s">
        <v>263</v>
      </c>
      <c r="B477" s="511" t="s">
        <v>598</v>
      </c>
      <c r="C477" s="512"/>
      <c r="D477" s="218">
        <f t="shared" si="1326"/>
        <v>461</v>
      </c>
      <c r="E477" s="504">
        <f t="shared" si="1323"/>
        <v>14</v>
      </c>
      <c r="F477" s="505"/>
      <c r="G477" s="504">
        <f t="shared" si="1324"/>
        <v>10</v>
      </c>
      <c r="H477" s="505"/>
      <c r="I477" s="494">
        <v>14</v>
      </c>
      <c r="J477" s="495"/>
      <c r="K477" s="129">
        <v>10</v>
      </c>
      <c r="L477" s="129"/>
      <c r="M477" s="129"/>
      <c r="N477" s="129"/>
      <c r="O477" s="129"/>
      <c r="P477" s="129"/>
      <c r="Q477" s="129"/>
      <c r="R477" s="135"/>
      <c r="S477" s="135"/>
      <c r="T477" s="135"/>
      <c r="U477" s="135"/>
      <c r="V477" s="117" t="str">
        <f t="shared" si="1321"/>
        <v>IW3514-15</v>
      </c>
      <c r="W477" s="432" t="str">
        <f t="shared" si="1322"/>
        <v>Вэб мультмедиа зохиогч</v>
      </c>
      <c r="X477" s="432"/>
      <c r="Y477" s="432"/>
      <c r="Z477" s="184">
        <f t="shared" si="1325"/>
        <v>461</v>
      </c>
      <c r="AA477" s="135"/>
      <c r="AB477" s="135"/>
      <c r="AC477" s="45">
        <f t="shared" si="1327"/>
        <v>1</v>
      </c>
      <c r="AD477" s="45">
        <f t="shared" si="1328"/>
        <v>0</v>
      </c>
      <c r="AE477" s="42">
        <v>1</v>
      </c>
      <c r="AF477" s="42">
        <v>0</v>
      </c>
      <c r="AG477" s="42"/>
      <c r="AH477" s="42"/>
      <c r="AI477" s="42"/>
      <c r="AJ477" s="42"/>
      <c r="AK477" s="86">
        <f t="shared" si="1329"/>
        <v>0</v>
      </c>
      <c r="AL477" s="86">
        <f t="shared" si="1330"/>
        <v>0</v>
      </c>
      <c r="AM477" s="42"/>
      <c r="AN477" s="42"/>
      <c r="AO477" s="42"/>
      <c r="AP477" s="258"/>
    </row>
    <row r="478" spans="1:42" s="87" customFormat="1">
      <c r="A478" s="527" t="s">
        <v>567</v>
      </c>
      <c r="B478" s="528"/>
      <c r="C478" s="529"/>
      <c r="D478" s="250">
        <f t="shared" si="1326"/>
        <v>462</v>
      </c>
      <c r="E478" s="530">
        <f>SUM(E479:F489)</f>
        <v>186</v>
      </c>
      <c r="F478" s="531"/>
      <c r="G478" s="530">
        <f t="shared" ref="G478" si="1331">SUM(G479:H489)</f>
        <v>68</v>
      </c>
      <c r="H478" s="531"/>
      <c r="I478" s="530">
        <f t="shared" ref="I478" si="1332">SUM(I479:J489)</f>
        <v>0</v>
      </c>
      <c r="J478" s="531"/>
      <c r="K478" s="170">
        <f>SUM(K479:K489)</f>
        <v>0</v>
      </c>
      <c r="L478" s="170">
        <f t="shared" ref="L478:U478" si="1333">SUM(L479:L489)</f>
        <v>0</v>
      </c>
      <c r="M478" s="170">
        <f t="shared" si="1333"/>
        <v>0</v>
      </c>
      <c r="N478" s="170">
        <f t="shared" si="1333"/>
        <v>77</v>
      </c>
      <c r="O478" s="170">
        <f t="shared" si="1333"/>
        <v>11</v>
      </c>
      <c r="P478" s="170">
        <f t="shared" si="1333"/>
        <v>109</v>
      </c>
      <c r="Q478" s="170">
        <f t="shared" si="1333"/>
        <v>57</v>
      </c>
      <c r="R478" s="170">
        <f t="shared" si="1333"/>
        <v>0</v>
      </c>
      <c r="S478" s="170">
        <f t="shared" si="1333"/>
        <v>0</v>
      </c>
      <c r="T478" s="170">
        <f t="shared" si="1333"/>
        <v>0</v>
      </c>
      <c r="U478" s="170">
        <f t="shared" si="1333"/>
        <v>0</v>
      </c>
      <c r="V478" s="535" t="str">
        <f t="shared" si="1236"/>
        <v>46.Дархан-Уул аймаг дахь политехник коллеж</v>
      </c>
      <c r="W478" s="536"/>
      <c r="X478" s="536"/>
      <c r="Y478" s="537"/>
      <c r="Z478" s="256">
        <f t="shared" si="1325"/>
        <v>462</v>
      </c>
      <c r="AA478" s="170">
        <f t="shared" ref="AA478" si="1334">SUM(AA479:AA489)</f>
        <v>0</v>
      </c>
      <c r="AB478" s="170">
        <f t="shared" ref="AB478" si="1335">SUM(AB479:AB489)</f>
        <v>0</v>
      </c>
      <c r="AC478" s="170">
        <f t="shared" ref="AC478" si="1336">SUM(AC479:AC489)</f>
        <v>64</v>
      </c>
      <c r="AD478" s="170">
        <f t="shared" ref="AD478" si="1337">SUM(AD479:AD489)</f>
        <v>8</v>
      </c>
      <c r="AE478" s="170">
        <f t="shared" ref="AE478" si="1338">SUM(AE479:AE489)</f>
        <v>0</v>
      </c>
      <c r="AF478" s="170">
        <f t="shared" ref="AF478" si="1339">SUM(AF479:AF489)</f>
        <v>0</v>
      </c>
      <c r="AG478" s="170">
        <f t="shared" ref="AG478" si="1340">SUM(AG479:AG489)</f>
        <v>64</v>
      </c>
      <c r="AH478" s="170">
        <f t="shared" ref="AH478" si="1341">SUM(AH479:AH489)</f>
        <v>8</v>
      </c>
      <c r="AI478" s="170">
        <f t="shared" ref="AI478" si="1342">SUM(AI479:AI489)</f>
        <v>0</v>
      </c>
      <c r="AJ478" s="170">
        <f t="shared" ref="AJ478" si="1343">SUM(AJ479:AJ489)</f>
        <v>0</v>
      </c>
      <c r="AK478" s="170">
        <f t="shared" ref="AK478" si="1344">SUM(AK479:AK489)</f>
        <v>33</v>
      </c>
      <c r="AL478" s="170">
        <f t="shared" ref="AL478" si="1345">SUM(AL479:AL489)</f>
        <v>22</v>
      </c>
      <c r="AM478" s="170">
        <f t="shared" ref="AM478" si="1346">SUM(AM479:AM489)</f>
        <v>25</v>
      </c>
      <c r="AN478" s="170">
        <f t="shared" ref="AN478" si="1347">SUM(AN479:AN489)</f>
        <v>17</v>
      </c>
      <c r="AO478" s="170">
        <f t="shared" ref="AO478" si="1348">SUM(AO479:AO489)</f>
        <v>8</v>
      </c>
      <c r="AP478" s="211">
        <f t="shared" ref="AP478" si="1349">SUM(AP479:AP489)</f>
        <v>5</v>
      </c>
    </row>
    <row r="479" spans="1:42" s="92" customFormat="1">
      <c r="A479" s="196" t="s">
        <v>55</v>
      </c>
      <c r="B479" s="511" t="s">
        <v>175</v>
      </c>
      <c r="C479" s="512"/>
      <c r="D479" s="218">
        <f t="shared" si="1326"/>
        <v>463</v>
      </c>
      <c r="E479" s="504">
        <f t="shared" ref="E479:E483" si="1350">+I479+L479+N479+P479+R479+T479+AA479</f>
        <v>6</v>
      </c>
      <c r="F479" s="505"/>
      <c r="G479" s="504">
        <f t="shared" ref="G479:G483" si="1351">+K479+M479+O479+Q479+S479+U479+AB479</f>
        <v>5</v>
      </c>
      <c r="H479" s="505"/>
      <c r="I479" s="502"/>
      <c r="J479" s="503"/>
      <c r="K479" s="129"/>
      <c r="L479" s="129"/>
      <c r="M479" s="129"/>
      <c r="N479" s="129"/>
      <c r="O479" s="129"/>
      <c r="P479" s="129">
        <v>6</v>
      </c>
      <c r="Q479" s="129">
        <v>5</v>
      </c>
      <c r="R479" s="129"/>
      <c r="S479" s="129"/>
      <c r="T479" s="129"/>
      <c r="U479" s="129"/>
      <c r="V479" s="123" t="str">
        <f>+A479</f>
        <v>CF7123-20</v>
      </c>
      <c r="W479" s="432" t="str">
        <f>+B479</f>
        <v>Барилгын засал-чимэглэлчин</v>
      </c>
      <c r="X479" s="432"/>
      <c r="Y479" s="432"/>
      <c r="Z479" s="184">
        <f t="shared" si="1325"/>
        <v>463</v>
      </c>
      <c r="AA479" s="129"/>
      <c r="AB479" s="129"/>
      <c r="AC479" s="45">
        <f t="shared" ref="AC479:AC482" si="1352">+AE479+AG479+AI479</f>
        <v>0</v>
      </c>
      <c r="AD479" s="45">
        <f t="shared" ref="AD479:AD482" si="1353">+AF479+AH479+AJ479</f>
        <v>0</v>
      </c>
      <c r="AE479" s="129"/>
      <c r="AF479" s="129"/>
      <c r="AG479" s="129"/>
      <c r="AH479" s="129"/>
      <c r="AI479" s="129"/>
      <c r="AJ479" s="129"/>
      <c r="AK479" s="86">
        <f t="shared" ref="AK479:AK481" si="1354">+AM479+AO479</f>
        <v>3</v>
      </c>
      <c r="AL479" s="86">
        <f t="shared" ref="AL479:AL481" si="1355">+AN479+AP479</f>
        <v>2</v>
      </c>
      <c r="AM479" s="129">
        <v>2</v>
      </c>
      <c r="AN479" s="129">
        <v>1</v>
      </c>
      <c r="AO479" s="129">
        <v>1</v>
      </c>
      <c r="AP479" s="206">
        <v>1</v>
      </c>
    </row>
    <row r="480" spans="1:42" s="92" customFormat="1">
      <c r="A480" s="196" t="s">
        <v>188</v>
      </c>
      <c r="B480" s="511" t="s">
        <v>189</v>
      </c>
      <c r="C480" s="512"/>
      <c r="D480" s="218">
        <f t="shared" si="1326"/>
        <v>464</v>
      </c>
      <c r="E480" s="504">
        <f t="shared" si="1350"/>
        <v>15</v>
      </c>
      <c r="F480" s="505"/>
      <c r="G480" s="504">
        <f t="shared" si="1351"/>
        <v>6</v>
      </c>
      <c r="H480" s="505"/>
      <c r="I480" s="502"/>
      <c r="J480" s="503"/>
      <c r="K480" s="129"/>
      <c r="L480" s="129"/>
      <c r="M480" s="129"/>
      <c r="N480" s="129"/>
      <c r="O480" s="129"/>
      <c r="P480" s="129">
        <v>15</v>
      </c>
      <c r="Q480" s="129">
        <v>6</v>
      </c>
      <c r="R480" s="129"/>
      <c r="S480" s="129"/>
      <c r="T480" s="129"/>
      <c r="U480" s="129"/>
      <c r="V480" s="123" t="str">
        <f t="shared" ref="V480:V489" si="1356">+A480</f>
        <v>CF7411-12</v>
      </c>
      <c r="W480" s="432" t="str">
        <f t="shared" ref="W480:W489" si="1357">+B480</f>
        <v>Барилгын цахилгаанчин</v>
      </c>
      <c r="X480" s="432"/>
      <c r="Y480" s="432"/>
      <c r="Z480" s="184">
        <f t="shared" si="1325"/>
        <v>464</v>
      </c>
      <c r="AA480" s="129"/>
      <c r="AB480" s="129"/>
      <c r="AC480" s="45">
        <f t="shared" si="1352"/>
        <v>7</v>
      </c>
      <c r="AD480" s="45">
        <f t="shared" si="1353"/>
        <v>1</v>
      </c>
      <c r="AE480" s="129"/>
      <c r="AF480" s="129"/>
      <c r="AG480" s="129">
        <v>7</v>
      </c>
      <c r="AH480" s="129">
        <v>1</v>
      </c>
      <c r="AI480" s="129"/>
      <c r="AJ480" s="129"/>
      <c r="AK480" s="86">
        <f t="shared" si="1354"/>
        <v>4</v>
      </c>
      <c r="AL480" s="86">
        <f t="shared" si="1355"/>
        <v>0</v>
      </c>
      <c r="AM480" s="129">
        <v>2</v>
      </c>
      <c r="AN480" s="129">
        <v>0</v>
      </c>
      <c r="AO480" s="129">
        <v>2</v>
      </c>
      <c r="AP480" s="206">
        <v>0</v>
      </c>
    </row>
    <row r="481" spans="1:42" s="92" customFormat="1">
      <c r="A481" s="212" t="s">
        <v>176</v>
      </c>
      <c r="B481" s="513" t="s">
        <v>173</v>
      </c>
      <c r="C481" s="514"/>
      <c r="D481" s="218">
        <f t="shared" si="1326"/>
        <v>465</v>
      </c>
      <c r="E481" s="504">
        <f t="shared" si="1350"/>
        <v>9</v>
      </c>
      <c r="F481" s="505"/>
      <c r="G481" s="504">
        <f t="shared" si="1351"/>
        <v>0</v>
      </c>
      <c r="H481" s="505"/>
      <c r="I481" s="502"/>
      <c r="J481" s="503"/>
      <c r="K481" s="129"/>
      <c r="L481" s="129"/>
      <c r="M481" s="129"/>
      <c r="N481" s="129"/>
      <c r="O481" s="129"/>
      <c r="P481" s="129">
        <v>9</v>
      </c>
      <c r="Q481" s="129">
        <v>0</v>
      </c>
      <c r="R481" s="129"/>
      <c r="S481" s="129"/>
      <c r="T481" s="129"/>
      <c r="U481" s="129"/>
      <c r="V481" s="123" t="str">
        <f t="shared" si="1356"/>
        <v>CF7126-36</v>
      </c>
      <c r="W481" s="432" t="str">
        <f t="shared" si="1357"/>
        <v>Барилгын сантехникч</v>
      </c>
      <c r="X481" s="432"/>
      <c r="Y481" s="432"/>
      <c r="Z481" s="184">
        <f t="shared" si="1325"/>
        <v>465</v>
      </c>
      <c r="AA481" s="129"/>
      <c r="AB481" s="129"/>
      <c r="AC481" s="45">
        <f t="shared" si="1352"/>
        <v>4</v>
      </c>
      <c r="AD481" s="45">
        <f t="shared" si="1353"/>
        <v>0</v>
      </c>
      <c r="AE481" s="129"/>
      <c r="AF481" s="129"/>
      <c r="AG481" s="129">
        <v>4</v>
      </c>
      <c r="AH481" s="129">
        <v>0</v>
      </c>
      <c r="AI481" s="129"/>
      <c r="AJ481" s="129"/>
      <c r="AK481" s="86">
        <f t="shared" si="1354"/>
        <v>2</v>
      </c>
      <c r="AL481" s="86">
        <f t="shared" si="1355"/>
        <v>0</v>
      </c>
      <c r="AM481" s="129">
        <v>2</v>
      </c>
      <c r="AN481" s="129">
        <v>0</v>
      </c>
      <c r="AO481" s="129"/>
      <c r="AP481" s="206"/>
    </row>
    <row r="482" spans="1:42" s="92" customFormat="1">
      <c r="A482" s="196" t="s">
        <v>57</v>
      </c>
      <c r="B482" s="511" t="s">
        <v>52</v>
      </c>
      <c r="C482" s="512"/>
      <c r="D482" s="218">
        <f t="shared" si="1326"/>
        <v>466</v>
      </c>
      <c r="E482" s="504">
        <f t="shared" si="1350"/>
        <v>13</v>
      </c>
      <c r="F482" s="505"/>
      <c r="G482" s="504">
        <f t="shared" si="1351"/>
        <v>0</v>
      </c>
      <c r="H482" s="505"/>
      <c r="I482" s="502"/>
      <c r="J482" s="503"/>
      <c r="K482" s="129"/>
      <c r="L482" s="129"/>
      <c r="M482" s="129"/>
      <c r="N482" s="129"/>
      <c r="O482" s="129"/>
      <c r="P482" s="129">
        <v>13</v>
      </c>
      <c r="Q482" s="129">
        <v>0</v>
      </c>
      <c r="R482" s="129"/>
      <c r="S482" s="129"/>
      <c r="T482" s="129"/>
      <c r="U482" s="129"/>
      <c r="V482" s="123" t="str">
        <f t="shared" si="1356"/>
        <v>TC8211-20</v>
      </c>
      <c r="W482" s="432" t="str">
        <f t="shared" si="1357"/>
        <v>Автомашины засварчин</v>
      </c>
      <c r="X482" s="432"/>
      <c r="Y482" s="432"/>
      <c r="Z482" s="184">
        <f t="shared" si="1325"/>
        <v>466</v>
      </c>
      <c r="AA482" s="129"/>
      <c r="AB482" s="129"/>
      <c r="AC482" s="45">
        <f t="shared" si="1352"/>
        <v>3</v>
      </c>
      <c r="AD482" s="45">
        <f t="shared" si="1353"/>
        <v>0</v>
      </c>
      <c r="AE482" s="129"/>
      <c r="AF482" s="129"/>
      <c r="AG482" s="129">
        <v>3</v>
      </c>
      <c r="AH482" s="129">
        <v>0</v>
      </c>
      <c r="AI482" s="129"/>
      <c r="AJ482" s="129"/>
      <c r="AK482" s="86">
        <f t="shared" ref="AK482:AK489" si="1358">+AM482+AO482</f>
        <v>2</v>
      </c>
      <c r="AL482" s="86">
        <f t="shared" ref="AL482:AL489" si="1359">+AN482+AP482</f>
        <v>0</v>
      </c>
      <c r="AM482" s="129">
        <v>2</v>
      </c>
      <c r="AN482" s="129">
        <v>0</v>
      </c>
      <c r="AO482" s="129"/>
      <c r="AP482" s="206"/>
    </row>
    <row r="483" spans="1:42" s="92" customFormat="1">
      <c r="A483" s="196" t="s">
        <v>163</v>
      </c>
      <c r="B483" s="511" t="s">
        <v>53</v>
      </c>
      <c r="C483" s="512"/>
      <c r="D483" s="218">
        <f t="shared" si="1326"/>
        <v>467</v>
      </c>
      <c r="E483" s="504">
        <f t="shared" si="1350"/>
        <v>33</v>
      </c>
      <c r="F483" s="505"/>
      <c r="G483" s="504">
        <f t="shared" si="1351"/>
        <v>1</v>
      </c>
      <c r="H483" s="505"/>
      <c r="I483" s="502"/>
      <c r="J483" s="503"/>
      <c r="K483" s="129"/>
      <c r="L483" s="129"/>
      <c r="M483" s="129"/>
      <c r="N483" s="129">
        <v>17</v>
      </c>
      <c r="O483" s="129">
        <v>1</v>
      </c>
      <c r="P483" s="129">
        <v>16</v>
      </c>
      <c r="Q483" s="129">
        <v>0</v>
      </c>
      <c r="R483" s="129"/>
      <c r="S483" s="129"/>
      <c r="T483" s="129"/>
      <c r="U483" s="129"/>
      <c r="V483" s="123" t="str">
        <f t="shared" si="1356"/>
        <v>IM7212-14</v>
      </c>
      <c r="W483" s="432" t="str">
        <f t="shared" si="1357"/>
        <v>Гагнуурчин</v>
      </c>
      <c r="X483" s="432"/>
      <c r="Y483" s="432"/>
      <c r="Z483" s="184">
        <f t="shared" si="1325"/>
        <v>467</v>
      </c>
      <c r="AA483" s="129"/>
      <c r="AB483" s="129"/>
      <c r="AC483" s="45">
        <f t="shared" ref="AC483:AC489" si="1360">+AE483+AG483+AI483</f>
        <v>21</v>
      </c>
      <c r="AD483" s="45">
        <f t="shared" ref="AD483:AD489" si="1361">+AF483+AH483+AJ483</f>
        <v>1</v>
      </c>
      <c r="AE483" s="129"/>
      <c r="AF483" s="129"/>
      <c r="AG483" s="129">
        <v>21</v>
      </c>
      <c r="AH483" s="129">
        <v>1</v>
      </c>
      <c r="AI483" s="129"/>
      <c r="AJ483" s="129"/>
      <c r="AK483" s="86">
        <f t="shared" si="1358"/>
        <v>0</v>
      </c>
      <c r="AL483" s="86">
        <f t="shared" si="1359"/>
        <v>0</v>
      </c>
      <c r="AM483" s="129"/>
      <c r="AN483" s="129"/>
      <c r="AO483" s="129"/>
      <c r="AP483" s="206"/>
    </row>
    <row r="484" spans="1:42" s="92" customFormat="1">
      <c r="A484" s="196" t="s">
        <v>185</v>
      </c>
      <c r="B484" s="511" t="s">
        <v>51</v>
      </c>
      <c r="C484" s="512"/>
      <c r="D484" s="218">
        <f t="shared" si="1326"/>
        <v>468</v>
      </c>
      <c r="E484" s="504">
        <f t="shared" ref="E484:E489" si="1362">+I484+L484+N484+P484+R484+T484+AA484</f>
        <v>16</v>
      </c>
      <c r="F484" s="505"/>
      <c r="G484" s="504">
        <f t="shared" ref="G484:G489" si="1363">+K484+M484+O484+Q484+S484+U484+AB484</f>
        <v>13</v>
      </c>
      <c r="H484" s="505"/>
      <c r="I484" s="502"/>
      <c r="J484" s="503"/>
      <c r="K484" s="129"/>
      <c r="L484" s="129"/>
      <c r="M484" s="129"/>
      <c r="N484" s="129"/>
      <c r="O484" s="129"/>
      <c r="P484" s="129">
        <v>16</v>
      </c>
      <c r="Q484" s="129">
        <v>13</v>
      </c>
      <c r="R484" s="129"/>
      <c r="S484" s="129"/>
      <c r="T484" s="129"/>
      <c r="U484" s="129"/>
      <c r="V484" s="123" t="str">
        <f t="shared" si="1356"/>
        <v>IF5120-11</v>
      </c>
      <c r="W484" s="432" t="str">
        <f t="shared" si="1357"/>
        <v>Тогооч</v>
      </c>
      <c r="X484" s="432"/>
      <c r="Y484" s="432"/>
      <c r="Z484" s="184">
        <f t="shared" si="1325"/>
        <v>468</v>
      </c>
      <c r="AA484" s="129"/>
      <c r="AB484" s="129"/>
      <c r="AC484" s="45">
        <f t="shared" si="1360"/>
        <v>4</v>
      </c>
      <c r="AD484" s="45">
        <f t="shared" si="1361"/>
        <v>2</v>
      </c>
      <c r="AE484" s="129"/>
      <c r="AF484" s="129"/>
      <c r="AG484" s="129">
        <v>4</v>
      </c>
      <c r="AH484" s="129">
        <v>2</v>
      </c>
      <c r="AI484" s="129"/>
      <c r="AJ484" s="129"/>
      <c r="AK484" s="86">
        <f t="shared" si="1358"/>
        <v>4</v>
      </c>
      <c r="AL484" s="86">
        <f t="shared" si="1359"/>
        <v>3</v>
      </c>
      <c r="AM484" s="129">
        <v>4</v>
      </c>
      <c r="AN484" s="129">
        <v>3</v>
      </c>
      <c r="AO484" s="129"/>
      <c r="AP484" s="206"/>
    </row>
    <row r="485" spans="1:42" s="92" customFormat="1">
      <c r="A485" s="196" t="s">
        <v>182</v>
      </c>
      <c r="B485" s="511" t="s">
        <v>179</v>
      </c>
      <c r="C485" s="512"/>
      <c r="D485" s="218">
        <f t="shared" si="1326"/>
        <v>469</v>
      </c>
      <c r="E485" s="504">
        <f t="shared" si="1362"/>
        <v>17</v>
      </c>
      <c r="F485" s="505"/>
      <c r="G485" s="504">
        <f t="shared" si="1363"/>
        <v>16</v>
      </c>
      <c r="H485" s="505"/>
      <c r="I485" s="502"/>
      <c r="J485" s="503"/>
      <c r="K485" s="129"/>
      <c r="L485" s="129"/>
      <c r="M485" s="129"/>
      <c r="N485" s="129"/>
      <c r="O485" s="129"/>
      <c r="P485" s="129">
        <v>17</v>
      </c>
      <c r="Q485" s="129">
        <v>16</v>
      </c>
      <c r="R485" s="129"/>
      <c r="S485" s="129"/>
      <c r="T485" s="129"/>
      <c r="U485" s="129"/>
      <c r="V485" s="123" t="str">
        <f t="shared" si="1356"/>
        <v>SO5141-11</v>
      </c>
      <c r="W485" s="432" t="str">
        <f t="shared" si="1357"/>
        <v>Үсчин</v>
      </c>
      <c r="X485" s="432"/>
      <c r="Y485" s="432"/>
      <c r="Z485" s="184">
        <f t="shared" si="1325"/>
        <v>469</v>
      </c>
      <c r="AA485" s="129"/>
      <c r="AB485" s="129"/>
      <c r="AC485" s="45">
        <f t="shared" si="1360"/>
        <v>1</v>
      </c>
      <c r="AD485" s="45">
        <f t="shared" si="1361"/>
        <v>1</v>
      </c>
      <c r="AE485" s="129"/>
      <c r="AF485" s="129"/>
      <c r="AG485" s="129">
        <v>1</v>
      </c>
      <c r="AH485" s="129">
        <v>1</v>
      </c>
      <c r="AI485" s="129"/>
      <c r="AJ485" s="129"/>
      <c r="AK485" s="86">
        <f t="shared" si="1358"/>
        <v>5</v>
      </c>
      <c r="AL485" s="86">
        <f t="shared" si="1359"/>
        <v>4</v>
      </c>
      <c r="AM485" s="129">
        <v>3</v>
      </c>
      <c r="AN485" s="129">
        <v>3</v>
      </c>
      <c r="AO485" s="129">
        <v>2</v>
      </c>
      <c r="AP485" s="206">
        <v>1</v>
      </c>
    </row>
    <row r="486" spans="1:42" s="92" customFormat="1" ht="12.75" customHeight="1">
      <c r="A486" s="196" t="s">
        <v>54</v>
      </c>
      <c r="B486" s="511" t="s">
        <v>50</v>
      </c>
      <c r="C486" s="512"/>
      <c r="D486" s="218">
        <f t="shared" si="1326"/>
        <v>470</v>
      </c>
      <c r="E486" s="504">
        <f t="shared" si="1362"/>
        <v>17</v>
      </c>
      <c r="F486" s="505"/>
      <c r="G486" s="504">
        <f t="shared" si="1363"/>
        <v>17</v>
      </c>
      <c r="H486" s="505"/>
      <c r="I486" s="502"/>
      <c r="J486" s="503"/>
      <c r="K486" s="129"/>
      <c r="L486" s="129"/>
      <c r="M486" s="129"/>
      <c r="N486" s="129"/>
      <c r="O486" s="129"/>
      <c r="P486" s="129">
        <v>17</v>
      </c>
      <c r="Q486" s="129">
        <v>17</v>
      </c>
      <c r="R486" s="129"/>
      <c r="S486" s="129"/>
      <c r="T486" s="129"/>
      <c r="U486" s="129"/>
      <c r="V486" s="123" t="str">
        <f t="shared" si="1356"/>
        <v>IE7533-28</v>
      </c>
      <c r="W486" s="432" t="str">
        <f t="shared" si="1357"/>
        <v>Оёмол бүтээгдэхүүний оёдолчин</v>
      </c>
      <c r="X486" s="432"/>
      <c r="Y486" s="432"/>
      <c r="Z486" s="184">
        <f t="shared" si="1325"/>
        <v>470</v>
      </c>
      <c r="AA486" s="129"/>
      <c r="AB486" s="129"/>
      <c r="AC486" s="45">
        <f t="shared" si="1360"/>
        <v>1</v>
      </c>
      <c r="AD486" s="45">
        <f t="shared" si="1361"/>
        <v>1</v>
      </c>
      <c r="AE486" s="129"/>
      <c r="AF486" s="129"/>
      <c r="AG486" s="129">
        <v>1</v>
      </c>
      <c r="AH486" s="129">
        <v>1</v>
      </c>
      <c r="AI486" s="129"/>
      <c r="AJ486" s="129"/>
      <c r="AK486" s="86">
        <f t="shared" si="1358"/>
        <v>13</v>
      </c>
      <c r="AL486" s="86">
        <f t="shared" si="1359"/>
        <v>13</v>
      </c>
      <c r="AM486" s="129">
        <v>10</v>
      </c>
      <c r="AN486" s="129">
        <v>10</v>
      </c>
      <c r="AO486" s="129">
        <v>3</v>
      </c>
      <c r="AP486" s="206">
        <v>3</v>
      </c>
    </row>
    <row r="487" spans="1:42" s="92" customFormat="1" ht="12.75" customHeight="1">
      <c r="A487" s="216" t="s">
        <v>343</v>
      </c>
      <c r="B487" s="513" t="s">
        <v>360</v>
      </c>
      <c r="C487" s="514"/>
      <c r="D487" s="218">
        <f t="shared" si="1326"/>
        <v>471</v>
      </c>
      <c r="E487" s="504">
        <f t="shared" si="1362"/>
        <v>21</v>
      </c>
      <c r="F487" s="505"/>
      <c r="G487" s="504">
        <f t="shared" si="1363"/>
        <v>0</v>
      </c>
      <c r="H487" s="505"/>
      <c r="I487" s="502"/>
      <c r="J487" s="503"/>
      <c r="K487" s="129"/>
      <c r="L487" s="129"/>
      <c r="M487" s="129"/>
      <c r="N487" s="129">
        <v>21</v>
      </c>
      <c r="O487" s="129">
        <v>0</v>
      </c>
      <c r="P487" s="129"/>
      <c r="Q487" s="129"/>
      <c r="R487" s="129"/>
      <c r="S487" s="129"/>
      <c r="T487" s="129"/>
      <c r="U487" s="129"/>
      <c r="V487" s="123" t="str">
        <f t="shared" si="1356"/>
        <v>CT8342-27</v>
      </c>
      <c r="W487" s="432" t="str">
        <f t="shared" si="1357"/>
        <v>Зам барилгын машин механизмын оператор</v>
      </c>
      <c r="X487" s="432"/>
      <c r="Y487" s="432"/>
      <c r="Z487" s="184">
        <f t="shared" si="1325"/>
        <v>471</v>
      </c>
      <c r="AA487" s="129"/>
      <c r="AB487" s="129"/>
      <c r="AC487" s="45">
        <f t="shared" si="1360"/>
        <v>11</v>
      </c>
      <c r="AD487" s="45">
        <f t="shared" si="1361"/>
        <v>0</v>
      </c>
      <c r="AE487" s="129"/>
      <c r="AF487" s="129"/>
      <c r="AG487" s="129">
        <v>11</v>
      </c>
      <c r="AH487" s="129">
        <v>0</v>
      </c>
      <c r="AI487" s="129"/>
      <c r="AJ487" s="129"/>
      <c r="AK487" s="86">
        <f t="shared" si="1358"/>
        <v>0</v>
      </c>
      <c r="AL487" s="86">
        <f t="shared" si="1359"/>
        <v>0</v>
      </c>
      <c r="AM487" s="129"/>
      <c r="AN487" s="129"/>
      <c r="AO487" s="129"/>
      <c r="AP487" s="206"/>
    </row>
    <row r="488" spans="1:42" s="92" customFormat="1">
      <c r="A488" s="196" t="s">
        <v>58</v>
      </c>
      <c r="B488" s="511" t="s">
        <v>208</v>
      </c>
      <c r="C488" s="512"/>
      <c r="D488" s="218">
        <f t="shared" si="1326"/>
        <v>472</v>
      </c>
      <c r="E488" s="504">
        <f t="shared" si="1362"/>
        <v>15</v>
      </c>
      <c r="F488" s="505"/>
      <c r="G488" s="504">
        <f t="shared" si="1363"/>
        <v>10</v>
      </c>
      <c r="H488" s="505"/>
      <c r="I488" s="502"/>
      <c r="J488" s="503"/>
      <c r="K488" s="129"/>
      <c r="L488" s="129"/>
      <c r="M488" s="129"/>
      <c r="N488" s="129">
        <v>15</v>
      </c>
      <c r="O488" s="129">
        <v>10</v>
      </c>
      <c r="P488" s="129"/>
      <c r="Q488" s="129"/>
      <c r="R488" s="129"/>
      <c r="S488" s="129"/>
      <c r="T488" s="129"/>
      <c r="U488" s="129"/>
      <c r="V488" s="123" t="str">
        <f t="shared" si="1356"/>
        <v>CF7112-19</v>
      </c>
      <c r="W488" s="432" t="str">
        <f t="shared" si="1357"/>
        <v>Барилгын өрөг угсрагч</v>
      </c>
      <c r="X488" s="432"/>
      <c r="Y488" s="432"/>
      <c r="Z488" s="184">
        <f t="shared" si="1325"/>
        <v>472</v>
      </c>
      <c r="AA488" s="129"/>
      <c r="AB488" s="129"/>
      <c r="AC488" s="45">
        <f t="shared" si="1360"/>
        <v>2</v>
      </c>
      <c r="AD488" s="45">
        <f t="shared" si="1361"/>
        <v>2</v>
      </c>
      <c r="AE488" s="129"/>
      <c r="AF488" s="129"/>
      <c r="AG488" s="129">
        <v>2</v>
      </c>
      <c r="AH488" s="129">
        <v>2</v>
      </c>
      <c r="AI488" s="129"/>
      <c r="AJ488" s="129"/>
      <c r="AK488" s="86">
        <f t="shared" si="1358"/>
        <v>0</v>
      </c>
      <c r="AL488" s="86">
        <f t="shared" si="1359"/>
        <v>0</v>
      </c>
      <c r="AM488" s="129"/>
      <c r="AN488" s="129"/>
      <c r="AO488" s="129"/>
      <c r="AP488" s="206"/>
    </row>
    <row r="489" spans="1:42" s="92" customFormat="1">
      <c r="A489" s="130" t="s">
        <v>190</v>
      </c>
      <c r="B489" s="566" t="s">
        <v>312</v>
      </c>
      <c r="C489" s="514"/>
      <c r="D489" s="218">
        <f t="shared" si="1326"/>
        <v>473</v>
      </c>
      <c r="E489" s="504">
        <f t="shared" si="1362"/>
        <v>24</v>
      </c>
      <c r="F489" s="505"/>
      <c r="G489" s="504">
        <f t="shared" si="1363"/>
        <v>0</v>
      </c>
      <c r="H489" s="505"/>
      <c r="I489" s="502"/>
      <c r="J489" s="503"/>
      <c r="K489" s="129"/>
      <c r="L489" s="129"/>
      <c r="M489" s="129"/>
      <c r="N489" s="129">
        <v>24</v>
      </c>
      <c r="O489" s="129">
        <v>0</v>
      </c>
      <c r="P489" s="129"/>
      <c r="Q489" s="129"/>
      <c r="R489" s="129"/>
      <c r="S489" s="129"/>
      <c r="T489" s="129"/>
      <c r="U489" s="129"/>
      <c r="V489" s="123" t="str">
        <f t="shared" si="1356"/>
        <v>IM7233-18</v>
      </c>
      <c r="W489" s="432" t="str">
        <f t="shared" si="1357"/>
        <v>Үйлдвэрийн машин, тоног төхөөрөмжийн механик</v>
      </c>
      <c r="X489" s="432"/>
      <c r="Y489" s="432"/>
      <c r="Z489" s="184">
        <f t="shared" si="1325"/>
        <v>473</v>
      </c>
      <c r="AA489" s="129"/>
      <c r="AB489" s="129"/>
      <c r="AC489" s="45">
        <f t="shared" si="1360"/>
        <v>10</v>
      </c>
      <c r="AD489" s="45">
        <f t="shared" si="1361"/>
        <v>0</v>
      </c>
      <c r="AE489" s="129"/>
      <c r="AF489" s="129"/>
      <c r="AG489" s="129">
        <v>10</v>
      </c>
      <c r="AH489" s="129">
        <v>0</v>
      </c>
      <c r="AI489" s="129"/>
      <c r="AJ489" s="129"/>
      <c r="AK489" s="86">
        <f t="shared" si="1358"/>
        <v>0</v>
      </c>
      <c r="AL489" s="86">
        <f t="shared" si="1359"/>
        <v>0</v>
      </c>
      <c r="AM489" s="129"/>
      <c r="AN489" s="129"/>
      <c r="AO489" s="129"/>
      <c r="AP489" s="206"/>
    </row>
    <row r="490" spans="1:42" s="87" customFormat="1">
      <c r="A490" s="527" t="s">
        <v>568</v>
      </c>
      <c r="B490" s="528"/>
      <c r="C490" s="529"/>
      <c r="D490" s="250">
        <f t="shared" si="1326"/>
        <v>474</v>
      </c>
      <c r="E490" s="530">
        <f>SUM(E491:F508)</f>
        <v>421</v>
      </c>
      <c r="F490" s="531"/>
      <c r="G490" s="530">
        <f t="shared" ref="G490" si="1364">SUM(G491:H508)</f>
        <v>120</v>
      </c>
      <c r="H490" s="531"/>
      <c r="I490" s="530">
        <f t="shared" ref="I490" si="1365">SUM(I491:J508)</f>
        <v>134</v>
      </c>
      <c r="J490" s="531"/>
      <c r="K490" s="170">
        <f>SUM(K491:K508)</f>
        <v>46</v>
      </c>
      <c r="L490" s="170">
        <f t="shared" ref="L490:U490" si="1366">SUM(L491:L508)</f>
        <v>65</v>
      </c>
      <c r="M490" s="170">
        <f t="shared" si="1366"/>
        <v>22</v>
      </c>
      <c r="N490" s="170">
        <f t="shared" si="1366"/>
        <v>145</v>
      </c>
      <c r="O490" s="170">
        <f t="shared" si="1366"/>
        <v>42</v>
      </c>
      <c r="P490" s="170">
        <f t="shared" si="1366"/>
        <v>77</v>
      </c>
      <c r="Q490" s="170">
        <f t="shared" si="1366"/>
        <v>10</v>
      </c>
      <c r="R490" s="170">
        <f t="shared" si="1366"/>
        <v>0</v>
      </c>
      <c r="S490" s="170">
        <f t="shared" si="1366"/>
        <v>0</v>
      </c>
      <c r="T490" s="170">
        <f t="shared" si="1366"/>
        <v>0</v>
      </c>
      <c r="U490" s="170">
        <f t="shared" si="1366"/>
        <v>0</v>
      </c>
      <c r="V490" s="535" t="str">
        <f t="shared" si="1236"/>
        <v>47.Дархан-Уул аймаг дахь Уул уурхай эрчим хүчний политехник коллеж</v>
      </c>
      <c r="W490" s="536"/>
      <c r="X490" s="536"/>
      <c r="Y490" s="537"/>
      <c r="Z490" s="256">
        <f t="shared" si="1325"/>
        <v>474</v>
      </c>
      <c r="AA490" s="170">
        <f t="shared" ref="AA490" si="1367">SUM(AA491:AA508)</f>
        <v>0</v>
      </c>
      <c r="AB490" s="170">
        <f t="shared" ref="AB490" si="1368">SUM(AB491:AB508)</f>
        <v>0</v>
      </c>
      <c r="AC490" s="170">
        <f t="shared" ref="AC490" si="1369">SUM(AC491:AC508)</f>
        <v>135</v>
      </c>
      <c r="AD490" s="170">
        <f t="shared" ref="AD490" si="1370">SUM(AD491:AD508)</f>
        <v>24</v>
      </c>
      <c r="AE490" s="170">
        <f t="shared" ref="AE490" si="1371">SUM(AE491:AE508)</f>
        <v>60</v>
      </c>
      <c r="AF490" s="170">
        <f t="shared" ref="AF490" si="1372">SUM(AF491:AF508)</f>
        <v>10</v>
      </c>
      <c r="AG490" s="170">
        <f t="shared" ref="AG490" si="1373">SUM(AG491:AG508)</f>
        <v>75</v>
      </c>
      <c r="AH490" s="170">
        <f t="shared" ref="AH490" si="1374">SUM(AH491:AH508)</f>
        <v>14</v>
      </c>
      <c r="AI490" s="170">
        <f t="shared" ref="AI490" si="1375">SUM(AI491:AI508)</f>
        <v>0</v>
      </c>
      <c r="AJ490" s="170">
        <f t="shared" ref="AJ490" si="1376">SUM(AJ491:AJ508)</f>
        <v>0</v>
      </c>
      <c r="AK490" s="170">
        <f t="shared" ref="AK490" si="1377">SUM(AK491:AK508)</f>
        <v>5</v>
      </c>
      <c r="AL490" s="170">
        <f t="shared" ref="AL490" si="1378">SUM(AL491:AL508)</f>
        <v>0</v>
      </c>
      <c r="AM490" s="170">
        <f t="shared" ref="AM490" si="1379">SUM(AM491:AM508)</f>
        <v>4</v>
      </c>
      <c r="AN490" s="170">
        <f t="shared" ref="AN490" si="1380">SUM(AN491:AN508)</f>
        <v>0</v>
      </c>
      <c r="AO490" s="170">
        <f t="shared" ref="AO490" si="1381">SUM(AO491:AO508)</f>
        <v>1</v>
      </c>
      <c r="AP490" s="211">
        <f t="shared" ref="AP490" si="1382">SUM(AP491:AP508)</f>
        <v>0</v>
      </c>
    </row>
    <row r="491" spans="1:42" s="92" customFormat="1" ht="12.75" customHeight="1">
      <c r="A491" s="178" t="s">
        <v>607</v>
      </c>
      <c r="B491" s="521" t="s">
        <v>333</v>
      </c>
      <c r="C491" s="522"/>
      <c r="D491" s="218">
        <f t="shared" si="1326"/>
        <v>475</v>
      </c>
      <c r="E491" s="504">
        <f t="shared" ref="E491:E492" si="1383">+I491+L491+N491+P491+R491+T491+AA491</f>
        <v>43</v>
      </c>
      <c r="F491" s="505"/>
      <c r="G491" s="504">
        <f t="shared" ref="G491:G492" si="1384">+K491+M491+O491+Q491+S491+U491+AB491</f>
        <v>0</v>
      </c>
      <c r="H491" s="505"/>
      <c r="I491" s="502"/>
      <c r="J491" s="503"/>
      <c r="K491" s="129"/>
      <c r="L491" s="129"/>
      <c r="M491" s="129"/>
      <c r="N491" s="129">
        <v>22</v>
      </c>
      <c r="O491" s="129">
        <v>0</v>
      </c>
      <c r="P491" s="129">
        <v>21</v>
      </c>
      <c r="Q491" s="129">
        <v>0</v>
      </c>
      <c r="R491" s="129"/>
      <c r="S491" s="129"/>
      <c r="T491" s="129"/>
      <c r="U491" s="129"/>
      <c r="V491" s="123" t="str">
        <f>+A491</f>
        <v>MT7233-17</v>
      </c>
      <c r="W491" s="432" t="str">
        <f>+B491</f>
        <v>Уул уурхайн машин, тоног төхөөрөмжийн механик</v>
      </c>
      <c r="X491" s="432"/>
      <c r="Y491" s="432"/>
      <c r="Z491" s="184">
        <f t="shared" si="1325"/>
        <v>475</v>
      </c>
      <c r="AA491" s="135"/>
      <c r="AB491" s="135"/>
      <c r="AC491" s="45">
        <f t="shared" ref="AC491:AC500" si="1385">+AE491+AG491+AI491</f>
        <v>15</v>
      </c>
      <c r="AD491" s="45">
        <f t="shared" ref="AD491:AD500" si="1386">+AF491+AH491+AJ491</f>
        <v>0</v>
      </c>
      <c r="AE491" s="42"/>
      <c r="AF491" s="42"/>
      <c r="AG491" s="42">
        <v>15</v>
      </c>
      <c r="AH491" s="42"/>
      <c r="AI491" s="42"/>
      <c r="AJ491" s="42"/>
      <c r="AK491" s="86">
        <f t="shared" ref="AK491:AK501" si="1387">+AM491+AO491</f>
        <v>1</v>
      </c>
      <c r="AL491" s="86">
        <f t="shared" ref="AL491:AL501" si="1388">+AN491+AP491</f>
        <v>0</v>
      </c>
      <c r="AM491" s="42">
        <v>1</v>
      </c>
      <c r="AN491" s="42">
        <v>0</v>
      </c>
      <c r="AO491" s="42"/>
      <c r="AP491" s="258"/>
    </row>
    <row r="492" spans="1:42" s="92" customFormat="1">
      <c r="A492" s="155" t="s">
        <v>276</v>
      </c>
      <c r="B492" s="532" t="s">
        <v>277</v>
      </c>
      <c r="C492" s="533"/>
      <c r="D492" s="218">
        <f t="shared" si="1326"/>
        <v>476</v>
      </c>
      <c r="E492" s="504">
        <f t="shared" si="1383"/>
        <v>43</v>
      </c>
      <c r="F492" s="505"/>
      <c r="G492" s="504">
        <f t="shared" si="1384"/>
        <v>10</v>
      </c>
      <c r="H492" s="505"/>
      <c r="I492" s="502"/>
      <c r="J492" s="503"/>
      <c r="K492" s="129"/>
      <c r="L492" s="129"/>
      <c r="M492" s="129"/>
      <c r="N492" s="129">
        <v>18</v>
      </c>
      <c r="O492" s="129">
        <v>7</v>
      </c>
      <c r="P492" s="129">
        <v>25</v>
      </c>
      <c r="Q492" s="129">
        <v>3</v>
      </c>
      <c r="R492" s="129"/>
      <c r="S492" s="129"/>
      <c r="T492" s="129"/>
      <c r="U492" s="129"/>
      <c r="V492" s="123" t="str">
        <f t="shared" ref="V492:V508" si="1389">+A492</f>
        <v>IM7411-11</v>
      </c>
      <c r="W492" s="432" t="str">
        <f t="shared" ref="W492:W508" si="1390">+B492</f>
        <v>Цахилгаанчин</v>
      </c>
      <c r="X492" s="432"/>
      <c r="Y492" s="432"/>
      <c r="Z492" s="184">
        <f t="shared" si="1325"/>
        <v>476</v>
      </c>
      <c r="AA492" s="135"/>
      <c r="AB492" s="135"/>
      <c r="AC492" s="45">
        <f t="shared" si="1385"/>
        <v>10</v>
      </c>
      <c r="AD492" s="45">
        <f t="shared" si="1386"/>
        <v>2</v>
      </c>
      <c r="AE492" s="42"/>
      <c r="AF492" s="42"/>
      <c r="AG492" s="42">
        <v>10</v>
      </c>
      <c r="AH492" s="42">
        <v>2</v>
      </c>
      <c r="AI492" s="42"/>
      <c r="AJ492" s="42"/>
      <c r="AK492" s="86">
        <f t="shared" si="1387"/>
        <v>0</v>
      </c>
      <c r="AL492" s="86">
        <f t="shared" si="1388"/>
        <v>0</v>
      </c>
      <c r="AM492" s="42"/>
      <c r="AN492" s="42"/>
      <c r="AO492" s="42"/>
      <c r="AP492" s="258"/>
    </row>
    <row r="493" spans="1:42" s="92" customFormat="1">
      <c r="A493" s="196" t="s">
        <v>163</v>
      </c>
      <c r="B493" s="511" t="s">
        <v>53</v>
      </c>
      <c r="C493" s="512"/>
      <c r="D493" s="218">
        <f t="shared" si="1326"/>
        <v>477</v>
      </c>
      <c r="E493" s="504">
        <f t="shared" ref="E493:E508" si="1391">+I493+L493+N493+P493+R493+T493+AA493</f>
        <v>33</v>
      </c>
      <c r="F493" s="505"/>
      <c r="G493" s="504">
        <f t="shared" ref="G493:G508" si="1392">+K493+M493+O493+Q493+S493+U493+AB493</f>
        <v>1</v>
      </c>
      <c r="H493" s="505"/>
      <c r="I493" s="502"/>
      <c r="J493" s="503"/>
      <c r="K493" s="129"/>
      <c r="L493" s="129"/>
      <c r="M493" s="129"/>
      <c r="N493" s="129">
        <v>18</v>
      </c>
      <c r="O493" s="129">
        <v>0</v>
      </c>
      <c r="P493" s="129">
        <v>15</v>
      </c>
      <c r="Q493" s="129">
        <v>1</v>
      </c>
      <c r="R493" s="129"/>
      <c r="S493" s="129"/>
      <c r="T493" s="129"/>
      <c r="U493" s="129"/>
      <c r="V493" s="123" t="str">
        <f t="shared" si="1389"/>
        <v>IM7212-14</v>
      </c>
      <c r="W493" s="432" t="str">
        <f t="shared" si="1390"/>
        <v>Гагнуурчин</v>
      </c>
      <c r="X493" s="432"/>
      <c r="Y493" s="432"/>
      <c r="Z493" s="184">
        <f t="shared" si="1325"/>
        <v>477</v>
      </c>
      <c r="AA493" s="135"/>
      <c r="AB493" s="135"/>
      <c r="AC493" s="45">
        <f t="shared" si="1385"/>
        <v>5</v>
      </c>
      <c r="AD493" s="45">
        <f t="shared" si="1386"/>
        <v>0</v>
      </c>
      <c r="AE493" s="42"/>
      <c r="AF493" s="42"/>
      <c r="AG493" s="42">
        <v>5</v>
      </c>
      <c r="AH493" s="42"/>
      <c r="AI493" s="42"/>
      <c r="AJ493" s="42"/>
      <c r="AK493" s="86">
        <f t="shared" si="1387"/>
        <v>2</v>
      </c>
      <c r="AL493" s="86">
        <f t="shared" si="1388"/>
        <v>0</v>
      </c>
      <c r="AM493" s="42">
        <v>2</v>
      </c>
      <c r="AN493" s="42">
        <v>0</v>
      </c>
      <c r="AO493" s="42"/>
      <c r="AP493" s="258"/>
    </row>
    <row r="494" spans="1:42" s="92" customFormat="1">
      <c r="A494" s="155" t="s">
        <v>630</v>
      </c>
      <c r="B494" s="508" t="s">
        <v>435</v>
      </c>
      <c r="C494" s="510"/>
      <c r="D494" s="218">
        <f t="shared" si="1326"/>
        <v>478</v>
      </c>
      <c r="E494" s="504">
        <f t="shared" si="1391"/>
        <v>16</v>
      </c>
      <c r="F494" s="505"/>
      <c r="G494" s="504">
        <f t="shared" si="1392"/>
        <v>6</v>
      </c>
      <c r="H494" s="505"/>
      <c r="I494" s="502"/>
      <c r="J494" s="503"/>
      <c r="K494" s="129"/>
      <c r="L494" s="129"/>
      <c r="M494" s="129"/>
      <c r="N494" s="129"/>
      <c r="O494" s="129"/>
      <c r="P494" s="129">
        <v>16</v>
      </c>
      <c r="Q494" s="129">
        <v>6</v>
      </c>
      <c r="R494" s="129"/>
      <c r="S494" s="129"/>
      <c r="T494" s="129"/>
      <c r="U494" s="129"/>
      <c r="V494" s="123" t="str">
        <f t="shared" si="1389"/>
        <v>IM8211-15</v>
      </c>
      <c r="W494" s="432" t="str">
        <f t="shared" si="1390"/>
        <v>Даралтат сав, турбин, уур ус дамжуулах шугамын угсрагч</v>
      </c>
      <c r="X494" s="432"/>
      <c r="Y494" s="432"/>
      <c r="Z494" s="184">
        <f t="shared" si="1325"/>
        <v>478</v>
      </c>
      <c r="AA494" s="135"/>
      <c r="AB494" s="135"/>
      <c r="AC494" s="45">
        <f t="shared" si="1385"/>
        <v>6</v>
      </c>
      <c r="AD494" s="45">
        <f t="shared" si="1386"/>
        <v>1</v>
      </c>
      <c r="AE494" s="42"/>
      <c r="AF494" s="42"/>
      <c r="AG494" s="42">
        <v>6</v>
      </c>
      <c r="AH494" s="42">
        <v>1</v>
      </c>
      <c r="AI494" s="42"/>
      <c r="AJ494" s="42"/>
      <c r="AK494" s="86">
        <f t="shared" si="1387"/>
        <v>1</v>
      </c>
      <c r="AL494" s="86">
        <f t="shared" si="1388"/>
        <v>0</v>
      </c>
      <c r="AM494" s="42">
        <v>1</v>
      </c>
      <c r="AN494" s="42">
        <v>0</v>
      </c>
      <c r="AO494" s="42"/>
      <c r="AP494" s="258"/>
    </row>
    <row r="495" spans="1:42" s="92" customFormat="1">
      <c r="A495" s="155" t="s">
        <v>331</v>
      </c>
      <c r="B495" s="532" t="s">
        <v>332</v>
      </c>
      <c r="C495" s="533"/>
      <c r="D495" s="218">
        <f t="shared" si="1326"/>
        <v>479</v>
      </c>
      <c r="E495" s="504">
        <f t="shared" si="1391"/>
        <v>15</v>
      </c>
      <c r="F495" s="505"/>
      <c r="G495" s="504">
        <f t="shared" si="1392"/>
        <v>6</v>
      </c>
      <c r="H495" s="505"/>
      <c r="I495" s="502"/>
      <c r="J495" s="503"/>
      <c r="K495" s="129"/>
      <c r="L495" s="129"/>
      <c r="M495" s="129"/>
      <c r="N495" s="129">
        <v>15</v>
      </c>
      <c r="O495" s="129">
        <v>6</v>
      </c>
      <c r="P495" s="129"/>
      <c r="Q495" s="129"/>
      <c r="R495" s="129"/>
      <c r="S495" s="129"/>
      <c r="T495" s="129"/>
      <c r="U495" s="129"/>
      <c r="V495" s="123" t="str">
        <f t="shared" si="1389"/>
        <v>PS8182-27</v>
      </c>
      <c r="W495" s="432" t="str">
        <f t="shared" si="1390"/>
        <v>Зуухны машинч</v>
      </c>
      <c r="X495" s="432"/>
      <c r="Y495" s="432"/>
      <c r="Z495" s="184">
        <f t="shared" si="1325"/>
        <v>479</v>
      </c>
      <c r="AA495" s="135"/>
      <c r="AB495" s="135"/>
      <c r="AC495" s="45">
        <f t="shared" si="1385"/>
        <v>6</v>
      </c>
      <c r="AD495" s="45">
        <f t="shared" si="1386"/>
        <v>2</v>
      </c>
      <c r="AE495" s="42"/>
      <c r="AF495" s="42"/>
      <c r="AG495" s="42">
        <v>6</v>
      </c>
      <c r="AH495" s="42">
        <v>2</v>
      </c>
      <c r="AI495" s="42"/>
      <c r="AJ495" s="42"/>
      <c r="AK495" s="86">
        <f t="shared" si="1387"/>
        <v>0</v>
      </c>
      <c r="AL495" s="86">
        <f t="shared" si="1388"/>
        <v>0</v>
      </c>
      <c r="AM495" s="42"/>
      <c r="AN495" s="42"/>
      <c r="AO495" s="42"/>
      <c r="AP495" s="258"/>
    </row>
    <row r="496" spans="1:42" s="92" customFormat="1" ht="12.75" customHeight="1">
      <c r="A496" s="178" t="s">
        <v>612</v>
      </c>
      <c r="B496" s="521" t="s">
        <v>436</v>
      </c>
      <c r="C496" s="522"/>
      <c r="D496" s="218">
        <f t="shared" si="1326"/>
        <v>480</v>
      </c>
      <c r="E496" s="504">
        <f t="shared" si="1391"/>
        <v>22</v>
      </c>
      <c r="F496" s="505"/>
      <c r="G496" s="504">
        <f t="shared" si="1392"/>
        <v>10</v>
      </c>
      <c r="H496" s="505"/>
      <c r="I496" s="502"/>
      <c r="J496" s="503"/>
      <c r="K496" s="129"/>
      <c r="L496" s="129"/>
      <c r="M496" s="129"/>
      <c r="N496" s="129">
        <v>22</v>
      </c>
      <c r="O496" s="129">
        <v>10</v>
      </c>
      <c r="P496" s="129"/>
      <c r="Q496" s="129"/>
      <c r="R496" s="129"/>
      <c r="S496" s="129"/>
      <c r="T496" s="129"/>
      <c r="U496" s="129"/>
      <c r="V496" s="123" t="str">
        <f t="shared" si="1389"/>
        <v xml:space="preserve">MR8111-15 
</v>
      </c>
      <c r="W496" s="432" t="str">
        <f t="shared" si="1390"/>
        <v>Хөвүүлэн баяжуулахын оператор</v>
      </c>
      <c r="X496" s="432"/>
      <c r="Y496" s="432"/>
      <c r="Z496" s="184">
        <f t="shared" si="1325"/>
        <v>480</v>
      </c>
      <c r="AA496" s="135"/>
      <c r="AB496" s="135"/>
      <c r="AC496" s="45">
        <f t="shared" si="1385"/>
        <v>8</v>
      </c>
      <c r="AD496" s="45">
        <f t="shared" si="1386"/>
        <v>4</v>
      </c>
      <c r="AE496" s="42"/>
      <c r="AF496" s="42"/>
      <c r="AG496" s="42">
        <v>8</v>
      </c>
      <c r="AH496" s="42">
        <v>4</v>
      </c>
      <c r="AI496" s="42"/>
      <c r="AJ496" s="42"/>
      <c r="AK496" s="86">
        <f t="shared" si="1387"/>
        <v>0</v>
      </c>
      <c r="AL496" s="86">
        <f t="shared" si="1388"/>
        <v>0</v>
      </c>
      <c r="AM496" s="42"/>
      <c r="AN496" s="42"/>
      <c r="AO496" s="42"/>
      <c r="AP496" s="258"/>
    </row>
    <row r="497" spans="1:42" s="92" customFormat="1">
      <c r="A497" s="155" t="s">
        <v>631</v>
      </c>
      <c r="B497" s="532" t="s">
        <v>437</v>
      </c>
      <c r="C497" s="533"/>
      <c r="D497" s="218">
        <f t="shared" si="1326"/>
        <v>481</v>
      </c>
      <c r="E497" s="504">
        <f t="shared" si="1391"/>
        <v>14</v>
      </c>
      <c r="F497" s="505"/>
      <c r="G497" s="504">
        <f t="shared" si="1392"/>
        <v>0</v>
      </c>
      <c r="H497" s="505"/>
      <c r="I497" s="502"/>
      <c r="J497" s="503"/>
      <c r="K497" s="129"/>
      <c r="L497" s="129"/>
      <c r="M497" s="129"/>
      <c r="N497" s="129">
        <v>14</v>
      </c>
      <c r="O497" s="129">
        <v>0</v>
      </c>
      <c r="P497" s="129"/>
      <c r="Q497" s="129"/>
      <c r="R497" s="129"/>
      <c r="S497" s="129"/>
      <c r="T497" s="129"/>
      <c r="U497" s="129"/>
      <c r="V497" s="123" t="str">
        <f t="shared" si="1389"/>
        <v>MR8111-25</v>
      </c>
      <c r="W497" s="432" t="str">
        <f t="shared" si="1390"/>
        <v>Өрмийн мастер</v>
      </c>
      <c r="X497" s="432"/>
      <c r="Y497" s="432"/>
      <c r="Z497" s="184">
        <f t="shared" si="1325"/>
        <v>481</v>
      </c>
      <c r="AA497" s="135"/>
      <c r="AB497" s="135"/>
      <c r="AC497" s="45">
        <f t="shared" si="1385"/>
        <v>7</v>
      </c>
      <c r="AD497" s="45">
        <f t="shared" si="1386"/>
        <v>0</v>
      </c>
      <c r="AE497" s="42"/>
      <c r="AF497" s="42"/>
      <c r="AG497" s="42">
        <v>7</v>
      </c>
      <c r="AH497" s="42"/>
      <c r="AI497" s="42"/>
      <c r="AJ497" s="42"/>
      <c r="AK497" s="86">
        <f t="shared" si="1387"/>
        <v>0</v>
      </c>
      <c r="AL497" s="86">
        <f t="shared" si="1388"/>
        <v>0</v>
      </c>
      <c r="AM497" s="42"/>
      <c r="AN497" s="42"/>
      <c r="AO497" s="42"/>
      <c r="AP497" s="258"/>
    </row>
    <row r="498" spans="1:42" s="92" customFormat="1">
      <c r="A498" s="155" t="s">
        <v>642</v>
      </c>
      <c r="B498" s="508" t="s">
        <v>438</v>
      </c>
      <c r="C498" s="510"/>
      <c r="D498" s="218">
        <f t="shared" si="1326"/>
        <v>482</v>
      </c>
      <c r="E498" s="504">
        <f t="shared" si="1391"/>
        <v>22</v>
      </c>
      <c r="F498" s="505"/>
      <c r="G498" s="504">
        <f t="shared" si="1392"/>
        <v>18</v>
      </c>
      <c r="H498" s="505"/>
      <c r="I498" s="502"/>
      <c r="J498" s="503"/>
      <c r="K498" s="129"/>
      <c r="L498" s="129"/>
      <c r="M498" s="129"/>
      <c r="N498" s="129">
        <v>22</v>
      </c>
      <c r="O498" s="129">
        <v>18</v>
      </c>
      <c r="P498" s="129"/>
      <c r="Q498" s="129"/>
      <c r="R498" s="129"/>
      <c r="S498" s="129"/>
      <c r="T498" s="129"/>
      <c r="U498" s="129"/>
      <c r="V498" s="123" t="str">
        <f t="shared" si="1389"/>
        <v>PL7412-32</v>
      </c>
      <c r="W498" s="432" t="str">
        <f t="shared" si="1390"/>
        <v>Эрчим хүчний борлуулалтын байцаагч - монтёр</v>
      </c>
      <c r="X498" s="432"/>
      <c r="Y498" s="432"/>
      <c r="Z498" s="184">
        <f t="shared" si="1325"/>
        <v>482</v>
      </c>
      <c r="AA498" s="135"/>
      <c r="AB498" s="135"/>
      <c r="AC498" s="45">
        <f t="shared" si="1385"/>
        <v>10</v>
      </c>
      <c r="AD498" s="45">
        <f t="shared" si="1386"/>
        <v>5</v>
      </c>
      <c r="AE498" s="42"/>
      <c r="AF498" s="42"/>
      <c r="AG498" s="42">
        <v>10</v>
      </c>
      <c r="AH498" s="42">
        <v>5</v>
      </c>
      <c r="AI498" s="42"/>
      <c r="AJ498" s="42"/>
      <c r="AK498" s="86">
        <f t="shared" si="1387"/>
        <v>0</v>
      </c>
      <c r="AL498" s="86">
        <f t="shared" si="1388"/>
        <v>0</v>
      </c>
      <c r="AM498" s="42"/>
      <c r="AN498" s="42"/>
      <c r="AO498" s="42"/>
      <c r="AP498" s="258"/>
    </row>
    <row r="499" spans="1:42" s="92" customFormat="1" ht="12.75" customHeight="1">
      <c r="A499" s="212" t="s">
        <v>305</v>
      </c>
      <c r="B499" s="513" t="s">
        <v>602</v>
      </c>
      <c r="C499" s="514"/>
      <c r="D499" s="218">
        <f t="shared" si="1326"/>
        <v>483</v>
      </c>
      <c r="E499" s="504">
        <f t="shared" si="1391"/>
        <v>14</v>
      </c>
      <c r="F499" s="505"/>
      <c r="G499" s="504">
        <f t="shared" si="1392"/>
        <v>1</v>
      </c>
      <c r="H499" s="505"/>
      <c r="I499" s="502"/>
      <c r="J499" s="503"/>
      <c r="K499" s="129"/>
      <c r="L499" s="129"/>
      <c r="M499" s="129"/>
      <c r="N499" s="129">
        <v>14</v>
      </c>
      <c r="O499" s="129">
        <v>1</v>
      </c>
      <c r="P499" s="129"/>
      <c r="Q499" s="129"/>
      <c r="R499" s="129"/>
      <c r="S499" s="129"/>
      <c r="T499" s="129"/>
      <c r="U499" s="129"/>
      <c r="V499" s="123" t="str">
        <f t="shared" si="1389"/>
        <v>IM7223-17</v>
      </c>
      <c r="W499" s="432" t="str">
        <f t="shared" si="1390"/>
        <v>Метал боловсруулах машины оператор /токарь-фрезер/</v>
      </c>
      <c r="X499" s="432"/>
      <c r="Y499" s="432"/>
      <c r="Z499" s="184">
        <f t="shared" si="1325"/>
        <v>483</v>
      </c>
      <c r="AA499" s="135"/>
      <c r="AB499" s="135"/>
      <c r="AC499" s="45">
        <f t="shared" si="1385"/>
        <v>8</v>
      </c>
      <c r="AD499" s="45">
        <f t="shared" si="1386"/>
        <v>0</v>
      </c>
      <c r="AE499" s="42"/>
      <c r="AF499" s="42"/>
      <c r="AG499" s="42">
        <v>8</v>
      </c>
      <c r="AH499" s="42"/>
      <c r="AI499" s="42"/>
      <c r="AJ499" s="42"/>
      <c r="AK499" s="86">
        <f t="shared" si="1387"/>
        <v>0</v>
      </c>
      <c r="AL499" s="86">
        <f t="shared" si="1388"/>
        <v>0</v>
      </c>
      <c r="AM499" s="42"/>
      <c r="AN499" s="42"/>
      <c r="AO499" s="42"/>
      <c r="AP499" s="258"/>
    </row>
    <row r="500" spans="1:42" s="92" customFormat="1">
      <c r="A500" s="155" t="s">
        <v>632</v>
      </c>
      <c r="B500" s="508" t="s">
        <v>439</v>
      </c>
      <c r="C500" s="510"/>
      <c r="D500" s="218">
        <f t="shared" si="1326"/>
        <v>484</v>
      </c>
      <c r="E500" s="504">
        <f t="shared" si="1391"/>
        <v>6</v>
      </c>
      <c r="F500" s="505"/>
      <c r="G500" s="504">
        <f t="shared" si="1392"/>
        <v>3</v>
      </c>
      <c r="H500" s="505"/>
      <c r="I500" s="502"/>
      <c r="J500" s="503"/>
      <c r="K500" s="129"/>
      <c r="L500" s="129">
        <v>6</v>
      </c>
      <c r="M500" s="129">
        <v>3</v>
      </c>
      <c r="N500" s="129"/>
      <c r="O500" s="129"/>
      <c r="P500" s="129"/>
      <c r="Q500" s="129"/>
      <c r="R500" s="129"/>
      <c r="S500" s="129"/>
      <c r="T500" s="129"/>
      <c r="U500" s="129"/>
      <c r="V500" s="123" t="str">
        <f t="shared" si="1389"/>
        <v>MG3111-16</v>
      </c>
      <c r="W500" s="432" t="str">
        <f t="shared" si="1390"/>
        <v xml:space="preserve">Геологийн техникч </v>
      </c>
      <c r="X500" s="432"/>
      <c r="Y500" s="432"/>
      <c r="Z500" s="184">
        <f t="shared" si="1325"/>
        <v>484</v>
      </c>
      <c r="AA500" s="135"/>
      <c r="AB500" s="135"/>
      <c r="AC500" s="45">
        <f t="shared" si="1385"/>
        <v>3</v>
      </c>
      <c r="AD500" s="45">
        <f t="shared" si="1386"/>
        <v>1</v>
      </c>
      <c r="AE500" s="42">
        <v>3</v>
      </c>
      <c r="AF500" s="42">
        <v>1</v>
      </c>
      <c r="AG500" s="42"/>
      <c r="AH500" s="42"/>
      <c r="AI500" s="42"/>
      <c r="AJ500" s="42"/>
      <c r="AK500" s="86">
        <f t="shared" si="1387"/>
        <v>0</v>
      </c>
      <c r="AL500" s="86">
        <f t="shared" si="1388"/>
        <v>0</v>
      </c>
      <c r="AM500" s="42"/>
      <c r="AN500" s="42"/>
      <c r="AO500" s="42"/>
      <c r="AP500" s="258"/>
    </row>
    <row r="501" spans="1:42" s="92" customFormat="1">
      <c r="A501" s="212" t="s">
        <v>196</v>
      </c>
      <c r="B501" s="513" t="s">
        <v>197</v>
      </c>
      <c r="C501" s="514"/>
      <c r="D501" s="218">
        <f t="shared" si="1326"/>
        <v>485</v>
      </c>
      <c r="E501" s="504">
        <f t="shared" si="1391"/>
        <v>33</v>
      </c>
      <c r="F501" s="505"/>
      <c r="G501" s="504">
        <f t="shared" si="1392"/>
        <v>8</v>
      </c>
      <c r="H501" s="505"/>
      <c r="I501" s="502">
        <v>21</v>
      </c>
      <c r="J501" s="503"/>
      <c r="K501" s="129">
        <v>6</v>
      </c>
      <c r="L501" s="129">
        <v>12</v>
      </c>
      <c r="M501" s="129">
        <v>2</v>
      </c>
      <c r="N501" s="129"/>
      <c r="O501" s="129"/>
      <c r="P501" s="129"/>
      <c r="Q501" s="129"/>
      <c r="R501" s="129"/>
      <c r="S501" s="129"/>
      <c r="T501" s="129"/>
      <c r="U501" s="129"/>
      <c r="V501" s="123" t="str">
        <f t="shared" si="1389"/>
        <v>IM3113-17</v>
      </c>
      <c r="W501" s="432" t="str">
        <f t="shared" si="1390"/>
        <v>Цахилгааны техникч</v>
      </c>
      <c r="X501" s="432"/>
      <c r="Y501" s="432"/>
      <c r="Z501" s="184">
        <f t="shared" si="1325"/>
        <v>485</v>
      </c>
      <c r="AA501" s="135"/>
      <c r="AB501" s="135"/>
      <c r="AC501" s="45">
        <f t="shared" ref="AC501:AC508" si="1393">+AE501+AG501+AI501</f>
        <v>6</v>
      </c>
      <c r="AD501" s="45">
        <f t="shared" ref="AD501:AD508" si="1394">+AF501+AH501+AJ501</f>
        <v>1</v>
      </c>
      <c r="AE501" s="42">
        <v>6</v>
      </c>
      <c r="AF501" s="42">
        <v>1</v>
      </c>
      <c r="AG501" s="42"/>
      <c r="AH501" s="42"/>
      <c r="AI501" s="42"/>
      <c r="AJ501" s="42"/>
      <c r="AK501" s="86">
        <f t="shared" si="1387"/>
        <v>1</v>
      </c>
      <c r="AL501" s="86">
        <f t="shared" si="1388"/>
        <v>0</v>
      </c>
      <c r="AM501" s="42"/>
      <c r="AN501" s="42"/>
      <c r="AO501" s="42">
        <v>1</v>
      </c>
      <c r="AP501" s="258">
        <v>0</v>
      </c>
    </row>
    <row r="502" spans="1:42" s="92" customFormat="1">
      <c r="A502" s="155" t="s">
        <v>440</v>
      </c>
      <c r="B502" s="508" t="s">
        <v>269</v>
      </c>
      <c r="C502" s="510"/>
      <c r="D502" s="218">
        <f t="shared" si="1326"/>
        <v>486</v>
      </c>
      <c r="E502" s="504">
        <f t="shared" si="1391"/>
        <v>20</v>
      </c>
      <c r="F502" s="505"/>
      <c r="G502" s="504">
        <f t="shared" si="1392"/>
        <v>1</v>
      </c>
      <c r="H502" s="505"/>
      <c r="I502" s="502"/>
      <c r="J502" s="503"/>
      <c r="K502" s="129"/>
      <c r="L502" s="129">
        <v>20</v>
      </c>
      <c r="M502" s="129">
        <v>1</v>
      </c>
      <c r="N502" s="129"/>
      <c r="O502" s="129"/>
      <c r="P502" s="129"/>
      <c r="Q502" s="129"/>
      <c r="R502" s="129"/>
      <c r="S502" s="129"/>
      <c r="T502" s="129"/>
      <c r="U502" s="129"/>
      <c r="V502" s="123" t="str">
        <f t="shared" si="1389"/>
        <v>IM311923</v>
      </c>
      <c r="W502" s="432" t="str">
        <f t="shared" si="1390"/>
        <v>Мехатроникч</v>
      </c>
      <c r="X502" s="432"/>
      <c r="Y502" s="432"/>
      <c r="Z502" s="184">
        <f t="shared" si="1325"/>
        <v>486</v>
      </c>
      <c r="AA502" s="135"/>
      <c r="AB502" s="135"/>
      <c r="AC502" s="45">
        <f t="shared" si="1393"/>
        <v>4</v>
      </c>
      <c r="AD502" s="45">
        <f t="shared" si="1394"/>
        <v>0</v>
      </c>
      <c r="AE502" s="42">
        <v>4</v>
      </c>
      <c r="AF502" s="42"/>
      <c r="AG502" s="42"/>
      <c r="AH502" s="42"/>
      <c r="AI502" s="42"/>
      <c r="AJ502" s="42"/>
      <c r="AK502" s="86">
        <f t="shared" ref="AK502:AK508" si="1395">+AM502+AO502</f>
        <v>0</v>
      </c>
      <c r="AL502" s="86">
        <f t="shared" ref="AL502:AL508" si="1396">+AN502+AP502</f>
        <v>0</v>
      </c>
      <c r="AM502" s="42"/>
      <c r="AN502" s="42"/>
      <c r="AO502" s="42"/>
      <c r="AP502" s="258"/>
    </row>
    <row r="503" spans="1:42" s="92" customFormat="1">
      <c r="A503" s="155" t="s">
        <v>633</v>
      </c>
      <c r="B503" s="508" t="s">
        <v>441</v>
      </c>
      <c r="C503" s="510"/>
      <c r="D503" s="218">
        <f t="shared" si="1326"/>
        <v>487</v>
      </c>
      <c r="E503" s="504">
        <f t="shared" si="1391"/>
        <v>26</v>
      </c>
      <c r="F503" s="505"/>
      <c r="G503" s="504">
        <f t="shared" si="1392"/>
        <v>9</v>
      </c>
      <c r="H503" s="505"/>
      <c r="I503" s="502">
        <v>19</v>
      </c>
      <c r="J503" s="503"/>
      <c r="K503" s="129">
        <v>7</v>
      </c>
      <c r="L503" s="129">
        <v>7</v>
      </c>
      <c r="M503" s="129">
        <v>2</v>
      </c>
      <c r="N503" s="129"/>
      <c r="O503" s="129"/>
      <c r="P503" s="129"/>
      <c r="Q503" s="129"/>
      <c r="R503" s="129"/>
      <c r="S503" s="129"/>
      <c r="T503" s="129"/>
      <c r="U503" s="129"/>
      <c r="V503" s="123" t="str">
        <f t="shared" si="1389"/>
        <v>MR3117-26</v>
      </c>
      <c r="W503" s="432" t="str">
        <f t="shared" si="1390"/>
        <v>Баяжуулалтын техникч</v>
      </c>
      <c r="X503" s="432"/>
      <c r="Y503" s="432"/>
      <c r="Z503" s="184">
        <f t="shared" si="1325"/>
        <v>487</v>
      </c>
      <c r="AA503" s="135"/>
      <c r="AB503" s="135"/>
      <c r="AC503" s="45">
        <f t="shared" si="1393"/>
        <v>7</v>
      </c>
      <c r="AD503" s="45">
        <f t="shared" si="1394"/>
        <v>1</v>
      </c>
      <c r="AE503" s="42">
        <v>7</v>
      </c>
      <c r="AF503" s="42">
        <v>1</v>
      </c>
      <c r="AG503" s="42"/>
      <c r="AH503" s="42"/>
      <c r="AI503" s="42"/>
      <c r="AJ503" s="42"/>
      <c r="AK503" s="86">
        <f t="shared" si="1395"/>
        <v>0</v>
      </c>
      <c r="AL503" s="86">
        <f t="shared" si="1396"/>
        <v>0</v>
      </c>
      <c r="AM503" s="42"/>
      <c r="AN503" s="42"/>
      <c r="AO503" s="42"/>
      <c r="AP503" s="258"/>
    </row>
    <row r="504" spans="1:42" s="92" customFormat="1">
      <c r="A504" s="155" t="s">
        <v>643</v>
      </c>
      <c r="B504" s="508" t="s">
        <v>442</v>
      </c>
      <c r="C504" s="510"/>
      <c r="D504" s="218">
        <f t="shared" si="1326"/>
        <v>488</v>
      </c>
      <c r="E504" s="504">
        <f t="shared" si="1391"/>
        <v>27</v>
      </c>
      <c r="F504" s="505"/>
      <c r="G504" s="504">
        <f t="shared" si="1392"/>
        <v>15</v>
      </c>
      <c r="H504" s="505"/>
      <c r="I504" s="502">
        <v>20</v>
      </c>
      <c r="J504" s="503"/>
      <c r="K504" s="129">
        <v>10</v>
      </c>
      <c r="L504" s="129">
        <v>7</v>
      </c>
      <c r="M504" s="129">
        <v>5</v>
      </c>
      <c r="N504" s="129"/>
      <c r="O504" s="129"/>
      <c r="P504" s="129"/>
      <c r="Q504" s="129"/>
      <c r="R504" s="129"/>
      <c r="S504" s="129"/>
      <c r="T504" s="129"/>
      <c r="U504" s="129"/>
      <c r="V504" s="123" t="str">
        <f t="shared" si="1389"/>
        <v>PS3112-44</v>
      </c>
      <c r="W504" s="432" t="str">
        <f t="shared" si="1390"/>
        <v>Дулааны шугам сүлжээний  техникч</v>
      </c>
      <c r="X504" s="432"/>
      <c r="Y504" s="432"/>
      <c r="Z504" s="184">
        <f t="shared" si="1325"/>
        <v>488</v>
      </c>
      <c r="AA504" s="135"/>
      <c r="AB504" s="135"/>
      <c r="AC504" s="45">
        <f t="shared" si="1393"/>
        <v>5</v>
      </c>
      <c r="AD504" s="45">
        <f t="shared" si="1394"/>
        <v>2</v>
      </c>
      <c r="AE504" s="42">
        <v>5</v>
      </c>
      <c r="AF504" s="42">
        <v>2</v>
      </c>
      <c r="AG504" s="42"/>
      <c r="AH504" s="42"/>
      <c r="AI504" s="42"/>
      <c r="AJ504" s="42"/>
      <c r="AK504" s="86">
        <f t="shared" si="1395"/>
        <v>0</v>
      </c>
      <c r="AL504" s="86">
        <f t="shared" si="1396"/>
        <v>0</v>
      </c>
      <c r="AM504" s="42"/>
      <c r="AN504" s="42"/>
      <c r="AO504" s="42"/>
      <c r="AP504" s="258"/>
    </row>
    <row r="505" spans="1:42" s="92" customFormat="1">
      <c r="A505" s="155" t="s">
        <v>443</v>
      </c>
      <c r="B505" s="508" t="s">
        <v>199</v>
      </c>
      <c r="C505" s="510"/>
      <c r="D505" s="218">
        <f t="shared" si="1326"/>
        <v>489</v>
      </c>
      <c r="E505" s="504">
        <f t="shared" si="1391"/>
        <v>40</v>
      </c>
      <c r="F505" s="505"/>
      <c r="G505" s="504">
        <f t="shared" si="1392"/>
        <v>23</v>
      </c>
      <c r="H505" s="505"/>
      <c r="I505" s="502">
        <v>27</v>
      </c>
      <c r="J505" s="503"/>
      <c r="K505" s="129">
        <v>14</v>
      </c>
      <c r="L505" s="129">
        <v>13</v>
      </c>
      <c r="M505" s="129">
        <v>9</v>
      </c>
      <c r="N505" s="129"/>
      <c r="O505" s="129"/>
      <c r="P505" s="129"/>
      <c r="Q505" s="129"/>
      <c r="R505" s="129"/>
      <c r="S505" s="129"/>
      <c r="T505" s="129"/>
      <c r="U505" s="129"/>
      <c r="V505" s="123" t="str">
        <f t="shared" si="1389"/>
        <v>IM311911</v>
      </c>
      <c r="W505" s="432" t="str">
        <f t="shared" si="1390"/>
        <v>Аюулгүй ажиллагааны техникч</v>
      </c>
      <c r="X505" s="432"/>
      <c r="Y505" s="432"/>
      <c r="Z505" s="184">
        <f t="shared" si="1325"/>
        <v>489</v>
      </c>
      <c r="AA505" s="135"/>
      <c r="AB505" s="135"/>
      <c r="AC505" s="45">
        <f t="shared" si="1393"/>
        <v>9</v>
      </c>
      <c r="AD505" s="45">
        <f t="shared" si="1394"/>
        <v>3</v>
      </c>
      <c r="AE505" s="42">
        <v>9</v>
      </c>
      <c r="AF505" s="42">
        <v>3</v>
      </c>
      <c r="AG505" s="42"/>
      <c r="AH505" s="42"/>
      <c r="AI505" s="42"/>
      <c r="AJ505" s="42"/>
      <c r="AK505" s="86">
        <f t="shared" si="1395"/>
        <v>0</v>
      </c>
      <c r="AL505" s="86">
        <f t="shared" si="1396"/>
        <v>0</v>
      </c>
      <c r="AM505" s="42"/>
      <c r="AN505" s="42"/>
      <c r="AO505" s="42"/>
      <c r="AP505" s="258"/>
    </row>
    <row r="506" spans="1:42" s="92" customFormat="1">
      <c r="A506" s="155" t="s">
        <v>467</v>
      </c>
      <c r="B506" s="508" t="s">
        <v>444</v>
      </c>
      <c r="C506" s="510"/>
      <c r="D506" s="218">
        <f t="shared" si="1326"/>
        <v>490</v>
      </c>
      <c r="E506" s="504">
        <f t="shared" si="1391"/>
        <v>20</v>
      </c>
      <c r="F506" s="505"/>
      <c r="G506" s="504">
        <f t="shared" si="1392"/>
        <v>1</v>
      </c>
      <c r="H506" s="505"/>
      <c r="I506" s="502">
        <v>20</v>
      </c>
      <c r="J506" s="503"/>
      <c r="K506" s="129">
        <v>1</v>
      </c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3" t="str">
        <f t="shared" si="1389"/>
        <v>MG3117-25</v>
      </c>
      <c r="W506" s="432" t="str">
        <f t="shared" si="1390"/>
        <v>Уулын ажлын техникч</v>
      </c>
      <c r="X506" s="432"/>
      <c r="Y506" s="432"/>
      <c r="Z506" s="184">
        <f t="shared" si="1325"/>
        <v>490</v>
      </c>
      <c r="AA506" s="135"/>
      <c r="AB506" s="135"/>
      <c r="AC506" s="45">
        <f t="shared" si="1393"/>
        <v>8</v>
      </c>
      <c r="AD506" s="45">
        <f t="shared" si="1394"/>
        <v>0</v>
      </c>
      <c r="AE506" s="42">
        <v>8</v>
      </c>
      <c r="AF506" s="42"/>
      <c r="AG506" s="42"/>
      <c r="AH506" s="42"/>
      <c r="AI506" s="42"/>
      <c r="AJ506" s="42"/>
      <c r="AK506" s="86">
        <f t="shared" si="1395"/>
        <v>0</v>
      </c>
      <c r="AL506" s="86">
        <f t="shared" si="1396"/>
        <v>0</v>
      </c>
      <c r="AM506" s="42"/>
      <c r="AN506" s="42"/>
      <c r="AO506" s="42"/>
      <c r="AP506" s="258"/>
    </row>
    <row r="507" spans="1:42" s="92" customFormat="1">
      <c r="A507" s="155" t="s">
        <v>634</v>
      </c>
      <c r="B507" s="508" t="s">
        <v>445</v>
      </c>
      <c r="C507" s="510"/>
      <c r="D507" s="218">
        <f t="shared" si="1326"/>
        <v>491</v>
      </c>
      <c r="E507" s="504">
        <f t="shared" si="1391"/>
        <v>13</v>
      </c>
      <c r="F507" s="505"/>
      <c r="G507" s="504">
        <f t="shared" si="1392"/>
        <v>8</v>
      </c>
      <c r="H507" s="505"/>
      <c r="I507" s="502">
        <v>13</v>
      </c>
      <c r="J507" s="503"/>
      <c r="K507" s="129">
        <v>8</v>
      </c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3" t="str">
        <f t="shared" si="1389"/>
        <v>MF3117-12</v>
      </c>
      <c r="W507" s="432" t="str">
        <f t="shared" si="1390"/>
        <v xml:space="preserve">Газрын тосны техникч </v>
      </c>
      <c r="X507" s="432"/>
      <c r="Y507" s="432"/>
      <c r="Z507" s="184">
        <f t="shared" si="1325"/>
        <v>491</v>
      </c>
      <c r="AA507" s="135"/>
      <c r="AB507" s="135"/>
      <c r="AC507" s="45">
        <f t="shared" si="1393"/>
        <v>4</v>
      </c>
      <c r="AD507" s="45">
        <f t="shared" si="1394"/>
        <v>2</v>
      </c>
      <c r="AE507" s="42">
        <v>4</v>
      </c>
      <c r="AF507" s="42">
        <v>2</v>
      </c>
      <c r="AG507" s="42"/>
      <c r="AH507" s="42"/>
      <c r="AI507" s="42"/>
      <c r="AJ507" s="42"/>
      <c r="AK507" s="86">
        <f t="shared" si="1395"/>
        <v>0</v>
      </c>
      <c r="AL507" s="86">
        <f t="shared" si="1396"/>
        <v>0</v>
      </c>
      <c r="AM507" s="42"/>
      <c r="AN507" s="42"/>
      <c r="AO507" s="42"/>
      <c r="AP507" s="258"/>
    </row>
    <row r="508" spans="1:42" s="92" customFormat="1" ht="12.75" customHeight="1">
      <c r="A508" s="107" t="s">
        <v>465</v>
      </c>
      <c r="B508" s="513" t="s">
        <v>466</v>
      </c>
      <c r="C508" s="514"/>
      <c r="D508" s="218">
        <f t="shared" si="1326"/>
        <v>492</v>
      </c>
      <c r="E508" s="504">
        <f t="shared" si="1391"/>
        <v>14</v>
      </c>
      <c r="F508" s="505"/>
      <c r="G508" s="504">
        <f t="shared" si="1392"/>
        <v>0</v>
      </c>
      <c r="H508" s="505"/>
      <c r="I508" s="502">
        <v>14</v>
      </c>
      <c r="J508" s="503"/>
      <c r="K508" s="129">
        <v>0</v>
      </c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3" t="str">
        <f t="shared" si="1389"/>
        <v>MT3115-56</v>
      </c>
      <c r="W508" s="432" t="str">
        <f t="shared" si="1390"/>
        <v>Уул уурхайн машин механизмын электрон төхөөрөмжийн техникч</v>
      </c>
      <c r="X508" s="432"/>
      <c r="Y508" s="432"/>
      <c r="Z508" s="184">
        <f t="shared" si="1325"/>
        <v>492</v>
      </c>
      <c r="AA508" s="135"/>
      <c r="AB508" s="135"/>
      <c r="AC508" s="45">
        <f t="shared" si="1393"/>
        <v>14</v>
      </c>
      <c r="AD508" s="45">
        <f t="shared" si="1394"/>
        <v>0</v>
      </c>
      <c r="AE508" s="42">
        <v>14</v>
      </c>
      <c r="AF508" s="42"/>
      <c r="AG508" s="42"/>
      <c r="AH508" s="42"/>
      <c r="AI508" s="42"/>
      <c r="AJ508" s="42"/>
      <c r="AK508" s="86">
        <f t="shared" si="1395"/>
        <v>0</v>
      </c>
      <c r="AL508" s="86">
        <f t="shared" si="1396"/>
        <v>0</v>
      </c>
      <c r="AM508" s="42"/>
      <c r="AN508" s="42"/>
      <c r="AO508" s="42"/>
      <c r="AP508" s="258"/>
    </row>
    <row r="509" spans="1:42" s="89" customFormat="1">
      <c r="A509" s="527" t="s">
        <v>569</v>
      </c>
      <c r="B509" s="528"/>
      <c r="C509" s="529"/>
      <c r="D509" s="250">
        <f t="shared" si="1326"/>
        <v>493</v>
      </c>
      <c r="E509" s="530">
        <f>SUM(E510:F526)</f>
        <v>349</v>
      </c>
      <c r="F509" s="531"/>
      <c r="G509" s="530">
        <f t="shared" ref="G509" si="1397">SUM(G510:H526)</f>
        <v>130</v>
      </c>
      <c r="H509" s="531"/>
      <c r="I509" s="530">
        <f t="shared" ref="I509" si="1398">SUM(I510:J526)</f>
        <v>0</v>
      </c>
      <c r="J509" s="531"/>
      <c r="K509" s="170">
        <f>SUM(K510:K526)</f>
        <v>0</v>
      </c>
      <c r="L509" s="170">
        <f t="shared" ref="L509:U509" si="1399">SUM(L510:L526)</f>
        <v>0</v>
      </c>
      <c r="M509" s="170">
        <f t="shared" si="1399"/>
        <v>0</v>
      </c>
      <c r="N509" s="170">
        <f t="shared" si="1399"/>
        <v>223</v>
      </c>
      <c r="O509" s="170">
        <f t="shared" si="1399"/>
        <v>77</v>
      </c>
      <c r="P509" s="170">
        <f t="shared" si="1399"/>
        <v>126</v>
      </c>
      <c r="Q509" s="170">
        <f t="shared" si="1399"/>
        <v>53</v>
      </c>
      <c r="R509" s="170">
        <f t="shared" si="1399"/>
        <v>0</v>
      </c>
      <c r="S509" s="170">
        <f t="shared" si="1399"/>
        <v>0</v>
      </c>
      <c r="T509" s="170">
        <f t="shared" si="1399"/>
        <v>0</v>
      </c>
      <c r="U509" s="170">
        <f t="shared" si="1399"/>
        <v>0</v>
      </c>
      <c r="V509" s="535" t="str">
        <f t="shared" si="1236"/>
        <v>48.Дорноговь аймаг дахь политехник коллеж</v>
      </c>
      <c r="W509" s="536"/>
      <c r="X509" s="536"/>
      <c r="Y509" s="537"/>
      <c r="Z509" s="256">
        <f t="shared" si="1325"/>
        <v>493</v>
      </c>
      <c r="AA509" s="170">
        <f>SUM(AA510:AA526)</f>
        <v>0</v>
      </c>
      <c r="AB509" s="170">
        <f t="shared" ref="AB509:AP509" si="1400">SUM(AB510:AB526)</f>
        <v>0</v>
      </c>
      <c r="AC509" s="170">
        <f t="shared" si="1400"/>
        <v>70</v>
      </c>
      <c r="AD509" s="170">
        <f t="shared" si="1400"/>
        <v>12</v>
      </c>
      <c r="AE509" s="170">
        <f t="shared" si="1400"/>
        <v>0</v>
      </c>
      <c r="AF509" s="170">
        <f t="shared" si="1400"/>
        <v>0</v>
      </c>
      <c r="AG509" s="170">
        <f t="shared" si="1400"/>
        <v>70</v>
      </c>
      <c r="AH509" s="170">
        <f t="shared" si="1400"/>
        <v>12</v>
      </c>
      <c r="AI509" s="170">
        <f t="shared" si="1400"/>
        <v>0</v>
      </c>
      <c r="AJ509" s="170">
        <f t="shared" si="1400"/>
        <v>0</v>
      </c>
      <c r="AK509" s="170">
        <f t="shared" si="1400"/>
        <v>3</v>
      </c>
      <c r="AL509" s="170">
        <f t="shared" si="1400"/>
        <v>1</v>
      </c>
      <c r="AM509" s="170">
        <f t="shared" si="1400"/>
        <v>3</v>
      </c>
      <c r="AN509" s="170">
        <f t="shared" si="1400"/>
        <v>1</v>
      </c>
      <c r="AO509" s="170">
        <f t="shared" si="1400"/>
        <v>0</v>
      </c>
      <c r="AP509" s="211">
        <f t="shared" si="1400"/>
        <v>0</v>
      </c>
    </row>
    <row r="510" spans="1:42" s="92" customFormat="1">
      <c r="A510" s="196" t="s">
        <v>185</v>
      </c>
      <c r="B510" s="511" t="s">
        <v>51</v>
      </c>
      <c r="C510" s="512"/>
      <c r="D510" s="218">
        <f t="shared" si="1326"/>
        <v>494</v>
      </c>
      <c r="E510" s="504">
        <f t="shared" ref="E510:E514" si="1401">+I510+L510+N510+P510+R510+T510+AA510</f>
        <v>22</v>
      </c>
      <c r="F510" s="505"/>
      <c r="G510" s="504">
        <f t="shared" ref="G510:G514" si="1402">+K510+M510+O510+Q510+S510+U510+AB510</f>
        <v>17</v>
      </c>
      <c r="H510" s="505"/>
      <c r="I510" s="502"/>
      <c r="J510" s="503"/>
      <c r="K510" s="129"/>
      <c r="L510" s="129"/>
      <c r="M510" s="129"/>
      <c r="N510" s="129"/>
      <c r="O510" s="129"/>
      <c r="P510" s="129">
        <v>22</v>
      </c>
      <c r="Q510" s="129">
        <v>17</v>
      </c>
      <c r="R510" s="129"/>
      <c r="S510" s="129"/>
      <c r="T510" s="129"/>
      <c r="U510" s="129"/>
      <c r="V510" s="117" t="str">
        <f>+A510</f>
        <v>IF5120-11</v>
      </c>
      <c r="W510" s="432" t="str">
        <f>+B510</f>
        <v>Тогооч</v>
      </c>
      <c r="X510" s="432"/>
      <c r="Y510" s="432"/>
      <c r="Z510" s="184">
        <f t="shared" si="1325"/>
        <v>494</v>
      </c>
      <c r="AA510" s="135"/>
      <c r="AB510" s="135"/>
      <c r="AC510" s="45">
        <f t="shared" ref="AC510:AC518" si="1403">+AE510+AG510+AI510</f>
        <v>0</v>
      </c>
      <c r="AD510" s="45">
        <f t="shared" ref="AD510:AD518" si="1404">+AF510+AH510+AJ510</f>
        <v>0</v>
      </c>
      <c r="AE510" s="42"/>
      <c r="AF510" s="42"/>
      <c r="AG510" s="134"/>
      <c r="AH510" s="134"/>
      <c r="AI510" s="42"/>
      <c r="AJ510" s="42"/>
      <c r="AK510" s="86">
        <f t="shared" ref="AK510:AK513" si="1405">+AM510+AO510</f>
        <v>0</v>
      </c>
      <c r="AL510" s="86">
        <f t="shared" ref="AL510:AL513" si="1406">+AN510+AP510</f>
        <v>0</v>
      </c>
      <c r="AM510" s="110"/>
      <c r="AN510" s="110"/>
      <c r="AO510" s="42"/>
      <c r="AP510" s="258"/>
    </row>
    <row r="511" spans="1:42" s="92" customFormat="1">
      <c r="A511" s="196" t="s">
        <v>55</v>
      </c>
      <c r="B511" s="511" t="s">
        <v>175</v>
      </c>
      <c r="C511" s="512"/>
      <c r="D511" s="218">
        <f t="shared" si="1326"/>
        <v>495</v>
      </c>
      <c r="E511" s="504">
        <f t="shared" si="1401"/>
        <v>13</v>
      </c>
      <c r="F511" s="505"/>
      <c r="G511" s="504">
        <f t="shared" si="1402"/>
        <v>5</v>
      </c>
      <c r="H511" s="505"/>
      <c r="I511" s="502"/>
      <c r="J511" s="503"/>
      <c r="K511" s="129"/>
      <c r="L511" s="129"/>
      <c r="M511" s="129"/>
      <c r="N511" s="129"/>
      <c r="O511" s="129"/>
      <c r="P511" s="129">
        <v>13</v>
      </c>
      <c r="Q511" s="129">
        <v>5</v>
      </c>
      <c r="R511" s="129"/>
      <c r="S511" s="129"/>
      <c r="T511" s="129"/>
      <c r="U511" s="129"/>
      <c r="V511" s="117" t="str">
        <f t="shared" ref="V511:V526" si="1407">+A511</f>
        <v>CF7123-20</v>
      </c>
      <c r="W511" s="432" t="str">
        <f t="shared" ref="W511:W526" si="1408">+B511</f>
        <v>Барилгын засал-чимэглэлчин</v>
      </c>
      <c r="X511" s="432"/>
      <c r="Y511" s="432"/>
      <c r="Z511" s="184">
        <f t="shared" si="1325"/>
        <v>495</v>
      </c>
      <c r="AA511" s="135"/>
      <c r="AB511" s="135"/>
      <c r="AC511" s="45">
        <f t="shared" si="1403"/>
        <v>0</v>
      </c>
      <c r="AD511" s="45">
        <f t="shared" si="1404"/>
        <v>0</v>
      </c>
      <c r="AE511" s="42"/>
      <c r="AF511" s="42"/>
      <c r="AG511" s="134"/>
      <c r="AH511" s="134"/>
      <c r="AI511" s="42"/>
      <c r="AJ511" s="42"/>
      <c r="AK511" s="86">
        <f t="shared" si="1405"/>
        <v>1</v>
      </c>
      <c r="AL511" s="86">
        <f t="shared" si="1406"/>
        <v>1</v>
      </c>
      <c r="AM511" s="41">
        <v>1</v>
      </c>
      <c r="AN511" s="41">
        <v>1</v>
      </c>
      <c r="AO511" s="42"/>
      <c r="AP511" s="258"/>
    </row>
    <row r="512" spans="1:42" s="92" customFormat="1">
      <c r="A512" s="196" t="s">
        <v>57</v>
      </c>
      <c r="B512" s="511" t="s">
        <v>52</v>
      </c>
      <c r="C512" s="512"/>
      <c r="D512" s="218">
        <f t="shared" si="1326"/>
        <v>496</v>
      </c>
      <c r="E512" s="504">
        <f t="shared" si="1401"/>
        <v>21</v>
      </c>
      <c r="F512" s="505"/>
      <c r="G512" s="504">
        <f t="shared" si="1402"/>
        <v>0</v>
      </c>
      <c r="H512" s="505"/>
      <c r="I512" s="502"/>
      <c r="J512" s="503"/>
      <c r="K512" s="129"/>
      <c r="L512" s="129"/>
      <c r="M512" s="129"/>
      <c r="N512" s="129"/>
      <c r="O512" s="129"/>
      <c r="P512" s="129">
        <v>21</v>
      </c>
      <c r="Q512" s="129">
        <v>0</v>
      </c>
      <c r="R512" s="129"/>
      <c r="S512" s="129"/>
      <c r="T512" s="129"/>
      <c r="U512" s="129"/>
      <c r="V512" s="117" t="str">
        <f t="shared" si="1407"/>
        <v>TC8211-20</v>
      </c>
      <c r="W512" s="432" t="str">
        <f t="shared" si="1408"/>
        <v>Автомашины засварчин</v>
      </c>
      <c r="X512" s="432"/>
      <c r="Y512" s="432"/>
      <c r="Z512" s="184">
        <f t="shared" si="1325"/>
        <v>496</v>
      </c>
      <c r="AA512" s="135"/>
      <c r="AB512" s="135"/>
      <c r="AC512" s="45">
        <f t="shared" si="1403"/>
        <v>4</v>
      </c>
      <c r="AD512" s="45">
        <f t="shared" si="1404"/>
        <v>0</v>
      </c>
      <c r="AE512" s="42"/>
      <c r="AF512" s="42"/>
      <c r="AG512" s="134">
        <v>4</v>
      </c>
      <c r="AH512" s="134">
        <v>0</v>
      </c>
      <c r="AI512" s="42"/>
      <c r="AJ512" s="42"/>
      <c r="AK512" s="86">
        <f t="shared" si="1405"/>
        <v>0</v>
      </c>
      <c r="AL512" s="86">
        <f t="shared" si="1406"/>
        <v>0</v>
      </c>
      <c r="AM512" s="41"/>
      <c r="AN512" s="41"/>
      <c r="AO512" s="42"/>
      <c r="AP512" s="258"/>
    </row>
    <row r="513" spans="1:42" s="92" customFormat="1">
      <c r="A513" s="196" t="s">
        <v>163</v>
      </c>
      <c r="B513" s="511" t="s">
        <v>53</v>
      </c>
      <c r="C513" s="512"/>
      <c r="D513" s="218">
        <f t="shared" si="1326"/>
        <v>497</v>
      </c>
      <c r="E513" s="504">
        <f t="shared" si="1401"/>
        <v>18</v>
      </c>
      <c r="F513" s="505"/>
      <c r="G513" s="504">
        <f t="shared" si="1402"/>
        <v>0</v>
      </c>
      <c r="H513" s="505"/>
      <c r="I513" s="502"/>
      <c r="J513" s="503"/>
      <c r="K513" s="129"/>
      <c r="L513" s="129"/>
      <c r="M513" s="129"/>
      <c r="N513" s="129"/>
      <c r="O513" s="129"/>
      <c r="P513" s="129">
        <v>18</v>
      </c>
      <c r="Q513" s="129">
        <v>0</v>
      </c>
      <c r="R513" s="129"/>
      <c r="S513" s="129"/>
      <c r="T513" s="129"/>
      <c r="U513" s="129"/>
      <c r="V513" s="117" t="str">
        <f t="shared" si="1407"/>
        <v>IM7212-14</v>
      </c>
      <c r="W513" s="432" t="str">
        <f t="shared" si="1408"/>
        <v>Гагнуурчин</v>
      </c>
      <c r="X513" s="432"/>
      <c r="Y513" s="432"/>
      <c r="Z513" s="184">
        <f t="shared" si="1325"/>
        <v>497</v>
      </c>
      <c r="AA513" s="135"/>
      <c r="AB513" s="135"/>
      <c r="AC513" s="45">
        <f t="shared" si="1403"/>
        <v>4</v>
      </c>
      <c r="AD513" s="45">
        <f t="shared" si="1404"/>
        <v>0</v>
      </c>
      <c r="AE513" s="42"/>
      <c r="AF513" s="42"/>
      <c r="AG513" s="134">
        <v>4</v>
      </c>
      <c r="AH513" s="134">
        <v>0</v>
      </c>
      <c r="AI513" s="42"/>
      <c r="AJ513" s="42"/>
      <c r="AK513" s="86">
        <f t="shared" si="1405"/>
        <v>0</v>
      </c>
      <c r="AL513" s="86">
        <f t="shared" si="1406"/>
        <v>0</v>
      </c>
      <c r="AM513" s="41"/>
      <c r="AN513" s="41"/>
      <c r="AO513" s="42"/>
      <c r="AP513" s="258"/>
    </row>
    <row r="514" spans="1:42" s="92" customFormat="1">
      <c r="A514" s="196" t="s">
        <v>188</v>
      </c>
      <c r="B514" s="511" t="s">
        <v>189</v>
      </c>
      <c r="C514" s="512"/>
      <c r="D514" s="218">
        <f t="shared" si="1326"/>
        <v>498</v>
      </c>
      <c r="E514" s="504">
        <f t="shared" si="1401"/>
        <v>19</v>
      </c>
      <c r="F514" s="505"/>
      <c r="G514" s="504">
        <f t="shared" si="1402"/>
        <v>3</v>
      </c>
      <c r="H514" s="505"/>
      <c r="I514" s="502"/>
      <c r="J514" s="503"/>
      <c r="K514" s="129"/>
      <c r="L514" s="129"/>
      <c r="M514" s="129"/>
      <c r="N514" s="129"/>
      <c r="O514" s="129"/>
      <c r="P514" s="129">
        <v>19</v>
      </c>
      <c r="Q514" s="129">
        <v>3</v>
      </c>
      <c r="R514" s="129"/>
      <c r="S514" s="129"/>
      <c r="T514" s="129"/>
      <c r="U514" s="129"/>
      <c r="V514" s="117" t="str">
        <f t="shared" si="1407"/>
        <v>CF7411-12</v>
      </c>
      <c r="W514" s="432" t="str">
        <f t="shared" si="1408"/>
        <v>Барилгын цахилгаанчин</v>
      </c>
      <c r="X514" s="432"/>
      <c r="Y514" s="432"/>
      <c r="Z514" s="184">
        <f t="shared" si="1325"/>
        <v>498</v>
      </c>
      <c r="AA514" s="135"/>
      <c r="AB514" s="135"/>
      <c r="AC514" s="45">
        <f t="shared" si="1403"/>
        <v>3</v>
      </c>
      <c r="AD514" s="45">
        <f t="shared" si="1404"/>
        <v>0</v>
      </c>
      <c r="AE514" s="42"/>
      <c r="AF514" s="42"/>
      <c r="AG514" s="134">
        <v>3</v>
      </c>
      <c r="AH514" s="134">
        <v>0</v>
      </c>
      <c r="AI514" s="42"/>
      <c r="AJ514" s="42"/>
      <c r="AK514" s="86">
        <f t="shared" ref="AK514:AK526" si="1409">+AM514+AO514</f>
        <v>2</v>
      </c>
      <c r="AL514" s="86">
        <f t="shared" ref="AL514:AL526" si="1410">+AN514+AP514</f>
        <v>0</v>
      </c>
      <c r="AM514" s="41">
        <v>2</v>
      </c>
      <c r="AN514" s="41">
        <v>0</v>
      </c>
      <c r="AO514" s="42"/>
      <c r="AP514" s="258"/>
    </row>
    <row r="515" spans="1:42" s="92" customFormat="1">
      <c r="A515" s="196" t="s">
        <v>282</v>
      </c>
      <c r="B515" s="511" t="s">
        <v>283</v>
      </c>
      <c r="C515" s="512"/>
      <c r="D515" s="218">
        <f t="shared" si="1326"/>
        <v>499</v>
      </c>
      <c r="E515" s="504">
        <f t="shared" ref="E515:E526" si="1411">+I515+L515+N515+P515+R515+T515+AA515</f>
        <v>10</v>
      </c>
      <c r="F515" s="505"/>
      <c r="G515" s="504">
        <f t="shared" ref="G515:G526" si="1412">+K515+M515+O515+Q515+S515+U515+AB515</f>
        <v>6</v>
      </c>
      <c r="H515" s="505"/>
      <c r="I515" s="502"/>
      <c r="J515" s="503"/>
      <c r="K515" s="129"/>
      <c r="L515" s="129"/>
      <c r="M515" s="129"/>
      <c r="N515" s="129"/>
      <c r="O515" s="129"/>
      <c r="P515" s="129">
        <v>10</v>
      </c>
      <c r="Q515" s="129">
        <v>6</v>
      </c>
      <c r="R515" s="129"/>
      <c r="S515" s="129"/>
      <c r="T515" s="129"/>
      <c r="U515" s="129"/>
      <c r="V515" s="117" t="str">
        <f t="shared" si="1407"/>
        <v>AM7317-11</v>
      </c>
      <c r="W515" s="432" t="str">
        <f t="shared" si="1408"/>
        <v>Бэлэг дурсгалын зүйл урлаач</v>
      </c>
      <c r="X515" s="432"/>
      <c r="Y515" s="432"/>
      <c r="Z515" s="184">
        <f t="shared" si="1325"/>
        <v>499</v>
      </c>
      <c r="AA515" s="135"/>
      <c r="AB515" s="135"/>
      <c r="AC515" s="45">
        <f t="shared" si="1403"/>
        <v>0</v>
      </c>
      <c r="AD515" s="45">
        <f t="shared" si="1404"/>
        <v>0</v>
      </c>
      <c r="AE515" s="42"/>
      <c r="AF515" s="42"/>
      <c r="AG515" s="134"/>
      <c r="AH515" s="134"/>
      <c r="AI515" s="42"/>
      <c r="AJ515" s="42"/>
      <c r="AK515" s="86">
        <f t="shared" si="1409"/>
        <v>0</v>
      </c>
      <c r="AL515" s="86">
        <f t="shared" si="1410"/>
        <v>0</v>
      </c>
      <c r="AM515" s="110"/>
      <c r="AN515" s="110"/>
      <c r="AO515" s="42"/>
      <c r="AP515" s="258"/>
    </row>
    <row r="516" spans="1:42" s="92" customFormat="1">
      <c r="A516" s="107" t="s">
        <v>233</v>
      </c>
      <c r="B516" s="511" t="s">
        <v>234</v>
      </c>
      <c r="C516" s="512"/>
      <c r="D516" s="218">
        <f t="shared" si="1326"/>
        <v>500</v>
      </c>
      <c r="E516" s="504">
        <f t="shared" si="1411"/>
        <v>7</v>
      </c>
      <c r="F516" s="505"/>
      <c r="G516" s="504">
        <f t="shared" si="1412"/>
        <v>6</v>
      </c>
      <c r="H516" s="505"/>
      <c r="I516" s="502"/>
      <c r="J516" s="503"/>
      <c r="K516" s="129"/>
      <c r="L516" s="129"/>
      <c r="M516" s="129"/>
      <c r="N516" s="129"/>
      <c r="O516" s="129"/>
      <c r="P516" s="129">
        <v>7</v>
      </c>
      <c r="Q516" s="129">
        <v>6</v>
      </c>
      <c r="R516" s="129"/>
      <c r="S516" s="129"/>
      <c r="T516" s="129"/>
      <c r="U516" s="129"/>
      <c r="V516" s="117" t="str">
        <f t="shared" si="1407"/>
        <v>AM2652-24</v>
      </c>
      <c r="W516" s="432" t="str">
        <f t="shared" si="1408"/>
        <v>Үндэсний найрал хөгжмийн хөгжимчин</v>
      </c>
      <c r="X516" s="432"/>
      <c r="Y516" s="432"/>
      <c r="Z516" s="184">
        <f t="shared" si="1325"/>
        <v>500</v>
      </c>
      <c r="AA516" s="135"/>
      <c r="AB516" s="135"/>
      <c r="AC516" s="45">
        <f t="shared" si="1403"/>
        <v>2</v>
      </c>
      <c r="AD516" s="45">
        <f t="shared" si="1404"/>
        <v>1</v>
      </c>
      <c r="AE516" s="42"/>
      <c r="AF516" s="42"/>
      <c r="AG516" s="134">
        <v>2</v>
      </c>
      <c r="AH516" s="134">
        <v>1</v>
      </c>
      <c r="AI516" s="42"/>
      <c r="AJ516" s="42"/>
      <c r="AK516" s="86">
        <f t="shared" si="1409"/>
        <v>0</v>
      </c>
      <c r="AL516" s="86">
        <f t="shared" si="1410"/>
        <v>0</v>
      </c>
      <c r="AM516" s="110"/>
      <c r="AN516" s="110"/>
      <c r="AO516" s="42"/>
      <c r="AP516" s="258"/>
    </row>
    <row r="517" spans="1:42" s="92" customFormat="1">
      <c r="A517" s="212" t="s">
        <v>255</v>
      </c>
      <c r="B517" s="513" t="s">
        <v>178</v>
      </c>
      <c r="C517" s="514"/>
      <c r="D517" s="218">
        <f t="shared" si="1326"/>
        <v>501</v>
      </c>
      <c r="E517" s="504">
        <f t="shared" si="1411"/>
        <v>16</v>
      </c>
      <c r="F517" s="505"/>
      <c r="G517" s="504">
        <f t="shared" si="1412"/>
        <v>16</v>
      </c>
      <c r="H517" s="505"/>
      <c r="I517" s="502"/>
      <c r="J517" s="503"/>
      <c r="K517" s="129"/>
      <c r="L517" s="129"/>
      <c r="M517" s="129"/>
      <c r="N517" s="129"/>
      <c r="O517" s="129"/>
      <c r="P517" s="129">
        <v>16</v>
      </c>
      <c r="Q517" s="129">
        <v>16</v>
      </c>
      <c r="R517" s="129"/>
      <c r="S517" s="129"/>
      <c r="T517" s="129"/>
      <c r="U517" s="129"/>
      <c r="V517" s="117" t="str">
        <f t="shared" si="1407"/>
        <v>AD7321-11</v>
      </c>
      <c r="W517" s="432" t="str">
        <f t="shared" si="1408"/>
        <v>Хэвлэлийн график дизайнч</v>
      </c>
      <c r="X517" s="432"/>
      <c r="Y517" s="432"/>
      <c r="Z517" s="184">
        <f t="shared" si="1325"/>
        <v>501</v>
      </c>
      <c r="AA517" s="135"/>
      <c r="AB517" s="135"/>
      <c r="AC517" s="45">
        <f t="shared" si="1403"/>
        <v>2</v>
      </c>
      <c r="AD517" s="45">
        <f t="shared" si="1404"/>
        <v>2</v>
      </c>
      <c r="AE517" s="42"/>
      <c r="AF517" s="42"/>
      <c r="AG517" s="134">
        <v>2</v>
      </c>
      <c r="AH517" s="134">
        <v>2</v>
      </c>
      <c r="AI517" s="42"/>
      <c r="AJ517" s="42"/>
      <c r="AK517" s="86">
        <f t="shared" si="1409"/>
        <v>0</v>
      </c>
      <c r="AL517" s="86">
        <f t="shared" si="1410"/>
        <v>0</v>
      </c>
      <c r="AM517" s="110"/>
      <c r="AN517" s="110"/>
      <c r="AO517" s="42"/>
      <c r="AP517" s="258"/>
    </row>
    <row r="518" spans="1:42" s="92" customFormat="1">
      <c r="A518" s="196" t="s">
        <v>54</v>
      </c>
      <c r="B518" s="511" t="s">
        <v>50</v>
      </c>
      <c r="C518" s="512"/>
      <c r="D518" s="218">
        <f t="shared" si="1326"/>
        <v>502</v>
      </c>
      <c r="E518" s="504">
        <f t="shared" si="1411"/>
        <v>18</v>
      </c>
      <c r="F518" s="505"/>
      <c r="G518" s="504">
        <f t="shared" si="1412"/>
        <v>18</v>
      </c>
      <c r="H518" s="505"/>
      <c r="I518" s="502"/>
      <c r="J518" s="503"/>
      <c r="K518" s="129"/>
      <c r="L518" s="129"/>
      <c r="M518" s="129"/>
      <c r="N518" s="129">
        <v>18</v>
      </c>
      <c r="O518" s="129">
        <v>18</v>
      </c>
      <c r="P518" s="129"/>
      <c r="Q518" s="129"/>
      <c r="R518" s="129"/>
      <c r="S518" s="129"/>
      <c r="T518" s="129"/>
      <c r="U518" s="129"/>
      <c r="V518" s="117" t="str">
        <f t="shared" si="1407"/>
        <v>IE7533-28</v>
      </c>
      <c r="W518" s="432" t="str">
        <f t="shared" si="1408"/>
        <v>Оёмол бүтээгдэхүүний оёдолчин</v>
      </c>
      <c r="X518" s="432"/>
      <c r="Y518" s="432"/>
      <c r="Z518" s="184">
        <f t="shared" si="1325"/>
        <v>502</v>
      </c>
      <c r="AA518" s="135"/>
      <c r="AB518" s="135"/>
      <c r="AC518" s="45">
        <f t="shared" si="1403"/>
        <v>0</v>
      </c>
      <c r="AD518" s="45">
        <f t="shared" si="1404"/>
        <v>0</v>
      </c>
      <c r="AE518" s="42"/>
      <c r="AF518" s="42"/>
      <c r="AG518" s="134"/>
      <c r="AH518" s="134"/>
      <c r="AI518" s="42"/>
      <c r="AJ518" s="42"/>
      <c r="AK518" s="86">
        <f t="shared" si="1409"/>
        <v>0</v>
      </c>
      <c r="AL518" s="86">
        <f t="shared" si="1410"/>
        <v>0</v>
      </c>
      <c r="AM518" s="110"/>
      <c r="AN518" s="110"/>
      <c r="AO518" s="42"/>
      <c r="AP518" s="258"/>
    </row>
    <row r="519" spans="1:42" s="92" customFormat="1">
      <c r="A519" s="212" t="s">
        <v>192</v>
      </c>
      <c r="B519" s="513" t="s">
        <v>193</v>
      </c>
      <c r="C519" s="514"/>
      <c r="D519" s="218">
        <f t="shared" si="1326"/>
        <v>503</v>
      </c>
      <c r="E519" s="504">
        <f t="shared" si="1411"/>
        <v>15</v>
      </c>
      <c r="F519" s="505"/>
      <c r="G519" s="504">
        <f t="shared" si="1412"/>
        <v>0</v>
      </c>
      <c r="H519" s="505"/>
      <c r="I519" s="502"/>
      <c r="J519" s="503"/>
      <c r="K519" s="129"/>
      <c r="L519" s="129"/>
      <c r="M519" s="129"/>
      <c r="N519" s="129">
        <v>15</v>
      </c>
      <c r="O519" s="129">
        <v>0</v>
      </c>
      <c r="P519" s="129"/>
      <c r="Q519" s="129"/>
      <c r="R519" s="129"/>
      <c r="S519" s="129"/>
      <c r="T519" s="129"/>
      <c r="U519" s="129"/>
      <c r="V519" s="117" t="str">
        <f t="shared" si="1407"/>
        <v>MT8111-35</v>
      </c>
      <c r="W519" s="432" t="str">
        <f t="shared" si="1408"/>
        <v>Хүнд машин механизмын оператор</v>
      </c>
      <c r="X519" s="432"/>
      <c r="Y519" s="432"/>
      <c r="Z519" s="184">
        <f t="shared" si="1325"/>
        <v>503</v>
      </c>
      <c r="AA519" s="135"/>
      <c r="AB519" s="135"/>
      <c r="AC519" s="45">
        <f t="shared" ref="AC519:AC526" si="1413">+AE519+AG519+AI519</f>
        <v>2</v>
      </c>
      <c r="AD519" s="45">
        <f t="shared" ref="AD519:AD526" si="1414">+AF519+AH519+AJ519</f>
        <v>0</v>
      </c>
      <c r="AE519" s="42"/>
      <c r="AF519" s="42"/>
      <c r="AG519" s="134">
        <v>2</v>
      </c>
      <c r="AH519" s="134">
        <v>0</v>
      </c>
      <c r="AI519" s="42"/>
      <c r="AJ519" s="42"/>
      <c r="AK519" s="86">
        <f t="shared" si="1409"/>
        <v>0</v>
      </c>
      <c r="AL519" s="86">
        <f t="shared" si="1410"/>
        <v>0</v>
      </c>
      <c r="AM519" s="110"/>
      <c r="AN519" s="110"/>
      <c r="AO519" s="42"/>
      <c r="AP519" s="258"/>
    </row>
    <row r="520" spans="1:42" s="92" customFormat="1">
      <c r="A520" s="107" t="s">
        <v>347</v>
      </c>
      <c r="B520" s="511" t="s">
        <v>348</v>
      </c>
      <c r="C520" s="512"/>
      <c r="D520" s="218">
        <f t="shared" si="1326"/>
        <v>504</v>
      </c>
      <c r="E520" s="504">
        <f t="shared" si="1411"/>
        <v>9</v>
      </c>
      <c r="F520" s="505"/>
      <c r="G520" s="504">
        <f t="shared" si="1412"/>
        <v>9</v>
      </c>
      <c r="H520" s="505"/>
      <c r="I520" s="502"/>
      <c r="J520" s="503"/>
      <c r="K520" s="129"/>
      <c r="L520" s="129"/>
      <c r="M520" s="129"/>
      <c r="N520" s="129">
        <v>9</v>
      </c>
      <c r="O520" s="129">
        <v>9</v>
      </c>
      <c r="P520" s="129"/>
      <c r="Q520" s="129"/>
      <c r="R520" s="129"/>
      <c r="S520" s="129"/>
      <c r="T520" s="129"/>
      <c r="U520" s="129"/>
      <c r="V520" s="117" t="str">
        <f t="shared" si="1407"/>
        <v>BT4321-17</v>
      </c>
      <c r="W520" s="432" t="str">
        <f t="shared" si="1408"/>
        <v>Хангамжийн нярав</v>
      </c>
      <c r="X520" s="432"/>
      <c r="Y520" s="432"/>
      <c r="Z520" s="184">
        <f t="shared" si="1325"/>
        <v>504</v>
      </c>
      <c r="AA520" s="135"/>
      <c r="AB520" s="135"/>
      <c r="AC520" s="45">
        <f t="shared" si="1413"/>
        <v>2</v>
      </c>
      <c r="AD520" s="45">
        <f t="shared" si="1414"/>
        <v>2</v>
      </c>
      <c r="AE520" s="42"/>
      <c r="AF520" s="42"/>
      <c r="AG520" s="134">
        <v>2</v>
      </c>
      <c r="AH520" s="134">
        <v>2</v>
      </c>
      <c r="AI520" s="42"/>
      <c r="AJ520" s="42"/>
      <c r="AK520" s="86">
        <f t="shared" si="1409"/>
        <v>0</v>
      </c>
      <c r="AL520" s="86">
        <f t="shared" si="1410"/>
        <v>0</v>
      </c>
      <c r="AM520" s="110"/>
      <c r="AN520" s="110"/>
      <c r="AO520" s="42"/>
      <c r="AP520" s="258"/>
    </row>
    <row r="521" spans="1:42" s="92" customFormat="1">
      <c r="A521" s="212" t="s">
        <v>167</v>
      </c>
      <c r="B521" s="513" t="s">
        <v>218</v>
      </c>
      <c r="C521" s="514"/>
      <c r="D521" s="218">
        <f t="shared" si="1326"/>
        <v>505</v>
      </c>
      <c r="E521" s="504">
        <f t="shared" si="1411"/>
        <v>5</v>
      </c>
      <c r="F521" s="505"/>
      <c r="G521" s="504">
        <f t="shared" si="1412"/>
        <v>4</v>
      </c>
      <c r="H521" s="505"/>
      <c r="I521" s="502"/>
      <c r="J521" s="503"/>
      <c r="K521" s="129"/>
      <c r="L521" s="129"/>
      <c r="M521" s="129"/>
      <c r="N521" s="129">
        <v>5</v>
      </c>
      <c r="O521" s="129">
        <v>4</v>
      </c>
      <c r="P521" s="129"/>
      <c r="Q521" s="129"/>
      <c r="R521" s="129"/>
      <c r="S521" s="129"/>
      <c r="T521" s="129"/>
      <c r="U521" s="129"/>
      <c r="V521" s="117" t="str">
        <f t="shared" si="1407"/>
        <v>AF6112-25</v>
      </c>
      <c r="W521" s="432" t="str">
        <f t="shared" si="1408"/>
        <v>Хүлэмжийн аж ахуйн фермер</v>
      </c>
      <c r="X521" s="432"/>
      <c r="Y521" s="432"/>
      <c r="Z521" s="184">
        <f t="shared" si="1325"/>
        <v>505</v>
      </c>
      <c r="AA521" s="135"/>
      <c r="AB521" s="135"/>
      <c r="AC521" s="45">
        <f t="shared" si="1413"/>
        <v>0</v>
      </c>
      <c r="AD521" s="45">
        <f t="shared" si="1414"/>
        <v>0</v>
      </c>
      <c r="AE521" s="42"/>
      <c r="AF521" s="42"/>
      <c r="AG521" s="134"/>
      <c r="AH521" s="134"/>
      <c r="AI521" s="42"/>
      <c r="AJ521" s="42"/>
      <c r="AK521" s="86">
        <f t="shared" si="1409"/>
        <v>0</v>
      </c>
      <c r="AL521" s="86">
        <f t="shared" si="1410"/>
        <v>0</v>
      </c>
      <c r="AM521" s="110"/>
      <c r="AN521" s="110"/>
      <c r="AO521" s="42"/>
      <c r="AP521" s="258"/>
    </row>
    <row r="522" spans="1:42" s="92" customFormat="1">
      <c r="A522" s="108" t="s">
        <v>349</v>
      </c>
      <c r="B522" s="612" t="s">
        <v>350</v>
      </c>
      <c r="C522" s="613"/>
      <c r="D522" s="218">
        <f t="shared" si="1326"/>
        <v>506</v>
      </c>
      <c r="E522" s="504">
        <f t="shared" si="1411"/>
        <v>52</v>
      </c>
      <c r="F522" s="505"/>
      <c r="G522" s="504">
        <f t="shared" si="1412"/>
        <v>7</v>
      </c>
      <c r="H522" s="505"/>
      <c r="I522" s="502"/>
      <c r="J522" s="503"/>
      <c r="K522" s="129"/>
      <c r="L522" s="129"/>
      <c r="M522" s="129"/>
      <c r="N522" s="129">
        <v>52</v>
      </c>
      <c r="O522" s="129">
        <v>7</v>
      </c>
      <c r="P522" s="129"/>
      <c r="Q522" s="129"/>
      <c r="R522" s="129"/>
      <c r="S522" s="129"/>
      <c r="T522" s="129"/>
      <c r="U522" s="129"/>
      <c r="V522" s="117" t="str">
        <f t="shared" si="1407"/>
        <v>TR4323-29</v>
      </c>
      <c r="W522" s="432" t="str">
        <f t="shared" si="1408"/>
        <v>Төмөр замын замчин</v>
      </c>
      <c r="X522" s="432"/>
      <c r="Y522" s="432"/>
      <c r="Z522" s="184">
        <f t="shared" si="1325"/>
        <v>506</v>
      </c>
      <c r="AA522" s="135"/>
      <c r="AB522" s="135"/>
      <c r="AC522" s="45">
        <f t="shared" si="1413"/>
        <v>50</v>
      </c>
      <c r="AD522" s="45">
        <f t="shared" si="1414"/>
        <v>7</v>
      </c>
      <c r="AE522" s="42"/>
      <c r="AF522" s="42"/>
      <c r="AG522" s="109">
        <v>50</v>
      </c>
      <c r="AH522" s="109">
        <v>7</v>
      </c>
      <c r="AI522" s="42"/>
      <c r="AJ522" s="42"/>
      <c r="AK522" s="86">
        <f t="shared" si="1409"/>
        <v>0</v>
      </c>
      <c r="AL522" s="86">
        <f t="shared" si="1410"/>
        <v>0</v>
      </c>
      <c r="AM522" s="157"/>
      <c r="AN522" s="157"/>
      <c r="AO522" s="42"/>
      <c r="AP522" s="258"/>
    </row>
    <row r="523" spans="1:42" s="92" customFormat="1">
      <c r="A523" s="216" t="s">
        <v>351</v>
      </c>
      <c r="B523" s="513" t="s">
        <v>376</v>
      </c>
      <c r="C523" s="514"/>
      <c r="D523" s="218">
        <f t="shared" si="1326"/>
        <v>507</v>
      </c>
      <c r="E523" s="504">
        <f t="shared" si="1411"/>
        <v>40</v>
      </c>
      <c r="F523" s="505"/>
      <c r="G523" s="504">
        <f t="shared" si="1412"/>
        <v>0</v>
      </c>
      <c r="H523" s="505"/>
      <c r="I523" s="502"/>
      <c r="J523" s="503"/>
      <c r="K523" s="129"/>
      <c r="L523" s="129"/>
      <c r="M523" s="129"/>
      <c r="N523" s="129">
        <v>40</v>
      </c>
      <c r="O523" s="129">
        <v>0</v>
      </c>
      <c r="P523" s="129"/>
      <c r="Q523" s="129"/>
      <c r="R523" s="129"/>
      <c r="S523" s="129"/>
      <c r="T523" s="129"/>
      <c r="U523" s="129"/>
      <c r="V523" s="117" t="str">
        <f t="shared" si="1407"/>
        <v>TR8311-11</v>
      </c>
      <c r="W523" s="432" t="str">
        <f t="shared" si="1408"/>
        <v>Зүтгүүрийн туслах машинч</v>
      </c>
      <c r="X523" s="432"/>
      <c r="Y523" s="432"/>
      <c r="Z523" s="184">
        <f t="shared" si="1325"/>
        <v>507</v>
      </c>
      <c r="AA523" s="135"/>
      <c r="AB523" s="135"/>
      <c r="AC523" s="45">
        <f t="shared" si="1413"/>
        <v>1</v>
      </c>
      <c r="AD523" s="45">
        <f t="shared" si="1414"/>
        <v>0</v>
      </c>
      <c r="AE523" s="42"/>
      <c r="AF523" s="42"/>
      <c r="AG523" s="134">
        <v>1</v>
      </c>
      <c r="AH523" s="134">
        <v>0</v>
      </c>
      <c r="AI523" s="42"/>
      <c r="AJ523" s="42"/>
      <c r="AK523" s="86">
        <f t="shared" si="1409"/>
        <v>0</v>
      </c>
      <c r="AL523" s="86">
        <f t="shared" si="1410"/>
        <v>0</v>
      </c>
      <c r="AM523" s="110"/>
      <c r="AN523" s="110"/>
      <c r="AO523" s="42"/>
      <c r="AP523" s="258"/>
    </row>
    <row r="524" spans="1:42" s="92" customFormat="1">
      <c r="A524" s="107" t="s">
        <v>352</v>
      </c>
      <c r="B524" s="511" t="s">
        <v>374</v>
      </c>
      <c r="C524" s="512"/>
      <c r="D524" s="218">
        <f t="shared" si="1326"/>
        <v>508</v>
      </c>
      <c r="E524" s="504">
        <f t="shared" si="1411"/>
        <v>30</v>
      </c>
      <c r="F524" s="505"/>
      <c r="G524" s="504">
        <f t="shared" si="1412"/>
        <v>24</v>
      </c>
      <c r="H524" s="505"/>
      <c r="I524" s="502"/>
      <c r="J524" s="503"/>
      <c r="K524" s="129"/>
      <c r="L524" s="129"/>
      <c r="M524" s="129"/>
      <c r="N524" s="129">
        <v>30</v>
      </c>
      <c r="O524" s="129">
        <v>24</v>
      </c>
      <c r="P524" s="129"/>
      <c r="Q524" s="129"/>
      <c r="R524" s="129"/>
      <c r="S524" s="129"/>
      <c r="T524" s="129"/>
      <c r="U524" s="129"/>
      <c r="V524" s="117" t="str">
        <f t="shared" si="1407"/>
        <v>TR4323-15</v>
      </c>
      <c r="W524" s="432" t="str">
        <f t="shared" si="1408"/>
        <v>Төмөр замын өртөөний жижүүр</v>
      </c>
      <c r="X524" s="432"/>
      <c r="Y524" s="432"/>
      <c r="Z524" s="184">
        <f t="shared" si="1325"/>
        <v>508</v>
      </c>
      <c r="AA524" s="135"/>
      <c r="AB524" s="135"/>
      <c r="AC524" s="45">
        <f t="shared" si="1413"/>
        <v>0</v>
      </c>
      <c r="AD524" s="45">
        <f t="shared" si="1414"/>
        <v>0</v>
      </c>
      <c r="AE524" s="42"/>
      <c r="AF524" s="42"/>
      <c r="AG524" s="134"/>
      <c r="AH524" s="134"/>
      <c r="AI524" s="42"/>
      <c r="AJ524" s="42"/>
      <c r="AK524" s="86">
        <f t="shared" si="1409"/>
        <v>0</v>
      </c>
      <c r="AL524" s="86">
        <f t="shared" si="1410"/>
        <v>0</v>
      </c>
      <c r="AM524" s="110"/>
      <c r="AN524" s="110"/>
      <c r="AO524" s="42"/>
      <c r="AP524" s="258"/>
    </row>
    <row r="525" spans="1:42" s="92" customFormat="1">
      <c r="A525" s="107" t="s">
        <v>353</v>
      </c>
      <c r="B525" s="511" t="s">
        <v>354</v>
      </c>
      <c r="C525" s="512"/>
      <c r="D525" s="218">
        <f t="shared" si="1326"/>
        <v>509</v>
      </c>
      <c r="E525" s="504">
        <f t="shared" si="1411"/>
        <v>21</v>
      </c>
      <c r="F525" s="505"/>
      <c r="G525" s="504">
        <f t="shared" si="1412"/>
        <v>0</v>
      </c>
      <c r="H525" s="505"/>
      <c r="I525" s="502"/>
      <c r="J525" s="503"/>
      <c r="K525" s="129"/>
      <c r="L525" s="129"/>
      <c r="M525" s="129"/>
      <c r="N525" s="129">
        <v>21</v>
      </c>
      <c r="O525" s="129">
        <v>0</v>
      </c>
      <c r="P525" s="129"/>
      <c r="Q525" s="129"/>
      <c r="R525" s="129"/>
      <c r="S525" s="129"/>
      <c r="T525" s="129"/>
      <c r="U525" s="129"/>
      <c r="V525" s="117" t="str">
        <f t="shared" si="1407"/>
        <v>TR8311-13</v>
      </c>
      <c r="W525" s="432" t="str">
        <f t="shared" si="1408"/>
        <v>Илчит тэрэгний засварчин</v>
      </c>
      <c r="X525" s="432"/>
      <c r="Y525" s="432"/>
      <c r="Z525" s="184">
        <f t="shared" si="1325"/>
        <v>509</v>
      </c>
      <c r="AA525" s="135"/>
      <c r="AB525" s="135"/>
      <c r="AC525" s="45">
        <f t="shared" si="1413"/>
        <v>0</v>
      </c>
      <c r="AD525" s="45">
        <f t="shared" si="1414"/>
        <v>0</v>
      </c>
      <c r="AE525" s="42"/>
      <c r="AF525" s="42"/>
      <c r="AG525" s="134"/>
      <c r="AH525" s="134"/>
      <c r="AI525" s="42"/>
      <c r="AJ525" s="42"/>
      <c r="AK525" s="86">
        <f t="shared" si="1409"/>
        <v>0</v>
      </c>
      <c r="AL525" s="86">
        <f t="shared" si="1410"/>
        <v>0</v>
      </c>
      <c r="AM525" s="110"/>
      <c r="AN525" s="110"/>
      <c r="AO525" s="42"/>
      <c r="AP525" s="258"/>
    </row>
    <row r="526" spans="1:42" s="92" customFormat="1">
      <c r="A526" s="216" t="s">
        <v>355</v>
      </c>
      <c r="B526" s="511" t="s">
        <v>377</v>
      </c>
      <c r="C526" s="512"/>
      <c r="D526" s="218">
        <f t="shared" si="1326"/>
        <v>510</v>
      </c>
      <c r="E526" s="504">
        <f t="shared" si="1411"/>
        <v>33</v>
      </c>
      <c r="F526" s="505"/>
      <c r="G526" s="504">
        <f t="shared" si="1412"/>
        <v>15</v>
      </c>
      <c r="H526" s="505"/>
      <c r="I526" s="502"/>
      <c r="J526" s="503"/>
      <c r="K526" s="129"/>
      <c r="L526" s="129"/>
      <c r="M526" s="129"/>
      <c r="N526" s="129">
        <v>33</v>
      </c>
      <c r="O526" s="129">
        <v>15</v>
      </c>
      <c r="P526" s="129"/>
      <c r="Q526" s="129"/>
      <c r="R526" s="129"/>
      <c r="S526" s="129"/>
      <c r="T526" s="129"/>
      <c r="U526" s="129"/>
      <c r="V526" s="117" t="str">
        <f t="shared" si="1407"/>
        <v>TR4323-27</v>
      </c>
      <c r="W526" s="432" t="str">
        <f t="shared" si="1408"/>
        <v>Вагон үзэгч, засварчин</v>
      </c>
      <c r="X526" s="432"/>
      <c r="Y526" s="432"/>
      <c r="Z526" s="184">
        <f t="shared" si="1325"/>
        <v>510</v>
      </c>
      <c r="AA526" s="135"/>
      <c r="AB526" s="135"/>
      <c r="AC526" s="45">
        <f t="shared" si="1413"/>
        <v>0</v>
      </c>
      <c r="AD526" s="45">
        <f t="shared" si="1414"/>
        <v>0</v>
      </c>
      <c r="AE526" s="42"/>
      <c r="AF526" s="42"/>
      <c r="AG526" s="134"/>
      <c r="AH526" s="134"/>
      <c r="AI526" s="42"/>
      <c r="AJ526" s="42"/>
      <c r="AK526" s="86">
        <f t="shared" si="1409"/>
        <v>0</v>
      </c>
      <c r="AL526" s="86">
        <f t="shared" si="1410"/>
        <v>0</v>
      </c>
      <c r="AM526" s="110"/>
      <c r="AN526" s="110"/>
      <c r="AO526" s="42"/>
      <c r="AP526" s="258"/>
    </row>
    <row r="527" spans="1:42" s="87" customFormat="1">
      <c r="A527" s="527" t="s">
        <v>570</v>
      </c>
      <c r="B527" s="528"/>
      <c r="C527" s="529"/>
      <c r="D527" s="250">
        <f t="shared" si="1326"/>
        <v>511</v>
      </c>
      <c r="E527" s="530">
        <f>SUM(E528:F541)</f>
        <v>292</v>
      </c>
      <c r="F527" s="531"/>
      <c r="G527" s="530">
        <f t="shared" ref="G527" si="1415">SUM(G528:H541)</f>
        <v>128</v>
      </c>
      <c r="H527" s="531"/>
      <c r="I527" s="530">
        <f t="shared" ref="I527" si="1416">SUM(I528:J541)</f>
        <v>26</v>
      </c>
      <c r="J527" s="531"/>
      <c r="K527" s="170">
        <f>SUM(K528:K541)</f>
        <v>5</v>
      </c>
      <c r="L527" s="170">
        <f t="shared" ref="L527:U527" si="1417">SUM(L528:L541)</f>
        <v>50</v>
      </c>
      <c r="M527" s="170">
        <f t="shared" si="1417"/>
        <v>28</v>
      </c>
      <c r="N527" s="170">
        <f t="shared" si="1417"/>
        <v>32</v>
      </c>
      <c r="O527" s="170">
        <f t="shared" si="1417"/>
        <v>23</v>
      </c>
      <c r="P527" s="170">
        <f t="shared" si="1417"/>
        <v>138</v>
      </c>
      <c r="Q527" s="170">
        <f t="shared" si="1417"/>
        <v>43</v>
      </c>
      <c r="R527" s="170">
        <f t="shared" si="1417"/>
        <v>46</v>
      </c>
      <c r="S527" s="170">
        <f t="shared" si="1417"/>
        <v>29</v>
      </c>
      <c r="T527" s="170">
        <f t="shared" si="1417"/>
        <v>0</v>
      </c>
      <c r="U527" s="170">
        <f t="shared" si="1417"/>
        <v>0</v>
      </c>
      <c r="V527" s="535" t="str">
        <f t="shared" si="1236"/>
        <v>49.Дорнод аймаг дахь политехник коллеж</v>
      </c>
      <c r="W527" s="536"/>
      <c r="X527" s="536"/>
      <c r="Y527" s="537"/>
      <c r="Z527" s="256">
        <f t="shared" si="1325"/>
        <v>511</v>
      </c>
      <c r="AA527" s="170">
        <f>SUM(AA528:AA541)</f>
        <v>0</v>
      </c>
      <c r="AB527" s="170">
        <f t="shared" ref="AB527" si="1418">SUM(AB528:AB541)</f>
        <v>0</v>
      </c>
      <c r="AC527" s="170">
        <f t="shared" ref="AC527" si="1419">SUM(AC528:AC541)</f>
        <v>99</v>
      </c>
      <c r="AD527" s="170">
        <f t="shared" ref="AD527" si="1420">SUM(AD528:AD541)</f>
        <v>46</v>
      </c>
      <c r="AE527" s="170">
        <f t="shared" ref="AE527" si="1421">SUM(AE528:AE541)</f>
        <v>18</v>
      </c>
      <c r="AF527" s="170">
        <f t="shared" ref="AF527" si="1422">SUM(AF528:AF541)</f>
        <v>2</v>
      </c>
      <c r="AG527" s="170">
        <f t="shared" ref="AG527" si="1423">SUM(AG528:AG541)</f>
        <v>62</v>
      </c>
      <c r="AH527" s="170">
        <f t="shared" ref="AH527" si="1424">SUM(AH528:AH541)</f>
        <v>30</v>
      </c>
      <c r="AI527" s="170">
        <f t="shared" ref="AI527" si="1425">SUM(AI528:AI541)</f>
        <v>19</v>
      </c>
      <c r="AJ527" s="170">
        <f t="shared" ref="AJ527" si="1426">SUM(AJ528:AJ541)</f>
        <v>14</v>
      </c>
      <c r="AK527" s="170">
        <f t="shared" ref="AK527" si="1427">SUM(AK528:AK541)</f>
        <v>43</v>
      </c>
      <c r="AL527" s="170">
        <f>SUM(AL528:AL541)</f>
        <v>14</v>
      </c>
      <c r="AM527" s="170">
        <f t="shared" ref="AM527" si="1428">SUM(AM528:AM541)</f>
        <v>26</v>
      </c>
      <c r="AN527" s="170">
        <f t="shared" ref="AN527" si="1429">SUM(AN528:AN541)</f>
        <v>4</v>
      </c>
      <c r="AO527" s="170">
        <f t="shared" ref="AO527" si="1430">SUM(AO528:AO541)</f>
        <v>17</v>
      </c>
      <c r="AP527" s="211">
        <f t="shared" ref="AP527" si="1431">SUM(AP528:AP541)</f>
        <v>10</v>
      </c>
    </row>
    <row r="528" spans="1:42" s="92" customFormat="1">
      <c r="A528" s="90" t="s">
        <v>310</v>
      </c>
      <c r="B528" s="513" t="s">
        <v>311</v>
      </c>
      <c r="C528" s="514"/>
      <c r="D528" s="218">
        <f t="shared" si="1326"/>
        <v>512</v>
      </c>
      <c r="E528" s="504">
        <f t="shared" ref="E528:E531" si="1432">+I528+L528+N528+P528+R528+T528+AA528</f>
        <v>11</v>
      </c>
      <c r="F528" s="505"/>
      <c r="G528" s="504">
        <f t="shared" ref="G528:G531" si="1433">+K528+M528+O528+Q528+S528+U528+AB528</f>
        <v>4</v>
      </c>
      <c r="H528" s="505"/>
      <c r="I528" s="502"/>
      <c r="J528" s="503"/>
      <c r="K528" s="129"/>
      <c r="L528" s="129"/>
      <c r="M528" s="129"/>
      <c r="N528" s="129">
        <v>11</v>
      </c>
      <c r="O528" s="129">
        <v>4</v>
      </c>
      <c r="P528" s="129"/>
      <c r="Q528" s="129"/>
      <c r="R528" s="129"/>
      <c r="S528" s="129"/>
      <c r="T528" s="129"/>
      <c r="U528" s="129"/>
      <c r="V528" s="121" t="str">
        <f>+A528</f>
        <v>MT8111-13</v>
      </c>
      <c r="W528" s="526" t="str">
        <f>+B528</f>
        <v xml:space="preserve">Хүдэрчулуу боловсруулах суурин тоног төхөөрмжийн оператор </v>
      </c>
      <c r="X528" s="526"/>
      <c r="Y528" s="526"/>
      <c r="Z528" s="184">
        <f t="shared" si="1325"/>
        <v>512</v>
      </c>
      <c r="AA528" s="135"/>
      <c r="AB528" s="135"/>
      <c r="AC528" s="45">
        <f t="shared" ref="AC528:AC529" si="1434">+AE528+AG528+AI528</f>
        <v>4</v>
      </c>
      <c r="AD528" s="45">
        <f t="shared" ref="AD528:AD529" si="1435">+AF528+AH528+AJ528</f>
        <v>0</v>
      </c>
      <c r="AE528" s="129"/>
      <c r="AF528" s="129"/>
      <c r="AG528" s="129">
        <v>4</v>
      </c>
      <c r="AH528" s="129">
        <v>0</v>
      </c>
      <c r="AI528" s="129"/>
      <c r="AJ528" s="129"/>
      <c r="AK528" s="86">
        <f t="shared" ref="AK528:AK529" si="1436">+AM528+AO528</f>
        <v>0</v>
      </c>
      <c r="AL528" s="86">
        <f t="shared" ref="AL528:AL529" si="1437">+AN528+AP528</f>
        <v>0</v>
      </c>
      <c r="AM528" s="10"/>
      <c r="AN528" s="10"/>
      <c r="AO528" s="10"/>
      <c r="AP528" s="224"/>
    </row>
    <row r="529" spans="1:42" s="92" customFormat="1">
      <c r="A529" s="196" t="s">
        <v>182</v>
      </c>
      <c r="B529" s="511" t="s">
        <v>179</v>
      </c>
      <c r="C529" s="512"/>
      <c r="D529" s="218">
        <f t="shared" si="1326"/>
        <v>513</v>
      </c>
      <c r="E529" s="504">
        <f t="shared" si="1432"/>
        <v>35</v>
      </c>
      <c r="F529" s="505"/>
      <c r="G529" s="504">
        <f t="shared" si="1433"/>
        <v>31</v>
      </c>
      <c r="H529" s="505"/>
      <c r="I529" s="502"/>
      <c r="J529" s="503"/>
      <c r="K529" s="129"/>
      <c r="L529" s="129"/>
      <c r="M529" s="129"/>
      <c r="N529" s="129">
        <v>21</v>
      </c>
      <c r="O529" s="129">
        <v>19</v>
      </c>
      <c r="P529" s="129">
        <v>14</v>
      </c>
      <c r="Q529" s="129">
        <v>12</v>
      </c>
      <c r="R529" s="129"/>
      <c r="S529" s="129"/>
      <c r="T529" s="129"/>
      <c r="U529" s="129"/>
      <c r="V529" s="121" t="str">
        <f t="shared" ref="V529:V541" si="1438">+A529</f>
        <v>SO5141-11</v>
      </c>
      <c r="W529" s="526" t="str">
        <f t="shared" ref="W529:W541" si="1439">+B529</f>
        <v>Үсчин</v>
      </c>
      <c r="X529" s="526"/>
      <c r="Y529" s="526"/>
      <c r="Z529" s="184">
        <f t="shared" si="1325"/>
        <v>513</v>
      </c>
      <c r="AA529" s="135"/>
      <c r="AB529" s="135"/>
      <c r="AC529" s="45">
        <f t="shared" si="1434"/>
        <v>12</v>
      </c>
      <c r="AD529" s="45">
        <f t="shared" si="1435"/>
        <v>11</v>
      </c>
      <c r="AE529" s="129"/>
      <c r="AF529" s="129"/>
      <c r="AG529" s="129">
        <v>12</v>
      </c>
      <c r="AH529" s="129">
        <v>11</v>
      </c>
      <c r="AI529" s="129"/>
      <c r="AJ529" s="129"/>
      <c r="AK529" s="86">
        <f t="shared" si="1436"/>
        <v>0</v>
      </c>
      <c r="AL529" s="86">
        <f t="shared" si="1437"/>
        <v>0</v>
      </c>
      <c r="AM529" s="10"/>
      <c r="AN529" s="10"/>
      <c r="AO529" s="10"/>
      <c r="AP529" s="224"/>
    </row>
    <row r="530" spans="1:42" s="92" customFormat="1" ht="12.75" customHeight="1">
      <c r="A530" s="196" t="s">
        <v>54</v>
      </c>
      <c r="B530" s="511" t="s">
        <v>50</v>
      </c>
      <c r="C530" s="512"/>
      <c r="D530" s="218">
        <f t="shared" si="1326"/>
        <v>514</v>
      </c>
      <c r="E530" s="504">
        <f t="shared" si="1432"/>
        <v>13</v>
      </c>
      <c r="F530" s="505"/>
      <c r="G530" s="504">
        <f t="shared" si="1433"/>
        <v>13</v>
      </c>
      <c r="H530" s="505"/>
      <c r="I530" s="502"/>
      <c r="J530" s="503"/>
      <c r="K530" s="129"/>
      <c r="L530" s="129"/>
      <c r="M530" s="129"/>
      <c r="N530" s="129"/>
      <c r="O530" s="129"/>
      <c r="P530" s="129">
        <v>13</v>
      </c>
      <c r="Q530" s="129">
        <v>13</v>
      </c>
      <c r="R530" s="129"/>
      <c r="S530" s="129"/>
      <c r="T530" s="129"/>
      <c r="U530" s="129"/>
      <c r="V530" s="121" t="str">
        <f t="shared" si="1438"/>
        <v>IE7533-28</v>
      </c>
      <c r="W530" s="526" t="str">
        <f t="shared" si="1439"/>
        <v>Оёмол бүтээгдэхүүний оёдолчин</v>
      </c>
      <c r="X530" s="526"/>
      <c r="Y530" s="526"/>
      <c r="Z530" s="184">
        <f t="shared" ref="Z530:Z593" si="1440">+D530</f>
        <v>514</v>
      </c>
      <c r="AA530" s="135"/>
      <c r="AB530" s="135"/>
      <c r="AC530" s="45">
        <f t="shared" ref="AC530:AC541" si="1441">+AE530+AG530+AI530</f>
        <v>8</v>
      </c>
      <c r="AD530" s="45">
        <f t="shared" ref="AD530:AD541" si="1442">+AF530+AH530+AJ530</f>
        <v>8</v>
      </c>
      <c r="AE530" s="129"/>
      <c r="AF530" s="129"/>
      <c r="AG530" s="129">
        <v>8</v>
      </c>
      <c r="AH530" s="129">
        <v>8</v>
      </c>
      <c r="AI530" s="129"/>
      <c r="AJ530" s="129"/>
      <c r="AK530" s="86">
        <f t="shared" ref="AK530:AK541" si="1443">+AM530+AO530</f>
        <v>4</v>
      </c>
      <c r="AL530" s="86">
        <f t="shared" ref="AL530:AL541" si="1444">+AN530+AP530</f>
        <v>4</v>
      </c>
      <c r="AM530" s="10">
        <v>4</v>
      </c>
      <c r="AN530" s="10">
        <v>4</v>
      </c>
      <c r="AO530" s="10"/>
      <c r="AP530" s="224"/>
    </row>
    <row r="531" spans="1:42" s="92" customFormat="1">
      <c r="A531" s="196" t="s">
        <v>185</v>
      </c>
      <c r="B531" s="511" t="s">
        <v>51</v>
      </c>
      <c r="C531" s="512"/>
      <c r="D531" s="218">
        <f t="shared" ref="D531:D594" si="1445">+D530+1</f>
        <v>515</v>
      </c>
      <c r="E531" s="504">
        <f t="shared" si="1432"/>
        <v>28</v>
      </c>
      <c r="F531" s="505"/>
      <c r="G531" s="504">
        <f t="shared" si="1433"/>
        <v>24</v>
      </c>
      <c r="H531" s="505"/>
      <c r="I531" s="502"/>
      <c r="J531" s="503"/>
      <c r="K531" s="129"/>
      <c r="L531" s="129"/>
      <c r="M531" s="129"/>
      <c r="N531" s="129"/>
      <c r="O531" s="129"/>
      <c r="P531" s="129">
        <v>17</v>
      </c>
      <c r="Q531" s="129">
        <v>14</v>
      </c>
      <c r="R531" s="129">
        <v>11</v>
      </c>
      <c r="S531" s="129">
        <v>10</v>
      </c>
      <c r="T531" s="129"/>
      <c r="U531" s="129"/>
      <c r="V531" s="121" t="str">
        <f t="shared" si="1438"/>
        <v>IF5120-11</v>
      </c>
      <c r="W531" s="526" t="str">
        <f t="shared" si="1439"/>
        <v>Тогооч</v>
      </c>
      <c r="X531" s="526"/>
      <c r="Y531" s="526"/>
      <c r="Z531" s="184">
        <f t="shared" si="1440"/>
        <v>515</v>
      </c>
      <c r="AA531" s="135"/>
      <c r="AB531" s="135"/>
      <c r="AC531" s="45">
        <f t="shared" si="1441"/>
        <v>21</v>
      </c>
      <c r="AD531" s="45">
        <f t="shared" si="1442"/>
        <v>18</v>
      </c>
      <c r="AE531" s="129"/>
      <c r="AF531" s="129"/>
      <c r="AG531" s="129">
        <v>11</v>
      </c>
      <c r="AH531" s="129">
        <v>9</v>
      </c>
      <c r="AI531" s="129">
        <v>10</v>
      </c>
      <c r="AJ531" s="129">
        <v>9</v>
      </c>
      <c r="AK531" s="86">
        <f t="shared" si="1443"/>
        <v>0</v>
      </c>
      <c r="AL531" s="86">
        <f t="shared" si="1444"/>
        <v>0</v>
      </c>
      <c r="AM531" s="10"/>
      <c r="AN531" s="10"/>
      <c r="AO531" s="10"/>
      <c r="AP531" s="224"/>
    </row>
    <row r="532" spans="1:42" s="92" customFormat="1">
      <c r="A532" s="196" t="s">
        <v>245</v>
      </c>
      <c r="B532" s="511" t="s">
        <v>246</v>
      </c>
      <c r="C532" s="512"/>
      <c r="D532" s="218">
        <f t="shared" si="1445"/>
        <v>516</v>
      </c>
      <c r="E532" s="504">
        <f t="shared" ref="E532:E541" si="1446">+I532+L532+N532+P532+R532+T532+AA532</f>
        <v>7</v>
      </c>
      <c r="F532" s="505"/>
      <c r="G532" s="504">
        <f t="shared" ref="G532:G541" si="1447">+K532+M532+O532+Q532+S532+U532+AB532</f>
        <v>0</v>
      </c>
      <c r="H532" s="505"/>
      <c r="I532" s="502"/>
      <c r="J532" s="503"/>
      <c r="K532" s="129"/>
      <c r="L532" s="129"/>
      <c r="M532" s="129"/>
      <c r="N532" s="129"/>
      <c r="O532" s="129"/>
      <c r="P532" s="129">
        <v>7</v>
      </c>
      <c r="Q532" s="129">
        <v>0</v>
      </c>
      <c r="R532" s="129"/>
      <c r="S532" s="129"/>
      <c r="T532" s="129"/>
      <c r="U532" s="129"/>
      <c r="V532" s="121" t="str">
        <f t="shared" si="1438"/>
        <v>AH6121-23</v>
      </c>
      <c r="W532" s="526" t="str">
        <f t="shared" si="1439"/>
        <v>Малын асаргаа</v>
      </c>
      <c r="X532" s="526"/>
      <c r="Y532" s="526"/>
      <c r="Z532" s="184">
        <f t="shared" si="1440"/>
        <v>516</v>
      </c>
      <c r="AA532" s="135"/>
      <c r="AB532" s="135"/>
      <c r="AC532" s="45">
        <f t="shared" si="1441"/>
        <v>0</v>
      </c>
      <c r="AD532" s="45">
        <f t="shared" si="1442"/>
        <v>0</v>
      </c>
      <c r="AE532" s="129"/>
      <c r="AF532" s="129"/>
      <c r="AG532" s="129"/>
      <c r="AH532" s="129"/>
      <c r="AI532" s="129"/>
      <c r="AJ532" s="129"/>
      <c r="AK532" s="86">
        <f t="shared" si="1443"/>
        <v>6</v>
      </c>
      <c r="AL532" s="86">
        <f t="shared" si="1444"/>
        <v>0</v>
      </c>
      <c r="AM532" s="10">
        <v>6</v>
      </c>
      <c r="AN532" s="10">
        <v>0</v>
      </c>
      <c r="AO532" s="10"/>
      <c r="AP532" s="224"/>
    </row>
    <row r="533" spans="1:42" s="92" customFormat="1">
      <c r="A533" s="196" t="s">
        <v>163</v>
      </c>
      <c r="B533" s="511" t="s">
        <v>53</v>
      </c>
      <c r="C533" s="512"/>
      <c r="D533" s="218">
        <f t="shared" si="1445"/>
        <v>517</v>
      </c>
      <c r="E533" s="504">
        <f t="shared" si="1446"/>
        <v>29</v>
      </c>
      <c r="F533" s="505"/>
      <c r="G533" s="504">
        <f t="shared" si="1447"/>
        <v>0</v>
      </c>
      <c r="H533" s="505"/>
      <c r="I533" s="502"/>
      <c r="J533" s="503"/>
      <c r="K533" s="129"/>
      <c r="L533" s="129"/>
      <c r="M533" s="129"/>
      <c r="N533" s="129"/>
      <c r="O533" s="129"/>
      <c r="P533" s="129">
        <v>13</v>
      </c>
      <c r="Q533" s="129">
        <v>0</v>
      </c>
      <c r="R533" s="129">
        <v>16</v>
      </c>
      <c r="S533" s="129">
        <v>0</v>
      </c>
      <c r="T533" s="129"/>
      <c r="U533" s="129"/>
      <c r="V533" s="121" t="str">
        <f t="shared" si="1438"/>
        <v>IM7212-14</v>
      </c>
      <c r="W533" s="526" t="str">
        <f t="shared" si="1439"/>
        <v>Гагнуурчин</v>
      </c>
      <c r="X533" s="526"/>
      <c r="Y533" s="526"/>
      <c r="Z533" s="184">
        <f t="shared" si="1440"/>
        <v>517</v>
      </c>
      <c r="AA533" s="135"/>
      <c r="AB533" s="135"/>
      <c r="AC533" s="45">
        <f t="shared" si="1441"/>
        <v>9</v>
      </c>
      <c r="AD533" s="45">
        <f t="shared" si="1442"/>
        <v>0</v>
      </c>
      <c r="AE533" s="129"/>
      <c r="AF533" s="129"/>
      <c r="AG533" s="129">
        <v>5</v>
      </c>
      <c r="AH533" s="129">
        <v>0</v>
      </c>
      <c r="AI533" s="129">
        <v>4</v>
      </c>
      <c r="AJ533" s="129">
        <v>0</v>
      </c>
      <c r="AK533" s="86">
        <f t="shared" si="1443"/>
        <v>2</v>
      </c>
      <c r="AL533" s="86">
        <f t="shared" si="1444"/>
        <v>0</v>
      </c>
      <c r="AM533" s="10">
        <v>2</v>
      </c>
      <c r="AN533" s="10">
        <v>0</v>
      </c>
      <c r="AO533" s="10"/>
      <c r="AP533" s="224"/>
    </row>
    <row r="534" spans="1:42" s="92" customFormat="1">
      <c r="A534" s="196" t="s">
        <v>57</v>
      </c>
      <c r="B534" s="511" t="s">
        <v>52</v>
      </c>
      <c r="C534" s="512"/>
      <c r="D534" s="218">
        <f t="shared" si="1445"/>
        <v>518</v>
      </c>
      <c r="E534" s="504">
        <f t="shared" si="1446"/>
        <v>11</v>
      </c>
      <c r="F534" s="505"/>
      <c r="G534" s="504">
        <f t="shared" si="1447"/>
        <v>0</v>
      </c>
      <c r="H534" s="505"/>
      <c r="I534" s="502"/>
      <c r="J534" s="503"/>
      <c r="K534" s="129"/>
      <c r="L534" s="129"/>
      <c r="M534" s="129"/>
      <c r="N534" s="129"/>
      <c r="O534" s="129"/>
      <c r="P534" s="129">
        <v>11</v>
      </c>
      <c r="Q534" s="129">
        <v>0</v>
      </c>
      <c r="R534" s="129"/>
      <c r="S534" s="129"/>
      <c r="T534" s="129"/>
      <c r="U534" s="129"/>
      <c r="V534" s="121" t="str">
        <f t="shared" si="1438"/>
        <v>TC8211-20</v>
      </c>
      <c r="W534" s="526" t="str">
        <f t="shared" si="1439"/>
        <v>Автомашины засварчин</v>
      </c>
      <c r="X534" s="526"/>
      <c r="Y534" s="526"/>
      <c r="Z534" s="184">
        <f t="shared" si="1440"/>
        <v>518</v>
      </c>
      <c r="AA534" s="135"/>
      <c r="AB534" s="135"/>
      <c r="AC534" s="45">
        <f t="shared" si="1441"/>
        <v>1</v>
      </c>
      <c r="AD534" s="45">
        <f t="shared" si="1442"/>
        <v>0</v>
      </c>
      <c r="AE534" s="129"/>
      <c r="AF534" s="129"/>
      <c r="AG534" s="129">
        <v>1</v>
      </c>
      <c r="AH534" s="129">
        <v>0</v>
      </c>
      <c r="AI534" s="129"/>
      <c r="AJ534" s="129"/>
      <c r="AK534" s="86">
        <f t="shared" si="1443"/>
        <v>2</v>
      </c>
      <c r="AL534" s="86">
        <f t="shared" si="1444"/>
        <v>0</v>
      </c>
      <c r="AM534" s="10">
        <v>2</v>
      </c>
      <c r="AN534" s="10">
        <v>0</v>
      </c>
      <c r="AO534" s="10"/>
      <c r="AP534" s="224"/>
    </row>
    <row r="535" spans="1:42" s="92" customFormat="1">
      <c r="A535" s="90" t="s">
        <v>276</v>
      </c>
      <c r="B535" s="513" t="s">
        <v>277</v>
      </c>
      <c r="C535" s="514"/>
      <c r="D535" s="218">
        <f t="shared" si="1445"/>
        <v>519</v>
      </c>
      <c r="E535" s="504">
        <f t="shared" si="1446"/>
        <v>12</v>
      </c>
      <c r="F535" s="505"/>
      <c r="G535" s="504">
        <f t="shared" si="1447"/>
        <v>4</v>
      </c>
      <c r="H535" s="505"/>
      <c r="I535" s="502"/>
      <c r="J535" s="503"/>
      <c r="K535" s="129"/>
      <c r="L535" s="129"/>
      <c r="M535" s="129"/>
      <c r="N535" s="129"/>
      <c r="O535" s="129"/>
      <c r="P535" s="129">
        <v>12</v>
      </c>
      <c r="Q535" s="129">
        <v>4</v>
      </c>
      <c r="R535" s="129"/>
      <c r="S535" s="129"/>
      <c r="T535" s="129"/>
      <c r="U535" s="129"/>
      <c r="V535" s="121" t="str">
        <f t="shared" si="1438"/>
        <v>IM7411-11</v>
      </c>
      <c r="W535" s="526" t="str">
        <f t="shared" si="1439"/>
        <v>Цахилгаанчин</v>
      </c>
      <c r="X535" s="526"/>
      <c r="Y535" s="526"/>
      <c r="Z535" s="184">
        <f t="shared" si="1440"/>
        <v>519</v>
      </c>
      <c r="AA535" s="135"/>
      <c r="AB535" s="135"/>
      <c r="AC535" s="45">
        <f t="shared" si="1441"/>
        <v>6</v>
      </c>
      <c r="AD535" s="45">
        <f t="shared" si="1442"/>
        <v>2</v>
      </c>
      <c r="AE535" s="129"/>
      <c r="AF535" s="129"/>
      <c r="AG535" s="129">
        <v>6</v>
      </c>
      <c r="AH535" s="129">
        <v>2</v>
      </c>
      <c r="AI535" s="129"/>
      <c r="AJ535" s="129"/>
      <c r="AK535" s="86">
        <f t="shared" si="1443"/>
        <v>0</v>
      </c>
      <c r="AL535" s="86">
        <f t="shared" si="1444"/>
        <v>0</v>
      </c>
      <c r="AM535" s="10"/>
      <c r="AN535" s="10"/>
      <c r="AO535" s="10"/>
      <c r="AP535" s="224"/>
    </row>
    <row r="536" spans="1:42" s="92" customFormat="1" ht="12.75" customHeight="1">
      <c r="A536" s="213" t="s">
        <v>190</v>
      </c>
      <c r="B536" s="566" t="s">
        <v>312</v>
      </c>
      <c r="C536" s="514"/>
      <c r="D536" s="218">
        <f t="shared" si="1445"/>
        <v>520</v>
      </c>
      <c r="E536" s="504">
        <f t="shared" si="1446"/>
        <v>33</v>
      </c>
      <c r="F536" s="505"/>
      <c r="G536" s="504">
        <f t="shared" si="1447"/>
        <v>0</v>
      </c>
      <c r="H536" s="505"/>
      <c r="I536" s="502"/>
      <c r="J536" s="503"/>
      <c r="K536" s="129"/>
      <c r="L536" s="129"/>
      <c r="M536" s="129"/>
      <c r="N536" s="129"/>
      <c r="O536" s="129"/>
      <c r="P536" s="129">
        <v>33</v>
      </c>
      <c r="Q536" s="129">
        <v>0</v>
      </c>
      <c r="R536" s="129"/>
      <c r="S536" s="129"/>
      <c r="T536" s="129"/>
      <c r="U536" s="129"/>
      <c r="V536" s="121" t="str">
        <f t="shared" si="1438"/>
        <v>IM7233-18</v>
      </c>
      <c r="W536" s="526" t="str">
        <f t="shared" si="1439"/>
        <v>Үйлдвэрийн машин, тоног төхөөрөмжийн механик</v>
      </c>
      <c r="X536" s="526"/>
      <c r="Y536" s="526"/>
      <c r="Z536" s="184">
        <f t="shared" si="1440"/>
        <v>520</v>
      </c>
      <c r="AA536" s="135"/>
      <c r="AB536" s="135"/>
      <c r="AC536" s="45">
        <f t="shared" si="1441"/>
        <v>9</v>
      </c>
      <c r="AD536" s="45">
        <f t="shared" si="1442"/>
        <v>0</v>
      </c>
      <c r="AE536" s="129"/>
      <c r="AF536" s="129"/>
      <c r="AG536" s="129">
        <v>9</v>
      </c>
      <c r="AH536" s="129">
        <v>0</v>
      </c>
      <c r="AI536" s="129"/>
      <c r="AJ536" s="129"/>
      <c r="AK536" s="86">
        <f t="shared" si="1443"/>
        <v>7</v>
      </c>
      <c r="AL536" s="86">
        <f t="shared" si="1444"/>
        <v>0</v>
      </c>
      <c r="AM536" s="10">
        <v>7</v>
      </c>
      <c r="AN536" s="10"/>
      <c r="AO536" s="10"/>
      <c r="AP536" s="224"/>
    </row>
    <row r="537" spans="1:42" s="92" customFormat="1" ht="12.75" customHeight="1">
      <c r="A537" s="113" t="s">
        <v>186</v>
      </c>
      <c r="B537" s="513" t="s">
        <v>254</v>
      </c>
      <c r="C537" s="514"/>
      <c r="D537" s="218">
        <f t="shared" si="1445"/>
        <v>521</v>
      </c>
      <c r="E537" s="504">
        <f t="shared" si="1446"/>
        <v>18</v>
      </c>
      <c r="F537" s="505"/>
      <c r="G537" s="504">
        <f t="shared" si="1447"/>
        <v>0</v>
      </c>
      <c r="H537" s="505"/>
      <c r="I537" s="502"/>
      <c r="J537" s="503"/>
      <c r="K537" s="129"/>
      <c r="L537" s="129"/>
      <c r="M537" s="129"/>
      <c r="N537" s="129"/>
      <c r="O537" s="129"/>
      <c r="P537" s="129">
        <v>18</v>
      </c>
      <c r="Q537" s="129">
        <v>0</v>
      </c>
      <c r="R537" s="129"/>
      <c r="S537" s="129"/>
      <c r="T537" s="129"/>
      <c r="U537" s="129"/>
      <c r="V537" s="121" t="str">
        <f t="shared" si="1438"/>
        <v>MT7233-45</v>
      </c>
      <c r="W537" s="526" t="str">
        <f t="shared" si="1439"/>
        <v>Хүнд машин механизмын засварчин</v>
      </c>
      <c r="X537" s="526"/>
      <c r="Y537" s="526"/>
      <c r="Z537" s="184">
        <f t="shared" si="1440"/>
        <v>521</v>
      </c>
      <c r="AA537" s="135"/>
      <c r="AB537" s="135"/>
      <c r="AC537" s="45">
        <f t="shared" si="1441"/>
        <v>6</v>
      </c>
      <c r="AD537" s="45">
        <f t="shared" si="1442"/>
        <v>0</v>
      </c>
      <c r="AE537" s="129"/>
      <c r="AF537" s="129"/>
      <c r="AG537" s="129">
        <v>6</v>
      </c>
      <c r="AH537" s="129">
        <v>0</v>
      </c>
      <c r="AI537" s="129"/>
      <c r="AJ537" s="129"/>
      <c r="AK537" s="86">
        <f t="shared" si="1443"/>
        <v>5</v>
      </c>
      <c r="AL537" s="86">
        <f t="shared" si="1444"/>
        <v>0</v>
      </c>
      <c r="AM537" s="10">
        <v>5</v>
      </c>
      <c r="AN537" s="10"/>
      <c r="AO537" s="10"/>
      <c r="AP537" s="224"/>
    </row>
    <row r="538" spans="1:42" s="92" customFormat="1" ht="12.75" customHeight="1">
      <c r="A538" s="212" t="s">
        <v>181</v>
      </c>
      <c r="B538" s="513" t="s">
        <v>180</v>
      </c>
      <c r="C538" s="514"/>
      <c r="D538" s="218">
        <f t="shared" si="1445"/>
        <v>522</v>
      </c>
      <c r="E538" s="504">
        <f t="shared" si="1446"/>
        <v>32</v>
      </c>
      <c r="F538" s="505"/>
      <c r="G538" s="504">
        <f t="shared" si="1447"/>
        <v>31</v>
      </c>
      <c r="H538" s="505"/>
      <c r="I538" s="502"/>
      <c r="J538" s="503"/>
      <c r="K538" s="129"/>
      <c r="L538" s="129">
        <v>13</v>
      </c>
      <c r="M538" s="129">
        <v>12</v>
      </c>
      <c r="N538" s="129"/>
      <c r="O538" s="129"/>
      <c r="P538" s="129"/>
      <c r="Q538" s="129"/>
      <c r="R538" s="129">
        <v>19</v>
      </c>
      <c r="S538" s="129">
        <v>19</v>
      </c>
      <c r="T538" s="129"/>
      <c r="U538" s="129"/>
      <c r="V538" s="121" t="str">
        <f t="shared" si="1438"/>
        <v>BF4311-17</v>
      </c>
      <c r="W538" s="526" t="str">
        <f t="shared" si="1439"/>
        <v>Төлбөр тооцоо, цалин хөлсний нярав</v>
      </c>
      <c r="X538" s="526"/>
      <c r="Y538" s="526"/>
      <c r="Z538" s="184">
        <f t="shared" si="1440"/>
        <v>522</v>
      </c>
      <c r="AA538" s="135"/>
      <c r="AB538" s="135"/>
      <c r="AC538" s="45">
        <f t="shared" si="1441"/>
        <v>5</v>
      </c>
      <c r="AD538" s="45">
        <f t="shared" si="1442"/>
        <v>5</v>
      </c>
      <c r="AE538" s="129"/>
      <c r="AF538" s="129"/>
      <c r="AG538" s="129"/>
      <c r="AH538" s="129"/>
      <c r="AI538" s="129">
        <v>5</v>
      </c>
      <c r="AJ538" s="129">
        <v>5</v>
      </c>
      <c r="AK538" s="86">
        <f t="shared" si="1443"/>
        <v>11</v>
      </c>
      <c r="AL538" s="86">
        <f t="shared" si="1444"/>
        <v>7</v>
      </c>
      <c r="AM538" s="10"/>
      <c r="AN538" s="10"/>
      <c r="AO538" s="10">
        <v>11</v>
      </c>
      <c r="AP538" s="224">
        <v>7</v>
      </c>
    </row>
    <row r="539" spans="1:42" s="92" customFormat="1">
      <c r="A539" s="90" t="s">
        <v>166</v>
      </c>
      <c r="B539" s="513" t="s">
        <v>171</v>
      </c>
      <c r="C539" s="514"/>
      <c r="D539" s="218">
        <f t="shared" si="1445"/>
        <v>523</v>
      </c>
      <c r="E539" s="504">
        <f t="shared" si="1446"/>
        <v>13</v>
      </c>
      <c r="F539" s="505"/>
      <c r="G539" s="504">
        <f t="shared" si="1447"/>
        <v>4</v>
      </c>
      <c r="H539" s="505"/>
      <c r="I539" s="502"/>
      <c r="J539" s="503"/>
      <c r="K539" s="129"/>
      <c r="L539" s="129">
        <v>13</v>
      </c>
      <c r="M539" s="129">
        <v>4</v>
      </c>
      <c r="N539" s="129"/>
      <c r="O539" s="129"/>
      <c r="P539" s="129"/>
      <c r="Q539" s="129"/>
      <c r="R539" s="129"/>
      <c r="S539" s="129"/>
      <c r="T539" s="129"/>
      <c r="U539" s="129"/>
      <c r="V539" s="121" t="str">
        <f t="shared" si="1438"/>
        <v>AH3240-17</v>
      </c>
      <c r="W539" s="526" t="str">
        <f t="shared" si="1439"/>
        <v>Малын бага эмч</v>
      </c>
      <c r="X539" s="526"/>
      <c r="Y539" s="526"/>
      <c r="Z539" s="184">
        <f t="shared" si="1440"/>
        <v>523</v>
      </c>
      <c r="AA539" s="135"/>
      <c r="AB539" s="135"/>
      <c r="AC539" s="45">
        <f t="shared" si="1441"/>
        <v>2</v>
      </c>
      <c r="AD539" s="45">
        <f t="shared" si="1442"/>
        <v>0</v>
      </c>
      <c r="AE539" s="129">
        <v>2</v>
      </c>
      <c r="AF539" s="129">
        <v>0</v>
      </c>
      <c r="AG539" s="129"/>
      <c r="AH539" s="129"/>
      <c r="AI539" s="129"/>
      <c r="AJ539" s="129"/>
      <c r="AK539" s="86">
        <f t="shared" si="1443"/>
        <v>6</v>
      </c>
      <c r="AL539" s="86">
        <f t="shared" si="1444"/>
        <v>3</v>
      </c>
      <c r="AM539" s="10"/>
      <c r="AN539" s="10"/>
      <c r="AO539" s="10">
        <v>6</v>
      </c>
      <c r="AP539" s="224">
        <v>3</v>
      </c>
    </row>
    <row r="540" spans="1:42" s="92" customFormat="1">
      <c r="A540" s="212" t="s">
        <v>198</v>
      </c>
      <c r="B540" s="513" t="s">
        <v>199</v>
      </c>
      <c r="C540" s="514"/>
      <c r="D540" s="218">
        <f t="shared" si="1445"/>
        <v>524</v>
      </c>
      <c r="E540" s="504">
        <f t="shared" si="1446"/>
        <v>16</v>
      </c>
      <c r="F540" s="505"/>
      <c r="G540" s="504">
        <f t="shared" si="1447"/>
        <v>5</v>
      </c>
      <c r="H540" s="505"/>
      <c r="I540" s="502">
        <v>16</v>
      </c>
      <c r="J540" s="503"/>
      <c r="K540" s="129">
        <v>5</v>
      </c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1" t="str">
        <f t="shared" si="1438"/>
        <v>IM3119-11</v>
      </c>
      <c r="W540" s="526" t="str">
        <f t="shared" si="1439"/>
        <v>Аюулгүй ажиллагааны техникч</v>
      </c>
      <c r="X540" s="526"/>
      <c r="Y540" s="526"/>
      <c r="Z540" s="184">
        <f t="shared" si="1440"/>
        <v>524</v>
      </c>
      <c r="AA540" s="135"/>
      <c r="AB540" s="135"/>
      <c r="AC540" s="45">
        <f t="shared" si="1441"/>
        <v>11</v>
      </c>
      <c r="AD540" s="45">
        <f t="shared" si="1442"/>
        <v>2</v>
      </c>
      <c r="AE540" s="129">
        <v>11</v>
      </c>
      <c r="AF540" s="129">
        <v>2</v>
      </c>
      <c r="AG540" s="129"/>
      <c r="AH540" s="129"/>
      <c r="AI540" s="129"/>
      <c r="AJ540" s="129"/>
      <c r="AK540" s="86">
        <f t="shared" si="1443"/>
        <v>0</v>
      </c>
      <c r="AL540" s="86">
        <f t="shared" si="1444"/>
        <v>0</v>
      </c>
      <c r="AM540" s="10"/>
      <c r="AN540" s="10"/>
      <c r="AO540" s="10"/>
      <c r="AP540" s="224"/>
    </row>
    <row r="541" spans="1:42" s="92" customFormat="1">
      <c r="A541" s="90" t="s">
        <v>313</v>
      </c>
      <c r="B541" s="513" t="s">
        <v>314</v>
      </c>
      <c r="C541" s="514"/>
      <c r="D541" s="218">
        <f t="shared" si="1445"/>
        <v>525</v>
      </c>
      <c r="E541" s="504">
        <f t="shared" si="1446"/>
        <v>34</v>
      </c>
      <c r="F541" s="505"/>
      <c r="G541" s="504">
        <f t="shared" si="1447"/>
        <v>12</v>
      </c>
      <c r="H541" s="505"/>
      <c r="I541" s="502">
        <v>10</v>
      </c>
      <c r="J541" s="503"/>
      <c r="K541" s="129">
        <v>0</v>
      </c>
      <c r="L541" s="129">
        <v>24</v>
      </c>
      <c r="M541" s="129">
        <v>12</v>
      </c>
      <c r="N541" s="129"/>
      <c r="O541" s="129"/>
      <c r="P541" s="129"/>
      <c r="Q541" s="129"/>
      <c r="R541" s="129"/>
      <c r="S541" s="129"/>
      <c r="T541" s="129"/>
      <c r="U541" s="129"/>
      <c r="V541" s="121" t="str">
        <f t="shared" si="1438"/>
        <v>IM3119-14</v>
      </c>
      <c r="W541" s="526" t="str">
        <f t="shared" si="1439"/>
        <v>Үйлдвэрлэлийн техникч</v>
      </c>
      <c r="X541" s="526"/>
      <c r="Y541" s="526"/>
      <c r="Z541" s="184">
        <f t="shared" si="1440"/>
        <v>525</v>
      </c>
      <c r="AA541" s="135"/>
      <c r="AB541" s="135"/>
      <c r="AC541" s="45">
        <f t="shared" si="1441"/>
        <v>5</v>
      </c>
      <c r="AD541" s="45">
        <f t="shared" si="1442"/>
        <v>0</v>
      </c>
      <c r="AE541" s="129">
        <v>5</v>
      </c>
      <c r="AF541" s="129">
        <v>0</v>
      </c>
      <c r="AG541" s="129"/>
      <c r="AH541" s="129"/>
      <c r="AI541" s="129"/>
      <c r="AJ541" s="129"/>
      <c r="AK541" s="86">
        <f t="shared" si="1443"/>
        <v>0</v>
      </c>
      <c r="AL541" s="86">
        <f t="shared" si="1444"/>
        <v>0</v>
      </c>
      <c r="AM541" s="10"/>
      <c r="AN541" s="10"/>
      <c r="AO541" s="10"/>
      <c r="AP541" s="224"/>
    </row>
    <row r="542" spans="1:42" s="87" customFormat="1">
      <c r="A542" s="527" t="s">
        <v>571</v>
      </c>
      <c r="B542" s="528"/>
      <c r="C542" s="529"/>
      <c r="D542" s="250">
        <f t="shared" si="1445"/>
        <v>526</v>
      </c>
      <c r="E542" s="530">
        <f>SUM(E543:F561)</f>
        <v>239</v>
      </c>
      <c r="F542" s="531"/>
      <c r="G542" s="530">
        <f>SUM(G543:H561)</f>
        <v>150</v>
      </c>
      <c r="H542" s="531"/>
      <c r="I542" s="530">
        <f>SUM(I543:J561)</f>
        <v>28</v>
      </c>
      <c r="J542" s="531"/>
      <c r="K542" s="170">
        <f t="shared" ref="K542:U542" si="1448">SUM(K543:K561)</f>
        <v>20</v>
      </c>
      <c r="L542" s="170">
        <f t="shared" si="1448"/>
        <v>0</v>
      </c>
      <c r="M542" s="170">
        <f t="shared" si="1448"/>
        <v>0</v>
      </c>
      <c r="N542" s="170">
        <f t="shared" si="1448"/>
        <v>153</v>
      </c>
      <c r="O542" s="170">
        <f t="shared" si="1448"/>
        <v>103</v>
      </c>
      <c r="P542" s="170">
        <f t="shared" si="1448"/>
        <v>58</v>
      </c>
      <c r="Q542" s="170">
        <f t="shared" si="1448"/>
        <v>27</v>
      </c>
      <c r="R542" s="170">
        <f t="shared" si="1448"/>
        <v>0</v>
      </c>
      <c r="S542" s="170">
        <f t="shared" si="1448"/>
        <v>0</v>
      </c>
      <c r="T542" s="170">
        <f t="shared" si="1448"/>
        <v>0</v>
      </c>
      <c r="U542" s="170">
        <f t="shared" si="1448"/>
        <v>0</v>
      </c>
      <c r="V542" s="535" t="str">
        <f t="shared" si="1236"/>
        <v>50.Завхан аймаг дахь политехник коллеж</v>
      </c>
      <c r="W542" s="536"/>
      <c r="X542" s="536"/>
      <c r="Y542" s="537"/>
      <c r="Z542" s="256">
        <f t="shared" si="1440"/>
        <v>526</v>
      </c>
      <c r="AA542" s="170">
        <f t="shared" ref="AA542:AP542" si="1449">SUM(AA543:AA561)</f>
        <v>0</v>
      </c>
      <c r="AB542" s="170">
        <f t="shared" si="1449"/>
        <v>0</v>
      </c>
      <c r="AC542" s="170">
        <f t="shared" si="1449"/>
        <v>109</v>
      </c>
      <c r="AD542" s="170">
        <f t="shared" si="1449"/>
        <v>58</v>
      </c>
      <c r="AE542" s="170">
        <f t="shared" si="1449"/>
        <v>22</v>
      </c>
      <c r="AF542" s="170">
        <f t="shared" si="1449"/>
        <v>15</v>
      </c>
      <c r="AG542" s="170">
        <f t="shared" si="1449"/>
        <v>87</v>
      </c>
      <c r="AH542" s="170">
        <f t="shared" si="1449"/>
        <v>43</v>
      </c>
      <c r="AI542" s="170">
        <f t="shared" si="1449"/>
        <v>0</v>
      </c>
      <c r="AJ542" s="170">
        <f t="shared" si="1449"/>
        <v>0</v>
      </c>
      <c r="AK542" s="170">
        <f t="shared" si="1449"/>
        <v>21</v>
      </c>
      <c r="AL542" s="170">
        <f t="shared" si="1449"/>
        <v>9</v>
      </c>
      <c r="AM542" s="170">
        <f t="shared" si="1449"/>
        <v>19</v>
      </c>
      <c r="AN542" s="170">
        <f t="shared" si="1449"/>
        <v>8</v>
      </c>
      <c r="AO542" s="170">
        <f t="shared" si="1449"/>
        <v>2</v>
      </c>
      <c r="AP542" s="211">
        <f t="shared" si="1449"/>
        <v>1</v>
      </c>
    </row>
    <row r="543" spans="1:42" s="92" customFormat="1">
      <c r="A543" s="196" t="s">
        <v>55</v>
      </c>
      <c r="B543" s="511" t="s">
        <v>175</v>
      </c>
      <c r="C543" s="512"/>
      <c r="D543" s="218">
        <f t="shared" si="1445"/>
        <v>527</v>
      </c>
      <c r="E543" s="504">
        <f t="shared" ref="E543:E656" si="1450">+I543+L543+N543+P543+R543+T543+AA543</f>
        <v>3</v>
      </c>
      <c r="F543" s="505"/>
      <c r="G543" s="504">
        <f t="shared" ref="G543:G656" si="1451">+K543+M543+O543+Q543+S543+U543+AB543</f>
        <v>0</v>
      </c>
      <c r="H543" s="505"/>
      <c r="I543" s="502"/>
      <c r="J543" s="503"/>
      <c r="K543" s="129"/>
      <c r="L543" s="129"/>
      <c r="M543" s="129"/>
      <c r="N543" s="129"/>
      <c r="O543" s="129"/>
      <c r="P543" s="129">
        <v>3</v>
      </c>
      <c r="Q543" s="129"/>
      <c r="R543" s="129"/>
      <c r="S543" s="129"/>
      <c r="T543" s="129"/>
      <c r="U543" s="129"/>
      <c r="V543" s="93" t="str">
        <f>+A543</f>
        <v>CF7123-20</v>
      </c>
      <c r="W543" s="526" t="str">
        <f>+B543</f>
        <v>Барилгын засал-чимэглэлчин</v>
      </c>
      <c r="X543" s="526"/>
      <c r="Y543" s="526"/>
      <c r="Z543" s="184">
        <f t="shared" si="1440"/>
        <v>527</v>
      </c>
      <c r="AA543" s="135"/>
      <c r="AB543" s="135"/>
      <c r="AC543" s="45">
        <f t="shared" ref="AC543:AC555" si="1452">+AE543+AG543+AI543</f>
        <v>2</v>
      </c>
      <c r="AD543" s="45">
        <f t="shared" ref="AD543:AD555" si="1453">+AF543+AH543+AJ543</f>
        <v>0</v>
      </c>
      <c r="AE543" s="118"/>
      <c r="AF543" s="118"/>
      <c r="AG543" s="118">
        <v>2</v>
      </c>
      <c r="AH543" s="118"/>
      <c r="AI543" s="118"/>
      <c r="AJ543" s="118"/>
      <c r="AK543" s="86">
        <f t="shared" ref="AK543:AK556" si="1454">+AM543+AO543</f>
        <v>0</v>
      </c>
      <c r="AL543" s="86">
        <f t="shared" ref="AL543:AL556" si="1455">+AN543+AP543</f>
        <v>0</v>
      </c>
      <c r="AM543" s="10"/>
      <c r="AN543" s="10"/>
      <c r="AO543" s="10"/>
      <c r="AP543" s="224"/>
    </row>
    <row r="544" spans="1:42" s="92" customFormat="1">
      <c r="A544" s="212" t="s">
        <v>176</v>
      </c>
      <c r="B544" s="513" t="s">
        <v>173</v>
      </c>
      <c r="C544" s="514"/>
      <c r="D544" s="218">
        <f t="shared" si="1445"/>
        <v>528</v>
      </c>
      <c r="E544" s="504">
        <f t="shared" si="1450"/>
        <v>14</v>
      </c>
      <c r="F544" s="505"/>
      <c r="G544" s="504">
        <f t="shared" si="1451"/>
        <v>0</v>
      </c>
      <c r="H544" s="505"/>
      <c r="I544" s="502"/>
      <c r="J544" s="503"/>
      <c r="K544" s="129"/>
      <c r="L544" s="129"/>
      <c r="M544" s="129"/>
      <c r="N544" s="129"/>
      <c r="O544" s="129"/>
      <c r="P544" s="129">
        <v>14</v>
      </c>
      <c r="Q544" s="129"/>
      <c r="R544" s="129"/>
      <c r="S544" s="129"/>
      <c r="T544" s="129"/>
      <c r="U544" s="129"/>
      <c r="V544" s="93" t="str">
        <f t="shared" ref="V544:V561" si="1456">+A544</f>
        <v>CF7126-36</v>
      </c>
      <c r="W544" s="526" t="str">
        <f t="shared" ref="W544:W561" si="1457">+B544</f>
        <v>Барилгын сантехникч</v>
      </c>
      <c r="X544" s="526"/>
      <c r="Y544" s="526"/>
      <c r="Z544" s="184">
        <f t="shared" si="1440"/>
        <v>528</v>
      </c>
      <c r="AA544" s="135"/>
      <c r="AB544" s="135"/>
      <c r="AC544" s="45">
        <f t="shared" si="1452"/>
        <v>2</v>
      </c>
      <c r="AD544" s="45">
        <f t="shared" si="1453"/>
        <v>0</v>
      </c>
      <c r="AE544" s="118"/>
      <c r="AF544" s="118"/>
      <c r="AG544" s="118">
        <v>2</v>
      </c>
      <c r="AH544" s="118"/>
      <c r="AI544" s="118"/>
      <c r="AJ544" s="118"/>
      <c r="AK544" s="86">
        <f t="shared" si="1454"/>
        <v>11</v>
      </c>
      <c r="AL544" s="86">
        <f t="shared" si="1455"/>
        <v>0</v>
      </c>
      <c r="AM544" s="10">
        <v>11</v>
      </c>
      <c r="AN544" s="10"/>
      <c r="AO544" s="10"/>
      <c r="AP544" s="224"/>
    </row>
    <row r="545" spans="1:42" s="92" customFormat="1">
      <c r="A545" s="196" t="s">
        <v>188</v>
      </c>
      <c r="B545" s="511" t="s">
        <v>189</v>
      </c>
      <c r="C545" s="512"/>
      <c r="D545" s="218">
        <f t="shared" si="1445"/>
        <v>529</v>
      </c>
      <c r="E545" s="504">
        <f t="shared" si="1450"/>
        <v>8</v>
      </c>
      <c r="F545" s="505"/>
      <c r="G545" s="504">
        <f t="shared" si="1451"/>
        <v>0</v>
      </c>
      <c r="H545" s="505"/>
      <c r="I545" s="502"/>
      <c r="J545" s="503"/>
      <c r="K545" s="129"/>
      <c r="L545" s="129"/>
      <c r="M545" s="129"/>
      <c r="N545" s="129">
        <v>8</v>
      </c>
      <c r="O545" s="129"/>
      <c r="P545" s="129"/>
      <c r="Q545" s="129"/>
      <c r="R545" s="129"/>
      <c r="S545" s="129"/>
      <c r="T545" s="129"/>
      <c r="U545" s="129"/>
      <c r="V545" s="93" t="str">
        <f t="shared" si="1456"/>
        <v>CF7411-12</v>
      </c>
      <c r="W545" s="526" t="str">
        <f t="shared" si="1457"/>
        <v>Барилгын цахилгаанчин</v>
      </c>
      <c r="X545" s="526"/>
      <c r="Y545" s="526"/>
      <c r="Z545" s="184">
        <f t="shared" si="1440"/>
        <v>529</v>
      </c>
      <c r="AA545" s="135"/>
      <c r="AB545" s="135"/>
      <c r="AC545" s="45">
        <f t="shared" si="1452"/>
        <v>6</v>
      </c>
      <c r="AD545" s="45">
        <f t="shared" si="1453"/>
        <v>0</v>
      </c>
      <c r="AE545" s="118"/>
      <c r="AF545" s="118"/>
      <c r="AG545" s="118">
        <v>6</v>
      </c>
      <c r="AH545" s="118"/>
      <c r="AI545" s="118"/>
      <c r="AJ545" s="118"/>
      <c r="AK545" s="86">
        <f t="shared" si="1454"/>
        <v>0</v>
      </c>
      <c r="AL545" s="86">
        <f t="shared" si="1455"/>
        <v>0</v>
      </c>
      <c r="AM545" s="10"/>
      <c r="AN545" s="10"/>
      <c r="AO545" s="10"/>
      <c r="AP545" s="224"/>
    </row>
    <row r="546" spans="1:42" s="92" customFormat="1">
      <c r="A546" s="196" t="s">
        <v>57</v>
      </c>
      <c r="B546" s="511" t="s">
        <v>52</v>
      </c>
      <c r="C546" s="512"/>
      <c r="D546" s="218">
        <f t="shared" si="1445"/>
        <v>530</v>
      </c>
      <c r="E546" s="504">
        <f t="shared" si="1450"/>
        <v>8</v>
      </c>
      <c r="F546" s="505"/>
      <c r="G546" s="504">
        <f t="shared" si="1451"/>
        <v>0</v>
      </c>
      <c r="H546" s="505"/>
      <c r="I546" s="502"/>
      <c r="J546" s="503"/>
      <c r="K546" s="129"/>
      <c r="L546" s="129"/>
      <c r="M546" s="129"/>
      <c r="N546" s="129"/>
      <c r="O546" s="129"/>
      <c r="P546" s="129">
        <v>8</v>
      </c>
      <c r="Q546" s="129"/>
      <c r="R546" s="129"/>
      <c r="S546" s="129"/>
      <c r="T546" s="129"/>
      <c r="U546" s="129"/>
      <c r="V546" s="93" t="str">
        <f t="shared" si="1456"/>
        <v>TC8211-20</v>
      </c>
      <c r="W546" s="526" t="str">
        <f t="shared" si="1457"/>
        <v>Автомашины засварчин</v>
      </c>
      <c r="X546" s="526"/>
      <c r="Y546" s="526"/>
      <c r="Z546" s="184">
        <f t="shared" si="1440"/>
        <v>530</v>
      </c>
      <c r="AA546" s="135"/>
      <c r="AB546" s="135"/>
      <c r="AC546" s="45">
        <f t="shared" si="1452"/>
        <v>5</v>
      </c>
      <c r="AD546" s="45">
        <f t="shared" si="1453"/>
        <v>0</v>
      </c>
      <c r="AE546" s="118"/>
      <c r="AF546" s="118"/>
      <c r="AG546" s="118">
        <v>5</v>
      </c>
      <c r="AH546" s="118"/>
      <c r="AI546" s="118"/>
      <c r="AJ546" s="118"/>
      <c r="AK546" s="86">
        <f t="shared" si="1454"/>
        <v>0</v>
      </c>
      <c r="AL546" s="86">
        <f t="shared" si="1455"/>
        <v>0</v>
      </c>
      <c r="AM546" s="10"/>
      <c r="AN546" s="10"/>
      <c r="AO546" s="10"/>
      <c r="AP546" s="224"/>
    </row>
    <row r="547" spans="1:42" s="92" customFormat="1">
      <c r="A547" s="196" t="s">
        <v>163</v>
      </c>
      <c r="B547" s="511" t="s">
        <v>53</v>
      </c>
      <c r="C547" s="512"/>
      <c r="D547" s="218">
        <f t="shared" si="1445"/>
        <v>531</v>
      </c>
      <c r="E547" s="504">
        <f t="shared" ref="E547:E561" si="1458">+I547+L547+N547+P547+R547+T547+AA547</f>
        <v>6</v>
      </c>
      <c r="F547" s="505"/>
      <c r="G547" s="504">
        <f t="shared" ref="G547:G561" si="1459">+K547+M547+O547+Q547+S547+U547+AB547</f>
        <v>6</v>
      </c>
      <c r="H547" s="505"/>
      <c r="I547" s="502"/>
      <c r="J547" s="503"/>
      <c r="K547" s="129"/>
      <c r="L547" s="129"/>
      <c r="M547" s="129"/>
      <c r="N547" s="129"/>
      <c r="O547" s="129"/>
      <c r="P547" s="129">
        <v>6</v>
      </c>
      <c r="Q547" s="129">
        <v>6</v>
      </c>
      <c r="R547" s="129"/>
      <c r="S547" s="129"/>
      <c r="T547" s="129"/>
      <c r="U547" s="129"/>
      <c r="V547" s="93" t="str">
        <f t="shared" si="1456"/>
        <v>IM7212-14</v>
      </c>
      <c r="W547" s="526" t="str">
        <f t="shared" si="1457"/>
        <v>Гагнуурчин</v>
      </c>
      <c r="X547" s="526"/>
      <c r="Y547" s="526"/>
      <c r="Z547" s="184">
        <f t="shared" si="1440"/>
        <v>531</v>
      </c>
      <c r="AA547" s="135"/>
      <c r="AB547" s="135"/>
      <c r="AC547" s="45">
        <f t="shared" si="1452"/>
        <v>3</v>
      </c>
      <c r="AD547" s="45">
        <f t="shared" si="1453"/>
        <v>3</v>
      </c>
      <c r="AE547" s="118"/>
      <c r="AF547" s="118"/>
      <c r="AG547" s="118">
        <v>3</v>
      </c>
      <c r="AH547" s="118">
        <v>3</v>
      </c>
      <c r="AI547" s="118"/>
      <c r="AJ547" s="118"/>
      <c r="AK547" s="86">
        <f t="shared" si="1454"/>
        <v>0</v>
      </c>
      <c r="AL547" s="86">
        <f t="shared" si="1455"/>
        <v>0</v>
      </c>
      <c r="AM547" s="10"/>
      <c r="AN547" s="10"/>
      <c r="AO547" s="10"/>
      <c r="AP547" s="224"/>
    </row>
    <row r="548" spans="1:42" s="92" customFormat="1">
      <c r="A548" s="212" t="s">
        <v>380</v>
      </c>
      <c r="B548" s="513" t="s">
        <v>381</v>
      </c>
      <c r="C548" s="547"/>
      <c r="D548" s="218">
        <f t="shared" si="1445"/>
        <v>532</v>
      </c>
      <c r="E548" s="504">
        <f t="shared" si="1458"/>
        <v>3</v>
      </c>
      <c r="F548" s="505"/>
      <c r="G548" s="504">
        <f t="shared" si="1459"/>
        <v>0</v>
      </c>
      <c r="H548" s="505"/>
      <c r="I548" s="502"/>
      <c r="J548" s="503"/>
      <c r="K548" s="129"/>
      <c r="L548" s="129"/>
      <c r="M548" s="129"/>
      <c r="N548" s="129"/>
      <c r="O548" s="129"/>
      <c r="P548" s="129">
        <v>3</v>
      </c>
      <c r="Q548" s="129"/>
      <c r="R548" s="129"/>
      <c r="S548" s="129"/>
      <c r="T548" s="129"/>
      <c r="U548" s="129"/>
      <c r="V548" s="93" t="str">
        <f t="shared" si="1456"/>
        <v>CF7115-11</v>
      </c>
      <c r="W548" s="526" t="str">
        <f t="shared" si="1457"/>
        <v>Барилга угсралтын мужаан</v>
      </c>
      <c r="X548" s="526"/>
      <c r="Y548" s="526"/>
      <c r="Z548" s="184">
        <f t="shared" si="1440"/>
        <v>532</v>
      </c>
      <c r="AA548" s="135"/>
      <c r="AB548" s="135"/>
      <c r="AC548" s="45">
        <f t="shared" si="1452"/>
        <v>2</v>
      </c>
      <c r="AD548" s="45">
        <f t="shared" si="1453"/>
        <v>0</v>
      </c>
      <c r="AE548" s="118"/>
      <c r="AF548" s="118"/>
      <c r="AG548" s="118">
        <v>2</v>
      </c>
      <c r="AH548" s="118"/>
      <c r="AI548" s="118"/>
      <c r="AJ548" s="118"/>
      <c r="AK548" s="86">
        <f t="shared" si="1454"/>
        <v>1</v>
      </c>
      <c r="AL548" s="86">
        <f t="shared" si="1455"/>
        <v>0</v>
      </c>
      <c r="AM548" s="10"/>
      <c r="AN548" s="10"/>
      <c r="AO548" s="10">
        <v>1</v>
      </c>
      <c r="AP548" s="224"/>
    </row>
    <row r="549" spans="1:42" s="92" customFormat="1">
      <c r="A549" s="196" t="s">
        <v>185</v>
      </c>
      <c r="B549" s="511" t="s">
        <v>51</v>
      </c>
      <c r="C549" s="512"/>
      <c r="D549" s="218">
        <f t="shared" si="1445"/>
        <v>533</v>
      </c>
      <c r="E549" s="504">
        <f t="shared" si="1458"/>
        <v>33</v>
      </c>
      <c r="F549" s="505"/>
      <c r="G549" s="504">
        <f t="shared" si="1459"/>
        <v>28</v>
      </c>
      <c r="H549" s="505"/>
      <c r="I549" s="502"/>
      <c r="J549" s="503"/>
      <c r="K549" s="129"/>
      <c r="L549" s="129"/>
      <c r="M549" s="129"/>
      <c r="N549" s="129">
        <v>28</v>
      </c>
      <c r="O549" s="129">
        <v>25</v>
      </c>
      <c r="P549" s="129">
        <v>5</v>
      </c>
      <c r="Q549" s="129">
        <v>3</v>
      </c>
      <c r="R549" s="129"/>
      <c r="S549" s="129"/>
      <c r="T549" s="129"/>
      <c r="U549" s="129"/>
      <c r="V549" s="93" t="str">
        <f t="shared" si="1456"/>
        <v>IF5120-11</v>
      </c>
      <c r="W549" s="526" t="str">
        <f t="shared" si="1457"/>
        <v>Тогооч</v>
      </c>
      <c r="X549" s="526"/>
      <c r="Y549" s="526"/>
      <c r="Z549" s="184">
        <f t="shared" si="1440"/>
        <v>533</v>
      </c>
      <c r="AA549" s="135"/>
      <c r="AB549" s="135"/>
      <c r="AC549" s="45">
        <f t="shared" si="1452"/>
        <v>14</v>
      </c>
      <c r="AD549" s="45">
        <f t="shared" si="1453"/>
        <v>11</v>
      </c>
      <c r="AE549" s="118"/>
      <c r="AF549" s="118"/>
      <c r="AG549" s="118">
        <v>14</v>
      </c>
      <c r="AH549" s="118">
        <v>11</v>
      </c>
      <c r="AI549" s="118"/>
      <c r="AJ549" s="118"/>
      <c r="AK549" s="86">
        <f t="shared" si="1454"/>
        <v>0</v>
      </c>
      <c r="AL549" s="86">
        <f t="shared" si="1455"/>
        <v>0</v>
      </c>
      <c r="AM549" s="10"/>
      <c r="AN549" s="10"/>
      <c r="AO549" s="10"/>
      <c r="AP549" s="224"/>
    </row>
    <row r="550" spans="1:42" s="92" customFormat="1" ht="12.75" customHeight="1">
      <c r="A550" s="212" t="s">
        <v>177</v>
      </c>
      <c r="B550" s="513" t="s">
        <v>174</v>
      </c>
      <c r="C550" s="514"/>
      <c r="D550" s="218">
        <f t="shared" si="1445"/>
        <v>534</v>
      </c>
      <c r="E550" s="504">
        <f t="shared" si="1458"/>
        <v>16</v>
      </c>
      <c r="F550" s="505"/>
      <c r="G550" s="504">
        <f t="shared" si="1459"/>
        <v>16</v>
      </c>
      <c r="H550" s="505"/>
      <c r="I550" s="502"/>
      <c r="J550" s="503"/>
      <c r="K550" s="129"/>
      <c r="L550" s="129"/>
      <c r="M550" s="129"/>
      <c r="N550" s="129">
        <v>16</v>
      </c>
      <c r="O550" s="129">
        <v>16</v>
      </c>
      <c r="P550" s="129"/>
      <c r="Q550" s="129"/>
      <c r="R550" s="129"/>
      <c r="S550" s="129"/>
      <c r="T550" s="129"/>
      <c r="U550" s="129"/>
      <c r="V550" s="93" t="str">
        <f t="shared" si="1456"/>
        <v>ID4120-11</v>
      </c>
      <c r="W550" s="526" t="str">
        <f t="shared" si="1457"/>
        <v>Нарийн бичгийн дарга-албан хэргийн ажилтан</v>
      </c>
      <c r="X550" s="526"/>
      <c r="Y550" s="526"/>
      <c r="Z550" s="184">
        <f t="shared" si="1440"/>
        <v>534</v>
      </c>
      <c r="AA550" s="135"/>
      <c r="AB550" s="135"/>
      <c r="AC550" s="45">
        <f t="shared" si="1452"/>
        <v>7</v>
      </c>
      <c r="AD550" s="45">
        <f t="shared" si="1453"/>
        <v>7</v>
      </c>
      <c r="AE550" s="118"/>
      <c r="AF550" s="118"/>
      <c r="AG550" s="118">
        <v>7</v>
      </c>
      <c r="AH550" s="118">
        <v>7</v>
      </c>
      <c r="AI550" s="118"/>
      <c r="AJ550" s="118"/>
      <c r="AK550" s="86">
        <f t="shared" si="1454"/>
        <v>0</v>
      </c>
      <c r="AL550" s="86">
        <f t="shared" si="1455"/>
        <v>0</v>
      </c>
      <c r="AM550" s="10"/>
      <c r="AN550" s="10"/>
      <c r="AO550" s="10"/>
      <c r="AP550" s="224"/>
    </row>
    <row r="551" spans="1:42" s="92" customFormat="1" ht="12.75" customHeight="1">
      <c r="A551" s="196" t="s">
        <v>54</v>
      </c>
      <c r="B551" s="511" t="s">
        <v>50</v>
      </c>
      <c r="C551" s="512"/>
      <c r="D551" s="218">
        <f t="shared" si="1445"/>
        <v>535</v>
      </c>
      <c r="E551" s="504">
        <f t="shared" si="1458"/>
        <v>25</v>
      </c>
      <c r="F551" s="505"/>
      <c r="G551" s="504">
        <f t="shared" si="1459"/>
        <v>25</v>
      </c>
      <c r="H551" s="505"/>
      <c r="I551" s="502"/>
      <c r="J551" s="503"/>
      <c r="K551" s="129"/>
      <c r="L551" s="129"/>
      <c r="M551" s="129"/>
      <c r="N551" s="129">
        <v>17</v>
      </c>
      <c r="O551" s="129">
        <v>17</v>
      </c>
      <c r="P551" s="129">
        <v>8</v>
      </c>
      <c r="Q551" s="129">
        <v>8</v>
      </c>
      <c r="R551" s="129"/>
      <c r="S551" s="129"/>
      <c r="T551" s="129"/>
      <c r="U551" s="129"/>
      <c r="V551" s="93" t="str">
        <f t="shared" si="1456"/>
        <v>IE7533-28</v>
      </c>
      <c r="W551" s="526" t="str">
        <f t="shared" si="1457"/>
        <v>Оёмол бүтээгдэхүүний оёдолчин</v>
      </c>
      <c r="X551" s="526"/>
      <c r="Y551" s="526"/>
      <c r="Z551" s="184">
        <f t="shared" si="1440"/>
        <v>535</v>
      </c>
      <c r="AA551" s="135"/>
      <c r="AB551" s="135"/>
      <c r="AC551" s="45">
        <f t="shared" si="1452"/>
        <v>6</v>
      </c>
      <c r="AD551" s="45">
        <f t="shared" si="1453"/>
        <v>6</v>
      </c>
      <c r="AE551" s="118"/>
      <c r="AF551" s="118"/>
      <c r="AG551" s="118">
        <v>6</v>
      </c>
      <c r="AH551" s="118">
        <v>6</v>
      </c>
      <c r="AI551" s="118"/>
      <c r="AJ551" s="118"/>
      <c r="AK551" s="86">
        <f t="shared" si="1454"/>
        <v>4</v>
      </c>
      <c r="AL551" s="86">
        <f t="shared" si="1455"/>
        <v>4</v>
      </c>
      <c r="AM551" s="10">
        <v>4</v>
      </c>
      <c r="AN551" s="10">
        <v>4</v>
      </c>
      <c r="AO551" s="10"/>
      <c r="AP551" s="224"/>
    </row>
    <row r="552" spans="1:42" s="92" customFormat="1">
      <c r="A552" s="196" t="s">
        <v>182</v>
      </c>
      <c r="B552" s="511" t="s">
        <v>179</v>
      </c>
      <c r="C552" s="512"/>
      <c r="D552" s="218">
        <f t="shared" si="1445"/>
        <v>536</v>
      </c>
      <c r="E552" s="504">
        <f t="shared" si="1458"/>
        <v>20</v>
      </c>
      <c r="F552" s="505"/>
      <c r="G552" s="504">
        <f t="shared" si="1459"/>
        <v>18</v>
      </c>
      <c r="H552" s="505"/>
      <c r="I552" s="502"/>
      <c r="J552" s="503"/>
      <c r="K552" s="129"/>
      <c r="L552" s="129"/>
      <c r="M552" s="129"/>
      <c r="N552" s="129">
        <v>15</v>
      </c>
      <c r="O552" s="129">
        <v>14</v>
      </c>
      <c r="P552" s="129">
        <v>5</v>
      </c>
      <c r="Q552" s="129">
        <v>4</v>
      </c>
      <c r="R552" s="129"/>
      <c r="S552" s="129"/>
      <c r="T552" s="129"/>
      <c r="U552" s="129"/>
      <c r="V552" s="93" t="str">
        <f t="shared" si="1456"/>
        <v>SO5141-11</v>
      </c>
      <c r="W552" s="526" t="str">
        <f t="shared" si="1457"/>
        <v>Үсчин</v>
      </c>
      <c r="X552" s="526"/>
      <c r="Y552" s="526"/>
      <c r="Z552" s="184">
        <f t="shared" si="1440"/>
        <v>536</v>
      </c>
      <c r="AA552" s="135"/>
      <c r="AB552" s="135"/>
      <c r="AC552" s="45">
        <f t="shared" si="1452"/>
        <v>6</v>
      </c>
      <c r="AD552" s="45">
        <f t="shared" si="1453"/>
        <v>5</v>
      </c>
      <c r="AE552" s="118"/>
      <c r="AF552" s="118"/>
      <c r="AG552" s="118">
        <v>6</v>
      </c>
      <c r="AH552" s="118">
        <v>5</v>
      </c>
      <c r="AI552" s="118"/>
      <c r="AJ552" s="118"/>
      <c r="AK552" s="86">
        <f t="shared" si="1454"/>
        <v>4</v>
      </c>
      <c r="AL552" s="86">
        <f t="shared" si="1455"/>
        <v>4</v>
      </c>
      <c r="AM552" s="10">
        <v>4</v>
      </c>
      <c r="AN552" s="10">
        <v>4</v>
      </c>
      <c r="AO552" s="10"/>
      <c r="AP552" s="224"/>
    </row>
    <row r="553" spans="1:42" s="92" customFormat="1">
      <c r="A553" s="196" t="s">
        <v>161</v>
      </c>
      <c r="B553" s="511" t="s">
        <v>60</v>
      </c>
      <c r="C553" s="512"/>
      <c r="D553" s="218">
        <f t="shared" si="1445"/>
        <v>537</v>
      </c>
      <c r="E553" s="504">
        <f t="shared" si="1458"/>
        <v>26</v>
      </c>
      <c r="F553" s="505"/>
      <c r="G553" s="504">
        <f t="shared" si="1459"/>
        <v>26</v>
      </c>
      <c r="H553" s="505"/>
      <c r="I553" s="502"/>
      <c r="J553" s="503"/>
      <c r="K553" s="129"/>
      <c r="L553" s="129"/>
      <c r="M553" s="129"/>
      <c r="N553" s="129">
        <v>20</v>
      </c>
      <c r="O553" s="129">
        <v>20</v>
      </c>
      <c r="P553" s="129">
        <v>6</v>
      </c>
      <c r="Q553" s="129">
        <v>6</v>
      </c>
      <c r="R553" s="129"/>
      <c r="S553" s="129"/>
      <c r="T553" s="129"/>
      <c r="U553" s="129"/>
      <c r="V553" s="93" t="str">
        <f t="shared" si="1456"/>
        <v>SO5142-11</v>
      </c>
      <c r="W553" s="526" t="str">
        <f t="shared" si="1457"/>
        <v>Гоо засалч</v>
      </c>
      <c r="X553" s="526"/>
      <c r="Y553" s="526"/>
      <c r="Z553" s="184">
        <f t="shared" si="1440"/>
        <v>537</v>
      </c>
      <c r="AA553" s="135"/>
      <c r="AB553" s="135"/>
      <c r="AC553" s="45">
        <f t="shared" si="1452"/>
        <v>10</v>
      </c>
      <c r="AD553" s="45">
        <f t="shared" si="1453"/>
        <v>10</v>
      </c>
      <c r="AE553" s="118"/>
      <c r="AF553" s="118"/>
      <c r="AG553" s="118">
        <v>10</v>
      </c>
      <c r="AH553" s="118">
        <v>10</v>
      </c>
      <c r="AI553" s="118"/>
      <c r="AJ553" s="118"/>
      <c r="AK553" s="86">
        <f t="shared" si="1454"/>
        <v>0</v>
      </c>
      <c r="AL553" s="86">
        <f t="shared" si="1455"/>
        <v>0</v>
      </c>
      <c r="AM553" s="10"/>
      <c r="AN553" s="10"/>
      <c r="AO553" s="10"/>
      <c r="AP553" s="224"/>
    </row>
    <row r="554" spans="1:42" s="92" customFormat="1" ht="12.75" customHeight="1">
      <c r="A554" s="212" t="s">
        <v>382</v>
      </c>
      <c r="B554" s="513" t="s">
        <v>383</v>
      </c>
      <c r="C554" s="514"/>
      <c r="D554" s="218">
        <f t="shared" si="1445"/>
        <v>538</v>
      </c>
      <c r="E554" s="504">
        <f t="shared" si="1458"/>
        <v>9</v>
      </c>
      <c r="F554" s="505"/>
      <c r="G554" s="504">
        <f t="shared" si="1459"/>
        <v>5</v>
      </c>
      <c r="H554" s="505"/>
      <c r="I554" s="502"/>
      <c r="J554" s="503"/>
      <c r="K554" s="129"/>
      <c r="L554" s="129"/>
      <c r="M554" s="129"/>
      <c r="N554" s="129">
        <v>9</v>
      </c>
      <c r="O554" s="129">
        <v>5</v>
      </c>
      <c r="P554" s="129"/>
      <c r="Q554" s="129"/>
      <c r="R554" s="129"/>
      <c r="S554" s="129"/>
      <c r="T554" s="129"/>
      <c r="U554" s="129"/>
      <c r="V554" s="93" t="str">
        <f t="shared" si="1456"/>
        <v>IO4132-18</v>
      </c>
      <c r="W554" s="526" t="str">
        <f t="shared" si="1457"/>
        <v>Мэдээлэл технологийн оператор</v>
      </c>
      <c r="X554" s="526"/>
      <c r="Y554" s="526"/>
      <c r="Z554" s="184">
        <f t="shared" si="1440"/>
        <v>538</v>
      </c>
      <c r="AA554" s="135"/>
      <c r="AB554" s="135"/>
      <c r="AC554" s="45">
        <f t="shared" si="1452"/>
        <v>0</v>
      </c>
      <c r="AD554" s="45">
        <f t="shared" si="1453"/>
        <v>0</v>
      </c>
      <c r="AE554" s="118"/>
      <c r="AF554" s="118"/>
      <c r="AG554" s="118"/>
      <c r="AH554" s="118"/>
      <c r="AI554" s="118"/>
      <c r="AJ554" s="118"/>
      <c r="AK554" s="86">
        <f t="shared" si="1454"/>
        <v>0</v>
      </c>
      <c r="AL554" s="86">
        <f t="shared" si="1455"/>
        <v>0</v>
      </c>
      <c r="AM554" s="10"/>
      <c r="AN554" s="10"/>
      <c r="AO554" s="10"/>
      <c r="AP554" s="224"/>
    </row>
    <row r="555" spans="1:42" s="92" customFormat="1">
      <c r="A555" s="90" t="s">
        <v>223</v>
      </c>
      <c r="B555" s="513" t="s">
        <v>261</v>
      </c>
      <c r="C555" s="547"/>
      <c r="D555" s="218">
        <f t="shared" si="1445"/>
        <v>539</v>
      </c>
      <c r="E555" s="504">
        <f t="shared" si="1458"/>
        <v>15</v>
      </c>
      <c r="F555" s="505"/>
      <c r="G555" s="504">
        <f t="shared" si="1459"/>
        <v>6</v>
      </c>
      <c r="H555" s="505"/>
      <c r="I555" s="502"/>
      <c r="J555" s="503"/>
      <c r="K555" s="129"/>
      <c r="L555" s="129"/>
      <c r="M555" s="129"/>
      <c r="N555" s="129">
        <v>15</v>
      </c>
      <c r="O555" s="129">
        <v>6</v>
      </c>
      <c r="P555" s="129"/>
      <c r="Q555" s="129"/>
      <c r="R555" s="129"/>
      <c r="S555" s="129"/>
      <c r="T555" s="129"/>
      <c r="U555" s="129"/>
      <c r="V555" s="93" t="str">
        <f t="shared" si="1456"/>
        <v>AH6121-24</v>
      </c>
      <c r="W555" s="526" t="str">
        <f t="shared" si="1457"/>
        <v xml:space="preserve">Малчин </v>
      </c>
      <c r="X555" s="526"/>
      <c r="Y555" s="526"/>
      <c r="Z555" s="184">
        <f t="shared" si="1440"/>
        <v>539</v>
      </c>
      <c r="AA555" s="135"/>
      <c r="AB555" s="135"/>
      <c r="AC555" s="45">
        <f t="shared" si="1452"/>
        <v>4</v>
      </c>
      <c r="AD555" s="45">
        <f t="shared" si="1453"/>
        <v>1</v>
      </c>
      <c r="AE555" s="118"/>
      <c r="AF555" s="118"/>
      <c r="AG555" s="118">
        <v>4</v>
      </c>
      <c r="AH555" s="118">
        <v>1</v>
      </c>
      <c r="AI555" s="118"/>
      <c r="AJ555" s="118"/>
      <c r="AK555" s="86">
        <f t="shared" si="1454"/>
        <v>0</v>
      </c>
      <c r="AL555" s="86">
        <f t="shared" si="1455"/>
        <v>0</v>
      </c>
      <c r="AM555" s="10"/>
      <c r="AN555" s="10"/>
      <c r="AO555" s="10"/>
      <c r="AP555" s="224"/>
    </row>
    <row r="556" spans="1:42" s="92" customFormat="1" ht="12.75" customHeight="1">
      <c r="A556" s="212" t="s">
        <v>192</v>
      </c>
      <c r="B556" s="513" t="s">
        <v>193</v>
      </c>
      <c r="C556" s="514"/>
      <c r="D556" s="218">
        <f t="shared" si="1445"/>
        <v>540</v>
      </c>
      <c r="E556" s="504">
        <f t="shared" si="1458"/>
        <v>10</v>
      </c>
      <c r="F556" s="505"/>
      <c r="G556" s="504">
        <f t="shared" si="1459"/>
        <v>0</v>
      </c>
      <c r="H556" s="505"/>
      <c r="I556" s="502"/>
      <c r="J556" s="503"/>
      <c r="K556" s="129"/>
      <c r="L556" s="129"/>
      <c r="M556" s="129"/>
      <c r="N556" s="129">
        <v>10</v>
      </c>
      <c r="O556" s="129"/>
      <c r="P556" s="129"/>
      <c r="Q556" s="129"/>
      <c r="R556" s="129"/>
      <c r="S556" s="129"/>
      <c r="T556" s="129"/>
      <c r="U556" s="129"/>
      <c r="V556" s="93" t="str">
        <f t="shared" si="1456"/>
        <v>MT8111-35</v>
      </c>
      <c r="W556" s="526" t="str">
        <f t="shared" si="1457"/>
        <v>Хүнд машин механизмын оператор</v>
      </c>
      <c r="X556" s="526"/>
      <c r="Y556" s="526"/>
      <c r="Z556" s="184">
        <f t="shared" si="1440"/>
        <v>540</v>
      </c>
      <c r="AA556" s="135"/>
      <c r="AB556" s="135"/>
      <c r="AC556" s="45">
        <f t="shared" ref="AC556:AC561" si="1460">+AE556+AG556+AI556</f>
        <v>5</v>
      </c>
      <c r="AD556" s="45">
        <f t="shared" ref="AD556:AD561" si="1461">+AF556+AH556+AJ556</f>
        <v>0</v>
      </c>
      <c r="AE556" s="118"/>
      <c r="AF556" s="118"/>
      <c r="AG556" s="118">
        <v>5</v>
      </c>
      <c r="AH556" s="118"/>
      <c r="AI556" s="118"/>
      <c r="AJ556" s="118"/>
      <c r="AK556" s="86">
        <f t="shared" si="1454"/>
        <v>0</v>
      </c>
      <c r="AL556" s="86">
        <f t="shared" si="1455"/>
        <v>0</v>
      </c>
      <c r="AM556" s="10"/>
      <c r="AN556" s="10"/>
      <c r="AO556" s="10"/>
      <c r="AP556" s="224"/>
    </row>
    <row r="557" spans="1:42" s="92" customFormat="1">
      <c r="A557" s="90" t="s">
        <v>331</v>
      </c>
      <c r="B557" s="513" t="s">
        <v>332</v>
      </c>
      <c r="C557" s="547"/>
      <c r="D557" s="218">
        <f t="shared" si="1445"/>
        <v>541</v>
      </c>
      <c r="E557" s="504">
        <f t="shared" si="1458"/>
        <v>15</v>
      </c>
      <c r="F557" s="505"/>
      <c r="G557" s="504">
        <f t="shared" si="1459"/>
        <v>0</v>
      </c>
      <c r="H557" s="505"/>
      <c r="I557" s="502"/>
      <c r="J557" s="503"/>
      <c r="K557" s="129"/>
      <c r="L557" s="129"/>
      <c r="M557" s="129"/>
      <c r="N557" s="129">
        <v>15</v>
      </c>
      <c r="O557" s="129"/>
      <c r="P557" s="129"/>
      <c r="Q557" s="129"/>
      <c r="R557" s="129"/>
      <c r="S557" s="129"/>
      <c r="T557" s="129"/>
      <c r="U557" s="129"/>
      <c r="V557" s="93" t="str">
        <f t="shared" si="1456"/>
        <v>PS8182-27</v>
      </c>
      <c r="W557" s="526" t="str">
        <f t="shared" si="1457"/>
        <v>Зуухны машинч</v>
      </c>
      <c r="X557" s="526"/>
      <c r="Y557" s="526"/>
      <c r="Z557" s="184">
        <f t="shared" si="1440"/>
        <v>541</v>
      </c>
      <c r="AA557" s="135"/>
      <c r="AB557" s="135"/>
      <c r="AC557" s="45">
        <f t="shared" si="1460"/>
        <v>15</v>
      </c>
      <c r="AD557" s="45">
        <f t="shared" si="1461"/>
        <v>0</v>
      </c>
      <c r="AE557" s="118"/>
      <c r="AF557" s="118"/>
      <c r="AG557" s="118">
        <v>15</v>
      </c>
      <c r="AH557" s="118"/>
      <c r="AI557" s="118"/>
      <c r="AJ557" s="118"/>
      <c r="AK557" s="86">
        <f t="shared" ref="AK557:AK561" si="1462">+AM557+AO557</f>
        <v>0</v>
      </c>
      <c r="AL557" s="86">
        <f t="shared" ref="AL557:AL561" si="1463">+AN557+AP557</f>
        <v>0</v>
      </c>
      <c r="AM557" s="10"/>
      <c r="AN557" s="10"/>
      <c r="AO557" s="10"/>
      <c r="AP557" s="224"/>
    </row>
    <row r="558" spans="1:42" s="92" customFormat="1">
      <c r="A558" s="212" t="s">
        <v>198</v>
      </c>
      <c r="B558" s="513" t="s">
        <v>199</v>
      </c>
      <c r="C558" s="547"/>
      <c r="D558" s="218">
        <f t="shared" si="1445"/>
        <v>542</v>
      </c>
      <c r="E558" s="504">
        <f t="shared" si="1458"/>
        <v>8</v>
      </c>
      <c r="F558" s="505"/>
      <c r="G558" s="504">
        <f t="shared" si="1459"/>
        <v>4</v>
      </c>
      <c r="H558" s="505"/>
      <c r="I558" s="502">
        <v>8</v>
      </c>
      <c r="J558" s="503"/>
      <c r="K558" s="129">
        <v>4</v>
      </c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93" t="str">
        <f t="shared" si="1456"/>
        <v>IM3119-11</v>
      </c>
      <c r="W558" s="526" t="str">
        <f t="shared" si="1457"/>
        <v>Аюулгүй ажиллагааны техникч</v>
      </c>
      <c r="X558" s="526"/>
      <c r="Y558" s="526"/>
      <c r="Z558" s="184">
        <f t="shared" si="1440"/>
        <v>542</v>
      </c>
      <c r="AA558" s="135"/>
      <c r="AB558" s="135"/>
      <c r="AC558" s="45">
        <f t="shared" si="1460"/>
        <v>8</v>
      </c>
      <c r="AD558" s="45">
        <f t="shared" si="1461"/>
        <v>4</v>
      </c>
      <c r="AE558" s="118">
        <v>8</v>
      </c>
      <c r="AF558" s="118">
        <v>4</v>
      </c>
      <c r="AG558" s="118"/>
      <c r="AH558" s="118"/>
      <c r="AI558" s="118"/>
      <c r="AJ558" s="118"/>
      <c r="AK558" s="86">
        <f t="shared" si="1462"/>
        <v>0</v>
      </c>
      <c r="AL558" s="86">
        <f t="shared" si="1463"/>
        <v>0</v>
      </c>
      <c r="AM558" s="10"/>
      <c r="AN558" s="10"/>
      <c r="AO558" s="10"/>
      <c r="AP558" s="224"/>
    </row>
    <row r="559" spans="1:42" s="92" customFormat="1">
      <c r="A559" s="245" t="s">
        <v>259</v>
      </c>
      <c r="B559" s="556" t="s">
        <v>384</v>
      </c>
      <c r="C559" s="557"/>
      <c r="D559" s="218">
        <f t="shared" si="1445"/>
        <v>543</v>
      </c>
      <c r="E559" s="504">
        <f t="shared" si="1458"/>
        <v>9</v>
      </c>
      <c r="F559" s="505"/>
      <c r="G559" s="504">
        <f t="shared" si="1459"/>
        <v>9</v>
      </c>
      <c r="H559" s="505"/>
      <c r="I559" s="502">
        <v>9</v>
      </c>
      <c r="J559" s="503"/>
      <c r="K559" s="129">
        <v>9</v>
      </c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93" t="str">
        <f t="shared" si="1456"/>
        <v>IE3139-14</v>
      </c>
      <c r="W559" s="526" t="str">
        <f t="shared" si="1457"/>
        <v>Оёдолын техник-технологич</v>
      </c>
      <c r="X559" s="526"/>
      <c r="Y559" s="526"/>
      <c r="Z559" s="184">
        <f t="shared" si="1440"/>
        <v>543</v>
      </c>
      <c r="AA559" s="135"/>
      <c r="AB559" s="135"/>
      <c r="AC559" s="45">
        <f t="shared" si="1460"/>
        <v>5</v>
      </c>
      <c r="AD559" s="45">
        <f t="shared" si="1461"/>
        <v>5</v>
      </c>
      <c r="AE559" s="118">
        <v>5</v>
      </c>
      <c r="AF559" s="118">
        <v>5</v>
      </c>
      <c r="AG559" s="118"/>
      <c r="AH559" s="118"/>
      <c r="AI559" s="118"/>
      <c r="AJ559" s="118"/>
      <c r="AK559" s="86">
        <f t="shared" si="1462"/>
        <v>1</v>
      </c>
      <c r="AL559" s="86">
        <f t="shared" si="1463"/>
        <v>1</v>
      </c>
      <c r="AM559" s="10"/>
      <c r="AN559" s="10"/>
      <c r="AO559" s="10">
        <v>1</v>
      </c>
      <c r="AP559" s="224">
        <v>1</v>
      </c>
    </row>
    <row r="560" spans="1:42" s="92" customFormat="1">
      <c r="A560" s="212" t="s">
        <v>270</v>
      </c>
      <c r="B560" s="513" t="s">
        <v>271</v>
      </c>
      <c r="C560" s="547"/>
      <c r="D560" s="218">
        <f t="shared" si="1445"/>
        <v>544</v>
      </c>
      <c r="E560" s="504">
        <f t="shared" si="1458"/>
        <v>6</v>
      </c>
      <c r="F560" s="505"/>
      <c r="G560" s="504">
        <f t="shared" si="1459"/>
        <v>5</v>
      </c>
      <c r="H560" s="505"/>
      <c r="I560" s="502">
        <v>6</v>
      </c>
      <c r="J560" s="503"/>
      <c r="K560" s="129">
        <v>5</v>
      </c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93" t="str">
        <f t="shared" si="1456"/>
        <v>SO5141-14</v>
      </c>
      <c r="W560" s="526" t="str">
        <f t="shared" si="1457"/>
        <v>Үс заслын технологич</v>
      </c>
      <c r="X560" s="526"/>
      <c r="Y560" s="526"/>
      <c r="Z560" s="184">
        <f t="shared" si="1440"/>
        <v>544</v>
      </c>
      <c r="AA560" s="135"/>
      <c r="AB560" s="135"/>
      <c r="AC560" s="45">
        <f t="shared" si="1460"/>
        <v>4</v>
      </c>
      <c r="AD560" s="45">
        <f t="shared" si="1461"/>
        <v>4</v>
      </c>
      <c r="AE560" s="118">
        <v>4</v>
      </c>
      <c r="AF560" s="118">
        <v>4</v>
      </c>
      <c r="AG560" s="118"/>
      <c r="AH560" s="118"/>
      <c r="AI560" s="118"/>
      <c r="AJ560" s="118"/>
      <c r="AK560" s="86">
        <f t="shared" si="1462"/>
        <v>0</v>
      </c>
      <c r="AL560" s="86">
        <f t="shared" si="1463"/>
        <v>0</v>
      </c>
      <c r="AM560" s="10"/>
      <c r="AN560" s="10"/>
      <c r="AO560" s="10"/>
      <c r="AP560" s="224"/>
    </row>
    <row r="561" spans="1:42" s="92" customFormat="1">
      <c r="A561" s="90" t="s">
        <v>386</v>
      </c>
      <c r="B561" s="513" t="s">
        <v>387</v>
      </c>
      <c r="C561" s="547"/>
      <c r="D561" s="218">
        <f t="shared" si="1445"/>
        <v>545</v>
      </c>
      <c r="E561" s="504">
        <f t="shared" si="1458"/>
        <v>5</v>
      </c>
      <c r="F561" s="505"/>
      <c r="G561" s="504">
        <f t="shared" si="1459"/>
        <v>2</v>
      </c>
      <c r="H561" s="505"/>
      <c r="I561" s="502">
        <v>5</v>
      </c>
      <c r="J561" s="503"/>
      <c r="K561" s="129">
        <v>2</v>
      </c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93" t="str">
        <f t="shared" si="1456"/>
        <v>CM3112-40</v>
      </c>
      <c r="W561" s="526" t="str">
        <f t="shared" si="1457"/>
        <v>Барилгын материалын үйлдвэрийн техник технологич</v>
      </c>
      <c r="X561" s="526"/>
      <c r="Y561" s="526"/>
      <c r="Z561" s="184">
        <f t="shared" si="1440"/>
        <v>545</v>
      </c>
      <c r="AA561" s="135"/>
      <c r="AB561" s="135"/>
      <c r="AC561" s="45">
        <f t="shared" si="1460"/>
        <v>5</v>
      </c>
      <c r="AD561" s="45">
        <f t="shared" si="1461"/>
        <v>2</v>
      </c>
      <c r="AE561" s="118">
        <v>5</v>
      </c>
      <c r="AF561" s="118">
        <v>2</v>
      </c>
      <c r="AG561" s="118"/>
      <c r="AH561" s="118"/>
      <c r="AI561" s="118"/>
      <c r="AJ561" s="118"/>
      <c r="AK561" s="86">
        <f t="shared" si="1462"/>
        <v>0</v>
      </c>
      <c r="AL561" s="86">
        <f t="shared" si="1463"/>
        <v>0</v>
      </c>
      <c r="AM561" s="10"/>
      <c r="AN561" s="10"/>
      <c r="AO561" s="10"/>
      <c r="AP561" s="224"/>
    </row>
    <row r="562" spans="1:42" s="87" customFormat="1">
      <c r="A562" s="527" t="s">
        <v>572</v>
      </c>
      <c r="B562" s="528"/>
      <c r="C562" s="529"/>
      <c r="D562" s="250">
        <f t="shared" si="1445"/>
        <v>546</v>
      </c>
      <c r="E562" s="530">
        <f>SUM(E563:F586)</f>
        <v>676</v>
      </c>
      <c r="F562" s="531"/>
      <c r="G562" s="530">
        <f>SUM(G563:H586)</f>
        <v>221</v>
      </c>
      <c r="H562" s="531"/>
      <c r="I562" s="530">
        <f>SUM(I563:J586)</f>
        <v>71</v>
      </c>
      <c r="J562" s="531"/>
      <c r="K562" s="170">
        <f t="shared" ref="K562:U562" si="1464">SUM(K563:K586)</f>
        <v>30</v>
      </c>
      <c r="L562" s="170">
        <f t="shared" si="1464"/>
        <v>99</v>
      </c>
      <c r="M562" s="170">
        <f t="shared" si="1464"/>
        <v>30</v>
      </c>
      <c r="N562" s="170">
        <f t="shared" si="1464"/>
        <v>87</v>
      </c>
      <c r="O562" s="170">
        <f t="shared" si="1464"/>
        <v>19</v>
      </c>
      <c r="P562" s="170">
        <f t="shared" si="1464"/>
        <v>419</v>
      </c>
      <c r="Q562" s="170">
        <f t="shared" si="1464"/>
        <v>142</v>
      </c>
      <c r="R562" s="170">
        <f t="shared" si="1464"/>
        <v>0</v>
      </c>
      <c r="S562" s="170">
        <f t="shared" si="1464"/>
        <v>0</v>
      </c>
      <c r="T562" s="170">
        <f t="shared" si="1464"/>
        <v>0</v>
      </c>
      <c r="U562" s="170">
        <f t="shared" si="1464"/>
        <v>0</v>
      </c>
      <c r="V562" s="535" t="str">
        <f t="shared" si="1236"/>
        <v>51.Монгол-Солонгосын политехник коллеж</v>
      </c>
      <c r="W562" s="536"/>
      <c r="X562" s="536"/>
      <c r="Y562" s="537"/>
      <c r="Z562" s="256">
        <f t="shared" si="1440"/>
        <v>546</v>
      </c>
      <c r="AA562" s="170">
        <f t="shared" ref="AA562:AP562" si="1465">SUM(AA563:AA586)</f>
        <v>0</v>
      </c>
      <c r="AB562" s="170">
        <f t="shared" si="1465"/>
        <v>0</v>
      </c>
      <c r="AC562" s="170">
        <f t="shared" si="1465"/>
        <v>307</v>
      </c>
      <c r="AD562" s="170">
        <f t="shared" si="1465"/>
        <v>100</v>
      </c>
      <c r="AE562" s="170">
        <f t="shared" si="1465"/>
        <v>90</v>
      </c>
      <c r="AF562" s="170">
        <f t="shared" si="1465"/>
        <v>37</v>
      </c>
      <c r="AG562" s="170">
        <f t="shared" si="1465"/>
        <v>182</v>
      </c>
      <c r="AH562" s="170">
        <f t="shared" si="1465"/>
        <v>55</v>
      </c>
      <c r="AI562" s="170">
        <f t="shared" si="1465"/>
        <v>35</v>
      </c>
      <c r="AJ562" s="170">
        <f t="shared" si="1465"/>
        <v>8</v>
      </c>
      <c r="AK562" s="170">
        <f t="shared" si="1465"/>
        <v>0</v>
      </c>
      <c r="AL562" s="170">
        <f t="shared" si="1465"/>
        <v>0</v>
      </c>
      <c r="AM562" s="170">
        <f t="shared" si="1465"/>
        <v>0</v>
      </c>
      <c r="AN562" s="170">
        <f t="shared" si="1465"/>
        <v>0</v>
      </c>
      <c r="AO562" s="170">
        <f t="shared" si="1465"/>
        <v>0</v>
      </c>
      <c r="AP562" s="211">
        <f t="shared" si="1465"/>
        <v>0</v>
      </c>
    </row>
    <row r="563" spans="1:42" s="92" customFormat="1">
      <c r="A563" s="212" t="s">
        <v>255</v>
      </c>
      <c r="B563" s="513" t="s">
        <v>178</v>
      </c>
      <c r="C563" s="514"/>
      <c r="D563" s="218">
        <f t="shared" si="1445"/>
        <v>547</v>
      </c>
      <c r="E563" s="504">
        <f t="shared" si="1450"/>
        <v>59</v>
      </c>
      <c r="F563" s="505"/>
      <c r="G563" s="504">
        <f t="shared" si="1451"/>
        <v>20</v>
      </c>
      <c r="H563" s="505"/>
      <c r="I563" s="553"/>
      <c r="J563" s="554"/>
      <c r="K563" s="129"/>
      <c r="L563" s="129"/>
      <c r="M563" s="129"/>
      <c r="N563" s="129"/>
      <c r="O563" s="129"/>
      <c r="P563" s="129">
        <v>59</v>
      </c>
      <c r="Q563" s="129">
        <v>20</v>
      </c>
      <c r="R563" s="129"/>
      <c r="S563" s="129"/>
      <c r="T563" s="129"/>
      <c r="U563" s="129"/>
      <c r="V563" s="117" t="str">
        <f>+A563</f>
        <v>AD7321-11</v>
      </c>
      <c r="W563" s="432" t="str">
        <f>+B563</f>
        <v>Хэвлэлийн график дизайнч</v>
      </c>
      <c r="X563" s="432"/>
      <c r="Y563" s="432"/>
      <c r="Z563" s="184">
        <f t="shared" si="1440"/>
        <v>547</v>
      </c>
      <c r="AA563" s="135"/>
      <c r="AB563" s="135"/>
      <c r="AC563" s="45">
        <f t="shared" ref="AC563:AC584" si="1466">+AE563+AG563+AI563</f>
        <v>23</v>
      </c>
      <c r="AD563" s="45">
        <f t="shared" ref="AD563:AD584" si="1467">+AF563+AH563+AJ563</f>
        <v>3</v>
      </c>
      <c r="AE563" s="115"/>
      <c r="AF563" s="115"/>
      <c r="AG563" s="115">
        <v>23</v>
      </c>
      <c r="AH563" s="115">
        <v>3</v>
      </c>
      <c r="AI563" s="115"/>
      <c r="AJ563" s="115"/>
      <c r="AK563" s="86">
        <f t="shared" ref="AK563:AK584" si="1468">+AM563+AO563</f>
        <v>0</v>
      </c>
      <c r="AL563" s="86">
        <f t="shared" ref="AL563:AL584" si="1469">+AN563+AP563</f>
        <v>0</v>
      </c>
      <c r="AM563" s="42"/>
      <c r="AN563" s="42"/>
      <c r="AO563" s="42"/>
      <c r="AP563" s="258"/>
    </row>
    <row r="564" spans="1:42" s="92" customFormat="1">
      <c r="A564" s="216" t="s">
        <v>57</v>
      </c>
      <c r="B564" s="511" t="s">
        <v>52</v>
      </c>
      <c r="C564" s="512"/>
      <c r="D564" s="218">
        <f t="shared" si="1445"/>
        <v>548</v>
      </c>
      <c r="E564" s="504">
        <f t="shared" si="1450"/>
        <v>94</v>
      </c>
      <c r="F564" s="505"/>
      <c r="G564" s="504">
        <f t="shared" si="1451"/>
        <v>0</v>
      </c>
      <c r="H564" s="505"/>
      <c r="I564" s="502"/>
      <c r="J564" s="503"/>
      <c r="K564" s="129"/>
      <c r="L564" s="129"/>
      <c r="M564" s="129"/>
      <c r="N564" s="129">
        <v>18</v>
      </c>
      <c r="O564" s="129">
        <v>0</v>
      </c>
      <c r="P564" s="129">
        <v>76</v>
      </c>
      <c r="Q564" s="129">
        <v>0</v>
      </c>
      <c r="R564" s="129"/>
      <c r="S564" s="129"/>
      <c r="T564" s="129"/>
      <c r="U564" s="129"/>
      <c r="V564" s="117" t="str">
        <f t="shared" ref="V564:V586" si="1470">+A564</f>
        <v>TC8211-20</v>
      </c>
      <c r="W564" s="432" t="str">
        <f t="shared" ref="W564:W586" si="1471">+B564</f>
        <v>Автомашины засварчин</v>
      </c>
      <c r="X564" s="432"/>
      <c r="Y564" s="432"/>
      <c r="Z564" s="184">
        <f t="shared" si="1440"/>
        <v>548</v>
      </c>
      <c r="AA564" s="135"/>
      <c r="AB564" s="135"/>
      <c r="AC564" s="45">
        <f t="shared" si="1466"/>
        <v>30</v>
      </c>
      <c r="AD564" s="45">
        <f t="shared" si="1467"/>
        <v>0</v>
      </c>
      <c r="AE564" s="129"/>
      <c r="AF564" s="129"/>
      <c r="AG564" s="129">
        <v>22</v>
      </c>
      <c r="AH564" s="129">
        <v>0</v>
      </c>
      <c r="AI564" s="129">
        <v>8</v>
      </c>
      <c r="AJ564" s="129">
        <v>0</v>
      </c>
      <c r="AK564" s="86">
        <f t="shared" si="1468"/>
        <v>0</v>
      </c>
      <c r="AL564" s="86">
        <f t="shared" si="1469"/>
        <v>0</v>
      </c>
      <c r="AM564" s="42"/>
      <c r="AN564" s="42"/>
      <c r="AO564" s="42"/>
      <c r="AP564" s="258"/>
    </row>
    <row r="565" spans="1:42" s="92" customFormat="1">
      <c r="A565" s="216" t="s">
        <v>163</v>
      </c>
      <c r="B565" s="511" t="s">
        <v>53</v>
      </c>
      <c r="C565" s="512"/>
      <c r="D565" s="218">
        <f t="shared" si="1445"/>
        <v>549</v>
      </c>
      <c r="E565" s="504">
        <f t="shared" si="1450"/>
        <v>74</v>
      </c>
      <c r="F565" s="505"/>
      <c r="G565" s="504">
        <f t="shared" si="1451"/>
        <v>3</v>
      </c>
      <c r="H565" s="505"/>
      <c r="I565" s="502"/>
      <c r="J565" s="503"/>
      <c r="K565" s="129"/>
      <c r="L565" s="129"/>
      <c r="M565" s="129"/>
      <c r="N565" s="129">
        <v>14</v>
      </c>
      <c r="O565" s="129">
        <v>3</v>
      </c>
      <c r="P565" s="129">
        <v>60</v>
      </c>
      <c r="Q565" s="129">
        <v>0</v>
      </c>
      <c r="R565" s="129"/>
      <c r="S565" s="129"/>
      <c r="T565" s="129"/>
      <c r="U565" s="129"/>
      <c r="V565" s="117" t="str">
        <f t="shared" si="1470"/>
        <v>IM7212-14</v>
      </c>
      <c r="W565" s="432" t="str">
        <f t="shared" si="1471"/>
        <v>Гагнуурчин</v>
      </c>
      <c r="X565" s="432"/>
      <c r="Y565" s="432"/>
      <c r="Z565" s="184">
        <f t="shared" si="1440"/>
        <v>549</v>
      </c>
      <c r="AA565" s="135"/>
      <c r="AB565" s="135"/>
      <c r="AC565" s="45">
        <f t="shared" si="1466"/>
        <v>47</v>
      </c>
      <c r="AD565" s="45">
        <f t="shared" si="1467"/>
        <v>2</v>
      </c>
      <c r="AE565" s="129"/>
      <c r="AF565" s="129"/>
      <c r="AG565" s="129">
        <v>38</v>
      </c>
      <c r="AH565" s="129">
        <v>0</v>
      </c>
      <c r="AI565" s="129">
        <v>9</v>
      </c>
      <c r="AJ565" s="129">
        <v>2</v>
      </c>
      <c r="AK565" s="86">
        <f t="shared" si="1468"/>
        <v>0</v>
      </c>
      <c r="AL565" s="86">
        <f t="shared" si="1469"/>
        <v>0</v>
      </c>
      <c r="AM565" s="42"/>
      <c r="AN565" s="42"/>
      <c r="AO565" s="42"/>
      <c r="AP565" s="258"/>
    </row>
    <row r="566" spans="1:42" s="92" customFormat="1" ht="12.75" customHeight="1">
      <c r="A566" s="107" t="s">
        <v>298</v>
      </c>
      <c r="B566" s="513" t="s">
        <v>399</v>
      </c>
      <c r="C566" s="514"/>
      <c r="D566" s="218">
        <f t="shared" si="1445"/>
        <v>550</v>
      </c>
      <c r="E566" s="504">
        <f t="shared" ref="E566:E586" si="1472">+I566+L566+N566+P566+R566+T566+AA566</f>
        <v>21</v>
      </c>
      <c r="F566" s="505"/>
      <c r="G566" s="504">
        <f t="shared" ref="G566:G586" si="1473">+K566+M566+O566+Q566+S566+U566+AB566</f>
        <v>0</v>
      </c>
      <c r="H566" s="505"/>
      <c r="I566" s="502"/>
      <c r="J566" s="503"/>
      <c r="K566" s="129"/>
      <c r="L566" s="129"/>
      <c r="M566" s="129"/>
      <c r="N566" s="129"/>
      <c r="O566" s="129"/>
      <c r="P566" s="129">
        <v>21</v>
      </c>
      <c r="Q566" s="129">
        <v>0</v>
      </c>
      <c r="R566" s="129"/>
      <c r="S566" s="129"/>
      <c r="T566" s="129"/>
      <c r="U566" s="129"/>
      <c r="V566" s="117" t="str">
        <f t="shared" si="1470"/>
        <v>IE7233-43</v>
      </c>
      <c r="W566" s="432" t="str">
        <f t="shared" si="1471"/>
        <v>Хөнгөн үйлдвэрийн тоног төхөөрөмжийн засварчин</v>
      </c>
      <c r="X566" s="432"/>
      <c r="Y566" s="432"/>
      <c r="Z566" s="184">
        <f t="shared" si="1440"/>
        <v>550</v>
      </c>
      <c r="AA566" s="135"/>
      <c r="AB566" s="135"/>
      <c r="AC566" s="45">
        <f t="shared" si="1466"/>
        <v>12</v>
      </c>
      <c r="AD566" s="45">
        <f t="shared" si="1467"/>
        <v>0</v>
      </c>
      <c r="AE566" s="129"/>
      <c r="AF566" s="129"/>
      <c r="AG566" s="129">
        <v>12</v>
      </c>
      <c r="AH566" s="129">
        <v>0</v>
      </c>
      <c r="AI566" s="129"/>
      <c r="AJ566" s="129"/>
      <c r="AK566" s="86">
        <f t="shared" si="1468"/>
        <v>0</v>
      </c>
      <c r="AL566" s="86">
        <f t="shared" si="1469"/>
        <v>0</v>
      </c>
      <c r="AM566" s="42"/>
      <c r="AN566" s="42"/>
      <c r="AO566" s="42"/>
      <c r="AP566" s="258"/>
    </row>
    <row r="567" spans="1:42" s="92" customFormat="1" ht="12.75" customHeight="1">
      <c r="A567" s="216" t="s">
        <v>54</v>
      </c>
      <c r="B567" s="511" t="s">
        <v>50</v>
      </c>
      <c r="C567" s="512"/>
      <c r="D567" s="218">
        <f t="shared" si="1445"/>
        <v>551</v>
      </c>
      <c r="E567" s="504">
        <f t="shared" si="1472"/>
        <v>42</v>
      </c>
      <c r="F567" s="505"/>
      <c r="G567" s="504">
        <f t="shared" si="1473"/>
        <v>42</v>
      </c>
      <c r="H567" s="505"/>
      <c r="I567" s="502"/>
      <c r="J567" s="503"/>
      <c r="K567" s="129"/>
      <c r="L567" s="129"/>
      <c r="M567" s="129"/>
      <c r="N567" s="129"/>
      <c r="O567" s="129"/>
      <c r="P567" s="129">
        <v>42</v>
      </c>
      <c r="Q567" s="129">
        <v>42</v>
      </c>
      <c r="R567" s="129"/>
      <c r="S567" s="129"/>
      <c r="T567" s="129"/>
      <c r="U567" s="129"/>
      <c r="V567" s="117" t="str">
        <f t="shared" si="1470"/>
        <v>IE7533-28</v>
      </c>
      <c r="W567" s="432" t="str">
        <f t="shared" si="1471"/>
        <v>Оёмол бүтээгдэхүүний оёдолчин</v>
      </c>
      <c r="X567" s="432"/>
      <c r="Y567" s="432"/>
      <c r="Z567" s="184">
        <f t="shared" si="1440"/>
        <v>551</v>
      </c>
      <c r="AA567" s="135"/>
      <c r="AB567" s="135"/>
      <c r="AC567" s="45">
        <f t="shared" si="1466"/>
        <v>16</v>
      </c>
      <c r="AD567" s="45">
        <f t="shared" si="1467"/>
        <v>16</v>
      </c>
      <c r="AE567" s="129"/>
      <c r="AF567" s="129"/>
      <c r="AG567" s="129">
        <v>16</v>
      </c>
      <c r="AH567" s="129">
        <v>16</v>
      </c>
      <c r="AI567" s="129"/>
      <c r="AJ567" s="129"/>
      <c r="AK567" s="86">
        <f t="shared" si="1468"/>
        <v>0</v>
      </c>
      <c r="AL567" s="86">
        <f t="shared" si="1469"/>
        <v>0</v>
      </c>
      <c r="AM567" s="42"/>
      <c r="AN567" s="42"/>
      <c r="AO567" s="42"/>
      <c r="AP567" s="258"/>
    </row>
    <row r="568" spans="1:42" s="92" customFormat="1">
      <c r="A568" s="247" t="s">
        <v>623</v>
      </c>
      <c r="B568" s="455" t="s">
        <v>400</v>
      </c>
      <c r="C568" s="456"/>
      <c r="D568" s="218">
        <f t="shared" si="1445"/>
        <v>552</v>
      </c>
      <c r="E568" s="504">
        <f t="shared" si="1472"/>
        <v>45</v>
      </c>
      <c r="F568" s="505"/>
      <c r="G568" s="504">
        <f t="shared" si="1473"/>
        <v>30</v>
      </c>
      <c r="H568" s="505"/>
      <c r="I568" s="502"/>
      <c r="J568" s="503"/>
      <c r="K568" s="129"/>
      <c r="L568" s="129"/>
      <c r="M568" s="129"/>
      <c r="N568" s="129"/>
      <c r="O568" s="129"/>
      <c r="P568" s="129">
        <v>45</v>
      </c>
      <c r="Q568" s="129">
        <v>30</v>
      </c>
      <c r="R568" s="129"/>
      <c r="S568" s="129"/>
      <c r="T568" s="129"/>
      <c r="U568" s="129"/>
      <c r="V568" s="117" t="str">
        <f t="shared" si="1470"/>
        <v>IE8152-12</v>
      </c>
      <c r="W568" s="432" t="str">
        <f t="shared" si="1471"/>
        <v>Сүлжих машины оператор</v>
      </c>
      <c r="X568" s="432"/>
      <c r="Y568" s="432"/>
      <c r="Z568" s="184">
        <f t="shared" si="1440"/>
        <v>552</v>
      </c>
      <c r="AA568" s="135"/>
      <c r="AB568" s="135"/>
      <c r="AC568" s="45">
        <f t="shared" si="1466"/>
        <v>35</v>
      </c>
      <c r="AD568" s="45">
        <f t="shared" si="1467"/>
        <v>22</v>
      </c>
      <c r="AE568" s="129"/>
      <c r="AF568" s="129"/>
      <c r="AG568" s="129">
        <v>35</v>
      </c>
      <c r="AH568" s="129">
        <v>22</v>
      </c>
      <c r="AI568" s="129"/>
      <c r="AJ568" s="129"/>
      <c r="AK568" s="86">
        <f t="shared" si="1468"/>
        <v>0</v>
      </c>
      <c r="AL568" s="86">
        <f t="shared" si="1469"/>
        <v>0</v>
      </c>
      <c r="AM568" s="42"/>
      <c r="AN568" s="42"/>
      <c r="AO568" s="42"/>
      <c r="AP568" s="258"/>
    </row>
    <row r="569" spans="1:42" s="92" customFormat="1" ht="12.75" customHeight="1">
      <c r="A569" s="107" t="s">
        <v>303</v>
      </c>
      <c r="B569" s="513" t="s">
        <v>401</v>
      </c>
      <c r="C569" s="514"/>
      <c r="D569" s="218">
        <f t="shared" si="1445"/>
        <v>553</v>
      </c>
      <c r="E569" s="504">
        <f t="shared" si="1472"/>
        <v>15</v>
      </c>
      <c r="F569" s="505"/>
      <c r="G569" s="504">
        <f t="shared" si="1473"/>
        <v>13</v>
      </c>
      <c r="H569" s="505"/>
      <c r="I569" s="502"/>
      <c r="J569" s="503"/>
      <c r="K569" s="129"/>
      <c r="L569" s="129"/>
      <c r="M569" s="129"/>
      <c r="N569" s="129"/>
      <c r="O569" s="129"/>
      <c r="P569" s="129">
        <v>15</v>
      </c>
      <c r="Q569" s="129">
        <v>13</v>
      </c>
      <c r="R569" s="129"/>
      <c r="S569" s="129"/>
      <c r="T569" s="129"/>
      <c r="U569" s="129"/>
      <c r="V569" s="117" t="str">
        <f t="shared" si="1470"/>
        <v>IE8152-33</v>
      </c>
      <c r="W569" s="432" t="str">
        <f t="shared" si="1471"/>
        <v>Сүлжмэлийн үйлдвэрийн технологийн ажилтан /сүлжигч/</v>
      </c>
      <c r="X569" s="432"/>
      <c r="Y569" s="432"/>
      <c r="Z569" s="184">
        <f t="shared" si="1440"/>
        <v>553</v>
      </c>
      <c r="AA569" s="135"/>
      <c r="AB569" s="135"/>
      <c r="AC569" s="45">
        <f t="shared" si="1466"/>
        <v>7</v>
      </c>
      <c r="AD569" s="45">
        <f t="shared" si="1467"/>
        <v>6</v>
      </c>
      <c r="AE569" s="129"/>
      <c r="AF569" s="129"/>
      <c r="AG569" s="129">
        <v>7</v>
      </c>
      <c r="AH569" s="129">
        <v>6</v>
      </c>
      <c r="AI569" s="129"/>
      <c r="AJ569" s="129"/>
      <c r="AK569" s="86">
        <f t="shared" si="1468"/>
        <v>0</v>
      </c>
      <c r="AL569" s="86">
        <f t="shared" si="1469"/>
        <v>0</v>
      </c>
      <c r="AM569" s="42"/>
      <c r="AN569" s="42"/>
      <c r="AO569" s="42"/>
      <c r="AP569" s="258"/>
    </row>
    <row r="570" spans="1:42" s="92" customFormat="1" ht="12.75" customHeight="1">
      <c r="A570" s="216" t="s">
        <v>220</v>
      </c>
      <c r="B570" s="513" t="s">
        <v>603</v>
      </c>
      <c r="C570" s="514"/>
      <c r="D570" s="218">
        <f t="shared" si="1445"/>
        <v>554</v>
      </c>
      <c r="E570" s="504">
        <f t="shared" si="1472"/>
        <v>12</v>
      </c>
      <c r="F570" s="505"/>
      <c r="G570" s="504">
        <f t="shared" si="1473"/>
        <v>7</v>
      </c>
      <c r="H570" s="505"/>
      <c r="I570" s="502"/>
      <c r="J570" s="503"/>
      <c r="K570" s="129"/>
      <c r="L570" s="129"/>
      <c r="M570" s="129"/>
      <c r="N570" s="129"/>
      <c r="O570" s="129"/>
      <c r="P570" s="129">
        <v>12</v>
      </c>
      <c r="Q570" s="129">
        <v>7</v>
      </c>
      <c r="R570" s="129"/>
      <c r="S570" s="129"/>
      <c r="T570" s="129"/>
      <c r="U570" s="129"/>
      <c r="V570" s="117" t="str">
        <f t="shared" si="1470"/>
        <v>IE8152-36</v>
      </c>
      <c r="W570" s="432" t="str">
        <f t="shared" si="1471"/>
        <v xml:space="preserve">Ноос, ноолуур боловсруулалтын технологийн ажилтан </v>
      </c>
      <c r="X570" s="432"/>
      <c r="Y570" s="432"/>
      <c r="Z570" s="184">
        <f t="shared" si="1440"/>
        <v>554</v>
      </c>
      <c r="AA570" s="135"/>
      <c r="AB570" s="135"/>
      <c r="AC570" s="45">
        <f t="shared" si="1466"/>
        <v>2</v>
      </c>
      <c r="AD570" s="45">
        <f t="shared" si="1467"/>
        <v>2</v>
      </c>
      <c r="AE570" s="129"/>
      <c r="AF570" s="129"/>
      <c r="AG570" s="129">
        <v>2</v>
      </c>
      <c r="AH570" s="129">
        <v>2</v>
      </c>
      <c r="AI570" s="129"/>
      <c r="AJ570" s="129"/>
      <c r="AK570" s="86">
        <f t="shared" si="1468"/>
        <v>0</v>
      </c>
      <c r="AL570" s="86">
        <f t="shared" si="1469"/>
        <v>0</v>
      </c>
      <c r="AM570" s="42"/>
      <c r="AN570" s="42"/>
      <c r="AO570" s="42"/>
      <c r="AP570" s="258"/>
    </row>
    <row r="571" spans="1:42" s="92" customFormat="1">
      <c r="A571" s="247" t="s">
        <v>635</v>
      </c>
      <c r="B571" s="455" t="s">
        <v>402</v>
      </c>
      <c r="C571" s="456"/>
      <c r="D571" s="218">
        <f t="shared" si="1445"/>
        <v>555</v>
      </c>
      <c r="E571" s="504">
        <f t="shared" si="1472"/>
        <v>20</v>
      </c>
      <c r="F571" s="505"/>
      <c r="G571" s="504">
        <f t="shared" si="1473"/>
        <v>1</v>
      </c>
      <c r="H571" s="505"/>
      <c r="I571" s="502"/>
      <c r="J571" s="503"/>
      <c r="K571" s="129"/>
      <c r="L571" s="129"/>
      <c r="M571" s="129"/>
      <c r="N571" s="129"/>
      <c r="O571" s="129"/>
      <c r="P571" s="129">
        <v>20</v>
      </c>
      <c r="Q571" s="129">
        <v>1</v>
      </c>
      <c r="R571" s="129"/>
      <c r="S571" s="129"/>
      <c r="T571" s="129"/>
      <c r="U571" s="129"/>
      <c r="V571" s="117" t="str">
        <f t="shared" si="1470"/>
        <v>IS7521-34</v>
      </c>
      <c r="W571" s="432" t="str">
        <f t="shared" si="1471"/>
        <v>Мод боловсруулагч, дизайнч</v>
      </c>
      <c r="X571" s="432"/>
      <c r="Y571" s="432"/>
      <c r="Z571" s="184">
        <f t="shared" si="1440"/>
        <v>555</v>
      </c>
      <c r="AA571" s="135"/>
      <c r="AB571" s="135"/>
      <c r="AC571" s="45">
        <f t="shared" si="1466"/>
        <v>9</v>
      </c>
      <c r="AD571" s="45">
        <f t="shared" si="1467"/>
        <v>0</v>
      </c>
      <c r="AE571" s="129"/>
      <c r="AF571" s="129"/>
      <c r="AG571" s="129">
        <v>9</v>
      </c>
      <c r="AH571" s="129">
        <v>0</v>
      </c>
      <c r="AI571" s="129"/>
      <c r="AJ571" s="129"/>
      <c r="AK571" s="86">
        <f t="shared" si="1468"/>
        <v>0</v>
      </c>
      <c r="AL571" s="86">
        <f t="shared" si="1469"/>
        <v>0</v>
      </c>
      <c r="AM571" s="42"/>
      <c r="AN571" s="42"/>
      <c r="AO571" s="42"/>
      <c r="AP571" s="258"/>
    </row>
    <row r="572" spans="1:42" s="92" customFormat="1">
      <c r="A572" s="216" t="s">
        <v>456</v>
      </c>
      <c r="B572" s="515" t="s">
        <v>457</v>
      </c>
      <c r="C572" s="516"/>
      <c r="D572" s="218">
        <f t="shared" si="1445"/>
        <v>556</v>
      </c>
      <c r="E572" s="504">
        <f t="shared" si="1472"/>
        <v>26</v>
      </c>
      <c r="F572" s="505"/>
      <c r="G572" s="504">
        <f t="shared" si="1473"/>
        <v>23</v>
      </c>
      <c r="H572" s="505"/>
      <c r="I572" s="502"/>
      <c r="J572" s="503"/>
      <c r="K572" s="129"/>
      <c r="L572" s="129"/>
      <c r="M572" s="129"/>
      <c r="N572" s="129"/>
      <c r="O572" s="129"/>
      <c r="P572" s="129">
        <v>26</v>
      </c>
      <c r="Q572" s="129">
        <v>23</v>
      </c>
      <c r="R572" s="129"/>
      <c r="S572" s="129"/>
      <c r="T572" s="129"/>
      <c r="U572" s="129"/>
      <c r="V572" s="117" t="str">
        <f t="shared" si="1470"/>
        <v>AD7532-27</v>
      </c>
      <c r="W572" s="432" t="str">
        <f t="shared" si="1471"/>
        <v>Хувцасны дизайнч</v>
      </c>
      <c r="X572" s="432"/>
      <c r="Y572" s="432"/>
      <c r="Z572" s="184">
        <f t="shared" si="1440"/>
        <v>556</v>
      </c>
      <c r="AA572" s="135"/>
      <c r="AB572" s="135"/>
      <c r="AC572" s="45">
        <f t="shared" si="1466"/>
        <v>6</v>
      </c>
      <c r="AD572" s="45">
        <f t="shared" si="1467"/>
        <v>3</v>
      </c>
      <c r="AE572" s="129"/>
      <c r="AF572" s="129"/>
      <c r="AG572" s="129">
        <v>6</v>
      </c>
      <c r="AH572" s="129">
        <v>3</v>
      </c>
      <c r="AI572" s="129"/>
      <c r="AJ572" s="129"/>
      <c r="AK572" s="86">
        <f t="shared" si="1468"/>
        <v>0</v>
      </c>
      <c r="AL572" s="86">
        <f t="shared" si="1469"/>
        <v>0</v>
      </c>
      <c r="AM572" s="42"/>
      <c r="AN572" s="42"/>
      <c r="AO572" s="42"/>
      <c r="AP572" s="258"/>
    </row>
    <row r="573" spans="1:42" s="92" customFormat="1">
      <c r="A573" s="247" t="s">
        <v>644</v>
      </c>
      <c r="B573" s="455" t="s">
        <v>403</v>
      </c>
      <c r="C573" s="456"/>
      <c r="D573" s="218">
        <f t="shared" si="1445"/>
        <v>557</v>
      </c>
      <c r="E573" s="504">
        <f t="shared" si="1472"/>
        <v>33</v>
      </c>
      <c r="F573" s="505"/>
      <c r="G573" s="504">
        <f t="shared" si="1473"/>
        <v>0</v>
      </c>
      <c r="H573" s="505"/>
      <c r="I573" s="502"/>
      <c r="J573" s="503"/>
      <c r="K573" s="129"/>
      <c r="L573" s="129"/>
      <c r="M573" s="129"/>
      <c r="N573" s="129"/>
      <c r="O573" s="129"/>
      <c r="P573" s="129">
        <v>33</v>
      </c>
      <c r="Q573" s="129">
        <v>0</v>
      </c>
      <c r="R573" s="129"/>
      <c r="S573" s="129"/>
      <c r="T573" s="129"/>
      <c r="U573" s="129"/>
      <c r="V573" s="117" t="str">
        <f t="shared" si="1470"/>
        <v>PL7412-31</v>
      </c>
      <c r="W573" s="432" t="str">
        <f t="shared" si="1471"/>
        <v>Нар, салхины үүсгүүртэй тоног төхөөрөмжийн угсралт, засварчин</v>
      </c>
      <c r="X573" s="432"/>
      <c r="Y573" s="432"/>
      <c r="Z573" s="184">
        <f t="shared" si="1440"/>
        <v>557</v>
      </c>
      <c r="AA573" s="135"/>
      <c r="AB573" s="135"/>
      <c r="AC573" s="45">
        <f t="shared" si="1466"/>
        <v>8</v>
      </c>
      <c r="AD573" s="45">
        <f t="shared" si="1467"/>
        <v>0</v>
      </c>
      <c r="AE573" s="129"/>
      <c r="AF573" s="129"/>
      <c r="AG573" s="129">
        <v>8</v>
      </c>
      <c r="AH573" s="129">
        <v>0</v>
      </c>
      <c r="AI573" s="129"/>
      <c r="AJ573" s="129"/>
      <c r="AK573" s="86">
        <f t="shared" si="1468"/>
        <v>0</v>
      </c>
      <c r="AL573" s="86">
        <f t="shared" si="1469"/>
        <v>0</v>
      </c>
      <c r="AM573" s="42"/>
      <c r="AN573" s="42"/>
      <c r="AO573" s="42"/>
      <c r="AP573" s="258"/>
    </row>
    <row r="574" spans="1:42" s="92" customFormat="1">
      <c r="A574" s="247" t="s">
        <v>624</v>
      </c>
      <c r="B574" s="455" t="s">
        <v>404</v>
      </c>
      <c r="C574" s="456"/>
      <c r="D574" s="218">
        <f t="shared" si="1445"/>
        <v>558</v>
      </c>
      <c r="E574" s="504">
        <f t="shared" si="1472"/>
        <v>10</v>
      </c>
      <c r="F574" s="505"/>
      <c r="G574" s="504">
        <f t="shared" si="1473"/>
        <v>6</v>
      </c>
      <c r="H574" s="505"/>
      <c r="I574" s="502"/>
      <c r="J574" s="503"/>
      <c r="K574" s="129"/>
      <c r="L574" s="129"/>
      <c r="M574" s="129"/>
      <c r="N574" s="129"/>
      <c r="O574" s="129"/>
      <c r="P574" s="129">
        <v>10</v>
      </c>
      <c r="Q574" s="129">
        <v>6</v>
      </c>
      <c r="R574" s="129"/>
      <c r="S574" s="129"/>
      <c r="T574" s="129"/>
      <c r="U574" s="129"/>
      <c r="V574" s="117" t="str">
        <f t="shared" si="1470"/>
        <v>IE8152-32</v>
      </c>
      <c r="W574" s="432" t="str">
        <f t="shared" si="1471"/>
        <v>Нэхмэлийн үйлдвэрлэлийн технологийн ажилтан /нэхмэлчин/</v>
      </c>
      <c r="X574" s="432"/>
      <c r="Y574" s="432"/>
      <c r="Z574" s="184">
        <f t="shared" si="1440"/>
        <v>558</v>
      </c>
      <c r="AA574" s="135"/>
      <c r="AB574" s="135"/>
      <c r="AC574" s="45">
        <f t="shared" si="1466"/>
        <v>4</v>
      </c>
      <c r="AD574" s="45">
        <f t="shared" si="1467"/>
        <v>3</v>
      </c>
      <c r="AE574" s="129"/>
      <c r="AF574" s="129"/>
      <c r="AG574" s="129">
        <v>4</v>
      </c>
      <c r="AH574" s="129">
        <v>3</v>
      </c>
      <c r="AI574" s="129"/>
      <c r="AJ574" s="129"/>
      <c r="AK574" s="86">
        <f t="shared" si="1468"/>
        <v>0</v>
      </c>
      <c r="AL574" s="86">
        <f t="shared" si="1469"/>
        <v>0</v>
      </c>
      <c r="AM574" s="42"/>
      <c r="AN574" s="42"/>
      <c r="AO574" s="42"/>
      <c r="AP574" s="258"/>
    </row>
    <row r="575" spans="1:42" s="92" customFormat="1">
      <c r="A575" s="107" t="s">
        <v>264</v>
      </c>
      <c r="B575" s="551" t="s">
        <v>405</v>
      </c>
      <c r="C575" s="552"/>
      <c r="D575" s="218">
        <f t="shared" si="1445"/>
        <v>559</v>
      </c>
      <c r="E575" s="504">
        <f t="shared" si="1472"/>
        <v>47</v>
      </c>
      <c r="F575" s="505"/>
      <c r="G575" s="504">
        <f t="shared" si="1473"/>
        <v>0</v>
      </c>
      <c r="H575" s="505"/>
      <c r="I575" s="553">
        <v>18</v>
      </c>
      <c r="J575" s="554"/>
      <c r="K575" s="129">
        <v>0</v>
      </c>
      <c r="L575" s="129">
        <v>29</v>
      </c>
      <c r="M575" s="129">
        <v>0</v>
      </c>
      <c r="N575" s="129"/>
      <c r="O575" s="129"/>
      <c r="P575" s="129"/>
      <c r="Q575" s="129"/>
      <c r="R575" s="129"/>
      <c r="S575" s="129"/>
      <c r="T575" s="129"/>
      <c r="U575" s="129"/>
      <c r="V575" s="117" t="str">
        <f t="shared" si="1470"/>
        <v>TC3115-13</v>
      </c>
      <c r="W575" s="432" t="str">
        <f t="shared" si="1471"/>
        <v xml:space="preserve">Автомашины механик </v>
      </c>
      <c r="X575" s="432"/>
      <c r="Y575" s="432"/>
      <c r="Z575" s="184">
        <f t="shared" si="1440"/>
        <v>559</v>
      </c>
      <c r="AA575" s="135"/>
      <c r="AB575" s="135"/>
      <c r="AC575" s="45">
        <f t="shared" si="1466"/>
        <v>18</v>
      </c>
      <c r="AD575" s="45">
        <f t="shared" si="1467"/>
        <v>0</v>
      </c>
      <c r="AE575" s="115">
        <v>18</v>
      </c>
      <c r="AF575" s="115">
        <v>0</v>
      </c>
      <c r="AG575" s="115">
        <v>0</v>
      </c>
      <c r="AH575" s="115">
        <v>0</v>
      </c>
      <c r="AI575" s="115"/>
      <c r="AJ575" s="115"/>
      <c r="AK575" s="86">
        <f t="shared" si="1468"/>
        <v>0</v>
      </c>
      <c r="AL575" s="86">
        <f t="shared" si="1469"/>
        <v>0</v>
      </c>
      <c r="AM575" s="42"/>
      <c r="AN575" s="42"/>
      <c r="AO575" s="42"/>
      <c r="AP575" s="258"/>
    </row>
    <row r="576" spans="1:42" s="92" customFormat="1">
      <c r="A576" s="247" t="s">
        <v>625</v>
      </c>
      <c r="B576" s="455" t="s">
        <v>275</v>
      </c>
      <c r="C576" s="456"/>
      <c r="D576" s="218">
        <f t="shared" si="1445"/>
        <v>560</v>
      </c>
      <c r="E576" s="504">
        <f t="shared" si="1472"/>
        <v>36</v>
      </c>
      <c r="F576" s="505"/>
      <c r="G576" s="504">
        <f t="shared" si="1473"/>
        <v>35</v>
      </c>
      <c r="H576" s="505"/>
      <c r="I576" s="502">
        <v>21</v>
      </c>
      <c r="J576" s="503"/>
      <c r="K576" s="129">
        <v>20</v>
      </c>
      <c r="L576" s="129">
        <v>15</v>
      </c>
      <c r="M576" s="129">
        <v>15</v>
      </c>
      <c r="N576" s="129"/>
      <c r="O576" s="129"/>
      <c r="P576" s="129"/>
      <c r="Q576" s="129"/>
      <c r="R576" s="129"/>
      <c r="S576" s="129"/>
      <c r="T576" s="129"/>
      <c r="U576" s="129"/>
      <c r="V576" s="117" t="str">
        <f t="shared" si="1470"/>
        <v>IE3432-11</v>
      </c>
      <c r="W576" s="432" t="str">
        <f t="shared" si="1471"/>
        <v>Хувцасны загвар зохион бүтээгч</v>
      </c>
      <c r="X576" s="432"/>
      <c r="Y576" s="432"/>
      <c r="Z576" s="184">
        <f t="shared" si="1440"/>
        <v>560</v>
      </c>
      <c r="AA576" s="135"/>
      <c r="AB576" s="135"/>
      <c r="AC576" s="45">
        <f t="shared" si="1466"/>
        <v>27</v>
      </c>
      <c r="AD576" s="45">
        <f t="shared" si="1467"/>
        <v>26</v>
      </c>
      <c r="AE576" s="129">
        <v>27</v>
      </c>
      <c r="AF576" s="129">
        <v>26</v>
      </c>
      <c r="AG576" s="129"/>
      <c r="AH576" s="129"/>
      <c r="AI576" s="129"/>
      <c r="AJ576" s="129"/>
      <c r="AK576" s="86">
        <f t="shared" si="1468"/>
        <v>0</v>
      </c>
      <c r="AL576" s="86">
        <f t="shared" si="1469"/>
        <v>0</v>
      </c>
      <c r="AM576" s="42"/>
      <c r="AN576" s="42"/>
      <c r="AO576" s="42"/>
      <c r="AP576" s="258"/>
    </row>
    <row r="577" spans="1:42" s="92" customFormat="1">
      <c r="A577" s="247" t="s">
        <v>636</v>
      </c>
      <c r="B577" s="455" t="s">
        <v>406</v>
      </c>
      <c r="C577" s="456"/>
      <c r="D577" s="218">
        <f t="shared" si="1445"/>
        <v>561</v>
      </c>
      <c r="E577" s="504">
        <f t="shared" si="1472"/>
        <v>17</v>
      </c>
      <c r="F577" s="505"/>
      <c r="G577" s="504">
        <f t="shared" si="1473"/>
        <v>10</v>
      </c>
      <c r="H577" s="505"/>
      <c r="I577" s="502">
        <v>17</v>
      </c>
      <c r="J577" s="503"/>
      <c r="K577" s="129">
        <v>10</v>
      </c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17" t="str">
        <f t="shared" si="1470"/>
        <v>IT3512-15</v>
      </c>
      <c r="W577" s="432" t="str">
        <f t="shared" si="1471"/>
        <v>График дизайнч</v>
      </c>
      <c r="X577" s="432"/>
      <c r="Y577" s="432"/>
      <c r="Z577" s="184">
        <f t="shared" si="1440"/>
        <v>561</v>
      </c>
      <c r="AA577" s="135"/>
      <c r="AB577" s="135"/>
      <c r="AC577" s="45">
        <f t="shared" si="1466"/>
        <v>3</v>
      </c>
      <c r="AD577" s="45">
        <f t="shared" si="1467"/>
        <v>2</v>
      </c>
      <c r="AE577" s="129">
        <v>3</v>
      </c>
      <c r="AF577" s="129">
        <v>2</v>
      </c>
      <c r="AG577" s="129"/>
      <c r="AH577" s="129"/>
      <c r="AI577" s="129"/>
      <c r="AJ577" s="129"/>
      <c r="AK577" s="86">
        <f t="shared" si="1468"/>
        <v>0</v>
      </c>
      <c r="AL577" s="86">
        <f t="shared" si="1469"/>
        <v>0</v>
      </c>
      <c r="AM577" s="42"/>
      <c r="AN577" s="42"/>
      <c r="AO577" s="42"/>
      <c r="AP577" s="258"/>
    </row>
    <row r="578" spans="1:42" s="92" customFormat="1">
      <c r="A578" s="247" t="s">
        <v>637</v>
      </c>
      <c r="B578" s="455" t="s">
        <v>407</v>
      </c>
      <c r="C578" s="456"/>
      <c r="D578" s="218">
        <f t="shared" si="1445"/>
        <v>562</v>
      </c>
      <c r="E578" s="504">
        <f t="shared" si="1472"/>
        <v>9</v>
      </c>
      <c r="F578" s="505"/>
      <c r="G578" s="504">
        <f t="shared" si="1473"/>
        <v>5</v>
      </c>
      <c r="H578" s="505"/>
      <c r="I578" s="502"/>
      <c r="J578" s="503"/>
      <c r="K578" s="129"/>
      <c r="L578" s="129">
        <v>9</v>
      </c>
      <c r="M578" s="129">
        <v>5</v>
      </c>
      <c r="N578" s="129"/>
      <c r="O578" s="129"/>
      <c r="P578" s="129"/>
      <c r="Q578" s="129"/>
      <c r="R578" s="129"/>
      <c r="S578" s="129"/>
      <c r="T578" s="129"/>
      <c r="U578" s="129"/>
      <c r="V578" s="117" t="str">
        <f t="shared" si="1470"/>
        <v>IT3511-13</v>
      </c>
      <c r="W578" s="432" t="str">
        <f t="shared" si="1471"/>
        <v>Мэдээллийн технологич</v>
      </c>
      <c r="X578" s="432"/>
      <c r="Y578" s="432"/>
      <c r="Z578" s="184">
        <f t="shared" si="1440"/>
        <v>562</v>
      </c>
      <c r="AA578" s="135"/>
      <c r="AB578" s="135"/>
      <c r="AC578" s="45">
        <f t="shared" si="1466"/>
        <v>3</v>
      </c>
      <c r="AD578" s="45">
        <f t="shared" si="1467"/>
        <v>2</v>
      </c>
      <c r="AE578" s="129">
        <v>3</v>
      </c>
      <c r="AF578" s="129">
        <v>2</v>
      </c>
      <c r="AG578" s="129"/>
      <c r="AH578" s="129"/>
      <c r="AI578" s="129"/>
      <c r="AJ578" s="129"/>
      <c r="AK578" s="86">
        <f t="shared" si="1468"/>
        <v>0</v>
      </c>
      <c r="AL578" s="86">
        <f t="shared" si="1469"/>
        <v>0</v>
      </c>
      <c r="AM578" s="42"/>
      <c r="AN578" s="42"/>
      <c r="AO578" s="42"/>
      <c r="AP578" s="258"/>
    </row>
    <row r="579" spans="1:42" s="92" customFormat="1">
      <c r="A579" s="247" t="s">
        <v>626</v>
      </c>
      <c r="B579" s="455" t="s">
        <v>408</v>
      </c>
      <c r="C579" s="456"/>
      <c r="D579" s="218">
        <f t="shared" si="1445"/>
        <v>563</v>
      </c>
      <c r="E579" s="504">
        <f t="shared" si="1472"/>
        <v>8</v>
      </c>
      <c r="F579" s="505"/>
      <c r="G579" s="504">
        <f t="shared" si="1473"/>
        <v>5</v>
      </c>
      <c r="H579" s="505"/>
      <c r="I579" s="502"/>
      <c r="J579" s="503"/>
      <c r="K579" s="129"/>
      <c r="L579" s="129">
        <v>8</v>
      </c>
      <c r="M579" s="129">
        <v>5</v>
      </c>
      <c r="N579" s="129"/>
      <c r="O579" s="129"/>
      <c r="P579" s="129"/>
      <c r="Q579" s="129"/>
      <c r="R579" s="129"/>
      <c r="S579" s="129"/>
      <c r="T579" s="129"/>
      <c r="U579" s="129"/>
      <c r="V579" s="117" t="str">
        <f t="shared" si="1470"/>
        <v>ET2643-28</v>
      </c>
      <c r="W579" s="432" t="str">
        <f t="shared" si="1471"/>
        <v>Техникийн солонгос хэлний орчуулагч</v>
      </c>
      <c r="X579" s="432"/>
      <c r="Y579" s="432"/>
      <c r="Z579" s="184">
        <f t="shared" si="1440"/>
        <v>563</v>
      </c>
      <c r="AA579" s="135"/>
      <c r="AB579" s="135"/>
      <c r="AC579" s="45">
        <f t="shared" si="1466"/>
        <v>7</v>
      </c>
      <c r="AD579" s="45">
        <f t="shared" si="1467"/>
        <v>4</v>
      </c>
      <c r="AE579" s="129">
        <v>7</v>
      </c>
      <c r="AF579" s="129">
        <v>4</v>
      </c>
      <c r="AG579" s="129"/>
      <c r="AH579" s="129"/>
      <c r="AI579" s="129"/>
      <c r="AJ579" s="129"/>
      <c r="AK579" s="86">
        <f t="shared" si="1468"/>
        <v>0</v>
      </c>
      <c r="AL579" s="86">
        <f t="shared" si="1469"/>
        <v>0</v>
      </c>
      <c r="AM579" s="42"/>
      <c r="AN579" s="42"/>
      <c r="AO579" s="42"/>
      <c r="AP579" s="258"/>
    </row>
    <row r="580" spans="1:42" s="92" customFormat="1">
      <c r="A580" s="247" t="s">
        <v>621</v>
      </c>
      <c r="B580" s="455" t="s">
        <v>409</v>
      </c>
      <c r="C580" s="456"/>
      <c r="D580" s="218">
        <f t="shared" si="1445"/>
        <v>564</v>
      </c>
      <c r="E580" s="504">
        <f t="shared" si="1472"/>
        <v>19</v>
      </c>
      <c r="F580" s="505"/>
      <c r="G580" s="504">
        <f t="shared" si="1473"/>
        <v>0</v>
      </c>
      <c r="H580" s="505"/>
      <c r="I580" s="502">
        <v>15</v>
      </c>
      <c r="J580" s="503"/>
      <c r="K580" s="129">
        <v>0</v>
      </c>
      <c r="L580" s="218">
        <v>4</v>
      </c>
      <c r="M580" s="218">
        <v>0</v>
      </c>
      <c r="N580" s="129"/>
      <c r="O580" s="129"/>
      <c r="P580" s="129"/>
      <c r="Q580" s="129"/>
      <c r="R580" s="129"/>
      <c r="S580" s="129"/>
      <c r="T580" s="129"/>
      <c r="U580" s="129"/>
      <c r="V580" s="117" t="str">
        <f t="shared" si="1470"/>
        <v>CF3115-59</v>
      </c>
      <c r="W580" s="432" t="str">
        <f t="shared" si="1471"/>
        <v>Инженерийн байгууламжийн технологийн техникч</v>
      </c>
      <c r="X580" s="432"/>
      <c r="Y580" s="432"/>
      <c r="Z580" s="184">
        <f t="shared" si="1440"/>
        <v>564</v>
      </c>
      <c r="AA580" s="135"/>
      <c r="AB580" s="135"/>
      <c r="AC580" s="45">
        <f t="shared" si="1466"/>
        <v>10</v>
      </c>
      <c r="AD580" s="45">
        <f t="shared" si="1467"/>
        <v>0</v>
      </c>
      <c r="AE580" s="129">
        <v>10</v>
      </c>
      <c r="AF580" s="129">
        <v>0</v>
      </c>
      <c r="AG580" s="129"/>
      <c r="AH580" s="129"/>
      <c r="AI580" s="129"/>
      <c r="AJ580" s="129"/>
      <c r="AK580" s="86">
        <f t="shared" si="1468"/>
        <v>0</v>
      </c>
      <c r="AL580" s="86">
        <f t="shared" si="1469"/>
        <v>0</v>
      </c>
      <c r="AM580" s="42"/>
      <c r="AN580" s="42"/>
      <c r="AO580" s="42"/>
      <c r="AP580" s="258"/>
    </row>
    <row r="581" spans="1:42" s="92" customFormat="1">
      <c r="A581" s="247" t="s">
        <v>616</v>
      </c>
      <c r="B581" s="455" t="s">
        <v>410</v>
      </c>
      <c r="C581" s="456"/>
      <c r="D581" s="218">
        <f t="shared" si="1445"/>
        <v>565</v>
      </c>
      <c r="E581" s="504">
        <f t="shared" si="1472"/>
        <v>6</v>
      </c>
      <c r="F581" s="505"/>
      <c r="G581" s="504">
        <f t="shared" si="1473"/>
        <v>4</v>
      </c>
      <c r="H581" s="505"/>
      <c r="I581" s="502"/>
      <c r="J581" s="503"/>
      <c r="K581" s="129"/>
      <c r="L581" s="129">
        <v>6</v>
      </c>
      <c r="M581" s="129">
        <v>4</v>
      </c>
      <c r="N581" s="129"/>
      <c r="O581" s="129"/>
      <c r="P581" s="129"/>
      <c r="Q581" s="129"/>
      <c r="R581" s="129"/>
      <c r="S581" s="129"/>
      <c r="T581" s="129"/>
      <c r="U581" s="129"/>
      <c r="V581" s="117" t="str">
        <f t="shared" si="1470"/>
        <v>AD3432-18</v>
      </c>
      <c r="W581" s="432" t="str">
        <f t="shared" si="1471"/>
        <v>Интерьер дизайнч</v>
      </c>
      <c r="X581" s="432"/>
      <c r="Y581" s="432"/>
      <c r="Z581" s="184">
        <f t="shared" si="1440"/>
        <v>565</v>
      </c>
      <c r="AA581" s="135"/>
      <c r="AB581" s="135"/>
      <c r="AC581" s="45">
        <f t="shared" si="1466"/>
        <v>5</v>
      </c>
      <c r="AD581" s="45">
        <f t="shared" si="1467"/>
        <v>3</v>
      </c>
      <c r="AE581" s="129">
        <v>5</v>
      </c>
      <c r="AF581" s="129">
        <v>3</v>
      </c>
      <c r="AG581" s="129"/>
      <c r="AH581" s="129"/>
      <c r="AI581" s="129"/>
      <c r="AJ581" s="129"/>
      <c r="AK581" s="86">
        <f t="shared" si="1468"/>
        <v>0</v>
      </c>
      <c r="AL581" s="86">
        <f t="shared" si="1469"/>
        <v>0</v>
      </c>
      <c r="AM581" s="42"/>
      <c r="AN581" s="42"/>
      <c r="AO581" s="42"/>
      <c r="AP581" s="258"/>
    </row>
    <row r="582" spans="1:42" s="92" customFormat="1">
      <c r="A582" s="247" t="s">
        <v>318</v>
      </c>
      <c r="B582" s="455" t="s">
        <v>319</v>
      </c>
      <c r="C582" s="456"/>
      <c r="D582" s="218">
        <f t="shared" si="1445"/>
        <v>566</v>
      </c>
      <c r="E582" s="504">
        <f t="shared" si="1472"/>
        <v>10</v>
      </c>
      <c r="F582" s="505"/>
      <c r="G582" s="504">
        <f t="shared" si="1473"/>
        <v>1</v>
      </c>
      <c r="H582" s="505"/>
      <c r="I582" s="502"/>
      <c r="J582" s="503"/>
      <c r="K582" s="129"/>
      <c r="L582" s="129">
        <v>10</v>
      </c>
      <c r="M582" s="129">
        <v>1</v>
      </c>
      <c r="N582" s="129"/>
      <c r="O582" s="129"/>
      <c r="P582" s="129"/>
      <c r="Q582" s="129"/>
      <c r="R582" s="129"/>
      <c r="S582" s="129"/>
      <c r="T582" s="129"/>
      <c r="U582" s="129"/>
      <c r="V582" s="117" t="str">
        <f t="shared" si="1470"/>
        <v>IC3513-17</v>
      </c>
      <c r="W582" s="432" t="str">
        <f t="shared" si="1471"/>
        <v>Компьютерийн сүлжээний техникч</v>
      </c>
      <c r="X582" s="432"/>
      <c r="Y582" s="432"/>
      <c r="Z582" s="184">
        <f t="shared" si="1440"/>
        <v>566</v>
      </c>
      <c r="AA582" s="135"/>
      <c r="AB582" s="135"/>
      <c r="AC582" s="45">
        <f t="shared" si="1466"/>
        <v>7</v>
      </c>
      <c r="AD582" s="45">
        <f t="shared" si="1467"/>
        <v>0</v>
      </c>
      <c r="AE582" s="129">
        <v>7</v>
      </c>
      <c r="AF582" s="129">
        <v>0</v>
      </c>
      <c r="AG582" s="129"/>
      <c r="AH582" s="129"/>
      <c r="AI582" s="129"/>
      <c r="AJ582" s="129"/>
      <c r="AK582" s="86">
        <f t="shared" si="1468"/>
        <v>0</v>
      </c>
      <c r="AL582" s="86">
        <f t="shared" si="1469"/>
        <v>0</v>
      </c>
      <c r="AM582" s="42"/>
      <c r="AN582" s="42"/>
      <c r="AO582" s="42"/>
      <c r="AP582" s="258"/>
    </row>
    <row r="583" spans="1:42" s="92" customFormat="1">
      <c r="A583" s="107" t="s">
        <v>196</v>
      </c>
      <c r="B583" s="513" t="s">
        <v>197</v>
      </c>
      <c r="C583" s="514"/>
      <c r="D583" s="218">
        <f t="shared" si="1445"/>
        <v>567</v>
      </c>
      <c r="E583" s="504">
        <f t="shared" si="1472"/>
        <v>18</v>
      </c>
      <c r="F583" s="505"/>
      <c r="G583" s="504">
        <f t="shared" si="1473"/>
        <v>0</v>
      </c>
      <c r="H583" s="505"/>
      <c r="I583" s="502"/>
      <c r="J583" s="503"/>
      <c r="K583" s="129"/>
      <c r="L583" s="129">
        <v>18</v>
      </c>
      <c r="M583" s="129">
        <v>0</v>
      </c>
      <c r="N583" s="129"/>
      <c r="O583" s="129"/>
      <c r="P583" s="129"/>
      <c r="Q583" s="129"/>
      <c r="R583" s="129"/>
      <c r="S583" s="129"/>
      <c r="T583" s="129"/>
      <c r="U583" s="129"/>
      <c r="V583" s="117" t="str">
        <f t="shared" si="1470"/>
        <v>IM3113-17</v>
      </c>
      <c r="W583" s="432" t="str">
        <f t="shared" si="1471"/>
        <v>Цахилгааны техникч</v>
      </c>
      <c r="X583" s="432"/>
      <c r="Y583" s="432"/>
      <c r="Z583" s="184">
        <f t="shared" si="1440"/>
        <v>567</v>
      </c>
      <c r="AA583" s="135"/>
      <c r="AB583" s="135"/>
      <c r="AC583" s="45">
        <f t="shared" si="1466"/>
        <v>10</v>
      </c>
      <c r="AD583" s="45">
        <f t="shared" si="1467"/>
        <v>0</v>
      </c>
      <c r="AE583" s="129">
        <v>10</v>
      </c>
      <c r="AF583" s="129">
        <v>0</v>
      </c>
      <c r="AG583" s="129"/>
      <c r="AH583" s="129"/>
      <c r="AI583" s="129"/>
      <c r="AJ583" s="129"/>
      <c r="AK583" s="86">
        <f t="shared" si="1468"/>
        <v>0</v>
      </c>
      <c r="AL583" s="86">
        <f t="shared" si="1469"/>
        <v>0</v>
      </c>
      <c r="AM583" s="42"/>
      <c r="AN583" s="42"/>
      <c r="AO583" s="42"/>
      <c r="AP583" s="258"/>
    </row>
    <row r="584" spans="1:42" s="92" customFormat="1" ht="12.75" customHeight="1">
      <c r="A584" s="107" t="s">
        <v>192</v>
      </c>
      <c r="B584" s="513" t="s">
        <v>193</v>
      </c>
      <c r="C584" s="514"/>
      <c r="D584" s="218">
        <f t="shared" si="1445"/>
        <v>568</v>
      </c>
      <c r="E584" s="504">
        <f t="shared" si="1472"/>
        <v>27</v>
      </c>
      <c r="F584" s="505"/>
      <c r="G584" s="504">
        <f t="shared" si="1473"/>
        <v>0</v>
      </c>
      <c r="H584" s="505"/>
      <c r="I584" s="502"/>
      <c r="J584" s="503"/>
      <c r="K584" s="129"/>
      <c r="L584" s="129"/>
      <c r="M584" s="129"/>
      <c r="N584" s="129">
        <v>27</v>
      </c>
      <c r="O584" s="129"/>
      <c r="P584" s="129"/>
      <c r="Q584" s="129"/>
      <c r="R584" s="129"/>
      <c r="S584" s="129"/>
      <c r="T584" s="129"/>
      <c r="U584" s="129"/>
      <c r="V584" s="117" t="str">
        <f t="shared" si="1470"/>
        <v>MT8111-35</v>
      </c>
      <c r="W584" s="432" t="str">
        <f t="shared" si="1471"/>
        <v>Хүнд машин механизмын оператор</v>
      </c>
      <c r="X584" s="432"/>
      <c r="Y584" s="432"/>
      <c r="Z584" s="184">
        <f t="shared" si="1440"/>
        <v>568</v>
      </c>
      <c r="AA584" s="135"/>
      <c r="AB584" s="135"/>
      <c r="AC584" s="45">
        <f t="shared" si="1466"/>
        <v>7</v>
      </c>
      <c r="AD584" s="45">
        <f t="shared" si="1467"/>
        <v>0</v>
      </c>
      <c r="AE584" s="129"/>
      <c r="AF584" s="129"/>
      <c r="AG584" s="129"/>
      <c r="AH584" s="129"/>
      <c r="AI584" s="129">
        <v>7</v>
      </c>
      <c r="AJ584" s="129">
        <v>0</v>
      </c>
      <c r="AK584" s="86">
        <f t="shared" si="1468"/>
        <v>0</v>
      </c>
      <c r="AL584" s="86">
        <f t="shared" si="1469"/>
        <v>0</v>
      </c>
      <c r="AM584" s="42"/>
      <c r="AN584" s="42"/>
      <c r="AO584" s="42"/>
      <c r="AP584" s="258"/>
    </row>
    <row r="585" spans="1:42" s="92" customFormat="1">
      <c r="A585" s="216" t="s">
        <v>188</v>
      </c>
      <c r="B585" s="511" t="s">
        <v>189</v>
      </c>
      <c r="C585" s="512"/>
      <c r="D585" s="218">
        <f t="shared" si="1445"/>
        <v>569</v>
      </c>
      <c r="E585" s="504">
        <f t="shared" si="1472"/>
        <v>17</v>
      </c>
      <c r="F585" s="505"/>
      <c r="G585" s="504">
        <f t="shared" si="1473"/>
        <v>5</v>
      </c>
      <c r="H585" s="505"/>
      <c r="I585" s="502"/>
      <c r="J585" s="503"/>
      <c r="K585" s="129"/>
      <c r="L585" s="129"/>
      <c r="M585" s="129"/>
      <c r="N585" s="129">
        <v>17</v>
      </c>
      <c r="O585" s="129">
        <v>5</v>
      </c>
      <c r="P585" s="129"/>
      <c r="Q585" s="129"/>
      <c r="R585" s="129"/>
      <c r="S585" s="129"/>
      <c r="T585" s="129"/>
      <c r="U585" s="129"/>
      <c r="V585" s="117" t="str">
        <f t="shared" si="1470"/>
        <v>CF7411-12</v>
      </c>
      <c r="W585" s="432" t="str">
        <f t="shared" si="1471"/>
        <v>Барилгын цахилгаанчин</v>
      </c>
      <c r="X585" s="432"/>
      <c r="Y585" s="432"/>
      <c r="Z585" s="184">
        <f t="shared" si="1440"/>
        <v>569</v>
      </c>
      <c r="AA585" s="135"/>
      <c r="AB585" s="135"/>
      <c r="AC585" s="45">
        <f t="shared" ref="AC585:AC586" si="1474">+AE585+AG585+AI585</f>
        <v>6</v>
      </c>
      <c r="AD585" s="45">
        <f t="shared" ref="AD585:AD586" si="1475">+AF585+AH585+AJ585</f>
        <v>1</v>
      </c>
      <c r="AE585" s="129"/>
      <c r="AF585" s="129"/>
      <c r="AG585" s="129"/>
      <c r="AH585" s="129"/>
      <c r="AI585" s="129">
        <v>6</v>
      </c>
      <c r="AJ585" s="129">
        <v>1</v>
      </c>
      <c r="AK585" s="86">
        <f t="shared" ref="AK585:AK586" si="1476">+AM585+AO585</f>
        <v>0</v>
      </c>
      <c r="AL585" s="86">
        <f t="shared" ref="AL585:AL586" si="1477">+AN585+AP585</f>
        <v>0</v>
      </c>
      <c r="AM585" s="42"/>
      <c r="AN585" s="42"/>
      <c r="AO585" s="42"/>
      <c r="AP585" s="258"/>
    </row>
    <row r="586" spans="1:42" s="92" customFormat="1">
      <c r="A586" s="247" t="s">
        <v>638</v>
      </c>
      <c r="B586" s="455" t="s">
        <v>411</v>
      </c>
      <c r="C586" s="456"/>
      <c r="D586" s="218">
        <f t="shared" si="1445"/>
        <v>570</v>
      </c>
      <c r="E586" s="504">
        <f t="shared" si="1472"/>
        <v>11</v>
      </c>
      <c r="F586" s="505"/>
      <c r="G586" s="504">
        <f t="shared" si="1473"/>
        <v>11</v>
      </c>
      <c r="H586" s="505"/>
      <c r="I586" s="502"/>
      <c r="J586" s="503"/>
      <c r="K586" s="129"/>
      <c r="L586" s="129"/>
      <c r="M586" s="129"/>
      <c r="N586" s="129">
        <v>11</v>
      </c>
      <c r="O586" s="129">
        <v>11</v>
      </c>
      <c r="P586" s="129"/>
      <c r="Q586" s="129"/>
      <c r="R586" s="129"/>
      <c r="S586" s="129"/>
      <c r="T586" s="129"/>
      <c r="U586" s="129"/>
      <c r="V586" s="117" t="str">
        <f t="shared" si="1470"/>
        <v>IE8152-34</v>
      </c>
      <c r="W586" s="432" t="str">
        <f t="shared" si="1471"/>
        <v>Кеттельчин</v>
      </c>
      <c r="X586" s="432"/>
      <c r="Y586" s="432"/>
      <c r="Z586" s="184">
        <f t="shared" si="1440"/>
        <v>570</v>
      </c>
      <c r="AA586" s="135"/>
      <c r="AB586" s="135"/>
      <c r="AC586" s="45">
        <f t="shared" si="1474"/>
        <v>5</v>
      </c>
      <c r="AD586" s="45">
        <f t="shared" si="1475"/>
        <v>5</v>
      </c>
      <c r="AE586" s="129"/>
      <c r="AF586" s="129"/>
      <c r="AG586" s="129"/>
      <c r="AH586" s="129"/>
      <c r="AI586" s="129">
        <v>5</v>
      </c>
      <c r="AJ586" s="129">
        <v>5</v>
      </c>
      <c r="AK586" s="86">
        <f t="shared" si="1476"/>
        <v>0</v>
      </c>
      <c r="AL586" s="86">
        <f t="shared" si="1477"/>
        <v>0</v>
      </c>
      <c r="AM586" s="42"/>
      <c r="AN586" s="42"/>
      <c r="AO586" s="42"/>
      <c r="AP586" s="258"/>
    </row>
    <row r="587" spans="1:42" s="87" customFormat="1">
      <c r="A587" s="527" t="s">
        <v>573</v>
      </c>
      <c r="B587" s="528"/>
      <c r="C587" s="529"/>
      <c r="D587" s="250">
        <f t="shared" si="1445"/>
        <v>571</v>
      </c>
      <c r="E587" s="530">
        <f>SUM(E588:F601)</f>
        <v>265</v>
      </c>
      <c r="F587" s="531"/>
      <c r="G587" s="530">
        <f t="shared" ref="G587" si="1478">SUM(G588:H601)</f>
        <v>116</v>
      </c>
      <c r="H587" s="531"/>
      <c r="I587" s="530">
        <f t="shared" ref="I587" si="1479">SUM(I588:J601)</f>
        <v>0</v>
      </c>
      <c r="J587" s="531"/>
      <c r="K587" s="170">
        <f>SUM(K588:K601)</f>
        <v>0</v>
      </c>
      <c r="L587" s="170">
        <f t="shared" ref="L587:U587" si="1480">SUM(L588:L601)</f>
        <v>0</v>
      </c>
      <c r="M587" s="170">
        <f t="shared" si="1480"/>
        <v>0</v>
      </c>
      <c r="N587" s="170">
        <f t="shared" si="1480"/>
        <v>79</v>
      </c>
      <c r="O587" s="170">
        <f t="shared" si="1480"/>
        <v>48</v>
      </c>
      <c r="P587" s="170">
        <f t="shared" si="1480"/>
        <v>166</v>
      </c>
      <c r="Q587" s="170">
        <f t="shared" si="1480"/>
        <v>49</v>
      </c>
      <c r="R587" s="170">
        <f t="shared" si="1480"/>
        <v>20</v>
      </c>
      <c r="S587" s="170">
        <f t="shared" si="1480"/>
        <v>19</v>
      </c>
      <c r="T587" s="170">
        <f t="shared" si="1480"/>
        <v>0</v>
      </c>
      <c r="U587" s="170">
        <f t="shared" si="1480"/>
        <v>0</v>
      </c>
      <c r="V587" s="535" t="str">
        <f t="shared" si="1236"/>
        <v>52.Налайх дүүрэг дэх политехник коллеж</v>
      </c>
      <c r="W587" s="536"/>
      <c r="X587" s="536"/>
      <c r="Y587" s="537"/>
      <c r="Z587" s="256">
        <f t="shared" si="1440"/>
        <v>571</v>
      </c>
      <c r="AA587" s="170">
        <f>SUM(AA588:AA601)</f>
        <v>0</v>
      </c>
      <c r="AB587" s="170">
        <f t="shared" ref="AB587" si="1481">SUM(AB588:AB601)</f>
        <v>0</v>
      </c>
      <c r="AC587" s="170">
        <f t="shared" ref="AC587" si="1482">SUM(AC588:AC601)</f>
        <v>136</v>
      </c>
      <c r="AD587" s="170">
        <f t="shared" ref="AD587" si="1483">SUM(AD588:AD601)</f>
        <v>46</v>
      </c>
      <c r="AE587" s="170">
        <f t="shared" ref="AE587" si="1484">SUM(AE588:AE601)</f>
        <v>0</v>
      </c>
      <c r="AF587" s="170">
        <f t="shared" ref="AF587" si="1485">SUM(AF588:AF601)</f>
        <v>0</v>
      </c>
      <c r="AG587" s="170">
        <f t="shared" ref="AG587" si="1486">SUM(AG588:AG601)</f>
        <v>136</v>
      </c>
      <c r="AH587" s="170">
        <f t="shared" ref="AH587" si="1487">SUM(AH588:AH601)</f>
        <v>46</v>
      </c>
      <c r="AI587" s="170">
        <f t="shared" ref="AI587" si="1488">SUM(AI588:AI601)</f>
        <v>0</v>
      </c>
      <c r="AJ587" s="170">
        <f t="shared" ref="AJ587" si="1489">SUM(AJ588:AJ601)</f>
        <v>0</v>
      </c>
      <c r="AK587" s="170">
        <f t="shared" ref="AK587" si="1490">SUM(AK588:AK601)</f>
        <v>38</v>
      </c>
      <c r="AL587" s="170">
        <f>SUM(AL588:AL601)</f>
        <v>8</v>
      </c>
      <c r="AM587" s="170">
        <f t="shared" ref="AM587" si="1491">SUM(AM588:AM601)</f>
        <v>29</v>
      </c>
      <c r="AN587" s="170">
        <f t="shared" ref="AN587" si="1492">SUM(AN588:AN601)</f>
        <v>7</v>
      </c>
      <c r="AO587" s="170">
        <f t="shared" ref="AO587" si="1493">SUM(AO588:AO601)</f>
        <v>9</v>
      </c>
      <c r="AP587" s="211">
        <f t="shared" ref="AP587" si="1494">SUM(AP588:AP601)</f>
        <v>1</v>
      </c>
    </row>
    <row r="588" spans="1:42" s="92" customFormat="1" ht="12.75" customHeight="1">
      <c r="A588" s="113" t="s">
        <v>186</v>
      </c>
      <c r="B588" s="513" t="s">
        <v>254</v>
      </c>
      <c r="C588" s="514"/>
      <c r="D588" s="218">
        <f t="shared" si="1445"/>
        <v>572</v>
      </c>
      <c r="E588" s="504">
        <f t="shared" si="1450"/>
        <v>31</v>
      </c>
      <c r="F588" s="505"/>
      <c r="G588" s="504">
        <f t="shared" si="1451"/>
        <v>1</v>
      </c>
      <c r="H588" s="505"/>
      <c r="I588" s="502"/>
      <c r="J588" s="503"/>
      <c r="K588" s="129"/>
      <c r="L588" s="129"/>
      <c r="M588" s="129"/>
      <c r="N588" s="129"/>
      <c r="O588" s="129"/>
      <c r="P588" s="129">
        <v>31</v>
      </c>
      <c r="Q588" s="129">
        <v>1</v>
      </c>
      <c r="R588" s="129"/>
      <c r="S588" s="129"/>
      <c r="T588" s="129"/>
      <c r="U588" s="129"/>
      <c r="V588" s="123" t="str">
        <f>+A588</f>
        <v>MT7233-45</v>
      </c>
      <c r="W588" s="432" t="str">
        <f>+B588</f>
        <v>Хүнд машин механизмын засварчин</v>
      </c>
      <c r="X588" s="432"/>
      <c r="Y588" s="432"/>
      <c r="Z588" s="184">
        <f t="shared" si="1440"/>
        <v>572</v>
      </c>
      <c r="AA588" s="135"/>
      <c r="AB588" s="135"/>
      <c r="AC588" s="45">
        <f t="shared" ref="AC588:AC590" si="1495">+AE588+AG588+AI588</f>
        <v>24</v>
      </c>
      <c r="AD588" s="45">
        <f t="shared" ref="AD588:AD590" si="1496">+AF588+AH588+AJ588</f>
        <v>1</v>
      </c>
      <c r="AE588" s="129"/>
      <c r="AF588" s="129"/>
      <c r="AG588" s="129">
        <v>24</v>
      </c>
      <c r="AH588" s="129">
        <v>1</v>
      </c>
      <c r="AI588" s="129"/>
      <c r="AJ588" s="129"/>
      <c r="AK588" s="86">
        <f t="shared" ref="AK588:AK589" si="1497">+AM588+AO588</f>
        <v>7</v>
      </c>
      <c r="AL588" s="86">
        <f t="shared" ref="AL588:AL589" si="1498">+AN588+AP588</f>
        <v>0</v>
      </c>
      <c r="AM588" s="42">
        <v>7</v>
      </c>
      <c r="AN588" s="42"/>
      <c r="AO588" s="42"/>
      <c r="AP588" s="258"/>
    </row>
    <row r="589" spans="1:42" s="92" customFormat="1">
      <c r="A589" s="158" t="s">
        <v>426</v>
      </c>
      <c r="B589" s="545" t="s">
        <v>427</v>
      </c>
      <c r="C589" s="546"/>
      <c r="D589" s="218">
        <f t="shared" si="1445"/>
        <v>573</v>
      </c>
      <c r="E589" s="504">
        <f t="shared" si="1450"/>
        <v>9</v>
      </c>
      <c r="F589" s="505"/>
      <c r="G589" s="504">
        <f t="shared" si="1451"/>
        <v>0</v>
      </c>
      <c r="H589" s="505"/>
      <c r="I589" s="502"/>
      <c r="J589" s="503"/>
      <c r="K589" s="129"/>
      <c r="L589" s="129"/>
      <c r="M589" s="129"/>
      <c r="N589" s="129"/>
      <c r="O589" s="129"/>
      <c r="P589" s="129">
        <v>9</v>
      </c>
      <c r="Q589" s="129"/>
      <c r="R589" s="129"/>
      <c r="S589" s="129"/>
      <c r="T589" s="129"/>
      <c r="U589" s="129"/>
      <c r="V589" s="123" t="str">
        <f t="shared" ref="V589:V601" si="1499">+A589</f>
        <v>MT8111-11</v>
      </c>
      <c r="W589" s="432" t="str">
        <f t="shared" ref="W589:W601" si="1500">+B589</f>
        <v xml:space="preserve">Өрмийн машины оператор </v>
      </c>
      <c r="X589" s="432"/>
      <c r="Y589" s="432"/>
      <c r="Z589" s="184">
        <f t="shared" si="1440"/>
        <v>573</v>
      </c>
      <c r="AA589" s="135"/>
      <c r="AB589" s="135"/>
      <c r="AC589" s="45">
        <f t="shared" si="1495"/>
        <v>8</v>
      </c>
      <c r="AD589" s="45">
        <f t="shared" si="1496"/>
        <v>0</v>
      </c>
      <c r="AE589" s="129"/>
      <c r="AF589" s="129"/>
      <c r="AG589" s="129">
        <v>8</v>
      </c>
      <c r="AH589" s="129"/>
      <c r="AI589" s="129"/>
      <c r="AJ589" s="129"/>
      <c r="AK589" s="86">
        <f t="shared" si="1497"/>
        <v>0</v>
      </c>
      <c r="AL589" s="86">
        <f t="shared" si="1498"/>
        <v>0</v>
      </c>
      <c r="AM589" s="42"/>
      <c r="AN589" s="42"/>
      <c r="AO589" s="42"/>
      <c r="AP589" s="258"/>
    </row>
    <row r="590" spans="1:42" s="92" customFormat="1" ht="12.75" customHeight="1">
      <c r="A590" s="212" t="s">
        <v>192</v>
      </c>
      <c r="B590" s="513" t="s">
        <v>193</v>
      </c>
      <c r="C590" s="514"/>
      <c r="D590" s="218">
        <f t="shared" si="1445"/>
        <v>574</v>
      </c>
      <c r="E590" s="504">
        <f t="shared" ref="E590:E601" si="1501">+I590+L590+N590+P590+R590+T590+AA590</f>
        <v>21</v>
      </c>
      <c r="F590" s="505"/>
      <c r="G590" s="504">
        <f t="shared" ref="G590:G601" si="1502">+K590+M590+O590+Q590+S590+U590+AB590</f>
        <v>4</v>
      </c>
      <c r="H590" s="505"/>
      <c r="I590" s="502"/>
      <c r="J590" s="503"/>
      <c r="K590" s="129"/>
      <c r="L590" s="129"/>
      <c r="M590" s="129"/>
      <c r="N590" s="129">
        <v>21</v>
      </c>
      <c r="O590" s="129">
        <v>4</v>
      </c>
      <c r="P590" s="129"/>
      <c r="Q590" s="129"/>
      <c r="R590" s="129"/>
      <c r="S590" s="129"/>
      <c r="T590" s="129"/>
      <c r="U590" s="129"/>
      <c r="V590" s="123" t="str">
        <f t="shared" si="1499"/>
        <v>MT8111-35</v>
      </c>
      <c r="W590" s="432" t="str">
        <f t="shared" si="1500"/>
        <v>Хүнд машин механизмын оператор</v>
      </c>
      <c r="X590" s="432"/>
      <c r="Y590" s="432"/>
      <c r="Z590" s="184">
        <f t="shared" si="1440"/>
        <v>574</v>
      </c>
      <c r="AA590" s="135"/>
      <c r="AB590" s="135"/>
      <c r="AC590" s="45">
        <f t="shared" si="1495"/>
        <v>13</v>
      </c>
      <c r="AD590" s="45">
        <f t="shared" si="1496"/>
        <v>4</v>
      </c>
      <c r="AE590" s="129"/>
      <c r="AF590" s="129"/>
      <c r="AG590" s="129">
        <v>13</v>
      </c>
      <c r="AH590" s="129">
        <v>4</v>
      </c>
      <c r="AI590" s="129"/>
      <c r="AJ590" s="129"/>
      <c r="AK590" s="86">
        <f t="shared" ref="AK590:AK601" si="1503">+AM590+AO590</f>
        <v>0</v>
      </c>
      <c r="AL590" s="86">
        <f t="shared" ref="AL590:AL601" si="1504">+AN590+AP590</f>
        <v>0</v>
      </c>
      <c r="AM590" s="42"/>
      <c r="AN590" s="42"/>
      <c r="AO590" s="42"/>
      <c r="AP590" s="258"/>
    </row>
    <row r="591" spans="1:42" s="92" customFormat="1">
      <c r="A591" s="196" t="s">
        <v>185</v>
      </c>
      <c r="B591" s="511" t="s">
        <v>51</v>
      </c>
      <c r="C591" s="512"/>
      <c r="D591" s="218">
        <f t="shared" si="1445"/>
        <v>575</v>
      </c>
      <c r="E591" s="504">
        <f t="shared" si="1501"/>
        <v>40</v>
      </c>
      <c r="F591" s="505"/>
      <c r="G591" s="504">
        <f t="shared" si="1502"/>
        <v>35</v>
      </c>
      <c r="H591" s="505"/>
      <c r="I591" s="502"/>
      <c r="J591" s="503"/>
      <c r="K591" s="129"/>
      <c r="L591" s="129"/>
      <c r="M591" s="129"/>
      <c r="N591" s="129"/>
      <c r="O591" s="129"/>
      <c r="P591" s="129">
        <v>20</v>
      </c>
      <c r="Q591" s="129">
        <v>16</v>
      </c>
      <c r="R591" s="129">
        <v>20</v>
      </c>
      <c r="S591" s="129">
        <v>19</v>
      </c>
      <c r="T591" s="129"/>
      <c r="U591" s="129"/>
      <c r="V591" s="123" t="str">
        <f t="shared" si="1499"/>
        <v>IF5120-11</v>
      </c>
      <c r="W591" s="432" t="str">
        <f t="shared" si="1500"/>
        <v>Тогооч</v>
      </c>
      <c r="X591" s="432"/>
      <c r="Y591" s="432"/>
      <c r="Z591" s="184">
        <f t="shared" si="1440"/>
        <v>575</v>
      </c>
      <c r="AA591" s="135"/>
      <c r="AB591" s="135"/>
      <c r="AC591" s="45">
        <f t="shared" ref="AC591:AC601" si="1505">+AE591+AG591+AI591</f>
        <v>9</v>
      </c>
      <c r="AD591" s="45">
        <f t="shared" ref="AD591:AD601" si="1506">+AF591+AH591+AJ591</f>
        <v>9</v>
      </c>
      <c r="AE591" s="129"/>
      <c r="AF591" s="129"/>
      <c r="AG591" s="129">
        <v>9</v>
      </c>
      <c r="AH591" s="129">
        <v>9</v>
      </c>
      <c r="AI591" s="129"/>
      <c r="AJ591" s="129"/>
      <c r="AK591" s="86">
        <f t="shared" si="1503"/>
        <v>2</v>
      </c>
      <c r="AL591" s="86">
        <f t="shared" si="1504"/>
        <v>0</v>
      </c>
      <c r="AM591" s="42">
        <v>1</v>
      </c>
      <c r="AN591" s="42"/>
      <c r="AO591" s="42">
        <v>1</v>
      </c>
      <c r="AP591" s="258"/>
    </row>
    <row r="592" spans="1:42" s="92" customFormat="1" ht="12.75" customHeight="1">
      <c r="A592" s="196" t="s">
        <v>54</v>
      </c>
      <c r="B592" s="511" t="s">
        <v>50</v>
      </c>
      <c r="C592" s="512"/>
      <c r="D592" s="218">
        <f t="shared" si="1445"/>
        <v>576</v>
      </c>
      <c r="E592" s="504">
        <f t="shared" si="1501"/>
        <v>25</v>
      </c>
      <c r="F592" s="505"/>
      <c r="G592" s="504">
        <f t="shared" si="1502"/>
        <v>25</v>
      </c>
      <c r="H592" s="505"/>
      <c r="I592" s="502"/>
      <c r="J592" s="503"/>
      <c r="K592" s="129"/>
      <c r="L592" s="129"/>
      <c r="M592" s="129"/>
      <c r="N592" s="129">
        <v>25</v>
      </c>
      <c r="O592" s="129">
        <v>25</v>
      </c>
      <c r="P592" s="129"/>
      <c r="Q592" s="129"/>
      <c r="R592" s="129"/>
      <c r="S592" s="129"/>
      <c r="T592" s="129"/>
      <c r="U592" s="129"/>
      <c r="V592" s="123" t="str">
        <f t="shared" si="1499"/>
        <v>IE7533-28</v>
      </c>
      <c r="W592" s="432" t="str">
        <f t="shared" si="1500"/>
        <v>Оёмол бүтээгдэхүүний оёдолчин</v>
      </c>
      <c r="X592" s="432"/>
      <c r="Y592" s="432"/>
      <c r="Z592" s="184">
        <f t="shared" si="1440"/>
        <v>576</v>
      </c>
      <c r="AA592" s="135"/>
      <c r="AB592" s="135"/>
      <c r="AC592" s="45">
        <f t="shared" si="1505"/>
        <v>16</v>
      </c>
      <c r="AD592" s="45">
        <f t="shared" si="1506"/>
        <v>16</v>
      </c>
      <c r="AE592" s="129"/>
      <c r="AF592" s="129"/>
      <c r="AG592" s="129">
        <v>16</v>
      </c>
      <c r="AH592" s="129">
        <v>16</v>
      </c>
      <c r="AI592" s="129"/>
      <c r="AJ592" s="129"/>
      <c r="AK592" s="86">
        <f t="shared" si="1503"/>
        <v>0</v>
      </c>
      <c r="AL592" s="86">
        <f t="shared" si="1504"/>
        <v>0</v>
      </c>
      <c r="AM592" s="42"/>
      <c r="AN592" s="42"/>
      <c r="AO592" s="42"/>
      <c r="AP592" s="258"/>
    </row>
    <row r="593" spans="1:42" s="92" customFormat="1" ht="12.75" customHeight="1">
      <c r="A593" s="196" t="s">
        <v>162</v>
      </c>
      <c r="B593" s="513" t="s">
        <v>249</v>
      </c>
      <c r="C593" s="514"/>
      <c r="D593" s="218">
        <f t="shared" si="1445"/>
        <v>577</v>
      </c>
      <c r="E593" s="504">
        <f t="shared" si="1501"/>
        <v>20</v>
      </c>
      <c r="F593" s="505"/>
      <c r="G593" s="504">
        <f t="shared" si="1502"/>
        <v>16</v>
      </c>
      <c r="H593" s="505"/>
      <c r="I593" s="502"/>
      <c r="J593" s="503"/>
      <c r="K593" s="129"/>
      <c r="L593" s="129"/>
      <c r="M593" s="129"/>
      <c r="N593" s="129"/>
      <c r="O593" s="129"/>
      <c r="P593" s="129">
        <v>20</v>
      </c>
      <c r="Q593" s="129">
        <v>16</v>
      </c>
      <c r="R593" s="129"/>
      <c r="S593" s="129"/>
      <c r="T593" s="129"/>
      <c r="U593" s="129"/>
      <c r="V593" s="123" t="str">
        <f t="shared" si="1499"/>
        <v>IO7421-16</v>
      </c>
      <c r="W593" s="432" t="str">
        <f t="shared" si="1500"/>
        <v>Цахим тоног төхөөрөмжийн үйлчилгээний ажилтан</v>
      </c>
      <c r="X593" s="432"/>
      <c r="Y593" s="432"/>
      <c r="Z593" s="184">
        <f t="shared" si="1440"/>
        <v>577</v>
      </c>
      <c r="AA593" s="135"/>
      <c r="AB593" s="135"/>
      <c r="AC593" s="45">
        <f t="shared" si="1505"/>
        <v>8</v>
      </c>
      <c r="AD593" s="45">
        <f t="shared" si="1506"/>
        <v>8</v>
      </c>
      <c r="AE593" s="129"/>
      <c r="AF593" s="129"/>
      <c r="AG593" s="129">
        <v>8</v>
      </c>
      <c r="AH593" s="129">
        <v>8</v>
      </c>
      <c r="AI593" s="129"/>
      <c r="AJ593" s="129"/>
      <c r="AK593" s="86">
        <f t="shared" si="1503"/>
        <v>12</v>
      </c>
      <c r="AL593" s="86">
        <f t="shared" si="1504"/>
        <v>8</v>
      </c>
      <c r="AM593" s="42">
        <v>11</v>
      </c>
      <c r="AN593" s="42">
        <v>7</v>
      </c>
      <c r="AO593" s="42">
        <v>1</v>
      </c>
      <c r="AP593" s="258">
        <v>1</v>
      </c>
    </row>
    <row r="594" spans="1:42" s="92" customFormat="1">
      <c r="A594" s="196" t="s">
        <v>55</v>
      </c>
      <c r="B594" s="511" t="s">
        <v>175</v>
      </c>
      <c r="C594" s="512"/>
      <c r="D594" s="218">
        <f t="shared" si="1445"/>
        <v>578</v>
      </c>
      <c r="E594" s="504">
        <f t="shared" si="1501"/>
        <v>8</v>
      </c>
      <c r="F594" s="505"/>
      <c r="G594" s="504">
        <f t="shared" si="1502"/>
        <v>3</v>
      </c>
      <c r="H594" s="505"/>
      <c r="I594" s="502"/>
      <c r="J594" s="503"/>
      <c r="K594" s="129"/>
      <c r="L594" s="129"/>
      <c r="M594" s="129"/>
      <c r="N594" s="129"/>
      <c r="O594" s="129"/>
      <c r="P594" s="129">
        <v>8</v>
      </c>
      <c r="Q594" s="129">
        <v>3</v>
      </c>
      <c r="R594" s="129"/>
      <c r="S594" s="129"/>
      <c r="T594" s="129"/>
      <c r="U594" s="129"/>
      <c r="V594" s="123" t="str">
        <f t="shared" si="1499"/>
        <v>CF7123-20</v>
      </c>
      <c r="W594" s="432" t="str">
        <f t="shared" si="1500"/>
        <v>Барилгын засал-чимэглэлчин</v>
      </c>
      <c r="X594" s="432"/>
      <c r="Y594" s="432"/>
      <c r="Z594" s="184">
        <f t="shared" ref="Z594:Z657" si="1507">+D594</f>
        <v>578</v>
      </c>
      <c r="AA594" s="135"/>
      <c r="AB594" s="135"/>
      <c r="AC594" s="45">
        <f t="shared" si="1505"/>
        <v>6</v>
      </c>
      <c r="AD594" s="45">
        <f t="shared" si="1506"/>
        <v>3</v>
      </c>
      <c r="AE594" s="129"/>
      <c r="AF594" s="129"/>
      <c r="AG594" s="129">
        <v>6</v>
      </c>
      <c r="AH594" s="129">
        <v>3</v>
      </c>
      <c r="AI594" s="129"/>
      <c r="AJ594" s="129"/>
      <c r="AK594" s="86">
        <f t="shared" si="1503"/>
        <v>2</v>
      </c>
      <c r="AL594" s="86">
        <f t="shared" si="1504"/>
        <v>0</v>
      </c>
      <c r="AM594" s="42">
        <v>1</v>
      </c>
      <c r="AN594" s="42"/>
      <c r="AO594" s="42">
        <v>1</v>
      </c>
      <c r="AP594" s="258"/>
    </row>
    <row r="595" spans="1:42" s="92" customFormat="1">
      <c r="A595" s="196" t="s">
        <v>188</v>
      </c>
      <c r="B595" s="511" t="s">
        <v>189</v>
      </c>
      <c r="C595" s="512"/>
      <c r="D595" s="218">
        <f t="shared" ref="D595:D658" si="1508">+D594+1</f>
        <v>579</v>
      </c>
      <c r="E595" s="504">
        <f t="shared" si="1501"/>
        <v>9</v>
      </c>
      <c r="F595" s="505"/>
      <c r="G595" s="504">
        <f t="shared" si="1502"/>
        <v>0</v>
      </c>
      <c r="H595" s="505"/>
      <c r="I595" s="502"/>
      <c r="J595" s="503"/>
      <c r="K595" s="129"/>
      <c r="L595" s="129"/>
      <c r="M595" s="129"/>
      <c r="N595" s="129"/>
      <c r="O595" s="129"/>
      <c r="P595" s="129">
        <v>9</v>
      </c>
      <c r="Q595" s="129"/>
      <c r="R595" s="129"/>
      <c r="S595" s="129"/>
      <c r="T595" s="129"/>
      <c r="U595" s="129"/>
      <c r="V595" s="123" t="str">
        <f t="shared" si="1499"/>
        <v>CF7411-12</v>
      </c>
      <c r="W595" s="432" t="str">
        <f t="shared" si="1500"/>
        <v>Барилгын цахилгаанчин</v>
      </c>
      <c r="X595" s="432"/>
      <c r="Y595" s="432"/>
      <c r="Z595" s="184">
        <f t="shared" si="1507"/>
        <v>579</v>
      </c>
      <c r="AA595" s="135"/>
      <c r="AB595" s="135"/>
      <c r="AC595" s="45">
        <f t="shared" si="1505"/>
        <v>5</v>
      </c>
      <c r="AD595" s="45">
        <f t="shared" si="1506"/>
        <v>0</v>
      </c>
      <c r="AE595" s="129"/>
      <c r="AF595" s="129"/>
      <c r="AG595" s="129">
        <v>5</v>
      </c>
      <c r="AH595" s="129"/>
      <c r="AI595" s="129"/>
      <c r="AJ595" s="129"/>
      <c r="AK595" s="86">
        <f t="shared" si="1503"/>
        <v>3</v>
      </c>
      <c r="AL595" s="86">
        <f t="shared" si="1504"/>
        <v>0</v>
      </c>
      <c r="AM595" s="42">
        <v>2</v>
      </c>
      <c r="AN595" s="42"/>
      <c r="AO595" s="42">
        <v>1</v>
      </c>
      <c r="AP595" s="258"/>
    </row>
    <row r="596" spans="1:42" s="92" customFormat="1">
      <c r="A596" s="107" t="s">
        <v>316</v>
      </c>
      <c r="B596" s="513" t="s">
        <v>317</v>
      </c>
      <c r="C596" s="547"/>
      <c r="D596" s="218">
        <f t="shared" si="1508"/>
        <v>580</v>
      </c>
      <c r="E596" s="504">
        <f t="shared" si="1501"/>
        <v>11</v>
      </c>
      <c r="F596" s="505"/>
      <c r="G596" s="504">
        <f t="shared" si="1502"/>
        <v>7</v>
      </c>
      <c r="H596" s="505"/>
      <c r="I596" s="502"/>
      <c r="J596" s="503"/>
      <c r="K596" s="129"/>
      <c r="L596" s="129"/>
      <c r="M596" s="129"/>
      <c r="N596" s="129"/>
      <c r="O596" s="129"/>
      <c r="P596" s="129">
        <v>11</v>
      </c>
      <c r="Q596" s="129">
        <v>7</v>
      </c>
      <c r="R596" s="129"/>
      <c r="S596" s="129"/>
      <c r="T596" s="129"/>
      <c r="U596" s="129"/>
      <c r="V596" s="123" t="str">
        <f t="shared" si="1499"/>
        <v>IM7411-13</v>
      </c>
      <c r="W596" s="432" t="str">
        <f t="shared" si="1500"/>
        <v>Үйлдвэрийн цахилгаанчин</v>
      </c>
      <c r="X596" s="432"/>
      <c r="Y596" s="432"/>
      <c r="Z596" s="184">
        <f t="shared" si="1507"/>
        <v>580</v>
      </c>
      <c r="AA596" s="135"/>
      <c r="AB596" s="135"/>
      <c r="AC596" s="45">
        <f t="shared" si="1505"/>
        <v>4</v>
      </c>
      <c r="AD596" s="45">
        <f t="shared" si="1506"/>
        <v>3</v>
      </c>
      <c r="AE596" s="129"/>
      <c r="AF596" s="129"/>
      <c r="AG596" s="129">
        <v>4</v>
      </c>
      <c r="AH596" s="129">
        <v>3</v>
      </c>
      <c r="AI596" s="129"/>
      <c r="AJ596" s="129"/>
      <c r="AK596" s="86">
        <f t="shared" si="1503"/>
        <v>7</v>
      </c>
      <c r="AL596" s="86">
        <f t="shared" si="1504"/>
        <v>0</v>
      </c>
      <c r="AM596" s="42">
        <v>3</v>
      </c>
      <c r="AN596" s="42"/>
      <c r="AO596" s="42">
        <v>4</v>
      </c>
      <c r="AP596" s="258"/>
    </row>
    <row r="597" spans="1:42" s="92" customFormat="1">
      <c r="A597" s="159" t="s">
        <v>276</v>
      </c>
      <c r="B597" s="548" t="s">
        <v>277</v>
      </c>
      <c r="C597" s="549"/>
      <c r="D597" s="218">
        <f t="shared" si="1508"/>
        <v>581</v>
      </c>
      <c r="E597" s="504">
        <f t="shared" si="1501"/>
        <v>17</v>
      </c>
      <c r="F597" s="505"/>
      <c r="G597" s="504">
        <f t="shared" si="1502"/>
        <v>4</v>
      </c>
      <c r="H597" s="505"/>
      <c r="I597" s="502"/>
      <c r="J597" s="503"/>
      <c r="K597" s="129"/>
      <c r="L597" s="129"/>
      <c r="M597" s="129"/>
      <c r="N597" s="129"/>
      <c r="O597" s="129"/>
      <c r="P597" s="129">
        <v>17</v>
      </c>
      <c r="Q597" s="129">
        <v>4</v>
      </c>
      <c r="R597" s="129"/>
      <c r="S597" s="129"/>
      <c r="T597" s="129"/>
      <c r="U597" s="129"/>
      <c r="V597" s="123" t="str">
        <f t="shared" si="1499"/>
        <v>IM7411-11</v>
      </c>
      <c r="W597" s="432" t="str">
        <f t="shared" si="1500"/>
        <v>Цахилгаанчин</v>
      </c>
      <c r="X597" s="432"/>
      <c r="Y597" s="432"/>
      <c r="Z597" s="184">
        <f t="shared" si="1507"/>
        <v>581</v>
      </c>
      <c r="AA597" s="135"/>
      <c r="AB597" s="135"/>
      <c r="AC597" s="45">
        <f t="shared" si="1505"/>
        <v>15</v>
      </c>
      <c r="AD597" s="45">
        <f t="shared" si="1506"/>
        <v>2</v>
      </c>
      <c r="AE597" s="129"/>
      <c r="AF597" s="129"/>
      <c r="AG597" s="129">
        <v>15</v>
      </c>
      <c r="AH597" s="129">
        <v>2</v>
      </c>
      <c r="AI597" s="129"/>
      <c r="AJ597" s="129"/>
      <c r="AK597" s="86">
        <f t="shared" si="1503"/>
        <v>0</v>
      </c>
      <c r="AL597" s="86">
        <f t="shared" si="1504"/>
        <v>0</v>
      </c>
      <c r="AM597" s="42"/>
      <c r="AN597" s="42"/>
      <c r="AO597" s="42"/>
      <c r="AP597" s="258"/>
    </row>
    <row r="598" spans="1:42" s="92" customFormat="1">
      <c r="A598" s="196" t="s">
        <v>163</v>
      </c>
      <c r="B598" s="511" t="s">
        <v>53</v>
      </c>
      <c r="C598" s="512"/>
      <c r="D598" s="218">
        <f t="shared" si="1508"/>
        <v>582</v>
      </c>
      <c r="E598" s="504">
        <f t="shared" si="1501"/>
        <v>35</v>
      </c>
      <c r="F598" s="505"/>
      <c r="G598" s="504">
        <f t="shared" si="1502"/>
        <v>3</v>
      </c>
      <c r="H598" s="505"/>
      <c r="I598" s="502"/>
      <c r="J598" s="503"/>
      <c r="K598" s="129"/>
      <c r="L598" s="129"/>
      <c r="M598" s="129"/>
      <c r="N598" s="129">
        <v>16</v>
      </c>
      <c r="O598" s="129">
        <v>3</v>
      </c>
      <c r="P598" s="129">
        <v>19</v>
      </c>
      <c r="Q598" s="129"/>
      <c r="R598" s="129"/>
      <c r="S598" s="129"/>
      <c r="T598" s="129"/>
      <c r="U598" s="129"/>
      <c r="V598" s="123" t="str">
        <f t="shared" si="1499"/>
        <v>IM7212-14</v>
      </c>
      <c r="W598" s="432" t="str">
        <f t="shared" si="1500"/>
        <v>Гагнуурчин</v>
      </c>
      <c r="X598" s="432"/>
      <c r="Y598" s="432"/>
      <c r="Z598" s="184">
        <f t="shared" si="1507"/>
        <v>582</v>
      </c>
      <c r="AA598" s="135"/>
      <c r="AB598" s="135"/>
      <c r="AC598" s="45">
        <f t="shared" si="1505"/>
        <v>11</v>
      </c>
      <c r="AD598" s="45">
        <f t="shared" si="1506"/>
        <v>0</v>
      </c>
      <c r="AE598" s="129"/>
      <c r="AF598" s="129"/>
      <c r="AG598" s="129">
        <v>11</v>
      </c>
      <c r="AH598" s="129"/>
      <c r="AI598" s="129"/>
      <c r="AJ598" s="129"/>
      <c r="AK598" s="86">
        <f t="shared" si="1503"/>
        <v>0</v>
      </c>
      <c r="AL598" s="86">
        <f t="shared" si="1504"/>
        <v>0</v>
      </c>
      <c r="AM598" s="42"/>
      <c r="AN598" s="42"/>
      <c r="AO598" s="42"/>
      <c r="AP598" s="258"/>
    </row>
    <row r="599" spans="1:42" s="92" customFormat="1">
      <c r="A599" s="196" t="s">
        <v>57</v>
      </c>
      <c r="B599" s="511" t="s">
        <v>52</v>
      </c>
      <c r="C599" s="512"/>
      <c r="D599" s="218">
        <f t="shared" si="1508"/>
        <v>583</v>
      </c>
      <c r="E599" s="504">
        <f t="shared" si="1501"/>
        <v>7</v>
      </c>
      <c r="F599" s="505"/>
      <c r="G599" s="504">
        <f t="shared" si="1502"/>
        <v>0</v>
      </c>
      <c r="H599" s="505"/>
      <c r="I599" s="502"/>
      <c r="J599" s="503"/>
      <c r="K599" s="129"/>
      <c r="L599" s="129"/>
      <c r="M599" s="129"/>
      <c r="N599" s="129"/>
      <c r="O599" s="129"/>
      <c r="P599" s="129">
        <v>7</v>
      </c>
      <c r="Q599" s="129"/>
      <c r="R599" s="129"/>
      <c r="S599" s="129"/>
      <c r="T599" s="129"/>
      <c r="U599" s="129"/>
      <c r="V599" s="123" t="str">
        <f t="shared" si="1499"/>
        <v>TC8211-20</v>
      </c>
      <c r="W599" s="432" t="str">
        <f t="shared" si="1500"/>
        <v>Автомашины засварчин</v>
      </c>
      <c r="X599" s="432"/>
      <c r="Y599" s="432"/>
      <c r="Z599" s="184">
        <f t="shared" si="1507"/>
        <v>583</v>
      </c>
      <c r="AA599" s="135"/>
      <c r="AB599" s="135"/>
      <c r="AC599" s="45">
        <f t="shared" si="1505"/>
        <v>5</v>
      </c>
      <c r="AD599" s="45">
        <f t="shared" si="1506"/>
        <v>0</v>
      </c>
      <c r="AE599" s="129"/>
      <c r="AF599" s="129"/>
      <c r="AG599" s="129">
        <v>5</v>
      </c>
      <c r="AH599" s="129"/>
      <c r="AI599" s="129"/>
      <c r="AJ599" s="129"/>
      <c r="AK599" s="86">
        <f t="shared" si="1503"/>
        <v>2</v>
      </c>
      <c r="AL599" s="86">
        <f t="shared" si="1504"/>
        <v>0</v>
      </c>
      <c r="AM599" s="42">
        <v>2</v>
      </c>
      <c r="AN599" s="42"/>
      <c r="AO599" s="42"/>
      <c r="AP599" s="258"/>
    </row>
    <row r="600" spans="1:42" s="92" customFormat="1" ht="12.75" customHeight="1">
      <c r="A600" s="216" t="s">
        <v>343</v>
      </c>
      <c r="B600" s="513" t="s">
        <v>360</v>
      </c>
      <c r="C600" s="514"/>
      <c r="D600" s="218">
        <f t="shared" si="1508"/>
        <v>584</v>
      </c>
      <c r="E600" s="504">
        <f t="shared" si="1501"/>
        <v>15</v>
      </c>
      <c r="F600" s="505"/>
      <c r="G600" s="504">
        <f t="shared" si="1502"/>
        <v>2</v>
      </c>
      <c r="H600" s="505"/>
      <c r="I600" s="502"/>
      <c r="J600" s="503"/>
      <c r="K600" s="129"/>
      <c r="L600" s="129"/>
      <c r="M600" s="129"/>
      <c r="N600" s="129"/>
      <c r="O600" s="129"/>
      <c r="P600" s="129">
        <v>15</v>
      </c>
      <c r="Q600" s="129">
        <v>2</v>
      </c>
      <c r="R600" s="129"/>
      <c r="S600" s="129"/>
      <c r="T600" s="129"/>
      <c r="U600" s="129"/>
      <c r="V600" s="123" t="str">
        <f t="shared" si="1499"/>
        <v>CT8342-27</v>
      </c>
      <c r="W600" s="432" t="str">
        <f t="shared" si="1500"/>
        <v>Зам барилгын машин механизмын оператор</v>
      </c>
      <c r="X600" s="432"/>
      <c r="Y600" s="432"/>
      <c r="Z600" s="184">
        <f t="shared" si="1507"/>
        <v>584</v>
      </c>
      <c r="AA600" s="135"/>
      <c r="AB600" s="135"/>
      <c r="AC600" s="45">
        <f t="shared" si="1505"/>
        <v>12</v>
      </c>
      <c r="AD600" s="45">
        <f t="shared" si="1506"/>
        <v>0</v>
      </c>
      <c r="AE600" s="129"/>
      <c r="AF600" s="129"/>
      <c r="AG600" s="129">
        <v>12</v>
      </c>
      <c r="AH600" s="129"/>
      <c r="AI600" s="129"/>
      <c r="AJ600" s="129"/>
      <c r="AK600" s="86">
        <f t="shared" si="1503"/>
        <v>3</v>
      </c>
      <c r="AL600" s="86">
        <f t="shared" si="1504"/>
        <v>0</v>
      </c>
      <c r="AM600" s="42">
        <v>2</v>
      </c>
      <c r="AN600" s="42"/>
      <c r="AO600" s="42">
        <v>1</v>
      </c>
      <c r="AP600" s="258"/>
    </row>
    <row r="601" spans="1:42" s="92" customFormat="1">
      <c r="A601" s="196" t="s">
        <v>182</v>
      </c>
      <c r="B601" s="511" t="s">
        <v>179</v>
      </c>
      <c r="C601" s="512"/>
      <c r="D601" s="218">
        <f t="shared" si="1508"/>
        <v>585</v>
      </c>
      <c r="E601" s="504">
        <f t="shared" si="1501"/>
        <v>17</v>
      </c>
      <c r="F601" s="505"/>
      <c r="G601" s="504">
        <f t="shared" si="1502"/>
        <v>16</v>
      </c>
      <c r="H601" s="505"/>
      <c r="I601" s="502"/>
      <c r="J601" s="503"/>
      <c r="K601" s="129"/>
      <c r="L601" s="129"/>
      <c r="M601" s="129"/>
      <c r="N601" s="129">
        <v>17</v>
      </c>
      <c r="O601" s="129">
        <v>16</v>
      </c>
      <c r="P601" s="129"/>
      <c r="Q601" s="129"/>
      <c r="R601" s="129"/>
      <c r="S601" s="129"/>
      <c r="T601" s="129"/>
      <c r="U601" s="129"/>
      <c r="V601" s="123" t="str">
        <f t="shared" si="1499"/>
        <v>SO5141-11</v>
      </c>
      <c r="W601" s="432" t="str">
        <f t="shared" si="1500"/>
        <v>Үсчин</v>
      </c>
      <c r="X601" s="432"/>
      <c r="Y601" s="432"/>
      <c r="Z601" s="184">
        <f t="shared" si="1507"/>
        <v>585</v>
      </c>
      <c r="AA601" s="135"/>
      <c r="AB601" s="135"/>
      <c r="AC601" s="45">
        <f t="shared" si="1505"/>
        <v>0</v>
      </c>
      <c r="AD601" s="45">
        <f t="shared" si="1506"/>
        <v>0</v>
      </c>
      <c r="AE601" s="129"/>
      <c r="AF601" s="129"/>
      <c r="AG601" s="129">
        <v>0</v>
      </c>
      <c r="AH601" s="129">
        <v>0</v>
      </c>
      <c r="AI601" s="129"/>
      <c r="AJ601" s="129"/>
      <c r="AK601" s="86">
        <f t="shared" si="1503"/>
        <v>0</v>
      </c>
      <c r="AL601" s="86">
        <f t="shared" si="1504"/>
        <v>0</v>
      </c>
      <c r="AM601" s="42"/>
      <c r="AN601" s="42"/>
      <c r="AO601" s="42"/>
      <c r="AP601" s="258"/>
    </row>
    <row r="602" spans="1:42" s="87" customFormat="1">
      <c r="A602" s="527" t="s">
        <v>574</v>
      </c>
      <c r="B602" s="528"/>
      <c r="C602" s="529"/>
      <c r="D602" s="250">
        <f t="shared" si="1508"/>
        <v>586</v>
      </c>
      <c r="E602" s="530">
        <f>SUM(E603:F621)</f>
        <v>584</v>
      </c>
      <c r="F602" s="531"/>
      <c r="G602" s="530">
        <f t="shared" ref="G602" si="1509">SUM(G603:H621)</f>
        <v>394</v>
      </c>
      <c r="H602" s="531"/>
      <c r="I602" s="530">
        <f t="shared" ref="I602" si="1510">SUM(I603:J621)</f>
        <v>0</v>
      </c>
      <c r="J602" s="531"/>
      <c r="K602" s="170">
        <f>SUM(K603:K621)</f>
        <v>0</v>
      </c>
      <c r="L602" s="170">
        <f t="shared" ref="L602:U602" si="1511">SUM(L603:L621)</f>
        <v>0</v>
      </c>
      <c r="M602" s="170">
        <f t="shared" si="1511"/>
        <v>0</v>
      </c>
      <c r="N602" s="170">
        <f t="shared" si="1511"/>
        <v>469</v>
      </c>
      <c r="O602" s="170">
        <f t="shared" si="1511"/>
        <v>341</v>
      </c>
      <c r="P602" s="170">
        <f t="shared" si="1511"/>
        <v>115</v>
      </c>
      <c r="Q602" s="170">
        <f t="shared" si="1511"/>
        <v>53</v>
      </c>
      <c r="R602" s="170">
        <f t="shared" si="1511"/>
        <v>0</v>
      </c>
      <c r="S602" s="170">
        <f t="shared" si="1511"/>
        <v>0</v>
      </c>
      <c r="T602" s="170">
        <f t="shared" si="1511"/>
        <v>0</v>
      </c>
      <c r="U602" s="170">
        <f t="shared" si="1511"/>
        <v>0</v>
      </c>
      <c r="V602" s="535" t="str">
        <f t="shared" si="1236"/>
        <v>53.Өвөрхангай аймаг дахь политехник коллеж</v>
      </c>
      <c r="W602" s="536"/>
      <c r="X602" s="536"/>
      <c r="Y602" s="537"/>
      <c r="Z602" s="256">
        <f t="shared" si="1507"/>
        <v>586</v>
      </c>
      <c r="AA602" s="170">
        <f t="shared" ref="AA602" si="1512">SUM(AA603:AA621)</f>
        <v>0</v>
      </c>
      <c r="AB602" s="170">
        <f t="shared" ref="AB602" si="1513">SUM(AB603:AB621)</f>
        <v>0</v>
      </c>
      <c r="AC602" s="170">
        <f t="shared" ref="AC602" si="1514">SUM(AC603:AC621)</f>
        <v>189</v>
      </c>
      <c r="AD602" s="170">
        <f t="shared" ref="AD602" si="1515">SUM(AD603:AD621)</f>
        <v>120</v>
      </c>
      <c r="AE602" s="170">
        <f t="shared" ref="AE602" si="1516">SUM(AE603:AE621)</f>
        <v>0</v>
      </c>
      <c r="AF602" s="170">
        <f t="shared" ref="AF602" si="1517">SUM(AF603:AF621)</f>
        <v>0</v>
      </c>
      <c r="AG602" s="170">
        <f t="shared" ref="AG602" si="1518">SUM(AG603:AG621)</f>
        <v>189</v>
      </c>
      <c r="AH602" s="170">
        <f t="shared" ref="AH602" si="1519">SUM(AH603:AH621)</f>
        <v>120</v>
      </c>
      <c r="AI602" s="170">
        <f t="shared" ref="AI602" si="1520">SUM(AI603:AI621)</f>
        <v>0</v>
      </c>
      <c r="AJ602" s="170">
        <f t="shared" ref="AJ602" si="1521">SUM(AJ603:AJ621)</f>
        <v>0</v>
      </c>
      <c r="AK602" s="170">
        <f t="shared" ref="AK602" si="1522">SUM(AK603:AK621)</f>
        <v>3</v>
      </c>
      <c r="AL602" s="170">
        <f t="shared" ref="AL602" si="1523">SUM(AL603:AL621)</f>
        <v>2</v>
      </c>
      <c r="AM602" s="170">
        <f t="shared" ref="AM602" si="1524">SUM(AM603:AM621)</f>
        <v>3</v>
      </c>
      <c r="AN602" s="170">
        <f t="shared" ref="AN602" si="1525">SUM(AN603:AN621)</f>
        <v>2</v>
      </c>
      <c r="AO602" s="170">
        <f t="shared" ref="AO602" si="1526">SUM(AO603:AO621)</f>
        <v>0</v>
      </c>
      <c r="AP602" s="211">
        <f t="shared" ref="AP602" si="1527">SUM(AP603:AP621)</f>
        <v>0</v>
      </c>
    </row>
    <row r="603" spans="1:42" s="92" customFormat="1">
      <c r="A603" s="196" t="s">
        <v>188</v>
      </c>
      <c r="B603" s="511" t="s">
        <v>189</v>
      </c>
      <c r="C603" s="512"/>
      <c r="D603" s="218">
        <f t="shared" si="1508"/>
        <v>587</v>
      </c>
      <c r="E603" s="504">
        <f t="shared" si="1450"/>
        <v>40</v>
      </c>
      <c r="F603" s="505"/>
      <c r="G603" s="504">
        <f t="shared" si="1451"/>
        <v>5</v>
      </c>
      <c r="H603" s="505"/>
      <c r="I603" s="502"/>
      <c r="J603" s="503"/>
      <c r="K603" s="129"/>
      <c r="L603" s="129"/>
      <c r="M603" s="129"/>
      <c r="N603" s="129">
        <v>30</v>
      </c>
      <c r="O603" s="129">
        <v>4</v>
      </c>
      <c r="P603" s="129">
        <v>10</v>
      </c>
      <c r="Q603" s="129">
        <v>1</v>
      </c>
      <c r="R603" s="129"/>
      <c r="S603" s="129"/>
      <c r="T603" s="129"/>
      <c r="U603" s="129"/>
      <c r="V603" s="123" t="str">
        <f>+A603</f>
        <v>CF7411-12</v>
      </c>
      <c r="W603" s="509" t="str">
        <f>+B603</f>
        <v>Барилгын цахилгаанчин</v>
      </c>
      <c r="X603" s="509"/>
      <c r="Y603" s="510"/>
      <c r="Z603" s="184">
        <f t="shared" si="1507"/>
        <v>587</v>
      </c>
      <c r="AA603" s="135"/>
      <c r="AB603" s="135"/>
      <c r="AC603" s="45">
        <f t="shared" ref="AC603:AC616" si="1528">+AE603+AG603+AI603</f>
        <v>12</v>
      </c>
      <c r="AD603" s="45">
        <f t="shared" ref="AD603:AD616" si="1529">+AF603+AH603+AJ603</f>
        <v>0</v>
      </c>
      <c r="AE603" s="129"/>
      <c r="AF603" s="129"/>
      <c r="AG603" s="129">
        <v>12</v>
      </c>
      <c r="AH603" s="129">
        <v>0</v>
      </c>
      <c r="AI603" s="129"/>
      <c r="AJ603" s="129"/>
      <c r="AK603" s="86">
        <f t="shared" ref="AK603:AK616" si="1530">+AM603+AO603</f>
        <v>0</v>
      </c>
      <c r="AL603" s="86">
        <f t="shared" ref="AL603:AL616" si="1531">+AN603+AP603</f>
        <v>0</v>
      </c>
      <c r="AM603" s="42"/>
      <c r="AN603" s="42"/>
      <c r="AO603" s="42"/>
      <c r="AP603" s="258"/>
    </row>
    <row r="604" spans="1:42" s="92" customFormat="1">
      <c r="A604" s="196" t="s">
        <v>55</v>
      </c>
      <c r="B604" s="511" t="s">
        <v>175</v>
      </c>
      <c r="C604" s="512"/>
      <c r="D604" s="218">
        <f t="shared" si="1508"/>
        <v>588</v>
      </c>
      <c r="E604" s="504">
        <f t="shared" si="1450"/>
        <v>30</v>
      </c>
      <c r="F604" s="505"/>
      <c r="G604" s="504">
        <f t="shared" si="1451"/>
        <v>14</v>
      </c>
      <c r="H604" s="505"/>
      <c r="I604" s="502"/>
      <c r="J604" s="503"/>
      <c r="K604" s="129"/>
      <c r="L604" s="129"/>
      <c r="M604" s="129"/>
      <c r="N604" s="129">
        <v>23</v>
      </c>
      <c r="O604" s="129">
        <v>11</v>
      </c>
      <c r="P604" s="129">
        <v>7</v>
      </c>
      <c r="Q604" s="129">
        <v>3</v>
      </c>
      <c r="R604" s="129"/>
      <c r="S604" s="129"/>
      <c r="T604" s="129"/>
      <c r="U604" s="129"/>
      <c r="V604" s="123" t="str">
        <f t="shared" ref="V604:V621" si="1532">+A604</f>
        <v>CF7123-20</v>
      </c>
      <c r="W604" s="509" t="str">
        <f t="shared" ref="W604:W621" si="1533">+B604</f>
        <v>Барилгын засал-чимэглэлчин</v>
      </c>
      <c r="X604" s="509"/>
      <c r="Y604" s="510"/>
      <c r="Z604" s="184">
        <f t="shared" si="1507"/>
        <v>588</v>
      </c>
      <c r="AA604" s="135"/>
      <c r="AB604" s="135"/>
      <c r="AC604" s="45">
        <f t="shared" si="1528"/>
        <v>3</v>
      </c>
      <c r="AD604" s="45">
        <f t="shared" si="1529"/>
        <v>1</v>
      </c>
      <c r="AE604" s="129"/>
      <c r="AF604" s="129"/>
      <c r="AG604" s="129">
        <v>3</v>
      </c>
      <c r="AH604" s="129">
        <v>1</v>
      </c>
      <c r="AI604" s="129"/>
      <c r="AJ604" s="129"/>
      <c r="AK604" s="86">
        <f t="shared" si="1530"/>
        <v>1</v>
      </c>
      <c r="AL604" s="86">
        <f t="shared" si="1531"/>
        <v>0</v>
      </c>
      <c r="AM604" s="42">
        <v>1</v>
      </c>
      <c r="AN604" s="42">
        <v>0</v>
      </c>
      <c r="AO604" s="42"/>
      <c r="AP604" s="258"/>
    </row>
    <row r="605" spans="1:42" s="92" customFormat="1">
      <c r="A605" s="196" t="s">
        <v>57</v>
      </c>
      <c r="B605" s="511" t="s">
        <v>52</v>
      </c>
      <c r="C605" s="512"/>
      <c r="D605" s="218">
        <f t="shared" si="1508"/>
        <v>589</v>
      </c>
      <c r="E605" s="504">
        <f t="shared" ref="E605:E621" si="1534">+I605+L605+N605+P605+R605+T605+AA605</f>
        <v>43</v>
      </c>
      <c r="F605" s="505"/>
      <c r="G605" s="504">
        <f t="shared" ref="G605:G621" si="1535">+K605+M605+O605+Q605+S605+U605+AB605</f>
        <v>2</v>
      </c>
      <c r="H605" s="505"/>
      <c r="I605" s="502"/>
      <c r="J605" s="503"/>
      <c r="K605" s="129"/>
      <c r="L605" s="129"/>
      <c r="M605" s="129"/>
      <c r="N605" s="129">
        <v>35</v>
      </c>
      <c r="O605" s="129">
        <v>1</v>
      </c>
      <c r="P605" s="129">
        <v>8</v>
      </c>
      <c r="Q605" s="129">
        <v>1</v>
      </c>
      <c r="R605" s="129"/>
      <c r="S605" s="129"/>
      <c r="T605" s="129"/>
      <c r="U605" s="129"/>
      <c r="V605" s="123" t="str">
        <f t="shared" si="1532"/>
        <v>TC8211-20</v>
      </c>
      <c r="W605" s="509" t="str">
        <f t="shared" si="1533"/>
        <v>Автомашины засварчин</v>
      </c>
      <c r="X605" s="509"/>
      <c r="Y605" s="510"/>
      <c r="Z605" s="184">
        <f t="shared" si="1507"/>
        <v>589</v>
      </c>
      <c r="AA605" s="135"/>
      <c r="AB605" s="135"/>
      <c r="AC605" s="45">
        <f t="shared" si="1528"/>
        <v>12</v>
      </c>
      <c r="AD605" s="45">
        <f t="shared" si="1529"/>
        <v>1</v>
      </c>
      <c r="AE605" s="129"/>
      <c r="AF605" s="129"/>
      <c r="AG605" s="129">
        <v>12</v>
      </c>
      <c r="AH605" s="129">
        <v>1</v>
      </c>
      <c r="AI605" s="129"/>
      <c r="AJ605" s="129"/>
      <c r="AK605" s="86">
        <f t="shared" si="1530"/>
        <v>0</v>
      </c>
      <c r="AL605" s="86">
        <f t="shared" si="1531"/>
        <v>0</v>
      </c>
      <c r="AM605" s="42"/>
      <c r="AN605" s="42"/>
      <c r="AO605" s="42"/>
      <c r="AP605" s="258"/>
    </row>
    <row r="606" spans="1:42" s="92" customFormat="1">
      <c r="A606" s="196" t="s">
        <v>221</v>
      </c>
      <c r="B606" s="511" t="s">
        <v>222</v>
      </c>
      <c r="C606" s="512"/>
      <c r="D606" s="218">
        <f t="shared" si="1508"/>
        <v>590</v>
      </c>
      <c r="E606" s="504">
        <f t="shared" si="1534"/>
        <v>21</v>
      </c>
      <c r="F606" s="505"/>
      <c r="G606" s="504">
        <f t="shared" si="1535"/>
        <v>16</v>
      </c>
      <c r="H606" s="505"/>
      <c r="I606" s="502"/>
      <c r="J606" s="503"/>
      <c r="K606" s="129"/>
      <c r="L606" s="129"/>
      <c r="M606" s="129"/>
      <c r="N606" s="129">
        <v>21</v>
      </c>
      <c r="O606" s="129">
        <v>16</v>
      </c>
      <c r="P606" s="129"/>
      <c r="Q606" s="129"/>
      <c r="R606" s="129"/>
      <c r="S606" s="129"/>
      <c r="T606" s="129"/>
      <c r="U606" s="129"/>
      <c r="V606" s="123" t="str">
        <f t="shared" si="1532"/>
        <v>AF6112-24</v>
      </c>
      <c r="W606" s="509" t="str">
        <f t="shared" si="1533"/>
        <v>Хүнсний ногооны фермер</v>
      </c>
      <c r="X606" s="509"/>
      <c r="Y606" s="510"/>
      <c r="Z606" s="184">
        <f t="shared" si="1507"/>
        <v>590</v>
      </c>
      <c r="AA606" s="135"/>
      <c r="AB606" s="135"/>
      <c r="AC606" s="45">
        <f t="shared" si="1528"/>
        <v>15</v>
      </c>
      <c r="AD606" s="45">
        <f t="shared" si="1529"/>
        <v>11</v>
      </c>
      <c r="AE606" s="129"/>
      <c r="AF606" s="129"/>
      <c r="AG606" s="129">
        <v>15</v>
      </c>
      <c r="AH606" s="129">
        <v>11</v>
      </c>
      <c r="AI606" s="129"/>
      <c r="AJ606" s="129"/>
      <c r="AK606" s="86">
        <f t="shared" si="1530"/>
        <v>0</v>
      </c>
      <c r="AL606" s="86">
        <f t="shared" si="1531"/>
        <v>0</v>
      </c>
      <c r="AM606" s="42"/>
      <c r="AN606" s="42"/>
      <c r="AO606" s="42"/>
      <c r="AP606" s="258"/>
    </row>
    <row r="607" spans="1:42" s="92" customFormat="1">
      <c r="A607" s="212" t="s">
        <v>167</v>
      </c>
      <c r="B607" s="513" t="s">
        <v>218</v>
      </c>
      <c r="C607" s="514"/>
      <c r="D607" s="218">
        <f t="shared" si="1508"/>
        <v>591</v>
      </c>
      <c r="E607" s="504">
        <f t="shared" si="1534"/>
        <v>21</v>
      </c>
      <c r="F607" s="505"/>
      <c r="G607" s="504">
        <f t="shared" si="1535"/>
        <v>16</v>
      </c>
      <c r="H607" s="505"/>
      <c r="I607" s="502"/>
      <c r="J607" s="503"/>
      <c r="K607" s="129"/>
      <c r="L607" s="129"/>
      <c r="M607" s="129"/>
      <c r="N607" s="129">
        <v>21</v>
      </c>
      <c r="O607" s="129">
        <v>16</v>
      </c>
      <c r="P607" s="129"/>
      <c r="Q607" s="129"/>
      <c r="R607" s="129"/>
      <c r="S607" s="129"/>
      <c r="T607" s="129"/>
      <c r="U607" s="129"/>
      <c r="V607" s="123" t="str">
        <f t="shared" si="1532"/>
        <v>AF6112-25</v>
      </c>
      <c r="W607" s="509" t="str">
        <f t="shared" si="1533"/>
        <v>Хүлэмжийн аж ахуйн фермер</v>
      </c>
      <c r="X607" s="509"/>
      <c r="Y607" s="510"/>
      <c r="Z607" s="184">
        <f t="shared" si="1507"/>
        <v>591</v>
      </c>
      <c r="AA607" s="135"/>
      <c r="AB607" s="135"/>
      <c r="AC607" s="45">
        <f t="shared" si="1528"/>
        <v>10</v>
      </c>
      <c r="AD607" s="45">
        <f t="shared" si="1529"/>
        <v>7</v>
      </c>
      <c r="AE607" s="129"/>
      <c r="AF607" s="129"/>
      <c r="AG607" s="129">
        <v>10</v>
      </c>
      <c r="AH607" s="129">
        <v>7</v>
      </c>
      <c r="AI607" s="129"/>
      <c r="AJ607" s="129"/>
      <c r="AK607" s="86">
        <f t="shared" si="1530"/>
        <v>0</v>
      </c>
      <c r="AL607" s="86">
        <f t="shared" si="1531"/>
        <v>0</v>
      </c>
      <c r="AM607" s="42"/>
      <c r="AN607" s="42"/>
      <c r="AO607" s="42"/>
      <c r="AP607" s="258"/>
    </row>
    <row r="608" spans="1:42" s="92" customFormat="1">
      <c r="A608" s="196" t="s">
        <v>245</v>
      </c>
      <c r="B608" s="511" t="s">
        <v>246</v>
      </c>
      <c r="C608" s="512"/>
      <c r="D608" s="218">
        <f t="shared" si="1508"/>
        <v>592</v>
      </c>
      <c r="E608" s="504">
        <f t="shared" si="1534"/>
        <v>22</v>
      </c>
      <c r="F608" s="505"/>
      <c r="G608" s="504">
        <f t="shared" si="1535"/>
        <v>5</v>
      </c>
      <c r="H608" s="505"/>
      <c r="I608" s="502"/>
      <c r="J608" s="503"/>
      <c r="K608" s="129"/>
      <c r="L608" s="129"/>
      <c r="M608" s="129"/>
      <c r="N608" s="129">
        <v>22</v>
      </c>
      <c r="O608" s="129">
        <v>5</v>
      </c>
      <c r="P608" s="129"/>
      <c r="Q608" s="129"/>
      <c r="R608" s="129"/>
      <c r="S608" s="129"/>
      <c r="T608" s="129"/>
      <c r="U608" s="129"/>
      <c r="V608" s="123" t="str">
        <f t="shared" si="1532"/>
        <v>AH6121-23</v>
      </c>
      <c r="W608" s="509" t="str">
        <f t="shared" si="1533"/>
        <v>Малын асаргаа</v>
      </c>
      <c r="X608" s="509"/>
      <c r="Y608" s="510"/>
      <c r="Z608" s="184">
        <f t="shared" si="1507"/>
        <v>592</v>
      </c>
      <c r="AA608" s="135"/>
      <c r="AB608" s="135"/>
      <c r="AC608" s="45">
        <f t="shared" si="1528"/>
        <v>19</v>
      </c>
      <c r="AD608" s="45">
        <f t="shared" si="1529"/>
        <v>4</v>
      </c>
      <c r="AE608" s="129"/>
      <c r="AF608" s="129"/>
      <c r="AG608" s="129">
        <v>19</v>
      </c>
      <c r="AH608" s="129">
        <v>4</v>
      </c>
      <c r="AI608" s="129"/>
      <c r="AJ608" s="129"/>
      <c r="AK608" s="86">
        <f t="shared" si="1530"/>
        <v>0</v>
      </c>
      <c r="AL608" s="86">
        <f t="shared" si="1531"/>
        <v>0</v>
      </c>
      <c r="AM608" s="42"/>
      <c r="AN608" s="42"/>
      <c r="AO608" s="42"/>
      <c r="AP608" s="258"/>
    </row>
    <row r="609" spans="1:42" s="92" customFormat="1" ht="12.75" customHeight="1">
      <c r="A609" s="113" t="s">
        <v>247</v>
      </c>
      <c r="B609" s="513" t="s">
        <v>613</v>
      </c>
      <c r="C609" s="514"/>
      <c r="D609" s="218">
        <f t="shared" si="1508"/>
        <v>593</v>
      </c>
      <c r="E609" s="504">
        <f t="shared" si="1534"/>
        <v>22</v>
      </c>
      <c r="F609" s="505"/>
      <c r="G609" s="504">
        <f t="shared" si="1535"/>
        <v>22</v>
      </c>
      <c r="H609" s="505"/>
      <c r="I609" s="502"/>
      <c r="J609" s="503"/>
      <c r="K609" s="129"/>
      <c r="L609" s="129"/>
      <c r="M609" s="129"/>
      <c r="N609" s="129">
        <v>22</v>
      </c>
      <c r="O609" s="129">
        <v>22</v>
      </c>
      <c r="P609" s="129"/>
      <c r="Q609" s="129"/>
      <c r="R609" s="129"/>
      <c r="S609" s="129"/>
      <c r="T609" s="129"/>
      <c r="U609" s="129"/>
      <c r="V609" s="123" t="str">
        <f t="shared" si="1532"/>
        <v>BT5223-15</v>
      </c>
      <c r="W609" s="509" t="str">
        <f t="shared" si="1533"/>
        <v>Худалдааны газрын үндсэн ажилтан /худалдагч/</v>
      </c>
      <c r="X609" s="509"/>
      <c r="Y609" s="510"/>
      <c r="Z609" s="184">
        <f t="shared" si="1507"/>
        <v>593</v>
      </c>
      <c r="AA609" s="135"/>
      <c r="AB609" s="135"/>
      <c r="AC609" s="45">
        <f t="shared" si="1528"/>
        <v>10</v>
      </c>
      <c r="AD609" s="45">
        <f t="shared" si="1529"/>
        <v>10</v>
      </c>
      <c r="AE609" s="129"/>
      <c r="AF609" s="129"/>
      <c r="AG609" s="129">
        <v>10</v>
      </c>
      <c r="AH609" s="129">
        <v>10</v>
      </c>
      <c r="AI609" s="129"/>
      <c r="AJ609" s="129"/>
      <c r="AK609" s="86">
        <f t="shared" si="1530"/>
        <v>0</v>
      </c>
      <c r="AL609" s="86">
        <f t="shared" si="1531"/>
        <v>0</v>
      </c>
      <c r="AM609" s="42"/>
      <c r="AN609" s="42"/>
      <c r="AO609" s="42"/>
      <c r="AP609" s="258"/>
    </row>
    <row r="610" spans="1:42" s="92" customFormat="1">
      <c r="A610" s="196" t="s">
        <v>185</v>
      </c>
      <c r="B610" s="511" t="s">
        <v>51</v>
      </c>
      <c r="C610" s="512"/>
      <c r="D610" s="218">
        <f t="shared" si="1508"/>
        <v>594</v>
      </c>
      <c r="E610" s="504">
        <f t="shared" si="1534"/>
        <v>67</v>
      </c>
      <c r="F610" s="505"/>
      <c r="G610" s="504">
        <f t="shared" si="1535"/>
        <v>64</v>
      </c>
      <c r="H610" s="505"/>
      <c r="I610" s="502"/>
      <c r="J610" s="503"/>
      <c r="K610" s="129"/>
      <c r="L610" s="129"/>
      <c r="M610" s="129"/>
      <c r="N610" s="129">
        <v>43</v>
      </c>
      <c r="O610" s="129">
        <v>41</v>
      </c>
      <c r="P610" s="129">
        <v>24</v>
      </c>
      <c r="Q610" s="129">
        <v>23</v>
      </c>
      <c r="R610" s="129"/>
      <c r="S610" s="129"/>
      <c r="T610" s="129"/>
      <c r="U610" s="129"/>
      <c r="V610" s="123" t="str">
        <f t="shared" si="1532"/>
        <v>IF5120-11</v>
      </c>
      <c r="W610" s="509" t="str">
        <f t="shared" si="1533"/>
        <v>Тогооч</v>
      </c>
      <c r="X610" s="509"/>
      <c r="Y610" s="510"/>
      <c r="Z610" s="184">
        <f t="shared" si="1507"/>
        <v>594</v>
      </c>
      <c r="AA610" s="135"/>
      <c r="AB610" s="135"/>
      <c r="AC610" s="45">
        <f t="shared" si="1528"/>
        <v>20</v>
      </c>
      <c r="AD610" s="45">
        <f t="shared" si="1529"/>
        <v>20</v>
      </c>
      <c r="AE610" s="129"/>
      <c r="AF610" s="129"/>
      <c r="AG610" s="129">
        <v>20</v>
      </c>
      <c r="AH610" s="129">
        <v>20</v>
      </c>
      <c r="AI610" s="129"/>
      <c r="AJ610" s="129"/>
      <c r="AK610" s="86">
        <f t="shared" si="1530"/>
        <v>0</v>
      </c>
      <c r="AL610" s="86">
        <f t="shared" si="1531"/>
        <v>0</v>
      </c>
      <c r="AM610" s="42"/>
      <c r="AN610" s="42"/>
      <c r="AO610" s="42"/>
      <c r="AP610" s="258"/>
    </row>
    <row r="611" spans="1:42" s="92" customFormat="1" ht="12.75" customHeight="1">
      <c r="A611" s="212" t="s">
        <v>160</v>
      </c>
      <c r="B611" s="513" t="s">
        <v>248</v>
      </c>
      <c r="C611" s="514"/>
      <c r="D611" s="218">
        <f t="shared" si="1508"/>
        <v>595</v>
      </c>
      <c r="E611" s="504">
        <f t="shared" si="1534"/>
        <v>25</v>
      </c>
      <c r="F611" s="505"/>
      <c r="G611" s="504">
        <f t="shared" si="1535"/>
        <v>21</v>
      </c>
      <c r="H611" s="505"/>
      <c r="I611" s="502"/>
      <c r="J611" s="503"/>
      <c r="K611" s="129"/>
      <c r="L611" s="129"/>
      <c r="M611" s="129"/>
      <c r="N611" s="129">
        <v>25</v>
      </c>
      <c r="O611" s="129">
        <v>21</v>
      </c>
      <c r="P611" s="129"/>
      <c r="Q611" s="129"/>
      <c r="R611" s="129"/>
      <c r="S611" s="129"/>
      <c r="T611" s="129"/>
      <c r="U611" s="129"/>
      <c r="V611" s="123" t="str">
        <f t="shared" si="1532"/>
        <v>IF7512-34</v>
      </c>
      <c r="W611" s="509" t="str">
        <f t="shared" si="1533"/>
        <v>Талх, нарийн боов үйлдвэрлэлийн технологийн ажилтан</v>
      </c>
      <c r="X611" s="509"/>
      <c r="Y611" s="510"/>
      <c r="Z611" s="184">
        <f t="shared" si="1507"/>
        <v>595</v>
      </c>
      <c r="AA611" s="135"/>
      <c r="AB611" s="135"/>
      <c r="AC611" s="45">
        <f t="shared" si="1528"/>
        <v>8</v>
      </c>
      <c r="AD611" s="45">
        <f t="shared" si="1529"/>
        <v>6</v>
      </c>
      <c r="AE611" s="129"/>
      <c r="AF611" s="129"/>
      <c r="AG611" s="129">
        <v>8</v>
      </c>
      <c r="AH611" s="129">
        <v>6</v>
      </c>
      <c r="AI611" s="129"/>
      <c r="AJ611" s="129"/>
      <c r="AK611" s="86">
        <f t="shared" si="1530"/>
        <v>0</v>
      </c>
      <c r="AL611" s="86">
        <f t="shared" si="1531"/>
        <v>0</v>
      </c>
      <c r="AM611" s="42"/>
      <c r="AN611" s="42"/>
      <c r="AO611" s="42"/>
      <c r="AP611" s="258"/>
    </row>
    <row r="612" spans="1:42" s="92" customFormat="1" ht="12.75" customHeight="1">
      <c r="A612" s="196" t="s">
        <v>54</v>
      </c>
      <c r="B612" s="511" t="s">
        <v>50</v>
      </c>
      <c r="C612" s="512"/>
      <c r="D612" s="218">
        <f t="shared" si="1508"/>
        <v>596</v>
      </c>
      <c r="E612" s="504">
        <f t="shared" si="1534"/>
        <v>66</v>
      </c>
      <c r="F612" s="505"/>
      <c r="G612" s="504">
        <f t="shared" si="1535"/>
        <v>66</v>
      </c>
      <c r="H612" s="505"/>
      <c r="I612" s="502"/>
      <c r="J612" s="503"/>
      <c r="K612" s="129"/>
      <c r="L612" s="129"/>
      <c r="M612" s="129"/>
      <c r="N612" s="129">
        <v>51</v>
      </c>
      <c r="O612" s="129">
        <v>51</v>
      </c>
      <c r="P612" s="129">
        <v>15</v>
      </c>
      <c r="Q612" s="129">
        <v>15</v>
      </c>
      <c r="R612" s="129"/>
      <c r="S612" s="129"/>
      <c r="T612" s="129"/>
      <c r="U612" s="129"/>
      <c r="V612" s="123" t="str">
        <f t="shared" si="1532"/>
        <v>IE7533-28</v>
      </c>
      <c r="W612" s="509" t="str">
        <f t="shared" si="1533"/>
        <v>Оёмол бүтээгдэхүүний оёдолчин</v>
      </c>
      <c r="X612" s="509"/>
      <c r="Y612" s="510"/>
      <c r="Z612" s="184">
        <f t="shared" si="1507"/>
        <v>596</v>
      </c>
      <c r="AA612" s="135"/>
      <c r="AB612" s="135"/>
      <c r="AC612" s="45">
        <f t="shared" si="1528"/>
        <v>18</v>
      </c>
      <c r="AD612" s="45">
        <f t="shared" si="1529"/>
        <v>18</v>
      </c>
      <c r="AE612" s="129"/>
      <c r="AF612" s="129"/>
      <c r="AG612" s="129">
        <v>18</v>
      </c>
      <c r="AH612" s="129">
        <v>18</v>
      </c>
      <c r="AI612" s="129"/>
      <c r="AJ612" s="129"/>
      <c r="AK612" s="86">
        <f t="shared" si="1530"/>
        <v>0</v>
      </c>
      <c r="AL612" s="86">
        <f t="shared" si="1531"/>
        <v>0</v>
      </c>
      <c r="AM612" s="42"/>
      <c r="AN612" s="42"/>
      <c r="AO612" s="42"/>
      <c r="AP612" s="258"/>
    </row>
    <row r="613" spans="1:42" s="92" customFormat="1" ht="12.75" customHeight="1">
      <c r="A613" s="196" t="s">
        <v>220</v>
      </c>
      <c r="B613" s="513" t="s">
        <v>603</v>
      </c>
      <c r="C613" s="514"/>
      <c r="D613" s="218">
        <f t="shared" si="1508"/>
        <v>597</v>
      </c>
      <c r="E613" s="504">
        <f t="shared" si="1534"/>
        <v>22</v>
      </c>
      <c r="F613" s="505"/>
      <c r="G613" s="504">
        <f t="shared" si="1535"/>
        <v>18</v>
      </c>
      <c r="H613" s="505"/>
      <c r="I613" s="502"/>
      <c r="J613" s="503"/>
      <c r="K613" s="129"/>
      <c r="L613" s="129"/>
      <c r="M613" s="129"/>
      <c r="N613" s="129">
        <v>22</v>
      </c>
      <c r="O613" s="129">
        <v>18</v>
      </c>
      <c r="P613" s="129"/>
      <c r="Q613" s="129"/>
      <c r="R613" s="129"/>
      <c r="S613" s="129"/>
      <c r="T613" s="129"/>
      <c r="U613" s="129"/>
      <c r="V613" s="123" t="str">
        <f t="shared" si="1532"/>
        <v>IE8152-36</v>
      </c>
      <c r="W613" s="509" t="str">
        <f t="shared" si="1533"/>
        <v xml:space="preserve">Ноос, ноолуур боловсруулалтын технологийн ажилтан </v>
      </c>
      <c r="X613" s="509"/>
      <c r="Y613" s="510"/>
      <c r="Z613" s="184">
        <f t="shared" si="1507"/>
        <v>597</v>
      </c>
      <c r="AA613" s="135"/>
      <c r="AB613" s="135"/>
      <c r="AC613" s="45">
        <f t="shared" si="1528"/>
        <v>2</v>
      </c>
      <c r="AD613" s="45">
        <f t="shared" si="1529"/>
        <v>1</v>
      </c>
      <c r="AE613" s="129"/>
      <c r="AF613" s="129"/>
      <c r="AG613" s="129">
        <v>2</v>
      </c>
      <c r="AH613" s="129">
        <v>1</v>
      </c>
      <c r="AI613" s="129"/>
      <c r="AJ613" s="129"/>
      <c r="AK613" s="86">
        <f t="shared" si="1530"/>
        <v>0</v>
      </c>
      <c r="AL613" s="86">
        <f t="shared" si="1531"/>
        <v>0</v>
      </c>
      <c r="AM613" s="42"/>
      <c r="AN613" s="42"/>
      <c r="AO613" s="42"/>
      <c r="AP613" s="258"/>
    </row>
    <row r="614" spans="1:42" s="92" customFormat="1" ht="12.75" customHeight="1">
      <c r="A614" s="196" t="s">
        <v>162</v>
      </c>
      <c r="B614" s="513" t="s">
        <v>249</v>
      </c>
      <c r="C614" s="514"/>
      <c r="D614" s="218">
        <f t="shared" si="1508"/>
        <v>598</v>
      </c>
      <c r="E614" s="504">
        <f t="shared" si="1534"/>
        <v>27</v>
      </c>
      <c r="F614" s="505"/>
      <c r="G614" s="504">
        <f t="shared" si="1535"/>
        <v>20</v>
      </c>
      <c r="H614" s="505"/>
      <c r="I614" s="502"/>
      <c r="J614" s="503"/>
      <c r="K614" s="129"/>
      <c r="L614" s="129"/>
      <c r="M614" s="129"/>
      <c r="N614" s="129">
        <v>27</v>
      </c>
      <c r="O614" s="129">
        <v>20</v>
      </c>
      <c r="P614" s="129"/>
      <c r="Q614" s="129"/>
      <c r="R614" s="129"/>
      <c r="S614" s="129"/>
      <c r="T614" s="129"/>
      <c r="U614" s="129"/>
      <c r="V614" s="123" t="str">
        <f t="shared" si="1532"/>
        <v>IO7421-16</v>
      </c>
      <c r="W614" s="509" t="str">
        <f t="shared" si="1533"/>
        <v>Цахим тоног төхөөрөмжийн үйлчилгээний ажилтан</v>
      </c>
      <c r="X614" s="509"/>
      <c r="Y614" s="510"/>
      <c r="Z614" s="184">
        <f t="shared" si="1507"/>
        <v>598</v>
      </c>
      <c r="AA614" s="135"/>
      <c r="AB614" s="135"/>
      <c r="AC614" s="45">
        <f t="shared" si="1528"/>
        <v>18</v>
      </c>
      <c r="AD614" s="45">
        <f t="shared" si="1529"/>
        <v>13</v>
      </c>
      <c r="AE614" s="129"/>
      <c r="AF614" s="129"/>
      <c r="AG614" s="129">
        <v>18</v>
      </c>
      <c r="AH614" s="129">
        <v>13</v>
      </c>
      <c r="AI614" s="129"/>
      <c r="AJ614" s="129"/>
      <c r="AK614" s="86">
        <f t="shared" si="1530"/>
        <v>0</v>
      </c>
      <c r="AL614" s="86">
        <f t="shared" si="1531"/>
        <v>0</v>
      </c>
      <c r="AM614" s="42"/>
      <c r="AN614" s="42"/>
      <c r="AO614" s="42"/>
      <c r="AP614" s="258"/>
    </row>
    <row r="615" spans="1:42" s="92" customFormat="1" ht="12.75" customHeight="1">
      <c r="A615" s="212" t="s">
        <v>177</v>
      </c>
      <c r="B615" s="513" t="s">
        <v>174</v>
      </c>
      <c r="C615" s="514"/>
      <c r="D615" s="218">
        <f t="shared" si="1508"/>
        <v>599</v>
      </c>
      <c r="E615" s="504">
        <f t="shared" si="1534"/>
        <v>26</v>
      </c>
      <c r="F615" s="505"/>
      <c r="G615" s="504">
        <f t="shared" si="1535"/>
        <v>25</v>
      </c>
      <c r="H615" s="505"/>
      <c r="I615" s="502"/>
      <c r="J615" s="503"/>
      <c r="K615" s="129"/>
      <c r="L615" s="129"/>
      <c r="M615" s="129"/>
      <c r="N615" s="129">
        <v>26</v>
      </c>
      <c r="O615" s="129">
        <v>25</v>
      </c>
      <c r="P615" s="129"/>
      <c r="Q615" s="129"/>
      <c r="R615" s="129"/>
      <c r="S615" s="129"/>
      <c r="T615" s="129"/>
      <c r="U615" s="129"/>
      <c r="V615" s="123" t="str">
        <f t="shared" si="1532"/>
        <v>ID4120-11</v>
      </c>
      <c r="W615" s="509" t="str">
        <f t="shared" si="1533"/>
        <v>Нарийн бичгийн дарга-албан хэргийн ажилтан</v>
      </c>
      <c r="X615" s="509"/>
      <c r="Y615" s="510"/>
      <c r="Z615" s="184">
        <f t="shared" si="1507"/>
        <v>599</v>
      </c>
      <c r="AA615" s="135"/>
      <c r="AB615" s="135"/>
      <c r="AC615" s="45">
        <f t="shared" si="1528"/>
        <v>8</v>
      </c>
      <c r="AD615" s="45">
        <f t="shared" si="1529"/>
        <v>7</v>
      </c>
      <c r="AE615" s="129"/>
      <c r="AF615" s="129"/>
      <c r="AG615" s="129">
        <v>8</v>
      </c>
      <c r="AH615" s="129">
        <v>7</v>
      </c>
      <c r="AI615" s="129"/>
      <c r="AJ615" s="129"/>
      <c r="AK615" s="86">
        <f t="shared" si="1530"/>
        <v>1</v>
      </c>
      <c r="AL615" s="86">
        <f t="shared" si="1531"/>
        <v>1</v>
      </c>
      <c r="AM615" s="42">
        <v>1</v>
      </c>
      <c r="AN615" s="42">
        <v>1</v>
      </c>
      <c r="AO615" s="42"/>
      <c r="AP615" s="258"/>
    </row>
    <row r="616" spans="1:42" s="92" customFormat="1">
      <c r="A616" s="113" t="s">
        <v>240</v>
      </c>
      <c r="B616" s="513" t="s">
        <v>241</v>
      </c>
      <c r="C616" s="514"/>
      <c r="D616" s="218">
        <f t="shared" si="1508"/>
        <v>600</v>
      </c>
      <c r="E616" s="504">
        <f t="shared" si="1534"/>
        <v>25</v>
      </c>
      <c r="F616" s="505"/>
      <c r="G616" s="504">
        <f t="shared" si="1535"/>
        <v>22</v>
      </c>
      <c r="H616" s="505"/>
      <c r="I616" s="502"/>
      <c r="J616" s="503"/>
      <c r="K616" s="129"/>
      <c r="L616" s="129"/>
      <c r="M616" s="129"/>
      <c r="N616" s="129">
        <v>25</v>
      </c>
      <c r="O616" s="129">
        <v>22</v>
      </c>
      <c r="P616" s="129"/>
      <c r="Q616" s="129"/>
      <c r="R616" s="129"/>
      <c r="S616" s="129"/>
      <c r="T616" s="129"/>
      <c r="U616" s="129"/>
      <c r="V616" s="123" t="str">
        <f t="shared" si="1532"/>
        <v>AM7318-24</v>
      </c>
      <c r="W616" s="509" t="str">
        <f t="shared" si="1533"/>
        <v>Арьсаар гар урлалын зүйл урлаач</v>
      </c>
      <c r="X616" s="509"/>
      <c r="Y616" s="510"/>
      <c r="Z616" s="184">
        <f t="shared" si="1507"/>
        <v>600</v>
      </c>
      <c r="AA616" s="135"/>
      <c r="AB616" s="135"/>
      <c r="AC616" s="45">
        <f t="shared" si="1528"/>
        <v>0</v>
      </c>
      <c r="AD616" s="45">
        <f t="shared" si="1529"/>
        <v>0</v>
      </c>
      <c r="AE616" s="129"/>
      <c r="AF616" s="129"/>
      <c r="AG616" s="129">
        <v>0</v>
      </c>
      <c r="AH616" s="129">
        <v>0</v>
      </c>
      <c r="AI616" s="129"/>
      <c r="AJ616" s="129"/>
      <c r="AK616" s="86">
        <f t="shared" si="1530"/>
        <v>0</v>
      </c>
      <c r="AL616" s="86">
        <f t="shared" si="1531"/>
        <v>0</v>
      </c>
      <c r="AM616" s="42"/>
      <c r="AN616" s="42"/>
      <c r="AO616" s="42"/>
      <c r="AP616" s="258"/>
    </row>
    <row r="617" spans="1:42" s="92" customFormat="1">
      <c r="A617" s="212" t="s">
        <v>250</v>
      </c>
      <c r="B617" s="513" t="s">
        <v>251</v>
      </c>
      <c r="C617" s="514"/>
      <c r="D617" s="218">
        <f t="shared" si="1508"/>
        <v>601</v>
      </c>
      <c r="E617" s="504">
        <f t="shared" si="1534"/>
        <v>23</v>
      </c>
      <c r="F617" s="505"/>
      <c r="G617" s="504">
        <f t="shared" si="1535"/>
        <v>20</v>
      </c>
      <c r="H617" s="505"/>
      <c r="I617" s="502"/>
      <c r="J617" s="503"/>
      <c r="K617" s="129"/>
      <c r="L617" s="129"/>
      <c r="M617" s="129"/>
      <c r="N617" s="129">
        <v>23</v>
      </c>
      <c r="O617" s="129">
        <v>20</v>
      </c>
      <c r="P617" s="129"/>
      <c r="Q617" s="129"/>
      <c r="R617" s="129"/>
      <c r="S617" s="129"/>
      <c r="T617" s="129"/>
      <c r="U617" s="129"/>
      <c r="V617" s="123" t="str">
        <f t="shared" si="1532"/>
        <v>NT5111-19</v>
      </c>
      <c r="W617" s="509" t="str">
        <f t="shared" si="1533"/>
        <v>Зочид буудал, жуулчны баазын үйлчилгээний ажилтан</v>
      </c>
      <c r="X617" s="509"/>
      <c r="Y617" s="510"/>
      <c r="Z617" s="184">
        <f t="shared" si="1507"/>
        <v>601</v>
      </c>
      <c r="AA617" s="135"/>
      <c r="AB617" s="135"/>
      <c r="AC617" s="45">
        <f t="shared" ref="AC617:AC621" si="1536">+AE617+AG617+AI617</f>
        <v>0</v>
      </c>
      <c r="AD617" s="45">
        <f t="shared" ref="AD617:AD621" si="1537">+AF617+AH617+AJ617</f>
        <v>0</v>
      </c>
      <c r="AE617" s="129"/>
      <c r="AF617" s="129"/>
      <c r="AG617" s="129">
        <v>0</v>
      </c>
      <c r="AH617" s="129">
        <v>0</v>
      </c>
      <c r="AI617" s="129"/>
      <c r="AJ617" s="129"/>
      <c r="AK617" s="86">
        <f t="shared" ref="AK617:AK621" si="1538">+AM617+AO617</f>
        <v>0</v>
      </c>
      <c r="AL617" s="86">
        <f t="shared" ref="AL617:AL621" si="1539">+AN617+AP617</f>
        <v>0</v>
      </c>
      <c r="AM617" s="42"/>
      <c r="AN617" s="42"/>
      <c r="AO617" s="42"/>
      <c r="AP617" s="258"/>
    </row>
    <row r="618" spans="1:42" s="92" customFormat="1">
      <c r="A618" s="196" t="s">
        <v>161</v>
      </c>
      <c r="B618" s="511" t="s">
        <v>60</v>
      </c>
      <c r="C618" s="512"/>
      <c r="D618" s="218">
        <f t="shared" si="1508"/>
        <v>602</v>
      </c>
      <c r="E618" s="504">
        <f t="shared" si="1534"/>
        <v>35</v>
      </c>
      <c r="F618" s="505"/>
      <c r="G618" s="504">
        <f t="shared" si="1535"/>
        <v>35</v>
      </c>
      <c r="H618" s="505"/>
      <c r="I618" s="502"/>
      <c r="J618" s="503"/>
      <c r="K618" s="129"/>
      <c r="L618" s="129"/>
      <c r="M618" s="129"/>
      <c r="N618" s="129">
        <v>35</v>
      </c>
      <c r="O618" s="129">
        <v>35</v>
      </c>
      <c r="P618" s="129"/>
      <c r="Q618" s="129"/>
      <c r="R618" s="129"/>
      <c r="S618" s="129"/>
      <c r="T618" s="129"/>
      <c r="U618" s="129"/>
      <c r="V618" s="123" t="str">
        <f t="shared" si="1532"/>
        <v>SO5142-11</v>
      </c>
      <c r="W618" s="509" t="str">
        <f t="shared" si="1533"/>
        <v>Гоо засалч</v>
      </c>
      <c r="X618" s="509"/>
      <c r="Y618" s="510"/>
      <c r="Z618" s="184">
        <f t="shared" si="1507"/>
        <v>602</v>
      </c>
      <c r="AA618" s="135"/>
      <c r="AB618" s="135"/>
      <c r="AC618" s="45">
        <f t="shared" si="1536"/>
        <v>21</v>
      </c>
      <c r="AD618" s="45">
        <f t="shared" si="1537"/>
        <v>21</v>
      </c>
      <c r="AE618" s="129"/>
      <c r="AF618" s="129"/>
      <c r="AG618" s="129">
        <v>21</v>
      </c>
      <c r="AH618" s="129">
        <v>21</v>
      </c>
      <c r="AI618" s="129"/>
      <c r="AJ618" s="129"/>
      <c r="AK618" s="86">
        <f t="shared" si="1538"/>
        <v>0</v>
      </c>
      <c r="AL618" s="86">
        <f t="shared" si="1539"/>
        <v>0</v>
      </c>
      <c r="AM618" s="42"/>
      <c r="AN618" s="42"/>
      <c r="AO618" s="42"/>
      <c r="AP618" s="258"/>
    </row>
    <row r="619" spans="1:42" s="92" customFormat="1">
      <c r="A619" s="104" t="s">
        <v>252</v>
      </c>
      <c r="B619" s="513" t="s">
        <v>253</v>
      </c>
      <c r="C619" s="514"/>
      <c r="D619" s="218">
        <f t="shared" si="1508"/>
        <v>603</v>
      </c>
      <c r="E619" s="504">
        <f t="shared" si="1534"/>
        <v>18</v>
      </c>
      <c r="F619" s="505"/>
      <c r="G619" s="504">
        <f t="shared" si="1535"/>
        <v>13</v>
      </c>
      <c r="H619" s="505"/>
      <c r="I619" s="502"/>
      <c r="J619" s="503"/>
      <c r="K619" s="129"/>
      <c r="L619" s="129"/>
      <c r="M619" s="129"/>
      <c r="N619" s="129">
        <v>18</v>
      </c>
      <c r="O619" s="129">
        <v>13</v>
      </c>
      <c r="P619" s="129"/>
      <c r="Q619" s="129"/>
      <c r="R619" s="129"/>
      <c r="S619" s="129"/>
      <c r="T619" s="129"/>
      <c r="U619" s="129"/>
      <c r="V619" s="123" t="str">
        <f t="shared" si="1532"/>
        <v>UD6113-16</v>
      </c>
      <c r="W619" s="509" t="str">
        <f t="shared" si="1533"/>
        <v>Цэцэрлэгт хүрээлэнгийн цэцэрлэгч</v>
      </c>
      <c r="X619" s="509"/>
      <c r="Y619" s="510"/>
      <c r="Z619" s="184">
        <f t="shared" si="1507"/>
        <v>603</v>
      </c>
      <c r="AA619" s="135"/>
      <c r="AB619" s="135"/>
      <c r="AC619" s="45">
        <f t="shared" si="1536"/>
        <v>0</v>
      </c>
      <c r="AD619" s="45">
        <f t="shared" si="1537"/>
        <v>0</v>
      </c>
      <c r="AE619" s="129"/>
      <c r="AF619" s="129"/>
      <c r="AG619" s="129">
        <v>0</v>
      </c>
      <c r="AH619" s="129">
        <v>0</v>
      </c>
      <c r="AI619" s="129"/>
      <c r="AJ619" s="129"/>
      <c r="AK619" s="86">
        <f t="shared" si="1538"/>
        <v>0</v>
      </c>
      <c r="AL619" s="86">
        <f t="shared" si="1539"/>
        <v>0</v>
      </c>
      <c r="AM619" s="42"/>
      <c r="AN619" s="42"/>
      <c r="AO619" s="42"/>
      <c r="AP619" s="258"/>
    </row>
    <row r="620" spans="1:42" s="92" customFormat="1" ht="12.75" customHeight="1">
      <c r="A620" s="113" t="s">
        <v>186</v>
      </c>
      <c r="B620" s="513" t="s">
        <v>254</v>
      </c>
      <c r="C620" s="514"/>
      <c r="D620" s="218">
        <f t="shared" si="1508"/>
        <v>604</v>
      </c>
      <c r="E620" s="504">
        <f t="shared" si="1534"/>
        <v>39</v>
      </c>
      <c r="F620" s="505"/>
      <c r="G620" s="504">
        <f t="shared" si="1535"/>
        <v>0</v>
      </c>
      <c r="H620" s="505"/>
      <c r="I620" s="502"/>
      <c r="J620" s="503"/>
      <c r="K620" s="129"/>
      <c r="L620" s="129"/>
      <c r="M620" s="129"/>
      <c r="N620" s="129"/>
      <c r="O620" s="129"/>
      <c r="P620" s="129">
        <v>39</v>
      </c>
      <c r="Q620" s="129">
        <v>0</v>
      </c>
      <c r="R620" s="129"/>
      <c r="S620" s="129"/>
      <c r="T620" s="129"/>
      <c r="U620" s="129"/>
      <c r="V620" s="123" t="str">
        <f t="shared" si="1532"/>
        <v>MT7233-45</v>
      </c>
      <c r="W620" s="509" t="str">
        <f t="shared" si="1533"/>
        <v>Хүнд машин механизмын засварчин</v>
      </c>
      <c r="X620" s="509"/>
      <c r="Y620" s="510"/>
      <c r="Z620" s="184">
        <f t="shared" si="1507"/>
        <v>604</v>
      </c>
      <c r="AA620" s="135"/>
      <c r="AB620" s="135"/>
      <c r="AC620" s="45">
        <f t="shared" si="1536"/>
        <v>13</v>
      </c>
      <c r="AD620" s="45">
        <f t="shared" si="1537"/>
        <v>0</v>
      </c>
      <c r="AE620" s="129"/>
      <c r="AF620" s="129"/>
      <c r="AG620" s="129">
        <v>13</v>
      </c>
      <c r="AH620" s="129">
        <v>0</v>
      </c>
      <c r="AI620" s="129"/>
      <c r="AJ620" s="129"/>
      <c r="AK620" s="86">
        <f t="shared" si="1538"/>
        <v>0</v>
      </c>
      <c r="AL620" s="86">
        <f t="shared" si="1539"/>
        <v>0</v>
      </c>
      <c r="AM620" s="42"/>
      <c r="AN620" s="42"/>
      <c r="AO620" s="42"/>
      <c r="AP620" s="258"/>
    </row>
    <row r="621" spans="1:42" s="92" customFormat="1">
      <c r="A621" s="212" t="s">
        <v>255</v>
      </c>
      <c r="B621" s="513" t="s">
        <v>178</v>
      </c>
      <c r="C621" s="514"/>
      <c r="D621" s="218">
        <f t="shared" si="1508"/>
        <v>605</v>
      </c>
      <c r="E621" s="504">
        <f t="shared" si="1534"/>
        <v>12</v>
      </c>
      <c r="F621" s="505"/>
      <c r="G621" s="504">
        <f t="shared" si="1535"/>
        <v>10</v>
      </c>
      <c r="H621" s="505"/>
      <c r="I621" s="502"/>
      <c r="J621" s="503"/>
      <c r="K621" s="129"/>
      <c r="L621" s="129"/>
      <c r="M621" s="129"/>
      <c r="N621" s="129"/>
      <c r="O621" s="129"/>
      <c r="P621" s="129">
        <v>12</v>
      </c>
      <c r="Q621" s="129">
        <v>10</v>
      </c>
      <c r="R621" s="129"/>
      <c r="S621" s="129"/>
      <c r="T621" s="129"/>
      <c r="U621" s="129"/>
      <c r="V621" s="123" t="str">
        <f t="shared" si="1532"/>
        <v>AD7321-11</v>
      </c>
      <c r="W621" s="509" t="str">
        <f t="shared" si="1533"/>
        <v>Хэвлэлийн график дизайнч</v>
      </c>
      <c r="X621" s="509"/>
      <c r="Y621" s="510"/>
      <c r="Z621" s="184">
        <f t="shared" si="1507"/>
        <v>605</v>
      </c>
      <c r="AA621" s="135"/>
      <c r="AB621" s="135"/>
      <c r="AC621" s="45">
        <f t="shared" si="1536"/>
        <v>0</v>
      </c>
      <c r="AD621" s="45">
        <f t="shared" si="1537"/>
        <v>0</v>
      </c>
      <c r="AE621" s="129"/>
      <c r="AF621" s="129"/>
      <c r="AG621" s="129">
        <v>0</v>
      </c>
      <c r="AH621" s="129">
        <v>0</v>
      </c>
      <c r="AI621" s="129"/>
      <c r="AJ621" s="129"/>
      <c r="AK621" s="86">
        <f t="shared" si="1538"/>
        <v>1</v>
      </c>
      <c r="AL621" s="86">
        <f t="shared" si="1539"/>
        <v>1</v>
      </c>
      <c r="AM621" s="42">
        <v>1</v>
      </c>
      <c r="AN621" s="42">
        <v>1</v>
      </c>
      <c r="AO621" s="42"/>
      <c r="AP621" s="258"/>
    </row>
    <row r="622" spans="1:42" s="87" customFormat="1">
      <c r="A622" s="527" t="s">
        <v>575</v>
      </c>
      <c r="B622" s="528"/>
      <c r="C622" s="529"/>
      <c r="D622" s="250">
        <f t="shared" si="1508"/>
        <v>606</v>
      </c>
      <c r="E622" s="530">
        <f>SUM(E623:F637)</f>
        <v>227</v>
      </c>
      <c r="F622" s="531"/>
      <c r="G622" s="530">
        <f>SUM(G623:H637)</f>
        <v>62</v>
      </c>
      <c r="H622" s="531"/>
      <c r="I622" s="530">
        <f>SUM(I623:J637)</f>
        <v>0</v>
      </c>
      <c r="J622" s="531"/>
      <c r="K622" s="170">
        <f t="shared" ref="K622:U622" si="1540">SUM(K623:K637)</f>
        <v>0</v>
      </c>
      <c r="L622" s="170">
        <f t="shared" si="1540"/>
        <v>11</v>
      </c>
      <c r="M622" s="170">
        <f t="shared" si="1540"/>
        <v>9</v>
      </c>
      <c r="N622" s="170">
        <f t="shared" si="1540"/>
        <v>65</v>
      </c>
      <c r="O622" s="170">
        <f t="shared" si="1540"/>
        <v>14</v>
      </c>
      <c r="P622" s="170">
        <f t="shared" si="1540"/>
        <v>151</v>
      </c>
      <c r="Q622" s="170">
        <f t="shared" si="1540"/>
        <v>39</v>
      </c>
      <c r="R622" s="170">
        <f t="shared" si="1540"/>
        <v>0</v>
      </c>
      <c r="S622" s="170">
        <f t="shared" si="1540"/>
        <v>0</v>
      </c>
      <c r="T622" s="170">
        <f t="shared" si="1540"/>
        <v>0</v>
      </c>
      <c r="U622" s="170">
        <f t="shared" si="1540"/>
        <v>0</v>
      </c>
      <c r="V622" s="535" t="str">
        <f t="shared" si="1236"/>
        <v>54.Өмнөговь аймаг дахь политехник коллеж</v>
      </c>
      <c r="W622" s="536"/>
      <c r="X622" s="536"/>
      <c r="Y622" s="537"/>
      <c r="Z622" s="256">
        <f t="shared" si="1507"/>
        <v>606</v>
      </c>
      <c r="AA622" s="170">
        <f t="shared" ref="AA622:AP622" si="1541">SUM(AA623:AA637)</f>
        <v>0</v>
      </c>
      <c r="AB622" s="170">
        <f t="shared" si="1541"/>
        <v>0</v>
      </c>
      <c r="AC622" s="170">
        <f t="shared" si="1541"/>
        <v>64</v>
      </c>
      <c r="AD622" s="170">
        <f t="shared" si="1541"/>
        <v>17</v>
      </c>
      <c r="AE622" s="170">
        <f t="shared" si="1541"/>
        <v>2</v>
      </c>
      <c r="AF622" s="170">
        <f t="shared" si="1541"/>
        <v>1</v>
      </c>
      <c r="AG622" s="170">
        <f t="shared" si="1541"/>
        <v>62</v>
      </c>
      <c r="AH622" s="170">
        <f t="shared" si="1541"/>
        <v>16</v>
      </c>
      <c r="AI622" s="170">
        <f t="shared" si="1541"/>
        <v>0</v>
      </c>
      <c r="AJ622" s="170">
        <f t="shared" si="1541"/>
        <v>0</v>
      </c>
      <c r="AK622" s="170">
        <f t="shared" si="1541"/>
        <v>3</v>
      </c>
      <c r="AL622" s="170">
        <f t="shared" si="1541"/>
        <v>0</v>
      </c>
      <c r="AM622" s="170">
        <f t="shared" si="1541"/>
        <v>1</v>
      </c>
      <c r="AN622" s="170">
        <f t="shared" si="1541"/>
        <v>0</v>
      </c>
      <c r="AO622" s="170">
        <f t="shared" si="1541"/>
        <v>2</v>
      </c>
      <c r="AP622" s="211">
        <f t="shared" si="1541"/>
        <v>0</v>
      </c>
    </row>
    <row r="623" spans="1:42" s="92" customFormat="1">
      <c r="A623" s="196" t="s">
        <v>55</v>
      </c>
      <c r="B623" s="511" t="s">
        <v>175</v>
      </c>
      <c r="C623" s="512"/>
      <c r="D623" s="218">
        <f t="shared" si="1508"/>
        <v>607</v>
      </c>
      <c r="E623" s="504">
        <f t="shared" ref="E623:E624" si="1542">+I623+L623+N623+P623+R623+T623+AA623</f>
        <v>10</v>
      </c>
      <c r="F623" s="505"/>
      <c r="G623" s="504">
        <f t="shared" ref="G623:G624" si="1543">+K623+M623+O623+Q623+S623+U623+AB623</f>
        <v>4</v>
      </c>
      <c r="H623" s="505"/>
      <c r="I623" s="555"/>
      <c r="J623" s="555"/>
      <c r="K623" s="129"/>
      <c r="L623" s="129"/>
      <c r="M623" s="129"/>
      <c r="N623" s="129"/>
      <c r="O623" s="129"/>
      <c r="P623" s="129">
        <v>10</v>
      </c>
      <c r="Q623" s="129">
        <v>4</v>
      </c>
      <c r="R623" s="129"/>
      <c r="S623" s="129"/>
      <c r="T623" s="129"/>
      <c r="U623" s="129"/>
      <c r="V623" s="123" t="str">
        <f>+A623</f>
        <v>CF7123-20</v>
      </c>
      <c r="W623" s="432" t="str">
        <f>+B623</f>
        <v>Барилгын засал-чимэглэлчин</v>
      </c>
      <c r="X623" s="432"/>
      <c r="Y623" s="432"/>
      <c r="Z623" s="184">
        <f t="shared" si="1507"/>
        <v>607</v>
      </c>
      <c r="AA623" s="135"/>
      <c r="AB623" s="135"/>
      <c r="AC623" s="45">
        <f t="shared" ref="AC623:AC635" si="1544">+AE623+AG623+AI623</f>
        <v>6</v>
      </c>
      <c r="AD623" s="45">
        <f t="shared" ref="AD623:AD635" si="1545">+AF623+AH623+AJ623</f>
        <v>2</v>
      </c>
      <c r="AE623" s="129"/>
      <c r="AF623" s="129"/>
      <c r="AG623" s="129">
        <v>6</v>
      </c>
      <c r="AH623" s="129">
        <v>2</v>
      </c>
      <c r="AI623" s="129"/>
      <c r="AJ623" s="129"/>
      <c r="AK623" s="86">
        <f t="shared" ref="AK623:AK625" si="1546">+AM623+AO623</f>
        <v>0</v>
      </c>
      <c r="AL623" s="86">
        <f t="shared" ref="AL623:AL625" si="1547">+AN623+AP623</f>
        <v>0</v>
      </c>
      <c r="AM623" s="42"/>
      <c r="AN623" s="42"/>
      <c r="AO623" s="42"/>
      <c r="AP623" s="258"/>
    </row>
    <row r="624" spans="1:42" s="92" customFormat="1">
      <c r="A624" s="196" t="s">
        <v>163</v>
      </c>
      <c r="B624" s="511" t="s">
        <v>53</v>
      </c>
      <c r="C624" s="512"/>
      <c r="D624" s="218">
        <f t="shared" si="1508"/>
        <v>608</v>
      </c>
      <c r="E624" s="504">
        <f t="shared" si="1542"/>
        <v>36</v>
      </c>
      <c r="F624" s="505"/>
      <c r="G624" s="504">
        <f t="shared" si="1543"/>
        <v>1</v>
      </c>
      <c r="H624" s="505"/>
      <c r="I624" s="555"/>
      <c r="J624" s="555"/>
      <c r="K624" s="129"/>
      <c r="L624" s="129"/>
      <c r="M624" s="129"/>
      <c r="N624" s="129">
        <v>14</v>
      </c>
      <c r="O624" s="129"/>
      <c r="P624" s="129">
        <v>22</v>
      </c>
      <c r="Q624" s="129">
        <v>1</v>
      </c>
      <c r="R624" s="129"/>
      <c r="S624" s="129"/>
      <c r="T624" s="129"/>
      <c r="U624" s="129"/>
      <c r="V624" s="123" t="str">
        <f t="shared" ref="V624:V637" si="1548">+A624</f>
        <v>IM7212-14</v>
      </c>
      <c r="W624" s="432" t="str">
        <f t="shared" ref="W624:W637" si="1549">+B624</f>
        <v>Гагнуурчин</v>
      </c>
      <c r="X624" s="432"/>
      <c r="Y624" s="432"/>
      <c r="Z624" s="184">
        <f t="shared" si="1507"/>
        <v>608</v>
      </c>
      <c r="AA624" s="135"/>
      <c r="AB624" s="135"/>
      <c r="AC624" s="45">
        <f t="shared" si="1544"/>
        <v>12</v>
      </c>
      <c r="AD624" s="45">
        <f t="shared" si="1545"/>
        <v>0</v>
      </c>
      <c r="AE624" s="129"/>
      <c r="AF624" s="129"/>
      <c r="AG624" s="129">
        <v>12</v>
      </c>
      <c r="AH624" s="129"/>
      <c r="AI624" s="129"/>
      <c r="AJ624" s="129"/>
      <c r="AK624" s="86">
        <f t="shared" si="1546"/>
        <v>0</v>
      </c>
      <c r="AL624" s="86">
        <f t="shared" si="1547"/>
        <v>0</v>
      </c>
      <c r="AM624" s="42"/>
      <c r="AN624" s="42"/>
      <c r="AO624" s="42"/>
      <c r="AP624" s="258"/>
    </row>
    <row r="625" spans="1:42" s="92" customFormat="1">
      <c r="A625" s="154" t="s">
        <v>183</v>
      </c>
      <c r="B625" s="571" t="s">
        <v>184</v>
      </c>
      <c r="C625" s="572"/>
      <c r="D625" s="218">
        <f t="shared" si="1508"/>
        <v>609</v>
      </c>
      <c r="E625" s="504">
        <f t="shared" ref="E625:E637" si="1550">+I625+L625+N625+P625+R625+T625+AA625</f>
        <v>8</v>
      </c>
      <c r="F625" s="505"/>
      <c r="G625" s="504">
        <f t="shared" ref="G625:G637" si="1551">+K625+M625+O625+Q625+S625+U625+AB625</f>
        <v>0</v>
      </c>
      <c r="H625" s="505"/>
      <c r="I625" s="555"/>
      <c r="J625" s="555"/>
      <c r="K625" s="129"/>
      <c r="L625" s="129"/>
      <c r="M625" s="129"/>
      <c r="N625" s="129"/>
      <c r="O625" s="129"/>
      <c r="P625" s="129">
        <v>8</v>
      </c>
      <c r="Q625" s="129"/>
      <c r="R625" s="129"/>
      <c r="S625" s="129"/>
      <c r="T625" s="129"/>
      <c r="U625" s="129"/>
      <c r="V625" s="123" t="str">
        <f t="shared" si="1548"/>
        <v>CF7115-22</v>
      </c>
      <c r="W625" s="432" t="str">
        <f t="shared" si="1549"/>
        <v xml:space="preserve">Барилгын мужаан </v>
      </c>
      <c r="X625" s="432"/>
      <c r="Y625" s="432"/>
      <c r="Z625" s="184">
        <f t="shared" si="1507"/>
        <v>609</v>
      </c>
      <c r="AA625" s="135"/>
      <c r="AB625" s="135"/>
      <c r="AC625" s="45">
        <f t="shared" si="1544"/>
        <v>3</v>
      </c>
      <c r="AD625" s="45">
        <f t="shared" si="1545"/>
        <v>0</v>
      </c>
      <c r="AE625" s="129"/>
      <c r="AF625" s="129"/>
      <c r="AG625" s="129">
        <v>3</v>
      </c>
      <c r="AH625" s="129"/>
      <c r="AI625" s="129"/>
      <c r="AJ625" s="129"/>
      <c r="AK625" s="86">
        <f t="shared" si="1546"/>
        <v>0</v>
      </c>
      <c r="AL625" s="86">
        <f t="shared" si="1547"/>
        <v>0</v>
      </c>
      <c r="AM625" s="42"/>
      <c r="AN625" s="42"/>
      <c r="AO625" s="42"/>
      <c r="AP625" s="258"/>
    </row>
    <row r="626" spans="1:42" s="92" customFormat="1">
      <c r="A626" s="196" t="s">
        <v>185</v>
      </c>
      <c r="B626" s="511" t="s">
        <v>51</v>
      </c>
      <c r="C626" s="512"/>
      <c r="D626" s="218">
        <f t="shared" si="1508"/>
        <v>610</v>
      </c>
      <c r="E626" s="504">
        <f t="shared" si="1550"/>
        <v>9</v>
      </c>
      <c r="F626" s="505"/>
      <c r="G626" s="504">
        <f t="shared" si="1551"/>
        <v>6</v>
      </c>
      <c r="H626" s="505"/>
      <c r="I626" s="555"/>
      <c r="J626" s="555"/>
      <c r="K626" s="129"/>
      <c r="L626" s="129"/>
      <c r="M626" s="129"/>
      <c r="N626" s="129"/>
      <c r="O626" s="129"/>
      <c r="P626" s="129">
        <v>9</v>
      </c>
      <c r="Q626" s="129">
        <v>6</v>
      </c>
      <c r="R626" s="129"/>
      <c r="S626" s="129"/>
      <c r="T626" s="129"/>
      <c r="U626" s="129"/>
      <c r="V626" s="123" t="str">
        <f t="shared" si="1548"/>
        <v>IF5120-11</v>
      </c>
      <c r="W626" s="432" t="str">
        <f t="shared" si="1549"/>
        <v>Тогооч</v>
      </c>
      <c r="X626" s="432"/>
      <c r="Y626" s="432"/>
      <c r="Z626" s="184">
        <f t="shared" si="1507"/>
        <v>610</v>
      </c>
      <c r="AA626" s="135"/>
      <c r="AB626" s="135"/>
      <c r="AC626" s="45">
        <f t="shared" si="1544"/>
        <v>2</v>
      </c>
      <c r="AD626" s="45">
        <f t="shared" si="1545"/>
        <v>2</v>
      </c>
      <c r="AE626" s="129"/>
      <c r="AF626" s="129"/>
      <c r="AG626" s="129">
        <v>2</v>
      </c>
      <c r="AH626" s="129">
        <v>2</v>
      </c>
      <c r="AI626" s="129"/>
      <c r="AJ626" s="129"/>
      <c r="AK626" s="86">
        <f t="shared" ref="AK626:AK637" si="1552">+AM626+AO626</f>
        <v>0</v>
      </c>
      <c r="AL626" s="86">
        <f t="shared" ref="AL626:AL637" si="1553">+AN626+AP626</f>
        <v>0</v>
      </c>
      <c r="AM626" s="42"/>
      <c r="AN626" s="42"/>
      <c r="AO626" s="42"/>
      <c r="AP626" s="258"/>
    </row>
    <row r="627" spans="1:42" s="92" customFormat="1">
      <c r="A627" s="196" t="s">
        <v>57</v>
      </c>
      <c r="B627" s="511" t="s">
        <v>52</v>
      </c>
      <c r="C627" s="512"/>
      <c r="D627" s="218">
        <f t="shared" si="1508"/>
        <v>611</v>
      </c>
      <c r="E627" s="504">
        <f t="shared" si="1550"/>
        <v>12</v>
      </c>
      <c r="F627" s="505"/>
      <c r="G627" s="504">
        <f t="shared" si="1551"/>
        <v>0</v>
      </c>
      <c r="H627" s="505"/>
      <c r="I627" s="555"/>
      <c r="J627" s="555"/>
      <c r="K627" s="129"/>
      <c r="L627" s="129"/>
      <c r="M627" s="129"/>
      <c r="N627" s="129"/>
      <c r="O627" s="129"/>
      <c r="P627" s="129">
        <v>12</v>
      </c>
      <c r="Q627" s="129"/>
      <c r="R627" s="129"/>
      <c r="S627" s="129"/>
      <c r="T627" s="129"/>
      <c r="U627" s="129"/>
      <c r="V627" s="123" t="str">
        <f t="shared" si="1548"/>
        <v>TC8211-20</v>
      </c>
      <c r="W627" s="432" t="str">
        <f t="shared" si="1549"/>
        <v>Автомашины засварчин</v>
      </c>
      <c r="X627" s="432"/>
      <c r="Y627" s="432"/>
      <c r="Z627" s="184">
        <f t="shared" si="1507"/>
        <v>611</v>
      </c>
      <c r="AA627" s="135"/>
      <c r="AB627" s="135"/>
      <c r="AC627" s="45">
        <f t="shared" si="1544"/>
        <v>3</v>
      </c>
      <c r="AD627" s="45">
        <f t="shared" si="1545"/>
        <v>0</v>
      </c>
      <c r="AE627" s="129"/>
      <c r="AF627" s="129"/>
      <c r="AG627" s="129">
        <v>3</v>
      </c>
      <c r="AH627" s="129"/>
      <c r="AI627" s="129"/>
      <c r="AJ627" s="129"/>
      <c r="AK627" s="86">
        <f t="shared" si="1552"/>
        <v>0</v>
      </c>
      <c r="AL627" s="86">
        <f t="shared" si="1553"/>
        <v>0</v>
      </c>
      <c r="AM627" s="42"/>
      <c r="AN627" s="42"/>
      <c r="AO627" s="42"/>
      <c r="AP627" s="258"/>
    </row>
    <row r="628" spans="1:42" s="92" customFormat="1" ht="12.75" customHeight="1">
      <c r="A628" s="196" t="s">
        <v>162</v>
      </c>
      <c r="B628" s="513" t="s">
        <v>249</v>
      </c>
      <c r="C628" s="514"/>
      <c r="D628" s="218">
        <f t="shared" si="1508"/>
        <v>612</v>
      </c>
      <c r="E628" s="504">
        <f t="shared" si="1550"/>
        <v>5</v>
      </c>
      <c r="F628" s="505"/>
      <c r="G628" s="504">
        <f t="shared" si="1551"/>
        <v>3</v>
      </c>
      <c r="H628" s="505"/>
      <c r="I628" s="555"/>
      <c r="J628" s="555"/>
      <c r="K628" s="129"/>
      <c r="L628" s="129"/>
      <c r="M628" s="129"/>
      <c r="N628" s="129"/>
      <c r="O628" s="129"/>
      <c r="P628" s="129">
        <v>5</v>
      </c>
      <c r="Q628" s="129">
        <v>3</v>
      </c>
      <c r="R628" s="129"/>
      <c r="S628" s="129"/>
      <c r="T628" s="129"/>
      <c r="U628" s="129"/>
      <c r="V628" s="123" t="str">
        <f t="shared" si="1548"/>
        <v>IO7421-16</v>
      </c>
      <c r="W628" s="432" t="str">
        <f t="shared" si="1549"/>
        <v>Цахим тоног төхөөрөмжийн үйлчилгээний ажилтан</v>
      </c>
      <c r="X628" s="432"/>
      <c r="Y628" s="432"/>
      <c r="Z628" s="184">
        <f t="shared" si="1507"/>
        <v>612</v>
      </c>
      <c r="AA628" s="135"/>
      <c r="AB628" s="135"/>
      <c r="AC628" s="45">
        <f t="shared" si="1544"/>
        <v>1</v>
      </c>
      <c r="AD628" s="45">
        <f t="shared" si="1545"/>
        <v>0</v>
      </c>
      <c r="AE628" s="129"/>
      <c r="AF628" s="129"/>
      <c r="AG628" s="129">
        <v>1</v>
      </c>
      <c r="AH628" s="129"/>
      <c r="AI628" s="129"/>
      <c r="AJ628" s="129"/>
      <c r="AK628" s="86">
        <f t="shared" si="1552"/>
        <v>0</v>
      </c>
      <c r="AL628" s="86">
        <f t="shared" si="1553"/>
        <v>0</v>
      </c>
      <c r="AM628" s="42"/>
      <c r="AN628" s="42"/>
      <c r="AO628" s="42"/>
      <c r="AP628" s="258"/>
    </row>
    <row r="629" spans="1:42" s="92" customFormat="1">
      <c r="A629" s="196" t="s">
        <v>182</v>
      </c>
      <c r="B629" s="511" t="s">
        <v>179</v>
      </c>
      <c r="C629" s="512"/>
      <c r="D629" s="218">
        <f t="shared" si="1508"/>
        <v>613</v>
      </c>
      <c r="E629" s="504">
        <f t="shared" si="1550"/>
        <v>13</v>
      </c>
      <c r="F629" s="505"/>
      <c r="G629" s="504">
        <f t="shared" si="1551"/>
        <v>13</v>
      </c>
      <c r="H629" s="505"/>
      <c r="I629" s="555"/>
      <c r="J629" s="555"/>
      <c r="K629" s="129"/>
      <c r="L629" s="129"/>
      <c r="M629" s="129"/>
      <c r="N629" s="129"/>
      <c r="O629" s="129"/>
      <c r="P629" s="129">
        <v>13</v>
      </c>
      <c r="Q629" s="129">
        <v>13</v>
      </c>
      <c r="R629" s="129"/>
      <c r="S629" s="129"/>
      <c r="T629" s="129"/>
      <c r="U629" s="129"/>
      <c r="V629" s="123" t="str">
        <f t="shared" si="1548"/>
        <v>SO5141-11</v>
      </c>
      <c r="W629" s="432" t="str">
        <f t="shared" si="1549"/>
        <v>Үсчин</v>
      </c>
      <c r="X629" s="432"/>
      <c r="Y629" s="432"/>
      <c r="Z629" s="184">
        <f t="shared" si="1507"/>
        <v>613</v>
      </c>
      <c r="AA629" s="135"/>
      <c r="AB629" s="135"/>
      <c r="AC629" s="45">
        <f t="shared" si="1544"/>
        <v>6</v>
      </c>
      <c r="AD629" s="45">
        <f t="shared" si="1545"/>
        <v>6</v>
      </c>
      <c r="AE629" s="129"/>
      <c r="AF629" s="129"/>
      <c r="AG629" s="129">
        <v>6</v>
      </c>
      <c r="AH629" s="129">
        <v>6</v>
      </c>
      <c r="AI629" s="129"/>
      <c r="AJ629" s="129"/>
      <c r="AK629" s="86">
        <f t="shared" si="1552"/>
        <v>0</v>
      </c>
      <c r="AL629" s="86">
        <f t="shared" si="1553"/>
        <v>0</v>
      </c>
      <c r="AM629" s="42"/>
      <c r="AN629" s="42"/>
      <c r="AO629" s="42"/>
      <c r="AP629" s="258"/>
    </row>
    <row r="630" spans="1:42" s="92" customFormat="1" ht="12.75" customHeight="1">
      <c r="A630" s="113" t="s">
        <v>186</v>
      </c>
      <c r="B630" s="513" t="s">
        <v>254</v>
      </c>
      <c r="C630" s="514"/>
      <c r="D630" s="218">
        <f t="shared" si="1508"/>
        <v>614</v>
      </c>
      <c r="E630" s="504">
        <f t="shared" si="1550"/>
        <v>24</v>
      </c>
      <c r="F630" s="505"/>
      <c r="G630" s="504">
        <f t="shared" si="1551"/>
        <v>0</v>
      </c>
      <c r="H630" s="505"/>
      <c r="I630" s="555"/>
      <c r="J630" s="555"/>
      <c r="K630" s="129"/>
      <c r="L630" s="129"/>
      <c r="M630" s="129"/>
      <c r="N630" s="129"/>
      <c r="O630" s="129"/>
      <c r="P630" s="129">
        <v>24</v>
      </c>
      <c r="Q630" s="129"/>
      <c r="R630" s="129"/>
      <c r="S630" s="129"/>
      <c r="T630" s="129"/>
      <c r="U630" s="129"/>
      <c r="V630" s="123" t="str">
        <f t="shared" si="1548"/>
        <v>MT7233-45</v>
      </c>
      <c r="W630" s="432" t="str">
        <f t="shared" si="1549"/>
        <v>Хүнд машин механизмын засварчин</v>
      </c>
      <c r="X630" s="432"/>
      <c r="Y630" s="432"/>
      <c r="Z630" s="184">
        <f t="shared" si="1507"/>
        <v>614</v>
      </c>
      <c r="AA630" s="135"/>
      <c r="AB630" s="135"/>
      <c r="AC630" s="45">
        <f t="shared" si="1544"/>
        <v>3</v>
      </c>
      <c r="AD630" s="45">
        <f t="shared" si="1545"/>
        <v>0</v>
      </c>
      <c r="AE630" s="129"/>
      <c r="AF630" s="129"/>
      <c r="AG630" s="129">
        <v>3</v>
      </c>
      <c r="AH630" s="129"/>
      <c r="AI630" s="129"/>
      <c r="AJ630" s="129"/>
      <c r="AK630" s="86">
        <f t="shared" si="1552"/>
        <v>0</v>
      </c>
      <c r="AL630" s="86">
        <f t="shared" si="1553"/>
        <v>0</v>
      </c>
      <c r="AM630" s="42"/>
      <c r="AN630" s="42"/>
      <c r="AO630" s="42"/>
      <c r="AP630" s="258"/>
    </row>
    <row r="631" spans="1:42" s="92" customFormat="1" ht="12.75" customHeight="1">
      <c r="A631" s="196" t="s">
        <v>54</v>
      </c>
      <c r="B631" s="511" t="s">
        <v>50</v>
      </c>
      <c r="C631" s="512"/>
      <c r="D631" s="218">
        <f t="shared" si="1508"/>
        <v>615</v>
      </c>
      <c r="E631" s="504">
        <f t="shared" si="1550"/>
        <v>6</v>
      </c>
      <c r="F631" s="505"/>
      <c r="G631" s="504">
        <f t="shared" si="1551"/>
        <v>6</v>
      </c>
      <c r="H631" s="505"/>
      <c r="I631" s="555"/>
      <c r="J631" s="555"/>
      <c r="K631" s="129"/>
      <c r="L631" s="129"/>
      <c r="M631" s="129"/>
      <c r="N631" s="129"/>
      <c r="O631" s="129"/>
      <c r="P631" s="129">
        <v>6</v>
      </c>
      <c r="Q631" s="129">
        <v>6</v>
      </c>
      <c r="R631" s="129"/>
      <c r="S631" s="129"/>
      <c r="T631" s="129"/>
      <c r="U631" s="129"/>
      <c r="V631" s="123" t="str">
        <f t="shared" si="1548"/>
        <v>IE7533-28</v>
      </c>
      <c r="W631" s="432" t="str">
        <f t="shared" si="1549"/>
        <v>Оёмол бүтээгдэхүүний оёдолчин</v>
      </c>
      <c r="X631" s="432"/>
      <c r="Y631" s="432"/>
      <c r="Z631" s="184">
        <f t="shared" si="1507"/>
        <v>615</v>
      </c>
      <c r="AA631" s="135"/>
      <c r="AB631" s="135"/>
      <c r="AC631" s="45">
        <f t="shared" si="1544"/>
        <v>5</v>
      </c>
      <c r="AD631" s="45">
        <f t="shared" si="1545"/>
        <v>5</v>
      </c>
      <c r="AE631" s="129"/>
      <c r="AF631" s="129"/>
      <c r="AG631" s="129">
        <v>5</v>
      </c>
      <c r="AH631" s="129">
        <v>5</v>
      </c>
      <c r="AI631" s="129"/>
      <c r="AJ631" s="129"/>
      <c r="AK631" s="86">
        <f t="shared" si="1552"/>
        <v>0</v>
      </c>
      <c r="AL631" s="86">
        <f t="shared" si="1553"/>
        <v>0</v>
      </c>
      <c r="AM631" s="42"/>
      <c r="AN631" s="42"/>
      <c r="AO631" s="42"/>
      <c r="AP631" s="258"/>
    </row>
    <row r="632" spans="1:42" s="92" customFormat="1">
      <c r="A632" s="196" t="s">
        <v>188</v>
      </c>
      <c r="B632" s="511" t="s">
        <v>189</v>
      </c>
      <c r="C632" s="512"/>
      <c r="D632" s="218">
        <f t="shared" si="1508"/>
        <v>616</v>
      </c>
      <c r="E632" s="504">
        <f t="shared" si="1550"/>
        <v>24</v>
      </c>
      <c r="F632" s="505"/>
      <c r="G632" s="504">
        <f t="shared" si="1551"/>
        <v>4</v>
      </c>
      <c r="H632" s="505"/>
      <c r="I632" s="555"/>
      <c r="J632" s="555"/>
      <c r="K632" s="129"/>
      <c r="L632" s="129"/>
      <c r="M632" s="129"/>
      <c r="N632" s="129"/>
      <c r="O632" s="129"/>
      <c r="P632" s="129">
        <v>24</v>
      </c>
      <c r="Q632" s="129">
        <v>4</v>
      </c>
      <c r="R632" s="129"/>
      <c r="S632" s="129"/>
      <c r="T632" s="129"/>
      <c r="U632" s="129"/>
      <c r="V632" s="123" t="str">
        <f t="shared" si="1548"/>
        <v>CF7411-12</v>
      </c>
      <c r="W632" s="432" t="str">
        <f t="shared" si="1549"/>
        <v>Барилгын цахилгаанчин</v>
      </c>
      <c r="X632" s="432"/>
      <c r="Y632" s="432"/>
      <c r="Z632" s="184">
        <f t="shared" si="1507"/>
        <v>616</v>
      </c>
      <c r="AA632" s="135"/>
      <c r="AB632" s="135"/>
      <c r="AC632" s="45">
        <f t="shared" si="1544"/>
        <v>5</v>
      </c>
      <c r="AD632" s="45">
        <f t="shared" si="1545"/>
        <v>0</v>
      </c>
      <c r="AE632" s="129"/>
      <c r="AF632" s="129"/>
      <c r="AG632" s="129">
        <v>5</v>
      </c>
      <c r="AH632" s="129"/>
      <c r="AI632" s="129"/>
      <c r="AJ632" s="129"/>
      <c r="AK632" s="86">
        <f t="shared" si="1552"/>
        <v>0</v>
      </c>
      <c r="AL632" s="86">
        <f t="shared" si="1553"/>
        <v>0</v>
      </c>
      <c r="AM632" s="42"/>
      <c r="AN632" s="42"/>
      <c r="AO632" s="42"/>
      <c r="AP632" s="258"/>
    </row>
    <row r="633" spans="1:42" s="92" customFormat="1" ht="12.75" customHeight="1">
      <c r="A633" s="213" t="s">
        <v>190</v>
      </c>
      <c r="B633" s="566" t="s">
        <v>312</v>
      </c>
      <c r="C633" s="514"/>
      <c r="D633" s="218">
        <f t="shared" si="1508"/>
        <v>617</v>
      </c>
      <c r="E633" s="504">
        <f t="shared" si="1550"/>
        <v>16</v>
      </c>
      <c r="F633" s="505"/>
      <c r="G633" s="504">
        <f t="shared" si="1551"/>
        <v>2</v>
      </c>
      <c r="H633" s="505"/>
      <c r="I633" s="555"/>
      <c r="J633" s="555"/>
      <c r="K633" s="129"/>
      <c r="L633" s="129"/>
      <c r="M633" s="129"/>
      <c r="N633" s="129">
        <v>9</v>
      </c>
      <c r="O633" s="129"/>
      <c r="P633" s="129">
        <v>7</v>
      </c>
      <c r="Q633" s="129">
        <v>2</v>
      </c>
      <c r="R633" s="129"/>
      <c r="S633" s="129"/>
      <c r="T633" s="129"/>
      <c r="U633" s="129"/>
      <c r="V633" s="123" t="str">
        <f t="shared" si="1548"/>
        <v>IM7233-18</v>
      </c>
      <c r="W633" s="432" t="str">
        <f t="shared" si="1549"/>
        <v>Үйлдвэрийн машин, тоног төхөөрөмжийн механик</v>
      </c>
      <c r="X633" s="432"/>
      <c r="Y633" s="432"/>
      <c r="Z633" s="184">
        <f t="shared" si="1507"/>
        <v>617</v>
      </c>
      <c r="AA633" s="135"/>
      <c r="AB633" s="135"/>
      <c r="AC633" s="45">
        <f t="shared" si="1544"/>
        <v>2</v>
      </c>
      <c r="AD633" s="45">
        <f t="shared" si="1545"/>
        <v>0</v>
      </c>
      <c r="AE633" s="129"/>
      <c r="AF633" s="129"/>
      <c r="AG633" s="129">
        <v>2</v>
      </c>
      <c r="AH633" s="129"/>
      <c r="AI633" s="129"/>
      <c r="AJ633" s="129"/>
      <c r="AK633" s="86">
        <f t="shared" si="1552"/>
        <v>0</v>
      </c>
      <c r="AL633" s="86">
        <f t="shared" si="1553"/>
        <v>0</v>
      </c>
      <c r="AM633" s="42"/>
      <c r="AN633" s="42"/>
      <c r="AO633" s="42"/>
      <c r="AP633" s="258"/>
    </row>
    <row r="634" spans="1:42" s="92" customFormat="1">
      <c r="A634" s="336" t="s">
        <v>191</v>
      </c>
      <c r="B634" s="455" t="s">
        <v>59</v>
      </c>
      <c r="C634" s="456"/>
      <c r="D634" s="218">
        <f t="shared" si="1508"/>
        <v>618</v>
      </c>
      <c r="E634" s="504">
        <f t="shared" si="1550"/>
        <v>11</v>
      </c>
      <c r="F634" s="505"/>
      <c r="G634" s="504">
        <f t="shared" si="1551"/>
        <v>0</v>
      </c>
      <c r="H634" s="505"/>
      <c r="I634" s="555"/>
      <c r="J634" s="555"/>
      <c r="K634" s="129"/>
      <c r="L634" s="129"/>
      <c r="M634" s="129"/>
      <c r="N634" s="129"/>
      <c r="O634" s="129"/>
      <c r="P634" s="129">
        <v>11</v>
      </c>
      <c r="Q634" s="129"/>
      <c r="R634" s="129"/>
      <c r="S634" s="129"/>
      <c r="T634" s="129"/>
      <c r="U634" s="129"/>
      <c r="V634" s="123" t="str">
        <f t="shared" si="1548"/>
        <v>CF7114-20</v>
      </c>
      <c r="W634" s="432" t="str">
        <f t="shared" si="1549"/>
        <v>Бетон арматурчин</v>
      </c>
      <c r="X634" s="432"/>
      <c r="Y634" s="432"/>
      <c r="Z634" s="184">
        <f t="shared" si="1507"/>
        <v>618</v>
      </c>
      <c r="AA634" s="135"/>
      <c r="AB634" s="135"/>
      <c r="AC634" s="45">
        <f t="shared" si="1544"/>
        <v>3</v>
      </c>
      <c r="AD634" s="45">
        <f t="shared" si="1545"/>
        <v>0</v>
      </c>
      <c r="AE634" s="129"/>
      <c r="AF634" s="129"/>
      <c r="AG634" s="129">
        <v>3</v>
      </c>
      <c r="AH634" s="129"/>
      <c r="AI634" s="129"/>
      <c r="AJ634" s="129"/>
      <c r="AK634" s="86">
        <f t="shared" si="1552"/>
        <v>0</v>
      </c>
      <c r="AL634" s="86">
        <f t="shared" si="1553"/>
        <v>0</v>
      </c>
      <c r="AM634" s="42"/>
      <c r="AN634" s="42"/>
      <c r="AO634" s="42"/>
      <c r="AP634" s="258"/>
    </row>
    <row r="635" spans="1:42" s="92" customFormat="1" ht="12.75" customHeight="1">
      <c r="A635" s="212" t="s">
        <v>192</v>
      </c>
      <c r="B635" s="513" t="s">
        <v>193</v>
      </c>
      <c r="C635" s="514"/>
      <c r="D635" s="218">
        <f t="shared" si="1508"/>
        <v>619</v>
      </c>
      <c r="E635" s="504">
        <f t="shared" si="1550"/>
        <v>28</v>
      </c>
      <c r="F635" s="505"/>
      <c r="G635" s="504">
        <f t="shared" si="1551"/>
        <v>9</v>
      </c>
      <c r="H635" s="505"/>
      <c r="I635" s="555"/>
      <c r="J635" s="555"/>
      <c r="K635" s="129"/>
      <c r="L635" s="129"/>
      <c r="M635" s="129"/>
      <c r="N635" s="129">
        <v>28</v>
      </c>
      <c r="O635" s="129">
        <v>9</v>
      </c>
      <c r="P635" s="129"/>
      <c r="Q635" s="129"/>
      <c r="R635" s="129"/>
      <c r="S635" s="129"/>
      <c r="T635" s="129"/>
      <c r="U635" s="129"/>
      <c r="V635" s="123" t="str">
        <f t="shared" si="1548"/>
        <v>MT8111-35</v>
      </c>
      <c r="W635" s="432" t="str">
        <f t="shared" si="1549"/>
        <v>Хүнд машин механизмын оператор</v>
      </c>
      <c r="X635" s="432"/>
      <c r="Y635" s="432"/>
      <c r="Z635" s="184">
        <f t="shared" si="1507"/>
        <v>619</v>
      </c>
      <c r="AA635" s="135"/>
      <c r="AB635" s="135"/>
      <c r="AC635" s="45">
        <f t="shared" si="1544"/>
        <v>6</v>
      </c>
      <c r="AD635" s="45">
        <f t="shared" si="1545"/>
        <v>0</v>
      </c>
      <c r="AE635" s="129"/>
      <c r="AF635" s="129"/>
      <c r="AG635" s="129">
        <v>6</v>
      </c>
      <c r="AH635" s="129"/>
      <c r="AI635" s="129"/>
      <c r="AJ635" s="129"/>
      <c r="AK635" s="86">
        <f t="shared" si="1552"/>
        <v>2</v>
      </c>
      <c r="AL635" s="86">
        <f t="shared" si="1553"/>
        <v>0</v>
      </c>
      <c r="AM635" s="42"/>
      <c r="AN635" s="42"/>
      <c r="AO635" s="42">
        <v>2</v>
      </c>
      <c r="AP635" s="258"/>
    </row>
    <row r="636" spans="1:42" s="92" customFormat="1">
      <c r="A636" s="154" t="s">
        <v>194</v>
      </c>
      <c r="B636" s="571" t="s">
        <v>195</v>
      </c>
      <c r="C636" s="572"/>
      <c r="D636" s="218">
        <f t="shared" si="1508"/>
        <v>620</v>
      </c>
      <c r="E636" s="504">
        <f t="shared" si="1550"/>
        <v>14</v>
      </c>
      <c r="F636" s="505"/>
      <c r="G636" s="504">
        <f t="shared" si="1551"/>
        <v>5</v>
      </c>
      <c r="H636" s="505"/>
      <c r="I636" s="555"/>
      <c r="J636" s="555"/>
      <c r="K636" s="129"/>
      <c r="L636" s="129"/>
      <c r="M636" s="129"/>
      <c r="N636" s="129">
        <v>14</v>
      </c>
      <c r="O636" s="129">
        <v>5</v>
      </c>
      <c r="P636" s="129"/>
      <c r="Q636" s="129"/>
      <c r="R636" s="129"/>
      <c r="S636" s="129"/>
      <c r="T636" s="129"/>
      <c r="U636" s="129"/>
      <c r="V636" s="123" t="str">
        <f t="shared" si="1548"/>
        <v>МТ8111-11</v>
      </c>
      <c r="W636" s="432" t="str">
        <f t="shared" si="1549"/>
        <v>Өрмийн машины оператор</v>
      </c>
      <c r="X636" s="432"/>
      <c r="Y636" s="432"/>
      <c r="Z636" s="184">
        <f t="shared" si="1507"/>
        <v>620</v>
      </c>
      <c r="AA636" s="135"/>
      <c r="AB636" s="135"/>
      <c r="AC636" s="45">
        <f t="shared" ref="AC636:AC637" si="1554">+AE636+AG636+AI636</f>
        <v>5</v>
      </c>
      <c r="AD636" s="45">
        <f t="shared" ref="AD636:AD637" si="1555">+AF636+AH636+AJ636</f>
        <v>1</v>
      </c>
      <c r="AE636" s="129"/>
      <c r="AF636" s="129"/>
      <c r="AG636" s="129">
        <v>5</v>
      </c>
      <c r="AH636" s="129">
        <v>1</v>
      </c>
      <c r="AI636" s="129"/>
      <c r="AJ636" s="129"/>
      <c r="AK636" s="86">
        <f t="shared" si="1552"/>
        <v>0</v>
      </c>
      <c r="AL636" s="86">
        <f t="shared" si="1553"/>
        <v>0</v>
      </c>
      <c r="AM636" s="42"/>
      <c r="AN636" s="42"/>
      <c r="AO636" s="42"/>
      <c r="AP636" s="258"/>
    </row>
    <row r="637" spans="1:42" s="92" customFormat="1">
      <c r="A637" s="154" t="s">
        <v>198</v>
      </c>
      <c r="B637" s="571" t="s">
        <v>199</v>
      </c>
      <c r="C637" s="572"/>
      <c r="D637" s="218">
        <f t="shared" si="1508"/>
        <v>621</v>
      </c>
      <c r="E637" s="504">
        <f t="shared" si="1550"/>
        <v>11</v>
      </c>
      <c r="F637" s="505"/>
      <c r="G637" s="504">
        <f t="shared" si="1551"/>
        <v>9</v>
      </c>
      <c r="H637" s="505"/>
      <c r="I637" s="555"/>
      <c r="J637" s="555"/>
      <c r="K637" s="129"/>
      <c r="L637" s="129">
        <v>11</v>
      </c>
      <c r="M637" s="129">
        <v>9</v>
      </c>
      <c r="N637" s="129"/>
      <c r="O637" s="129"/>
      <c r="P637" s="129"/>
      <c r="Q637" s="129"/>
      <c r="R637" s="129"/>
      <c r="S637" s="129"/>
      <c r="T637" s="129"/>
      <c r="U637" s="129"/>
      <c r="V637" s="123" t="str">
        <f t="shared" si="1548"/>
        <v>IM3119-11</v>
      </c>
      <c r="W637" s="432" t="str">
        <f t="shared" si="1549"/>
        <v>Аюулгүй ажиллагааны техникч</v>
      </c>
      <c r="X637" s="432"/>
      <c r="Y637" s="432"/>
      <c r="Z637" s="97">
        <f t="shared" si="1507"/>
        <v>621</v>
      </c>
      <c r="AA637" s="135"/>
      <c r="AB637" s="135"/>
      <c r="AC637" s="45">
        <f t="shared" si="1554"/>
        <v>2</v>
      </c>
      <c r="AD637" s="45">
        <f t="shared" si="1555"/>
        <v>1</v>
      </c>
      <c r="AE637" s="129">
        <v>2</v>
      </c>
      <c r="AF637" s="129">
        <v>1</v>
      </c>
      <c r="AG637" s="129"/>
      <c r="AH637" s="129"/>
      <c r="AI637" s="129"/>
      <c r="AJ637" s="129"/>
      <c r="AK637" s="86">
        <f t="shared" si="1552"/>
        <v>1</v>
      </c>
      <c r="AL637" s="86">
        <f t="shared" si="1553"/>
        <v>0</v>
      </c>
      <c r="AM637" s="42">
        <v>1</v>
      </c>
      <c r="AN637" s="42"/>
      <c r="AO637" s="42"/>
      <c r="AP637" s="258"/>
    </row>
    <row r="638" spans="1:42" s="87" customFormat="1">
      <c r="A638" s="527" t="s">
        <v>576</v>
      </c>
      <c r="B638" s="528"/>
      <c r="C638" s="529"/>
      <c r="D638" s="250">
        <f t="shared" si="1508"/>
        <v>622</v>
      </c>
      <c r="E638" s="530">
        <f>SUM(E639:F652)</f>
        <v>153</v>
      </c>
      <c r="F638" s="531"/>
      <c r="G638" s="530">
        <f t="shared" ref="G638" si="1556">SUM(G639:H652)</f>
        <v>83</v>
      </c>
      <c r="H638" s="531"/>
      <c r="I638" s="530">
        <f t="shared" ref="I638" si="1557">SUM(I639:J652)</f>
        <v>33</v>
      </c>
      <c r="J638" s="531"/>
      <c r="K638" s="170">
        <f>SUM(K639:K652)</f>
        <v>20</v>
      </c>
      <c r="L638" s="170">
        <f t="shared" ref="L638:U638" si="1558">SUM(L639:L652)</f>
        <v>0</v>
      </c>
      <c r="M638" s="170">
        <f t="shared" si="1558"/>
        <v>0</v>
      </c>
      <c r="N638" s="170">
        <f t="shared" si="1558"/>
        <v>67</v>
      </c>
      <c r="O638" s="170">
        <f t="shared" si="1558"/>
        <v>45</v>
      </c>
      <c r="P638" s="170">
        <f t="shared" si="1558"/>
        <v>53</v>
      </c>
      <c r="Q638" s="170">
        <f t="shared" si="1558"/>
        <v>18</v>
      </c>
      <c r="R638" s="170">
        <f t="shared" si="1558"/>
        <v>0</v>
      </c>
      <c r="S638" s="170">
        <f t="shared" si="1558"/>
        <v>0</v>
      </c>
      <c r="T638" s="170">
        <f t="shared" si="1558"/>
        <v>0</v>
      </c>
      <c r="U638" s="170">
        <f t="shared" si="1558"/>
        <v>0</v>
      </c>
      <c r="V638" s="535" t="str">
        <f t="shared" si="1236"/>
        <v>55.Сэлэнгэ аймаг дахь "Зүүнхараа" политехник коллеж</v>
      </c>
      <c r="W638" s="536"/>
      <c r="X638" s="536"/>
      <c r="Y638" s="537"/>
      <c r="Z638" s="256">
        <f t="shared" si="1507"/>
        <v>622</v>
      </c>
      <c r="AA638" s="170">
        <f>SUM(AA639:AA652)</f>
        <v>0</v>
      </c>
      <c r="AB638" s="170">
        <f t="shared" ref="AB638" si="1559">SUM(AB639:AB652)</f>
        <v>0</v>
      </c>
      <c r="AC638" s="170">
        <f t="shared" ref="AC638" si="1560">SUM(AC639:AC652)</f>
        <v>41</v>
      </c>
      <c r="AD638" s="170">
        <f t="shared" ref="AD638" si="1561">SUM(AD639:AD652)</f>
        <v>13</v>
      </c>
      <c r="AE638" s="170">
        <f t="shared" ref="AE638" si="1562">SUM(AE639:AE652)</f>
        <v>0</v>
      </c>
      <c r="AF638" s="170">
        <f t="shared" ref="AF638" si="1563">SUM(AF639:AF652)</f>
        <v>0</v>
      </c>
      <c r="AG638" s="170">
        <f t="shared" ref="AG638" si="1564">SUM(AG639:AG652)</f>
        <v>41</v>
      </c>
      <c r="AH638" s="170">
        <f t="shared" ref="AH638" si="1565">SUM(AH639:AH652)</f>
        <v>13</v>
      </c>
      <c r="AI638" s="170">
        <f t="shared" ref="AI638" si="1566">SUM(AI639:AI652)</f>
        <v>0</v>
      </c>
      <c r="AJ638" s="170">
        <f t="shared" ref="AJ638" si="1567">SUM(AJ639:AJ652)</f>
        <v>0</v>
      </c>
      <c r="AK638" s="170">
        <f t="shared" ref="AK638" si="1568">SUM(AK639:AK652)</f>
        <v>21</v>
      </c>
      <c r="AL638" s="170">
        <f>SUM(AL639:AL652)</f>
        <v>6</v>
      </c>
      <c r="AM638" s="170">
        <f t="shared" ref="AM638" si="1569">SUM(AM639:AM652)</f>
        <v>21</v>
      </c>
      <c r="AN638" s="170">
        <f t="shared" ref="AN638" si="1570">SUM(AN639:AN652)</f>
        <v>6</v>
      </c>
      <c r="AO638" s="170">
        <f t="shared" ref="AO638" si="1571">SUM(AO639:AO652)</f>
        <v>0</v>
      </c>
      <c r="AP638" s="211">
        <f t="shared" ref="AP638" si="1572">SUM(AP639:AP652)</f>
        <v>0</v>
      </c>
    </row>
    <row r="639" spans="1:42" s="92" customFormat="1">
      <c r="A639" s="196" t="s">
        <v>185</v>
      </c>
      <c r="B639" s="511" t="s">
        <v>51</v>
      </c>
      <c r="C639" s="512"/>
      <c r="D639" s="218">
        <f t="shared" si="1508"/>
        <v>623</v>
      </c>
      <c r="E639" s="504">
        <f t="shared" si="1450"/>
        <v>12</v>
      </c>
      <c r="F639" s="505"/>
      <c r="G639" s="504">
        <f t="shared" si="1451"/>
        <v>11</v>
      </c>
      <c r="H639" s="505"/>
      <c r="I639" s="502"/>
      <c r="J639" s="503"/>
      <c r="K639" s="129"/>
      <c r="L639" s="129"/>
      <c r="M639" s="129"/>
      <c r="N639" s="129"/>
      <c r="O639" s="129"/>
      <c r="P639" s="129">
        <v>12</v>
      </c>
      <c r="Q639" s="129">
        <v>11</v>
      </c>
      <c r="R639" s="129"/>
      <c r="S639" s="129"/>
      <c r="T639" s="129"/>
      <c r="U639" s="129"/>
      <c r="V639" s="117" t="str">
        <f>+A639</f>
        <v>IF5120-11</v>
      </c>
      <c r="W639" s="432" t="str">
        <f>+B639</f>
        <v>Тогооч</v>
      </c>
      <c r="X639" s="432"/>
      <c r="Y639" s="432"/>
      <c r="Z639" s="184">
        <f t="shared" si="1507"/>
        <v>623</v>
      </c>
      <c r="AA639" s="135"/>
      <c r="AB639" s="135"/>
      <c r="AC639" s="45">
        <f t="shared" ref="AC639:AC642" si="1573">+AE639+AG639+AI639</f>
        <v>3</v>
      </c>
      <c r="AD639" s="45">
        <f t="shared" ref="AD639:AD642" si="1574">+AF639+AH639+AJ639</f>
        <v>2</v>
      </c>
      <c r="AE639" s="129"/>
      <c r="AF639" s="129"/>
      <c r="AG639" s="129">
        <v>3</v>
      </c>
      <c r="AH639" s="129">
        <v>2</v>
      </c>
      <c r="AI639" s="129"/>
      <c r="AJ639" s="129"/>
      <c r="AK639" s="86">
        <f t="shared" ref="AK639:AK641" si="1575">+AM639+AO639</f>
        <v>4</v>
      </c>
      <c r="AL639" s="86">
        <f t="shared" ref="AL639:AL641" si="1576">+AN639+AP639</f>
        <v>3</v>
      </c>
      <c r="AM639" s="10">
        <v>4</v>
      </c>
      <c r="AN639" s="10">
        <v>3</v>
      </c>
      <c r="AO639" s="110"/>
      <c r="AP639" s="261"/>
    </row>
    <row r="640" spans="1:42" s="92" customFormat="1">
      <c r="A640" s="196" t="s">
        <v>163</v>
      </c>
      <c r="B640" s="511" t="s">
        <v>53</v>
      </c>
      <c r="C640" s="512"/>
      <c r="D640" s="218">
        <f t="shared" si="1508"/>
        <v>624</v>
      </c>
      <c r="E640" s="504">
        <f t="shared" si="1450"/>
        <v>12</v>
      </c>
      <c r="F640" s="505"/>
      <c r="G640" s="504">
        <f t="shared" si="1451"/>
        <v>0</v>
      </c>
      <c r="H640" s="505"/>
      <c r="I640" s="502"/>
      <c r="J640" s="503"/>
      <c r="K640" s="129"/>
      <c r="L640" s="129"/>
      <c r="M640" s="129"/>
      <c r="N640" s="129"/>
      <c r="O640" s="129"/>
      <c r="P640" s="129">
        <v>12</v>
      </c>
      <c r="Q640" s="129"/>
      <c r="R640" s="129"/>
      <c r="S640" s="129"/>
      <c r="T640" s="129"/>
      <c r="U640" s="129"/>
      <c r="V640" s="117" t="str">
        <f t="shared" ref="V640:V652" si="1577">+A640</f>
        <v>IM7212-14</v>
      </c>
      <c r="W640" s="432" t="str">
        <f t="shared" ref="W640:W652" si="1578">+B640</f>
        <v>Гагнуурчин</v>
      </c>
      <c r="X640" s="432"/>
      <c r="Y640" s="432"/>
      <c r="Z640" s="184">
        <f t="shared" si="1507"/>
        <v>624</v>
      </c>
      <c r="AA640" s="135"/>
      <c r="AB640" s="135"/>
      <c r="AC640" s="45">
        <f t="shared" si="1573"/>
        <v>4</v>
      </c>
      <c r="AD640" s="45">
        <f t="shared" si="1574"/>
        <v>0</v>
      </c>
      <c r="AE640" s="129"/>
      <c r="AF640" s="129"/>
      <c r="AG640" s="129">
        <v>4</v>
      </c>
      <c r="AH640" s="129"/>
      <c r="AI640" s="129"/>
      <c r="AJ640" s="129"/>
      <c r="AK640" s="86">
        <f t="shared" si="1575"/>
        <v>0</v>
      </c>
      <c r="AL640" s="86">
        <f t="shared" si="1576"/>
        <v>0</v>
      </c>
      <c r="AM640" s="10">
        <v>0</v>
      </c>
      <c r="AN640" s="10">
        <v>0</v>
      </c>
      <c r="AO640" s="110"/>
      <c r="AP640" s="261"/>
    </row>
    <row r="641" spans="1:42" s="92" customFormat="1" ht="12.75" customHeight="1">
      <c r="A641" s="113" t="s">
        <v>186</v>
      </c>
      <c r="B641" s="513" t="s">
        <v>254</v>
      </c>
      <c r="C641" s="514"/>
      <c r="D641" s="218">
        <f t="shared" si="1508"/>
        <v>625</v>
      </c>
      <c r="E641" s="504">
        <f t="shared" ref="E641:E652" si="1579">+I641+L641+N641+P641+R641+T641+AA641</f>
        <v>17</v>
      </c>
      <c r="F641" s="505"/>
      <c r="G641" s="504">
        <f t="shared" ref="G641:G652" si="1580">+K641+M641+O641+Q641+S641+U641+AB641</f>
        <v>0</v>
      </c>
      <c r="H641" s="505"/>
      <c r="I641" s="502"/>
      <c r="J641" s="503"/>
      <c r="K641" s="129"/>
      <c r="L641" s="129"/>
      <c r="M641" s="129"/>
      <c r="N641" s="129"/>
      <c r="O641" s="129"/>
      <c r="P641" s="129">
        <v>17</v>
      </c>
      <c r="Q641" s="129"/>
      <c r="R641" s="129"/>
      <c r="S641" s="129"/>
      <c r="T641" s="129"/>
      <c r="U641" s="129"/>
      <c r="V641" s="117" t="str">
        <f t="shared" si="1577"/>
        <v>MT7233-45</v>
      </c>
      <c r="W641" s="432" t="str">
        <f t="shared" si="1578"/>
        <v>Хүнд машин механизмын засварчин</v>
      </c>
      <c r="X641" s="432"/>
      <c r="Y641" s="432"/>
      <c r="Z641" s="184">
        <f t="shared" si="1507"/>
        <v>625</v>
      </c>
      <c r="AA641" s="135"/>
      <c r="AB641" s="135"/>
      <c r="AC641" s="45">
        <f t="shared" si="1573"/>
        <v>5</v>
      </c>
      <c r="AD641" s="45">
        <f t="shared" si="1574"/>
        <v>0</v>
      </c>
      <c r="AE641" s="129"/>
      <c r="AF641" s="129"/>
      <c r="AG641" s="129">
        <v>5</v>
      </c>
      <c r="AH641" s="129"/>
      <c r="AI641" s="129"/>
      <c r="AJ641" s="129"/>
      <c r="AK641" s="86">
        <f t="shared" si="1575"/>
        <v>12</v>
      </c>
      <c r="AL641" s="86">
        <f t="shared" si="1576"/>
        <v>0</v>
      </c>
      <c r="AM641" s="10">
        <v>12</v>
      </c>
      <c r="AN641" s="10">
        <v>0</v>
      </c>
      <c r="AO641" s="110"/>
      <c r="AP641" s="261"/>
    </row>
    <row r="642" spans="1:42" s="92" customFormat="1" ht="12.75" customHeight="1">
      <c r="A642" s="196" t="s">
        <v>54</v>
      </c>
      <c r="B642" s="511" t="s">
        <v>50</v>
      </c>
      <c r="C642" s="512"/>
      <c r="D642" s="218">
        <f t="shared" si="1508"/>
        <v>626</v>
      </c>
      <c r="E642" s="504">
        <f t="shared" si="1579"/>
        <v>5</v>
      </c>
      <c r="F642" s="505"/>
      <c r="G642" s="504">
        <f t="shared" si="1580"/>
        <v>5</v>
      </c>
      <c r="H642" s="505"/>
      <c r="I642" s="502"/>
      <c r="J642" s="503"/>
      <c r="K642" s="129"/>
      <c r="L642" s="129"/>
      <c r="M642" s="129"/>
      <c r="N642" s="129"/>
      <c r="O642" s="129"/>
      <c r="P642" s="129">
        <v>5</v>
      </c>
      <c r="Q642" s="129">
        <v>5</v>
      </c>
      <c r="R642" s="129"/>
      <c r="S642" s="129"/>
      <c r="T642" s="129"/>
      <c r="U642" s="129"/>
      <c r="V642" s="117" t="str">
        <f t="shared" si="1577"/>
        <v>IE7533-28</v>
      </c>
      <c r="W642" s="432" t="str">
        <f t="shared" si="1578"/>
        <v>Оёмол бүтээгдэхүүний оёдолчин</v>
      </c>
      <c r="X642" s="432"/>
      <c r="Y642" s="432"/>
      <c r="Z642" s="184">
        <f t="shared" si="1507"/>
        <v>626</v>
      </c>
      <c r="AA642" s="135"/>
      <c r="AB642" s="135"/>
      <c r="AC642" s="45">
        <f t="shared" si="1573"/>
        <v>2</v>
      </c>
      <c r="AD642" s="45">
        <f t="shared" si="1574"/>
        <v>2</v>
      </c>
      <c r="AE642" s="129"/>
      <c r="AF642" s="129"/>
      <c r="AG642" s="129">
        <v>2</v>
      </c>
      <c r="AH642" s="129">
        <v>2</v>
      </c>
      <c r="AI642" s="129"/>
      <c r="AJ642" s="129"/>
      <c r="AK642" s="86">
        <f t="shared" ref="AK642:AK652" si="1581">+AM642+AO642</f>
        <v>1</v>
      </c>
      <c r="AL642" s="86">
        <f t="shared" ref="AL642:AL652" si="1582">+AN642+AP642</f>
        <v>1</v>
      </c>
      <c r="AM642" s="10">
        <v>1</v>
      </c>
      <c r="AN642" s="10">
        <v>1</v>
      </c>
      <c r="AO642" s="110"/>
      <c r="AP642" s="261"/>
    </row>
    <row r="643" spans="1:42" s="92" customFormat="1">
      <c r="A643" s="196" t="s">
        <v>225</v>
      </c>
      <c r="B643" s="511" t="s">
        <v>226</v>
      </c>
      <c r="C643" s="512"/>
      <c r="D643" s="218">
        <f t="shared" si="1508"/>
        <v>627</v>
      </c>
      <c r="E643" s="504">
        <f t="shared" si="1579"/>
        <v>7</v>
      </c>
      <c r="F643" s="505"/>
      <c r="G643" s="504">
        <f t="shared" si="1580"/>
        <v>2</v>
      </c>
      <c r="H643" s="505"/>
      <c r="I643" s="502"/>
      <c r="J643" s="503"/>
      <c r="K643" s="129"/>
      <c r="L643" s="129"/>
      <c r="M643" s="129"/>
      <c r="N643" s="129"/>
      <c r="O643" s="129"/>
      <c r="P643" s="129">
        <v>7</v>
      </c>
      <c r="Q643" s="129">
        <v>2</v>
      </c>
      <c r="R643" s="129"/>
      <c r="S643" s="129"/>
      <c r="T643" s="129"/>
      <c r="U643" s="129"/>
      <c r="V643" s="117" t="str">
        <f t="shared" si="1577"/>
        <v>NF6210-21</v>
      </c>
      <c r="W643" s="432" t="str">
        <f t="shared" si="1578"/>
        <v>Ойжуулагч</v>
      </c>
      <c r="X643" s="432"/>
      <c r="Y643" s="432"/>
      <c r="Z643" s="184">
        <f t="shared" si="1507"/>
        <v>627</v>
      </c>
      <c r="AA643" s="135"/>
      <c r="AB643" s="135"/>
      <c r="AC643" s="45">
        <f t="shared" ref="AC643:AC652" si="1583">+AE643+AG643+AI643</f>
        <v>0</v>
      </c>
      <c r="AD643" s="45">
        <f t="shared" ref="AD643:AD652" si="1584">+AF643+AH643+AJ643</f>
        <v>0</v>
      </c>
      <c r="AE643" s="129"/>
      <c r="AF643" s="129"/>
      <c r="AG643" s="129"/>
      <c r="AH643" s="129"/>
      <c r="AI643" s="129"/>
      <c r="AJ643" s="129"/>
      <c r="AK643" s="86">
        <f t="shared" si="1581"/>
        <v>4</v>
      </c>
      <c r="AL643" s="86">
        <f t="shared" si="1582"/>
        <v>2</v>
      </c>
      <c r="AM643" s="10">
        <v>4</v>
      </c>
      <c r="AN643" s="10">
        <v>2</v>
      </c>
      <c r="AO643" s="110"/>
      <c r="AP643" s="261"/>
    </row>
    <row r="644" spans="1:42" s="92" customFormat="1">
      <c r="A644" s="196" t="s">
        <v>182</v>
      </c>
      <c r="B644" s="511" t="s">
        <v>179</v>
      </c>
      <c r="C644" s="512"/>
      <c r="D644" s="218">
        <f t="shared" si="1508"/>
        <v>628</v>
      </c>
      <c r="E644" s="504">
        <f t="shared" si="1579"/>
        <v>13</v>
      </c>
      <c r="F644" s="505"/>
      <c r="G644" s="504">
        <f t="shared" si="1580"/>
        <v>11</v>
      </c>
      <c r="H644" s="505"/>
      <c r="I644" s="502"/>
      <c r="J644" s="503"/>
      <c r="K644" s="129"/>
      <c r="L644" s="129"/>
      <c r="M644" s="129"/>
      <c r="N644" s="129">
        <v>13</v>
      </c>
      <c r="O644" s="129">
        <v>11</v>
      </c>
      <c r="P644" s="129"/>
      <c r="Q644" s="129"/>
      <c r="R644" s="129"/>
      <c r="S644" s="129"/>
      <c r="T644" s="129"/>
      <c r="U644" s="129"/>
      <c r="V644" s="117" t="str">
        <f t="shared" si="1577"/>
        <v>SO5141-11</v>
      </c>
      <c r="W644" s="432" t="str">
        <f t="shared" si="1578"/>
        <v>Үсчин</v>
      </c>
      <c r="X644" s="432"/>
      <c r="Y644" s="432"/>
      <c r="Z644" s="184">
        <f t="shared" si="1507"/>
        <v>628</v>
      </c>
      <c r="AA644" s="135"/>
      <c r="AB644" s="135"/>
      <c r="AC644" s="45">
        <f t="shared" si="1583"/>
        <v>1</v>
      </c>
      <c r="AD644" s="45">
        <f t="shared" si="1584"/>
        <v>1</v>
      </c>
      <c r="AE644" s="129"/>
      <c r="AF644" s="129"/>
      <c r="AG644" s="129">
        <v>1</v>
      </c>
      <c r="AH644" s="129">
        <v>1</v>
      </c>
      <c r="AI644" s="129"/>
      <c r="AJ644" s="129"/>
      <c r="AK644" s="86">
        <f t="shared" si="1581"/>
        <v>0</v>
      </c>
      <c r="AL644" s="86">
        <f t="shared" si="1582"/>
        <v>0</v>
      </c>
      <c r="AM644" s="42"/>
      <c r="AN644" s="42"/>
      <c r="AO644" s="42"/>
      <c r="AP644" s="258"/>
    </row>
    <row r="645" spans="1:42" s="92" customFormat="1">
      <c r="A645" s="216" t="s">
        <v>355</v>
      </c>
      <c r="B645" s="511" t="s">
        <v>377</v>
      </c>
      <c r="C645" s="512"/>
      <c r="D645" s="218">
        <f t="shared" si="1508"/>
        <v>629</v>
      </c>
      <c r="E645" s="504">
        <f t="shared" si="1579"/>
        <v>18</v>
      </c>
      <c r="F645" s="505"/>
      <c r="G645" s="504">
        <f t="shared" si="1580"/>
        <v>3</v>
      </c>
      <c r="H645" s="505"/>
      <c r="I645" s="502"/>
      <c r="J645" s="503"/>
      <c r="K645" s="129"/>
      <c r="L645" s="129"/>
      <c r="M645" s="129"/>
      <c r="N645" s="129">
        <v>18</v>
      </c>
      <c r="O645" s="129">
        <v>3</v>
      </c>
      <c r="P645" s="129"/>
      <c r="Q645" s="129"/>
      <c r="R645" s="129"/>
      <c r="S645" s="129"/>
      <c r="T645" s="129"/>
      <c r="U645" s="129"/>
      <c r="V645" s="117" t="str">
        <f t="shared" si="1577"/>
        <v>TR4323-27</v>
      </c>
      <c r="W645" s="432" t="str">
        <f t="shared" si="1578"/>
        <v>Вагон үзэгч, засварчин</v>
      </c>
      <c r="X645" s="432"/>
      <c r="Y645" s="432"/>
      <c r="Z645" s="184">
        <f t="shared" si="1507"/>
        <v>629</v>
      </c>
      <c r="AA645" s="135"/>
      <c r="AB645" s="135"/>
      <c r="AC645" s="45">
        <f t="shared" si="1583"/>
        <v>12</v>
      </c>
      <c r="AD645" s="45">
        <f t="shared" si="1584"/>
        <v>1</v>
      </c>
      <c r="AE645" s="129"/>
      <c r="AF645" s="129"/>
      <c r="AG645" s="129">
        <v>12</v>
      </c>
      <c r="AH645" s="129">
        <v>1</v>
      </c>
      <c r="AI645" s="129"/>
      <c r="AJ645" s="129"/>
      <c r="AK645" s="86">
        <f t="shared" si="1581"/>
        <v>0</v>
      </c>
      <c r="AL645" s="86">
        <f t="shared" si="1582"/>
        <v>0</v>
      </c>
      <c r="AM645" s="42"/>
      <c r="AN645" s="42"/>
      <c r="AO645" s="42"/>
      <c r="AP645" s="258"/>
    </row>
    <row r="646" spans="1:42" s="92" customFormat="1">
      <c r="A646" s="212" t="s">
        <v>167</v>
      </c>
      <c r="B646" s="513" t="s">
        <v>218</v>
      </c>
      <c r="C646" s="514"/>
      <c r="D646" s="218">
        <f t="shared" si="1508"/>
        <v>630</v>
      </c>
      <c r="E646" s="504">
        <f t="shared" si="1579"/>
        <v>12</v>
      </c>
      <c r="F646" s="505"/>
      <c r="G646" s="504">
        <f t="shared" si="1580"/>
        <v>11</v>
      </c>
      <c r="H646" s="505"/>
      <c r="I646" s="502"/>
      <c r="J646" s="503"/>
      <c r="K646" s="129"/>
      <c r="L646" s="129"/>
      <c r="M646" s="129"/>
      <c r="N646" s="129">
        <v>12</v>
      </c>
      <c r="O646" s="129">
        <v>11</v>
      </c>
      <c r="P646" s="129"/>
      <c r="Q646" s="129"/>
      <c r="R646" s="129"/>
      <c r="S646" s="129"/>
      <c r="T646" s="129"/>
      <c r="U646" s="129"/>
      <c r="V646" s="117" t="str">
        <f t="shared" si="1577"/>
        <v>AF6112-25</v>
      </c>
      <c r="W646" s="432" t="str">
        <f t="shared" si="1578"/>
        <v>Хүлэмжийн аж ахуйн фермер</v>
      </c>
      <c r="X646" s="432"/>
      <c r="Y646" s="432"/>
      <c r="Z646" s="184">
        <f t="shared" si="1507"/>
        <v>630</v>
      </c>
      <c r="AA646" s="135"/>
      <c r="AB646" s="135"/>
      <c r="AC646" s="45">
        <f t="shared" si="1583"/>
        <v>2</v>
      </c>
      <c r="AD646" s="45">
        <f t="shared" si="1584"/>
        <v>2</v>
      </c>
      <c r="AE646" s="129"/>
      <c r="AF646" s="129"/>
      <c r="AG646" s="129">
        <v>2</v>
      </c>
      <c r="AH646" s="129">
        <v>2</v>
      </c>
      <c r="AI646" s="129"/>
      <c r="AJ646" s="129"/>
      <c r="AK646" s="86">
        <f t="shared" si="1581"/>
        <v>0</v>
      </c>
      <c r="AL646" s="86">
        <f t="shared" si="1582"/>
        <v>0</v>
      </c>
      <c r="AM646" s="42"/>
      <c r="AN646" s="42"/>
      <c r="AO646" s="42"/>
      <c r="AP646" s="258"/>
    </row>
    <row r="647" spans="1:42" s="92" customFormat="1" ht="12.75" customHeight="1">
      <c r="A647" s="113" t="s">
        <v>615</v>
      </c>
      <c r="B647" s="511" t="s">
        <v>614</v>
      </c>
      <c r="C647" s="512"/>
      <c r="D647" s="218">
        <f t="shared" si="1508"/>
        <v>631</v>
      </c>
      <c r="E647" s="504">
        <f t="shared" si="1579"/>
        <v>11</v>
      </c>
      <c r="F647" s="505"/>
      <c r="G647" s="504">
        <f t="shared" si="1580"/>
        <v>9</v>
      </c>
      <c r="H647" s="505"/>
      <c r="I647" s="502"/>
      <c r="J647" s="503"/>
      <c r="K647" s="129"/>
      <c r="L647" s="129"/>
      <c r="M647" s="129"/>
      <c r="N647" s="129">
        <v>11</v>
      </c>
      <c r="O647" s="129">
        <v>9</v>
      </c>
      <c r="P647" s="129"/>
      <c r="Q647" s="129"/>
      <c r="R647" s="129"/>
      <c r="S647" s="129"/>
      <c r="T647" s="129"/>
      <c r="U647" s="129"/>
      <c r="V647" s="117" t="str">
        <f t="shared" si="1577"/>
        <v>АН6320-12</v>
      </c>
      <c r="W647" s="432" t="str">
        <f t="shared" si="1578"/>
        <v>Эрчимжсэн МАА-н фермер</v>
      </c>
      <c r="X647" s="432"/>
      <c r="Y647" s="432"/>
      <c r="Z647" s="184">
        <f t="shared" si="1507"/>
        <v>631</v>
      </c>
      <c r="AA647" s="135"/>
      <c r="AB647" s="135"/>
      <c r="AC647" s="45">
        <f t="shared" si="1583"/>
        <v>1</v>
      </c>
      <c r="AD647" s="45">
        <f t="shared" si="1584"/>
        <v>0</v>
      </c>
      <c r="AE647" s="129"/>
      <c r="AF647" s="129"/>
      <c r="AG647" s="129">
        <v>1</v>
      </c>
      <c r="AH647" s="129">
        <v>0</v>
      </c>
      <c r="AI647" s="129"/>
      <c r="AJ647" s="129"/>
      <c r="AK647" s="86">
        <f t="shared" si="1581"/>
        <v>0</v>
      </c>
      <c r="AL647" s="86">
        <f t="shared" si="1582"/>
        <v>0</v>
      </c>
      <c r="AM647" s="42"/>
      <c r="AN647" s="42"/>
      <c r="AO647" s="42"/>
      <c r="AP647" s="258"/>
    </row>
    <row r="648" spans="1:42" s="92" customFormat="1">
      <c r="A648" s="196" t="s">
        <v>185</v>
      </c>
      <c r="B648" s="511" t="s">
        <v>51</v>
      </c>
      <c r="C648" s="512"/>
      <c r="D648" s="218">
        <f t="shared" si="1508"/>
        <v>632</v>
      </c>
      <c r="E648" s="504">
        <f t="shared" si="1579"/>
        <v>13</v>
      </c>
      <c r="F648" s="505"/>
      <c r="G648" s="504">
        <f t="shared" si="1580"/>
        <v>11</v>
      </c>
      <c r="H648" s="505"/>
      <c r="I648" s="502"/>
      <c r="J648" s="503"/>
      <c r="K648" s="129"/>
      <c r="L648" s="129"/>
      <c r="M648" s="129"/>
      <c r="N648" s="129">
        <v>13</v>
      </c>
      <c r="O648" s="129">
        <v>11</v>
      </c>
      <c r="P648" s="129"/>
      <c r="Q648" s="129"/>
      <c r="R648" s="129"/>
      <c r="S648" s="129"/>
      <c r="T648" s="129"/>
      <c r="U648" s="129"/>
      <c r="V648" s="117" t="str">
        <f t="shared" si="1577"/>
        <v>IF5120-11</v>
      </c>
      <c r="W648" s="432" t="str">
        <f t="shared" si="1578"/>
        <v>Тогооч</v>
      </c>
      <c r="X648" s="432"/>
      <c r="Y648" s="432"/>
      <c r="Z648" s="184">
        <f t="shared" si="1507"/>
        <v>632</v>
      </c>
      <c r="AA648" s="135"/>
      <c r="AB648" s="135"/>
      <c r="AC648" s="45">
        <f t="shared" si="1583"/>
        <v>2</v>
      </c>
      <c r="AD648" s="45">
        <f t="shared" si="1584"/>
        <v>1</v>
      </c>
      <c r="AE648" s="129"/>
      <c r="AF648" s="129"/>
      <c r="AG648" s="129">
        <v>2</v>
      </c>
      <c r="AH648" s="129">
        <v>1</v>
      </c>
      <c r="AI648" s="129"/>
      <c r="AJ648" s="129"/>
      <c r="AK648" s="86">
        <f t="shared" si="1581"/>
        <v>0</v>
      </c>
      <c r="AL648" s="86">
        <f t="shared" si="1582"/>
        <v>0</v>
      </c>
      <c r="AM648" s="42"/>
      <c r="AN648" s="42"/>
      <c r="AO648" s="42"/>
      <c r="AP648" s="258"/>
    </row>
    <row r="649" spans="1:42" s="92" customFormat="1">
      <c r="A649" s="107" t="s">
        <v>202</v>
      </c>
      <c r="B649" s="511" t="s">
        <v>203</v>
      </c>
      <c r="C649" s="512"/>
      <c r="D649" s="218">
        <f t="shared" si="1508"/>
        <v>633</v>
      </c>
      <c r="E649" s="504">
        <f t="shared" si="1579"/>
        <v>9</v>
      </c>
      <c r="F649" s="505"/>
      <c r="G649" s="504">
        <f t="shared" si="1580"/>
        <v>5</v>
      </c>
      <c r="H649" s="505"/>
      <c r="I649" s="502">
        <v>9</v>
      </c>
      <c r="J649" s="503"/>
      <c r="K649" s="129">
        <v>5</v>
      </c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17" t="str">
        <f t="shared" si="1577"/>
        <v>AF3142-13</v>
      </c>
      <c r="W649" s="432" t="str">
        <f t="shared" si="1578"/>
        <v>Агротехникч</v>
      </c>
      <c r="X649" s="432"/>
      <c r="Y649" s="432"/>
      <c r="Z649" s="184">
        <f t="shared" si="1507"/>
        <v>633</v>
      </c>
      <c r="AA649" s="135"/>
      <c r="AB649" s="135"/>
      <c r="AC649" s="45">
        <f t="shared" si="1583"/>
        <v>5</v>
      </c>
      <c r="AD649" s="45">
        <f t="shared" si="1584"/>
        <v>2</v>
      </c>
      <c r="AE649" s="129"/>
      <c r="AF649" s="129"/>
      <c r="AG649" s="129">
        <v>5</v>
      </c>
      <c r="AH649" s="129">
        <v>2</v>
      </c>
      <c r="AI649" s="129"/>
      <c r="AJ649" s="129"/>
      <c r="AK649" s="86">
        <f t="shared" si="1581"/>
        <v>0</v>
      </c>
      <c r="AL649" s="86">
        <f t="shared" si="1582"/>
        <v>0</v>
      </c>
      <c r="AM649" s="42"/>
      <c r="AN649" s="42"/>
      <c r="AO649" s="42"/>
      <c r="AP649" s="258"/>
    </row>
    <row r="650" spans="1:42" s="92" customFormat="1" ht="12.75" customHeight="1">
      <c r="A650" s="245" t="s">
        <v>204</v>
      </c>
      <c r="B650" s="506" t="s">
        <v>385</v>
      </c>
      <c r="C650" s="507"/>
      <c r="D650" s="218">
        <f t="shared" si="1508"/>
        <v>634</v>
      </c>
      <c r="E650" s="504">
        <f t="shared" si="1579"/>
        <v>12</v>
      </c>
      <c r="F650" s="505"/>
      <c r="G650" s="504">
        <f t="shared" si="1580"/>
        <v>11</v>
      </c>
      <c r="H650" s="505"/>
      <c r="I650" s="502">
        <v>12</v>
      </c>
      <c r="J650" s="503"/>
      <c r="K650" s="129">
        <v>11</v>
      </c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17" t="str">
        <f t="shared" si="1577"/>
        <v>IF3434-14</v>
      </c>
      <c r="W650" s="432" t="str">
        <f t="shared" si="1578"/>
        <v>Хоол үйлдвэрлэл, үйлчилгээний техник- технологич</v>
      </c>
      <c r="X650" s="432"/>
      <c r="Y650" s="432"/>
      <c r="Z650" s="184">
        <f t="shared" si="1507"/>
        <v>634</v>
      </c>
      <c r="AA650" s="135"/>
      <c r="AB650" s="135"/>
      <c r="AC650" s="45">
        <f t="shared" si="1583"/>
        <v>1</v>
      </c>
      <c r="AD650" s="45">
        <f t="shared" si="1584"/>
        <v>1</v>
      </c>
      <c r="AE650" s="129"/>
      <c r="AF650" s="129"/>
      <c r="AG650" s="129">
        <v>1</v>
      </c>
      <c r="AH650" s="129">
        <v>1</v>
      </c>
      <c r="AI650" s="129"/>
      <c r="AJ650" s="129"/>
      <c r="AK650" s="86">
        <f t="shared" si="1581"/>
        <v>0</v>
      </c>
      <c r="AL650" s="86">
        <f t="shared" si="1582"/>
        <v>0</v>
      </c>
      <c r="AM650" s="42"/>
      <c r="AN650" s="42"/>
      <c r="AO650" s="42"/>
      <c r="AP650" s="258"/>
    </row>
    <row r="651" spans="1:42" s="92" customFormat="1" ht="12.75" customHeight="1">
      <c r="A651" s="105" t="s">
        <v>274</v>
      </c>
      <c r="B651" s="508" t="s">
        <v>275</v>
      </c>
      <c r="C651" s="510"/>
      <c r="D651" s="218">
        <f t="shared" si="1508"/>
        <v>635</v>
      </c>
      <c r="E651" s="504">
        <f t="shared" si="1579"/>
        <v>4</v>
      </c>
      <c r="F651" s="505"/>
      <c r="G651" s="504">
        <f t="shared" si="1580"/>
        <v>4</v>
      </c>
      <c r="H651" s="505"/>
      <c r="I651" s="502">
        <v>4</v>
      </c>
      <c r="J651" s="503"/>
      <c r="K651" s="129">
        <v>4</v>
      </c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17" t="str">
        <f t="shared" si="1577"/>
        <v>AD3432-11</v>
      </c>
      <c r="W651" s="432" t="str">
        <f t="shared" si="1578"/>
        <v>Хувцасны загвар зохион бүтээгч</v>
      </c>
      <c r="X651" s="432"/>
      <c r="Y651" s="432"/>
      <c r="Z651" s="184">
        <f t="shared" si="1507"/>
        <v>635</v>
      </c>
      <c r="AA651" s="135"/>
      <c r="AB651" s="135"/>
      <c r="AC651" s="45">
        <f t="shared" si="1583"/>
        <v>1</v>
      </c>
      <c r="AD651" s="45">
        <f t="shared" si="1584"/>
        <v>1</v>
      </c>
      <c r="AE651" s="129"/>
      <c r="AF651" s="129"/>
      <c r="AG651" s="129">
        <v>1</v>
      </c>
      <c r="AH651" s="129">
        <v>1</v>
      </c>
      <c r="AI651" s="129"/>
      <c r="AJ651" s="129"/>
      <c r="AK651" s="86">
        <f t="shared" si="1581"/>
        <v>0</v>
      </c>
      <c r="AL651" s="86">
        <f t="shared" si="1582"/>
        <v>0</v>
      </c>
      <c r="AM651" s="42"/>
      <c r="AN651" s="42"/>
      <c r="AO651" s="42"/>
      <c r="AP651" s="258"/>
    </row>
    <row r="652" spans="1:42" s="92" customFormat="1">
      <c r="A652" s="107" t="s">
        <v>620</v>
      </c>
      <c r="B652" s="513" t="s">
        <v>398</v>
      </c>
      <c r="C652" s="514"/>
      <c r="D652" s="218">
        <f t="shared" si="1508"/>
        <v>636</v>
      </c>
      <c r="E652" s="504">
        <f t="shared" si="1579"/>
        <v>8</v>
      </c>
      <c r="F652" s="505"/>
      <c r="G652" s="504">
        <f t="shared" si="1580"/>
        <v>0</v>
      </c>
      <c r="H652" s="505"/>
      <c r="I652" s="502">
        <v>8</v>
      </c>
      <c r="J652" s="503"/>
      <c r="K652" s="129">
        <v>0</v>
      </c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17" t="str">
        <f t="shared" si="1577"/>
        <v>AT3115-29</v>
      </c>
      <c r="W652" s="432" t="str">
        <f t="shared" si="1578"/>
        <v>Хөдөө аж ахуйн машин тоног төхөөрөмжийн техникч</v>
      </c>
      <c r="X652" s="432"/>
      <c r="Y652" s="432"/>
      <c r="Z652" s="184">
        <f t="shared" si="1507"/>
        <v>636</v>
      </c>
      <c r="AA652" s="135"/>
      <c r="AB652" s="135"/>
      <c r="AC652" s="45">
        <f t="shared" si="1583"/>
        <v>2</v>
      </c>
      <c r="AD652" s="45">
        <f t="shared" si="1584"/>
        <v>0</v>
      </c>
      <c r="AE652" s="129"/>
      <c r="AF652" s="129"/>
      <c r="AG652" s="129">
        <v>2</v>
      </c>
      <c r="AH652" s="129"/>
      <c r="AI652" s="129"/>
      <c r="AJ652" s="129"/>
      <c r="AK652" s="86">
        <f t="shared" si="1581"/>
        <v>0</v>
      </c>
      <c r="AL652" s="86">
        <f t="shared" si="1582"/>
        <v>0</v>
      </c>
      <c r="AM652" s="42"/>
      <c r="AN652" s="42"/>
      <c r="AO652" s="42"/>
      <c r="AP652" s="258"/>
    </row>
    <row r="653" spans="1:42" s="87" customFormat="1">
      <c r="A653" s="527" t="s">
        <v>577</v>
      </c>
      <c r="B653" s="528"/>
      <c r="C653" s="529"/>
      <c r="D653" s="250">
        <f t="shared" si="1508"/>
        <v>637</v>
      </c>
      <c r="E653" s="530">
        <f>SUM(E654:F663)</f>
        <v>171</v>
      </c>
      <c r="F653" s="531"/>
      <c r="G653" s="530">
        <f>SUM(G654:H663)</f>
        <v>47</v>
      </c>
      <c r="H653" s="531"/>
      <c r="I653" s="530">
        <f>SUM(I654:J663)</f>
        <v>0</v>
      </c>
      <c r="J653" s="531"/>
      <c r="K653" s="170">
        <f>SUM(K654:K663)</f>
        <v>0</v>
      </c>
      <c r="L653" s="170">
        <f t="shared" ref="L653:U653" si="1585">SUM(L654:L663)</f>
        <v>0</v>
      </c>
      <c r="M653" s="170">
        <f t="shared" si="1585"/>
        <v>0</v>
      </c>
      <c r="N653" s="170">
        <f t="shared" si="1585"/>
        <v>42</v>
      </c>
      <c r="O653" s="170">
        <f t="shared" si="1585"/>
        <v>22</v>
      </c>
      <c r="P653" s="170">
        <f t="shared" si="1585"/>
        <v>129</v>
      </c>
      <c r="Q653" s="170">
        <f t="shared" si="1585"/>
        <v>25</v>
      </c>
      <c r="R653" s="170">
        <f t="shared" si="1585"/>
        <v>0</v>
      </c>
      <c r="S653" s="170">
        <f t="shared" si="1585"/>
        <v>0</v>
      </c>
      <c r="T653" s="170">
        <f t="shared" si="1585"/>
        <v>0</v>
      </c>
      <c r="U653" s="170">
        <f t="shared" si="1585"/>
        <v>0</v>
      </c>
      <c r="V653" s="535" t="str">
        <f t="shared" si="1236"/>
        <v>56.Төв аймгийн Баянчандмань суман дахь политехник коллеж</v>
      </c>
      <c r="W653" s="536"/>
      <c r="X653" s="536"/>
      <c r="Y653" s="537"/>
      <c r="Z653" s="256">
        <f t="shared" si="1507"/>
        <v>637</v>
      </c>
      <c r="AA653" s="170">
        <f>SUM(AA654:AA663)</f>
        <v>0</v>
      </c>
      <c r="AB653" s="170">
        <f t="shared" ref="AB653" si="1586">SUM(AB654:AB663)</f>
        <v>0</v>
      </c>
      <c r="AC653" s="170">
        <f t="shared" ref="AC653" si="1587">SUM(AC654:AC663)</f>
        <v>100</v>
      </c>
      <c r="AD653" s="170">
        <f t="shared" ref="AD653" si="1588">SUM(AD654:AD663)</f>
        <v>20</v>
      </c>
      <c r="AE653" s="170">
        <f t="shared" ref="AE653" si="1589">SUM(AE654:AE663)</f>
        <v>0</v>
      </c>
      <c r="AF653" s="170">
        <f t="shared" ref="AF653" si="1590">SUM(AF654:AF663)</f>
        <v>0</v>
      </c>
      <c r="AG653" s="170">
        <f t="shared" ref="AG653" si="1591">SUM(AG654:AG663)</f>
        <v>100</v>
      </c>
      <c r="AH653" s="170">
        <f t="shared" ref="AH653" si="1592">SUM(AH654:AH663)</f>
        <v>20</v>
      </c>
      <c r="AI653" s="170">
        <f t="shared" ref="AI653" si="1593">SUM(AI654:AI663)</f>
        <v>0</v>
      </c>
      <c r="AJ653" s="170">
        <f t="shared" ref="AJ653" si="1594">SUM(AJ654:AJ663)</f>
        <v>0</v>
      </c>
      <c r="AK653" s="170">
        <f t="shared" ref="AK653" si="1595">SUM(AK654:AK663)</f>
        <v>17</v>
      </c>
      <c r="AL653" s="170">
        <f>SUM(AL654:AL663)</f>
        <v>3</v>
      </c>
      <c r="AM653" s="170">
        <f t="shared" ref="AM653" si="1596">SUM(AM654:AM663)</f>
        <v>17</v>
      </c>
      <c r="AN653" s="170">
        <f t="shared" ref="AN653" si="1597">SUM(AN654:AN663)</f>
        <v>3</v>
      </c>
      <c r="AO653" s="170">
        <f t="shared" ref="AO653" si="1598">SUM(AO654:AO663)</f>
        <v>0</v>
      </c>
      <c r="AP653" s="211">
        <f t="shared" ref="AP653" si="1599">SUM(AP654:AP663)</f>
        <v>0</v>
      </c>
    </row>
    <row r="654" spans="1:42" s="92" customFormat="1">
      <c r="A654" s="196" t="s">
        <v>57</v>
      </c>
      <c r="B654" s="511" t="s">
        <v>52</v>
      </c>
      <c r="C654" s="512"/>
      <c r="D654" s="218">
        <f t="shared" si="1508"/>
        <v>638</v>
      </c>
      <c r="E654" s="504">
        <f t="shared" si="1450"/>
        <v>32</v>
      </c>
      <c r="F654" s="505"/>
      <c r="G654" s="504">
        <f t="shared" si="1451"/>
        <v>0</v>
      </c>
      <c r="H654" s="505"/>
      <c r="I654" s="502"/>
      <c r="J654" s="503"/>
      <c r="K654" s="135"/>
      <c r="L654" s="135"/>
      <c r="M654" s="135"/>
      <c r="N654" s="129"/>
      <c r="O654" s="129"/>
      <c r="P654" s="129">
        <v>32</v>
      </c>
      <c r="Q654" s="129">
        <v>0</v>
      </c>
      <c r="R654" s="129"/>
      <c r="S654" s="129"/>
      <c r="T654" s="129"/>
      <c r="U654" s="129"/>
      <c r="V654" s="117" t="str">
        <f>+A654</f>
        <v>TC8211-20</v>
      </c>
      <c r="W654" s="432" t="str">
        <f>+B654</f>
        <v>Автомашины засварчин</v>
      </c>
      <c r="X654" s="432"/>
      <c r="Y654" s="432"/>
      <c r="Z654" s="184">
        <f t="shared" si="1507"/>
        <v>638</v>
      </c>
      <c r="AA654" s="135"/>
      <c r="AB654" s="135"/>
      <c r="AC654" s="45">
        <f t="shared" ref="AC654:AC655" si="1600">+AE654+AG654+AI654</f>
        <v>14</v>
      </c>
      <c r="AD654" s="45">
        <f t="shared" ref="AD654:AD655" si="1601">+AF654+AH654+AJ654</f>
        <v>0</v>
      </c>
      <c r="AE654" s="135"/>
      <c r="AF654" s="135"/>
      <c r="AG654" s="129">
        <v>14</v>
      </c>
      <c r="AH654" s="129">
        <v>0</v>
      </c>
      <c r="AI654" s="135"/>
      <c r="AJ654" s="135"/>
      <c r="AK654" s="86">
        <f t="shared" ref="AK654:AK656" si="1602">+AM654+AO654</f>
        <v>9</v>
      </c>
      <c r="AL654" s="86">
        <f t="shared" ref="AL654:AL656" si="1603">+AN654+AP654</f>
        <v>0</v>
      </c>
      <c r="AM654" s="10">
        <v>9</v>
      </c>
      <c r="AN654" s="10">
        <v>0</v>
      </c>
      <c r="AO654" s="42"/>
      <c r="AP654" s="258"/>
    </row>
    <row r="655" spans="1:42" s="92" customFormat="1">
      <c r="A655" s="196" t="s">
        <v>163</v>
      </c>
      <c r="B655" s="511" t="s">
        <v>53</v>
      </c>
      <c r="C655" s="512"/>
      <c r="D655" s="218">
        <f t="shared" si="1508"/>
        <v>639</v>
      </c>
      <c r="E655" s="504">
        <f t="shared" si="1450"/>
        <v>16</v>
      </c>
      <c r="F655" s="505"/>
      <c r="G655" s="504">
        <f t="shared" si="1451"/>
        <v>0</v>
      </c>
      <c r="H655" s="505"/>
      <c r="I655" s="502"/>
      <c r="J655" s="503"/>
      <c r="K655" s="135"/>
      <c r="L655" s="135"/>
      <c r="M655" s="135"/>
      <c r="N655" s="129"/>
      <c r="O655" s="129"/>
      <c r="P655" s="129">
        <v>16</v>
      </c>
      <c r="Q655" s="129">
        <v>0</v>
      </c>
      <c r="R655" s="129"/>
      <c r="S655" s="129"/>
      <c r="T655" s="129"/>
      <c r="U655" s="129"/>
      <c r="V655" s="117" t="str">
        <f t="shared" ref="V655:V663" si="1604">+A655</f>
        <v>IM7212-14</v>
      </c>
      <c r="W655" s="432" t="str">
        <f t="shared" ref="W655:W663" si="1605">+B655</f>
        <v>Гагнуурчин</v>
      </c>
      <c r="X655" s="432"/>
      <c r="Y655" s="432"/>
      <c r="Z655" s="184">
        <f t="shared" si="1507"/>
        <v>639</v>
      </c>
      <c r="AA655" s="135"/>
      <c r="AB655" s="135"/>
      <c r="AC655" s="45">
        <f t="shared" si="1600"/>
        <v>7</v>
      </c>
      <c r="AD655" s="45">
        <f t="shared" si="1601"/>
        <v>0</v>
      </c>
      <c r="AE655" s="135"/>
      <c r="AF655" s="135"/>
      <c r="AG655" s="129">
        <v>7</v>
      </c>
      <c r="AH655" s="129">
        <v>0</v>
      </c>
      <c r="AI655" s="135"/>
      <c r="AJ655" s="135"/>
      <c r="AK655" s="86">
        <f t="shared" si="1602"/>
        <v>0</v>
      </c>
      <c r="AL655" s="86">
        <f t="shared" si="1603"/>
        <v>0</v>
      </c>
      <c r="AM655" s="10"/>
      <c r="AN655" s="10"/>
      <c r="AO655" s="42"/>
      <c r="AP655" s="258"/>
    </row>
    <row r="656" spans="1:42" s="92" customFormat="1" ht="12.75" customHeight="1">
      <c r="A656" s="196" t="s">
        <v>293</v>
      </c>
      <c r="B656" s="513" t="s">
        <v>294</v>
      </c>
      <c r="C656" s="514"/>
      <c r="D656" s="218">
        <f t="shared" si="1508"/>
        <v>640</v>
      </c>
      <c r="E656" s="504">
        <f t="shared" si="1450"/>
        <v>11</v>
      </c>
      <c r="F656" s="505"/>
      <c r="G656" s="504">
        <f t="shared" si="1451"/>
        <v>0</v>
      </c>
      <c r="H656" s="505"/>
      <c r="I656" s="502"/>
      <c r="J656" s="503"/>
      <c r="K656" s="135"/>
      <c r="L656" s="135"/>
      <c r="M656" s="135"/>
      <c r="N656" s="129"/>
      <c r="O656" s="129"/>
      <c r="P656" s="129">
        <v>11</v>
      </c>
      <c r="Q656" s="129">
        <v>0</v>
      </c>
      <c r="R656" s="129"/>
      <c r="S656" s="129"/>
      <c r="T656" s="129"/>
      <c r="U656" s="129"/>
      <c r="V656" s="117" t="str">
        <f t="shared" si="1604"/>
        <v>AT7231-20</v>
      </c>
      <c r="W656" s="432" t="str">
        <f t="shared" si="1605"/>
        <v>ХАА-н машин механизмын ашиглалт, засварчин</v>
      </c>
      <c r="X656" s="432"/>
      <c r="Y656" s="432"/>
      <c r="Z656" s="184">
        <f t="shared" si="1507"/>
        <v>640</v>
      </c>
      <c r="AA656" s="135"/>
      <c r="AB656" s="135"/>
      <c r="AC656" s="45">
        <f t="shared" ref="AC656:AC663" si="1606">+AE656+AG656+AI656</f>
        <v>5</v>
      </c>
      <c r="AD656" s="45">
        <f t="shared" ref="AD656:AD663" si="1607">+AF656+AH656+AJ656</f>
        <v>0</v>
      </c>
      <c r="AE656" s="135"/>
      <c r="AF656" s="135"/>
      <c r="AG656" s="129">
        <v>5</v>
      </c>
      <c r="AH656" s="129">
        <v>0</v>
      </c>
      <c r="AI656" s="135"/>
      <c r="AJ656" s="135"/>
      <c r="AK656" s="86">
        <f t="shared" si="1602"/>
        <v>5</v>
      </c>
      <c r="AL656" s="86">
        <f t="shared" si="1603"/>
        <v>0</v>
      </c>
      <c r="AM656" s="10">
        <v>5</v>
      </c>
      <c r="AN656" s="10">
        <v>0</v>
      </c>
      <c r="AO656" s="42"/>
      <c r="AP656" s="258"/>
    </row>
    <row r="657" spans="1:42" s="92" customFormat="1">
      <c r="A657" s="212" t="s">
        <v>176</v>
      </c>
      <c r="B657" s="513" t="s">
        <v>173</v>
      </c>
      <c r="C657" s="514"/>
      <c r="D657" s="218">
        <f t="shared" si="1508"/>
        <v>641</v>
      </c>
      <c r="E657" s="504">
        <f t="shared" ref="E657:E663" si="1608">+I657+L657+N657+P657+R657+T657+AA657</f>
        <v>9</v>
      </c>
      <c r="F657" s="505"/>
      <c r="G657" s="504">
        <f t="shared" ref="G657:G663" si="1609">+K657+M657+O657+Q657+S657+U657+AB657</f>
        <v>0</v>
      </c>
      <c r="H657" s="505"/>
      <c r="I657" s="502"/>
      <c r="J657" s="503"/>
      <c r="K657" s="135"/>
      <c r="L657" s="135"/>
      <c r="M657" s="135"/>
      <c r="N657" s="129"/>
      <c r="O657" s="129"/>
      <c r="P657" s="129">
        <v>9</v>
      </c>
      <c r="Q657" s="129">
        <v>0</v>
      </c>
      <c r="R657" s="129"/>
      <c r="S657" s="129"/>
      <c r="T657" s="129"/>
      <c r="U657" s="129"/>
      <c r="V657" s="117" t="str">
        <f t="shared" si="1604"/>
        <v>CF7126-36</v>
      </c>
      <c r="W657" s="432" t="str">
        <f t="shared" si="1605"/>
        <v>Барилгын сантехникч</v>
      </c>
      <c r="X657" s="432"/>
      <c r="Y657" s="432"/>
      <c r="Z657" s="184">
        <f t="shared" si="1507"/>
        <v>641</v>
      </c>
      <c r="AA657" s="135"/>
      <c r="AB657" s="135"/>
      <c r="AC657" s="45">
        <f t="shared" si="1606"/>
        <v>9</v>
      </c>
      <c r="AD657" s="45">
        <f t="shared" si="1607"/>
        <v>0</v>
      </c>
      <c r="AE657" s="135"/>
      <c r="AF657" s="135"/>
      <c r="AG657" s="129">
        <v>9</v>
      </c>
      <c r="AH657" s="129">
        <v>0</v>
      </c>
      <c r="AI657" s="135"/>
      <c r="AJ657" s="135"/>
      <c r="AK657" s="86">
        <f t="shared" ref="AK657:AK663" si="1610">+AM657+AO657</f>
        <v>0</v>
      </c>
      <c r="AL657" s="86">
        <f t="shared" ref="AL657:AL663" si="1611">+AN657+AP657</f>
        <v>0</v>
      </c>
      <c r="AM657" s="10"/>
      <c r="AN657" s="10"/>
      <c r="AO657" s="42"/>
      <c r="AP657" s="258"/>
    </row>
    <row r="658" spans="1:42" s="92" customFormat="1">
      <c r="A658" s="196" t="s">
        <v>55</v>
      </c>
      <c r="B658" s="511" t="s">
        <v>175</v>
      </c>
      <c r="C658" s="512"/>
      <c r="D658" s="218">
        <f t="shared" si="1508"/>
        <v>642</v>
      </c>
      <c r="E658" s="504">
        <f t="shared" si="1608"/>
        <v>7</v>
      </c>
      <c r="F658" s="505"/>
      <c r="G658" s="504">
        <f t="shared" si="1609"/>
        <v>1</v>
      </c>
      <c r="H658" s="505"/>
      <c r="I658" s="502"/>
      <c r="J658" s="503"/>
      <c r="K658" s="135"/>
      <c r="L658" s="135"/>
      <c r="M658" s="135"/>
      <c r="N658" s="129"/>
      <c r="O658" s="129"/>
      <c r="P658" s="129">
        <v>7</v>
      </c>
      <c r="Q658" s="129">
        <v>1</v>
      </c>
      <c r="R658" s="129"/>
      <c r="S658" s="129"/>
      <c r="T658" s="129"/>
      <c r="U658" s="129"/>
      <c r="V658" s="117" t="str">
        <f t="shared" si="1604"/>
        <v>CF7123-20</v>
      </c>
      <c r="W658" s="432" t="str">
        <f t="shared" si="1605"/>
        <v>Барилгын засал-чимэглэлчин</v>
      </c>
      <c r="X658" s="432"/>
      <c r="Y658" s="432"/>
      <c r="Z658" s="184">
        <f t="shared" ref="Z658:Z721" si="1612">+D658</f>
        <v>642</v>
      </c>
      <c r="AA658" s="135"/>
      <c r="AB658" s="135"/>
      <c r="AC658" s="45">
        <f t="shared" si="1606"/>
        <v>7</v>
      </c>
      <c r="AD658" s="45">
        <f t="shared" si="1607"/>
        <v>1</v>
      </c>
      <c r="AE658" s="135"/>
      <c r="AF658" s="135"/>
      <c r="AG658" s="129">
        <v>7</v>
      </c>
      <c r="AH658" s="129">
        <v>1</v>
      </c>
      <c r="AI658" s="135"/>
      <c r="AJ658" s="135"/>
      <c r="AK658" s="86">
        <f t="shared" si="1610"/>
        <v>0</v>
      </c>
      <c r="AL658" s="86">
        <f t="shared" si="1611"/>
        <v>0</v>
      </c>
      <c r="AM658" s="10"/>
      <c r="AN658" s="10"/>
      <c r="AO658" s="42"/>
      <c r="AP658" s="258"/>
    </row>
    <row r="659" spans="1:42" s="92" customFormat="1">
      <c r="A659" s="196" t="s">
        <v>188</v>
      </c>
      <c r="B659" s="511" t="s">
        <v>189</v>
      </c>
      <c r="C659" s="512"/>
      <c r="D659" s="218">
        <f t="shared" ref="D659:D722" si="1613">+D658+1</f>
        <v>643</v>
      </c>
      <c r="E659" s="504">
        <f t="shared" si="1608"/>
        <v>13</v>
      </c>
      <c r="F659" s="505"/>
      <c r="G659" s="504">
        <f t="shared" si="1609"/>
        <v>0</v>
      </c>
      <c r="H659" s="505"/>
      <c r="I659" s="502"/>
      <c r="J659" s="503"/>
      <c r="K659" s="135"/>
      <c r="L659" s="135"/>
      <c r="M659" s="135"/>
      <c r="N659" s="129"/>
      <c r="O659" s="129"/>
      <c r="P659" s="129">
        <v>13</v>
      </c>
      <c r="Q659" s="129">
        <v>0</v>
      </c>
      <c r="R659" s="129"/>
      <c r="S659" s="129"/>
      <c r="T659" s="129"/>
      <c r="U659" s="129"/>
      <c r="V659" s="117" t="str">
        <f t="shared" si="1604"/>
        <v>CF7411-12</v>
      </c>
      <c r="W659" s="432" t="str">
        <f t="shared" si="1605"/>
        <v>Барилгын цахилгаанчин</v>
      </c>
      <c r="X659" s="432"/>
      <c r="Y659" s="432"/>
      <c r="Z659" s="184">
        <f t="shared" si="1612"/>
        <v>643</v>
      </c>
      <c r="AA659" s="135"/>
      <c r="AB659" s="135"/>
      <c r="AC659" s="45">
        <f t="shared" si="1606"/>
        <v>10</v>
      </c>
      <c r="AD659" s="45">
        <f t="shared" si="1607"/>
        <v>0</v>
      </c>
      <c r="AE659" s="135"/>
      <c r="AF659" s="135"/>
      <c r="AG659" s="129">
        <v>10</v>
      </c>
      <c r="AH659" s="129">
        <v>0</v>
      </c>
      <c r="AI659" s="135"/>
      <c r="AJ659" s="135"/>
      <c r="AK659" s="86">
        <f t="shared" si="1610"/>
        <v>0</v>
      </c>
      <c r="AL659" s="86">
        <f t="shared" si="1611"/>
        <v>0</v>
      </c>
      <c r="AM659" s="10"/>
      <c r="AN659" s="10"/>
      <c r="AO659" s="42"/>
      <c r="AP659" s="258"/>
    </row>
    <row r="660" spans="1:42" s="92" customFormat="1">
      <c r="A660" s="196" t="s">
        <v>185</v>
      </c>
      <c r="B660" s="511" t="s">
        <v>51</v>
      </c>
      <c r="C660" s="512"/>
      <c r="D660" s="218">
        <f t="shared" si="1613"/>
        <v>644</v>
      </c>
      <c r="E660" s="504">
        <f t="shared" si="1608"/>
        <v>41</v>
      </c>
      <c r="F660" s="505"/>
      <c r="G660" s="504">
        <f t="shared" si="1609"/>
        <v>29</v>
      </c>
      <c r="H660" s="505"/>
      <c r="I660" s="502"/>
      <c r="J660" s="503"/>
      <c r="K660" s="135"/>
      <c r="L660" s="135"/>
      <c r="M660" s="135"/>
      <c r="N660" s="129">
        <v>13</v>
      </c>
      <c r="O660" s="129">
        <v>12</v>
      </c>
      <c r="P660" s="129">
        <v>28</v>
      </c>
      <c r="Q660" s="129">
        <v>17</v>
      </c>
      <c r="R660" s="129"/>
      <c r="S660" s="129"/>
      <c r="T660" s="129"/>
      <c r="U660" s="129"/>
      <c r="V660" s="117" t="str">
        <f t="shared" si="1604"/>
        <v>IF5120-11</v>
      </c>
      <c r="W660" s="432" t="str">
        <f t="shared" si="1605"/>
        <v>Тогооч</v>
      </c>
      <c r="X660" s="432"/>
      <c r="Y660" s="432"/>
      <c r="Z660" s="184">
        <f t="shared" si="1612"/>
        <v>644</v>
      </c>
      <c r="AA660" s="135"/>
      <c r="AB660" s="135"/>
      <c r="AC660" s="45">
        <f t="shared" si="1606"/>
        <v>25</v>
      </c>
      <c r="AD660" s="45">
        <f t="shared" si="1607"/>
        <v>16</v>
      </c>
      <c r="AE660" s="135"/>
      <c r="AF660" s="135"/>
      <c r="AG660" s="129">
        <v>25</v>
      </c>
      <c r="AH660" s="129">
        <v>16</v>
      </c>
      <c r="AI660" s="135"/>
      <c r="AJ660" s="135"/>
      <c r="AK660" s="86">
        <f t="shared" si="1610"/>
        <v>2</v>
      </c>
      <c r="AL660" s="86">
        <f t="shared" si="1611"/>
        <v>2</v>
      </c>
      <c r="AM660" s="10">
        <v>2</v>
      </c>
      <c r="AN660" s="10">
        <v>2</v>
      </c>
      <c r="AO660" s="42"/>
      <c r="AP660" s="258"/>
    </row>
    <row r="661" spans="1:42" s="92" customFormat="1">
      <c r="A661" s="210" t="s">
        <v>339</v>
      </c>
      <c r="B661" s="513" t="s">
        <v>65</v>
      </c>
      <c r="C661" s="514"/>
      <c r="D661" s="218">
        <f t="shared" si="1613"/>
        <v>645</v>
      </c>
      <c r="E661" s="504">
        <f t="shared" si="1608"/>
        <v>13</v>
      </c>
      <c r="F661" s="505"/>
      <c r="G661" s="504">
        <f t="shared" si="1609"/>
        <v>7</v>
      </c>
      <c r="H661" s="505"/>
      <c r="I661" s="502"/>
      <c r="J661" s="503"/>
      <c r="K661" s="135"/>
      <c r="L661" s="135"/>
      <c r="M661" s="135"/>
      <c r="N661" s="129"/>
      <c r="O661" s="129"/>
      <c r="P661" s="129">
        <v>13</v>
      </c>
      <c r="Q661" s="129">
        <v>7</v>
      </c>
      <c r="R661" s="129"/>
      <c r="S661" s="129"/>
      <c r="T661" s="129"/>
      <c r="U661" s="129"/>
      <c r="V661" s="117" t="str">
        <f t="shared" si="1604"/>
        <v>IO4120-13</v>
      </c>
      <c r="W661" s="432" t="str">
        <f t="shared" si="1605"/>
        <v>Компьютерийн оператор</v>
      </c>
      <c r="X661" s="432"/>
      <c r="Y661" s="432"/>
      <c r="Z661" s="184">
        <f t="shared" si="1612"/>
        <v>645</v>
      </c>
      <c r="AA661" s="135"/>
      <c r="AB661" s="135"/>
      <c r="AC661" s="45">
        <f t="shared" si="1606"/>
        <v>6</v>
      </c>
      <c r="AD661" s="45">
        <f t="shared" si="1607"/>
        <v>3</v>
      </c>
      <c r="AE661" s="135"/>
      <c r="AF661" s="135"/>
      <c r="AG661" s="129">
        <v>6</v>
      </c>
      <c r="AH661" s="129">
        <v>3</v>
      </c>
      <c r="AI661" s="135"/>
      <c r="AJ661" s="135"/>
      <c r="AK661" s="86">
        <f t="shared" si="1610"/>
        <v>1</v>
      </c>
      <c r="AL661" s="86">
        <f t="shared" si="1611"/>
        <v>1</v>
      </c>
      <c r="AM661" s="10">
        <v>1</v>
      </c>
      <c r="AN661" s="10">
        <v>1</v>
      </c>
      <c r="AO661" s="42"/>
      <c r="AP661" s="258"/>
    </row>
    <row r="662" spans="1:42" s="92" customFormat="1" ht="12.75" customHeight="1">
      <c r="A662" s="212" t="s">
        <v>192</v>
      </c>
      <c r="B662" s="513" t="s">
        <v>193</v>
      </c>
      <c r="C662" s="514"/>
      <c r="D662" s="218">
        <f t="shared" si="1613"/>
        <v>646</v>
      </c>
      <c r="E662" s="504">
        <f t="shared" si="1608"/>
        <v>17</v>
      </c>
      <c r="F662" s="505"/>
      <c r="G662" s="504">
        <f t="shared" si="1609"/>
        <v>0</v>
      </c>
      <c r="H662" s="505"/>
      <c r="I662" s="502"/>
      <c r="J662" s="503"/>
      <c r="K662" s="135"/>
      <c r="L662" s="135"/>
      <c r="M662" s="135"/>
      <c r="N662" s="129">
        <v>17</v>
      </c>
      <c r="O662" s="129">
        <v>0</v>
      </c>
      <c r="P662" s="129"/>
      <c r="Q662" s="129"/>
      <c r="R662" s="129"/>
      <c r="S662" s="129"/>
      <c r="T662" s="129"/>
      <c r="U662" s="129"/>
      <c r="V662" s="117" t="str">
        <f t="shared" si="1604"/>
        <v>MT8111-35</v>
      </c>
      <c r="W662" s="432" t="str">
        <f t="shared" si="1605"/>
        <v>Хүнд машин механизмын оператор</v>
      </c>
      <c r="X662" s="432"/>
      <c r="Y662" s="432"/>
      <c r="Z662" s="184">
        <f t="shared" si="1612"/>
        <v>646</v>
      </c>
      <c r="AA662" s="135"/>
      <c r="AB662" s="135"/>
      <c r="AC662" s="45">
        <f t="shared" si="1606"/>
        <v>9</v>
      </c>
      <c r="AD662" s="45">
        <f t="shared" si="1607"/>
        <v>0</v>
      </c>
      <c r="AE662" s="135"/>
      <c r="AF662" s="135"/>
      <c r="AG662" s="129">
        <v>9</v>
      </c>
      <c r="AH662" s="129">
        <v>0</v>
      </c>
      <c r="AI662" s="135"/>
      <c r="AJ662" s="135"/>
      <c r="AK662" s="86">
        <f t="shared" si="1610"/>
        <v>0</v>
      </c>
      <c r="AL662" s="86">
        <f t="shared" si="1611"/>
        <v>0</v>
      </c>
      <c r="AM662" s="10"/>
      <c r="AN662" s="10"/>
      <c r="AO662" s="42"/>
      <c r="AP662" s="258"/>
    </row>
    <row r="663" spans="1:42" s="92" customFormat="1">
      <c r="A663" s="212" t="s">
        <v>167</v>
      </c>
      <c r="B663" s="513" t="s">
        <v>218</v>
      </c>
      <c r="C663" s="514"/>
      <c r="D663" s="218">
        <f t="shared" si="1613"/>
        <v>647</v>
      </c>
      <c r="E663" s="504">
        <f t="shared" si="1608"/>
        <v>12</v>
      </c>
      <c r="F663" s="505"/>
      <c r="G663" s="504">
        <f t="shared" si="1609"/>
        <v>10</v>
      </c>
      <c r="H663" s="505"/>
      <c r="I663" s="502"/>
      <c r="J663" s="503"/>
      <c r="K663" s="135"/>
      <c r="L663" s="135"/>
      <c r="M663" s="135"/>
      <c r="N663" s="129">
        <v>12</v>
      </c>
      <c r="O663" s="129">
        <v>10</v>
      </c>
      <c r="P663" s="129"/>
      <c r="Q663" s="129"/>
      <c r="R663" s="129"/>
      <c r="S663" s="129"/>
      <c r="T663" s="129"/>
      <c r="U663" s="129"/>
      <c r="V663" s="117" t="str">
        <f t="shared" si="1604"/>
        <v>AF6112-25</v>
      </c>
      <c r="W663" s="432" t="str">
        <f t="shared" si="1605"/>
        <v>Хүлэмжийн аж ахуйн фермер</v>
      </c>
      <c r="X663" s="432"/>
      <c r="Y663" s="432"/>
      <c r="Z663" s="184">
        <f t="shared" si="1612"/>
        <v>647</v>
      </c>
      <c r="AA663" s="135"/>
      <c r="AB663" s="135"/>
      <c r="AC663" s="45">
        <f t="shared" si="1606"/>
        <v>8</v>
      </c>
      <c r="AD663" s="45">
        <f t="shared" si="1607"/>
        <v>0</v>
      </c>
      <c r="AE663" s="135"/>
      <c r="AF663" s="135"/>
      <c r="AG663" s="129">
        <v>8</v>
      </c>
      <c r="AH663" s="129">
        <v>0</v>
      </c>
      <c r="AI663" s="135"/>
      <c r="AJ663" s="135"/>
      <c r="AK663" s="86">
        <f t="shared" si="1610"/>
        <v>0</v>
      </c>
      <c r="AL663" s="86">
        <f t="shared" si="1611"/>
        <v>0</v>
      </c>
      <c r="AM663" s="10"/>
      <c r="AN663" s="10"/>
      <c r="AO663" s="42"/>
      <c r="AP663" s="258"/>
    </row>
    <row r="664" spans="1:42" s="87" customFormat="1">
      <c r="A664" s="527" t="s">
        <v>578</v>
      </c>
      <c r="B664" s="528"/>
      <c r="C664" s="529"/>
      <c r="D664" s="250">
        <f t="shared" si="1613"/>
        <v>648</v>
      </c>
      <c r="E664" s="530">
        <f>SUM(E665:F691)</f>
        <v>469</v>
      </c>
      <c r="F664" s="531"/>
      <c r="G664" s="530">
        <f t="shared" ref="G664" si="1614">SUM(G665:H691)</f>
        <v>218</v>
      </c>
      <c r="H664" s="531"/>
      <c r="I664" s="530">
        <f t="shared" ref="I664" si="1615">SUM(I665:J691)</f>
        <v>91</v>
      </c>
      <c r="J664" s="531"/>
      <c r="K664" s="170">
        <f>SUM(K665:K691)</f>
        <v>38</v>
      </c>
      <c r="L664" s="170">
        <f t="shared" ref="L664:U664" si="1616">SUM(L665:L691)</f>
        <v>0</v>
      </c>
      <c r="M664" s="170">
        <f t="shared" si="1616"/>
        <v>0</v>
      </c>
      <c r="N664" s="170">
        <f t="shared" si="1616"/>
        <v>212</v>
      </c>
      <c r="O664" s="170">
        <f t="shared" si="1616"/>
        <v>104</v>
      </c>
      <c r="P664" s="170">
        <f t="shared" si="1616"/>
        <v>166</v>
      </c>
      <c r="Q664" s="170">
        <f t="shared" si="1616"/>
        <v>76</v>
      </c>
      <c r="R664" s="170">
        <f t="shared" si="1616"/>
        <v>0</v>
      </c>
      <c r="S664" s="170">
        <f t="shared" si="1616"/>
        <v>0</v>
      </c>
      <c r="T664" s="170">
        <f t="shared" si="1616"/>
        <v>0</v>
      </c>
      <c r="U664" s="170">
        <f t="shared" si="1616"/>
        <v>0</v>
      </c>
      <c r="V664" s="535" t="str">
        <f t="shared" si="1236"/>
        <v>57.Увс аймаг дахь Улаангом политехник коллеж</v>
      </c>
      <c r="W664" s="536"/>
      <c r="X664" s="536"/>
      <c r="Y664" s="537"/>
      <c r="Z664" s="256">
        <f t="shared" si="1612"/>
        <v>648</v>
      </c>
      <c r="AA664" s="170">
        <f>SUM(AA665:AA691)</f>
        <v>0</v>
      </c>
      <c r="AB664" s="170">
        <f t="shared" ref="AB664" si="1617">SUM(AB665:AB691)</f>
        <v>0</v>
      </c>
      <c r="AC664" s="170">
        <f t="shared" ref="AC664" si="1618">SUM(AC665:AC691)</f>
        <v>249</v>
      </c>
      <c r="AD664" s="170">
        <f t="shared" ref="AD664" si="1619">SUM(AD665:AD691)</f>
        <v>111</v>
      </c>
      <c r="AE664" s="170">
        <f t="shared" ref="AE664" si="1620">SUM(AE665:AE691)</f>
        <v>40</v>
      </c>
      <c r="AF664" s="170">
        <f t="shared" ref="AF664" si="1621">SUM(AF665:AF691)</f>
        <v>12</v>
      </c>
      <c r="AG664" s="170">
        <f t="shared" ref="AG664" si="1622">SUM(AG665:AG691)</f>
        <v>209</v>
      </c>
      <c r="AH664" s="170">
        <f t="shared" ref="AH664" si="1623">SUM(AH665:AH691)</f>
        <v>99</v>
      </c>
      <c r="AI664" s="170">
        <f t="shared" ref="AI664" si="1624">SUM(AI665:AI691)</f>
        <v>0</v>
      </c>
      <c r="AJ664" s="170">
        <f t="shared" ref="AJ664" si="1625">SUM(AJ665:AJ691)</f>
        <v>0</v>
      </c>
      <c r="AK664" s="170">
        <f t="shared" ref="AK664" si="1626">SUM(AK665:AK691)</f>
        <v>10</v>
      </c>
      <c r="AL664" s="170">
        <f>SUM(AL665:AL691)</f>
        <v>6</v>
      </c>
      <c r="AM664" s="170">
        <f t="shared" ref="AM664" si="1627">SUM(AM665:AM691)</f>
        <v>0</v>
      </c>
      <c r="AN664" s="170">
        <f t="shared" ref="AN664" si="1628">SUM(AN665:AN691)</f>
        <v>0</v>
      </c>
      <c r="AO664" s="170">
        <f t="shared" ref="AO664" si="1629">SUM(AO665:AO691)</f>
        <v>10</v>
      </c>
      <c r="AP664" s="211">
        <f t="shared" ref="AP664" si="1630">SUM(AP665:AP691)</f>
        <v>6</v>
      </c>
    </row>
    <row r="665" spans="1:42" s="92" customFormat="1">
      <c r="A665" s="196" t="s">
        <v>198</v>
      </c>
      <c r="B665" s="513" t="s">
        <v>199</v>
      </c>
      <c r="C665" s="514"/>
      <c r="D665" s="218">
        <f t="shared" si="1613"/>
        <v>649</v>
      </c>
      <c r="E665" s="504">
        <f t="shared" ref="E665:E667" si="1631">+I665+L665+N665+P665+R665+T665+AA665</f>
        <v>24</v>
      </c>
      <c r="F665" s="505"/>
      <c r="G665" s="504">
        <f t="shared" ref="G665:G667" si="1632">+K665+M665+O665+Q665+S665+U665+AB665</f>
        <v>13</v>
      </c>
      <c r="H665" s="505"/>
      <c r="I665" s="502">
        <v>24</v>
      </c>
      <c r="J665" s="503"/>
      <c r="K665" s="129">
        <v>13</v>
      </c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3" t="str">
        <f>+A665</f>
        <v>IM3119-11</v>
      </c>
      <c r="W665" s="432" t="str">
        <f>+B665</f>
        <v>Аюулгүй ажиллагааны техникч</v>
      </c>
      <c r="X665" s="432"/>
      <c r="Y665" s="432"/>
      <c r="Z665" s="184">
        <f t="shared" si="1612"/>
        <v>649</v>
      </c>
      <c r="AA665" s="135"/>
      <c r="AB665" s="135"/>
      <c r="AC665" s="45">
        <f t="shared" ref="AC665:AC674" si="1633">+AE665+AG665+AI665</f>
        <v>11</v>
      </c>
      <c r="AD665" s="45">
        <f t="shared" ref="AD665:AD674" si="1634">+AF665+AH665+AJ665</f>
        <v>6</v>
      </c>
      <c r="AE665" s="129">
        <v>11</v>
      </c>
      <c r="AF665" s="129">
        <v>6</v>
      </c>
      <c r="AG665" s="129"/>
      <c r="AH665" s="129"/>
      <c r="AI665" s="129"/>
      <c r="AJ665" s="129"/>
      <c r="AK665" s="86">
        <f t="shared" ref="AK665:AK667" si="1635">+AM665+AO665</f>
        <v>0</v>
      </c>
      <c r="AL665" s="86">
        <f t="shared" ref="AL665:AL667" si="1636">+AN665+AP665</f>
        <v>0</v>
      </c>
      <c r="AM665" s="42"/>
      <c r="AN665" s="42"/>
      <c r="AO665" s="42"/>
      <c r="AP665" s="258"/>
    </row>
    <row r="666" spans="1:42" s="92" customFormat="1">
      <c r="A666" s="107" t="s">
        <v>264</v>
      </c>
      <c r="B666" s="513" t="s">
        <v>265</v>
      </c>
      <c r="C666" s="514"/>
      <c r="D666" s="218">
        <f t="shared" si="1613"/>
        <v>650</v>
      </c>
      <c r="E666" s="504">
        <f t="shared" si="1631"/>
        <v>19</v>
      </c>
      <c r="F666" s="505"/>
      <c r="G666" s="504">
        <f t="shared" si="1632"/>
        <v>0</v>
      </c>
      <c r="H666" s="505"/>
      <c r="I666" s="502">
        <v>19</v>
      </c>
      <c r="J666" s="503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3" t="str">
        <f t="shared" ref="V666:V691" si="1637">+A666</f>
        <v>TC3115-13</v>
      </c>
      <c r="W666" s="432" t="str">
        <f t="shared" ref="W666:W691" si="1638">+B666</f>
        <v>Автомашины механик</v>
      </c>
      <c r="X666" s="432"/>
      <c r="Y666" s="432"/>
      <c r="Z666" s="184">
        <f t="shared" si="1612"/>
        <v>650</v>
      </c>
      <c r="AA666" s="135"/>
      <c r="AB666" s="135"/>
      <c r="AC666" s="45">
        <f t="shared" si="1633"/>
        <v>11</v>
      </c>
      <c r="AD666" s="45">
        <f t="shared" si="1634"/>
        <v>0</v>
      </c>
      <c r="AE666" s="129">
        <v>11</v>
      </c>
      <c r="AF666" s="129"/>
      <c r="AG666" s="129"/>
      <c r="AH666" s="129"/>
      <c r="AI666" s="129"/>
      <c r="AJ666" s="129"/>
      <c r="AK666" s="86">
        <f t="shared" si="1635"/>
        <v>1</v>
      </c>
      <c r="AL666" s="86">
        <f t="shared" si="1636"/>
        <v>0</v>
      </c>
      <c r="AM666" s="42"/>
      <c r="AN666" s="42"/>
      <c r="AO666" s="42">
        <v>1</v>
      </c>
      <c r="AP666" s="258"/>
    </row>
    <row r="667" spans="1:42" s="92" customFormat="1">
      <c r="A667" s="90" t="s">
        <v>318</v>
      </c>
      <c r="B667" s="513" t="s">
        <v>319</v>
      </c>
      <c r="C667" s="514"/>
      <c r="D667" s="218">
        <f t="shared" si="1613"/>
        <v>651</v>
      </c>
      <c r="E667" s="504">
        <f t="shared" si="1631"/>
        <v>20</v>
      </c>
      <c r="F667" s="505"/>
      <c r="G667" s="504">
        <f t="shared" si="1632"/>
        <v>14</v>
      </c>
      <c r="H667" s="505"/>
      <c r="I667" s="502">
        <v>20</v>
      </c>
      <c r="J667" s="503"/>
      <c r="K667" s="129">
        <v>14</v>
      </c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3" t="str">
        <f t="shared" si="1637"/>
        <v>IC3513-17</v>
      </c>
      <c r="W667" s="432" t="str">
        <f t="shared" si="1638"/>
        <v>Компьютерийн сүлжээний техникч</v>
      </c>
      <c r="X667" s="432"/>
      <c r="Y667" s="432"/>
      <c r="Z667" s="184">
        <f t="shared" si="1612"/>
        <v>651</v>
      </c>
      <c r="AA667" s="135"/>
      <c r="AB667" s="135"/>
      <c r="AC667" s="45">
        <f t="shared" si="1633"/>
        <v>10</v>
      </c>
      <c r="AD667" s="45">
        <f t="shared" si="1634"/>
        <v>5</v>
      </c>
      <c r="AE667" s="129">
        <v>10</v>
      </c>
      <c r="AF667" s="129">
        <v>5</v>
      </c>
      <c r="AG667" s="129"/>
      <c r="AH667" s="129"/>
      <c r="AI667" s="129"/>
      <c r="AJ667" s="129"/>
      <c r="AK667" s="86">
        <f t="shared" si="1635"/>
        <v>4</v>
      </c>
      <c r="AL667" s="86">
        <f t="shared" si="1636"/>
        <v>3</v>
      </c>
      <c r="AM667" s="42"/>
      <c r="AN667" s="42"/>
      <c r="AO667" s="42">
        <v>4</v>
      </c>
      <c r="AP667" s="258">
        <v>3</v>
      </c>
    </row>
    <row r="668" spans="1:42" s="92" customFormat="1">
      <c r="A668" s="90" t="s">
        <v>320</v>
      </c>
      <c r="B668" s="513" t="s">
        <v>321</v>
      </c>
      <c r="C668" s="514"/>
      <c r="D668" s="218">
        <f t="shared" si="1613"/>
        <v>652</v>
      </c>
      <c r="E668" s="504">
        <f t="shared" ref="E668:E691" si="1639">+I668+L668+N668+P668+R668+T668+AA668</f>
        <v>10</v>
      </c>
      <c r="F668" s="505"/>
      <c r="G668" s="504">
        <f t="shared" ref="G668:G691" si="1640">+K668+M668+O668+Q668+S668+U668+AB668</f>
        <v>3</v>
      </c>
      <c r="H668" s="505"/>
      <c r="I668" s="502">
        <v>10</v>
      </c>
      <c r="J668" s="503"/>
      <c r="K668" s="129">
        <v>3</v>
      </c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3" t="str">
        <f t="shared" si="1637"/>
        <v>CF3115-41</v>
      </c>
      <c r="W668" s="432" t="str">
        <f t="shared" si="1638"/>
        <v>Сантехникийн техникч</v>
      </c>
      <c r="X668" s="432"/>
      <c r="Y668" s="432"/>
      <c r="Z668" s="184">
        <f t="shared" si="1612"/>
        <v>652</v>
      </c>
      <c r="AA668" s="135"/>
      <c r="AB668" s="135"/>
      <c r="AC668" s="45">
        <f t="shared" si="1633"/>
        <v>3</v>
      </c>
      <c r="AD668" s="45">
        <f t="shared" si="1634"/>
        <v>1</v>
      </c>
      <c r="AE668" s="129">
        <v>3</v>
      </c>
      <c r="AF668" s="129">
        <v>1</v>
      </c>
      <c r="AG668" s="129"/>
      <c r="AH668" s="129"/>
      <c r="AI668" s="129"/>
      <c r="AJ668" s="129"/>
      <c r="AK668" s="86">
        <f t="shared" ref="AK668:AK691" si="1641">+AM668+AO668</f>
        <v>0</v>
      </c>
      <c r="AL668" s="86">
        <f t="shared" ref="AL668:AL691" si="1642">+AN668+AP668</f>
        <v>0</v>
      </c>
      <c r="AM668" s="42"/>
      <c r="AN668" s="42"/>
      <c r="AO668" s="42"/>
      <c r="AP668" s="258"/>
    </row>
    <row r="669" spans="1:42" s="92" customFormat="1">
      <c r="A669" s="90" t="s">
        <v>202</v>
      </c>
      <c r="B669" s="513" t="s">
        <v>203</v>
      </c>
      <c r="C669" s="514"/>
      <c r="D669" s="218">
        <f t="shared" si="1613"/>
        <v>653</v>
      </c>
      <c r="E669" s="504">
        <f t="shared" si="1639"/>
        <v>18</v>
      </c>
      <c r="F669" s="505"/>
      <c r="G669" s="504">
        <f t="shared" si="1640"/>
        <v>8</v>
      </c>
      <c r="H669" s="505"/>
      <c r="I669" s="502">
        <v>18</v>
      </c>
      <c r="J669" s="503"/>
      <c r="K669" s="129">
        <v>8</v>
      </c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3" t="str">
        <f t="shared" si="1637"/>
        <v>AF3142-13</v>
      </c>
      <c r="W669" s="432" t="str">
        <f t="shared" si="1638"/>
        <v>Агротехникч</v>
      </c>
      <c r="X669" s="432"/>
      <c r="Y669" s="432"/>
      <c r="Z669" s="184">
        <f t="shared" si="1612"/>
        <v>653</v>
      </c>
      <c r="AA669" s="135"/>
      <c r="AB669" s="135"/>
      <c r="AC669" s="45">
        <f t="shared" si="1633"/>
        <v>5</v>
      </c>
      <c r="AD669" s="45">
        <f t="shared" si="1634"/>
        <v>0</v>
      </c>
      <c r="AE669" s="129">
        <v>5</v>
      </c>
      <c r="AF669" s="129"/>
      <c r="AG669" s="129"/>
      <c r="AH669" s="129"/>
      <c r="AI669" s="129"/>
      <c r="AJ669" s="129"/>
      <c r="AK669" s="86">
        <f t="shared" si="1641"/>
        <v>0</v>
      </c>
      <c r="AL669" s="86">
        <f t="shared" si="1642"/>
        <v>0</v>
      </c>
      <c r="AM669" s="42"/>
      <c r="AN669" s="42"/>
      <c r="AO669" s="42"/>
      <c r="AP669" s="258"/>
    </row>
    <row r="670" spans="1:42" s="92" customFormat="1">
      <c r="A670" s="196" t="s">
        <v>55</v>
      </c>
      <c r="B670" s="511" t="s">
        <v>175</v>
      </c>
      <c r="C670" s="512"/>
      <c r="D670" s="218">
        <f t="shared" si="1613"/>
        <v>654</v>
      </c>
      <c r="E670" s="504">
        <f t="shared" si="1639"/>
        <v>12</v>
      </c>
      <c r="F670" s="505"/>
      <c r="G670" s="504">
        <f t="shared" si="1640"/>
        <v>4</v>
      </c>
      <c r="H670" s="505"/>
      <c r="I670" s="502"/>
      <c r="J670" s="503"/>
      <c r="K670" s="129"/>
      <c r="L670" s="129"/>
      <c r="M670" s="129"/>
      <c r="N670" s="129"/>
      <c r="O670" s="129"/>
      <c r="P670" s="129">
        <v>12</v>
      </c>
      <c r="Q670" s="129">
        <v>4</v>
      </c>
      <c r="R670" s="129"/>
      <c r="S670" s="129"/>
      <c r="T670" s="129"/>
      <c r="U670" s="129"/>
      <c r="V670" s="123" t="str">
        <f t="shared" si="1637"/>
        <v>CF7123-20</v>
      </c>
      <c r="W670" s="432" t="str">
        <f t="shared" si="1638"/>
        <v>Барилгын засал-чимэглэлчин</v>
      </c>
      <c r="X670" s="432"/>
      <c r="Y670" s="432"/>
      <c r="Z670" s="184">
        <f t="shared" si="1612"/>
        <v>654</v>
      </c>
      <c r="AA670" s="135"/>
      <c r="AB670" s="135"/>
      <c r="AC670" s="45">
        <f t="shared" si="1633"/>
        <v>4</v>
      </c>
      <c r="AD670" s="45">
        <f t="shared" si="1634"/>
        <v>1</v>
      </c>
      <c r="AE670" s="129"/>
      <c r="AF670" s="129"/>
      <c r="AG670" s="129">
        <v>4</v>
      </c>
      <c r="AH670" s="129">
        <v>1</v>
      </c>
      <c r="AI670" s="129"/>
      <c r="AJ670" s="129"/>
      <c r="AK670" s="86">
        <f t="shared" si="1641"/>
        <v>1</v>
      </c>
      <c r="AL670" s="86">
        <f t="shared" si="1642"/>
        <v>1</v>
      </c>
      <c r="AM670" s="42"/>
      <c r="AN670" s="42"/>
      <c r="AO670" s="42">
        <v>1</v>
      </c>
      <c r="AP670" s="258">
        <v>1</v>
      </c>
    </row>
    <row r="671" spans="1:42" s="92" customFormat="1">
      <c r="A671" s="119" t="s">
        <v>322</v>
      </c>
      <c r="B671" s="513" t="s">
        <v>323</v>
      </c>
      <c r="C671" s="514"/>
      <c r="D671" s="218">
        <f t="shared" si="1613"/>
        <v>655</v>
      </c>
      <c r="E671" s="504">
        <f t="shared" si="1639"/>
        <v>15</v>
      </c>
      <c r="F671" s="505"/>
      <c r="G671" s="504">
        <f t="shared" si="1640"/>
        <v>15</v>
      </c>
      <c r="H671" s="505"/>
      <c r="I671" s="502"/>
      <c r="J671" s="503"/>
      <c r="K671" s="129"/>
      <c r="L671" s="129"/>
      <c r="M671" s="129"/>
      <c r="N671" s="129"/>
      <c r="O671" s="129"/>
      <c r="P671" s="129">
        <v>15</v>
      </c>
      <c r="Q671" s="129">
        <v>15</v>
      </c>
      <c r="R671" s="129"/>
      <c r="S671" s="129"/>
      <c r="T671" s="129"/>
      <c r="U671" s="129"/>
      <c r="V671" s="123" t="str">
        <f t="shared" si="1637"/>
        <v>IE7531-20</v>
      </c>
      <c r="W671" s="432" t="str">
        <f t="shared" si="1638"/>
        <v>Ангийн үс, үслэг эдлэл, арьс, савхин бүтээгдэхүүний оёдолчин</v>
      </c>
      <c r="X671" s="432"/>
      <c r="Y671" s="432"/>
      <c r="Z671" s="184">
        <f t="shared" si="1612"/>
        <v>655</v>
      </c>
      <c r="AA671" s="135"/>
      <c r="AB671" s="135"/>
      <c r="AC671" s="45">
        <f t="shared" si="1633"/>
        <v>6</v>
      </c>
      <c r="AD671" s="45">
        <f t="shared" si="1634"/>
        <v>6</v>
      </c>
      <c r="AE671" s="129"/>
      <c r="AF671" s="129"/>
      <c r="AG671" s="129">
        <v>6</v>
      </c>
      <c r="AH671" s="129">
        <v>6</v>
      </c>
      <c r="AI671" s="129"/>
      <c r="AJ671" s="129"/>
      <c r="AK671" s="86">
        <f t="shared" si="1641"/>
        <v>0</v>
      </c>
      <c r="AL671" s="86">
        <f t="shared" si="1642"/>
        <v>0</v>
      </c>
      <c r="AM671" s="42"/>
      <c r="AN671" s="42"/>
      <c r="AO671" s="42"/>
      <c r="AP671" s="258"/>
    </row>
    <row r="672" spans="1:42" s="92" customFormat="1" ht="12.75" customHeight="1">
      <c r="A672" s="212" t="s">
        <v>160</v>
      </c>
      <c r="B672" s="513" t="s">
        <v>248</v>
      </c>
      <c r="C672" s="514"/>
      <c r="D672" s="218">
        <f t="shared" si="1613"/>
        <v>656</v>
      </c>
      <c r="E672" s="504">
        <f t="shared" si="1639"/>
        <v>27</v>
      </c>
      <c r="F672" s="505"/>
      <c r="G672" s="504">
        <f t="shared" si="1640"/>
        <v>27</v>
      </c>
      <c r="H672" s="505"/>
      <c r="I672" s="502"/>
      <c r="J672" s="503"/>
      <c r="K672" s="129"/>
      <c r="L672" s="129"/>
      <c r="M672" s="129"/>
      <c r="N672" s="129">
        <v>14</v>
      </c>
      <c r="O672" s="129">
        <v>14</v>
      </c>
      <c r="P672" s="129">
        <v>13</v>
      </c>
      <c r="Q672" s="129">
        <v>13</v>
      </c>
      <c r="R672" s="129"/>
      <c r="S672" s="129"/>
      <c r="T672" s="129"/>
      <c r="U672" s="129"/>
      <c r="V672" s="123" t="str">
        <f t="shared" si="1637"/>
        <v>IF7512-34</v>
      </c>
      <c r="W672" s="432" t="str">
        <f t="shared" si="1638"/>
        <v>Талх, нарийн боов үйлдвэрлэлийн технологийн ажилтан</v>
      </c>
      <c r="X672" s="432"/>
      <c r="Y672" s="432"/>
      <c r="Z672" s="184">
        <f t="shared" si="1612"/>
        <v>656</v>
      </c>
      <c r="AA672" s="135"/>
      <c r="AB672" s="135"/>
      <c r="AC672" s="45">
        <f t="shared" si="1633"/>
        <v>17</v>
      </c>
      <c r="AD672" s="45">
        <f t="shared" si="1634"/>
        <v>17</v>
      </c>
      <c r="AE672" s="129"/>
      <c r="AF672" s="129"/>
      <c r="AG672" s="129">
        <v>17</v>
      </c>
      <c r="AH672" s="129">
        <v>17</v>
      </c>
      <c r="AI672" s="129"/>
      <c r="AJ672" s="129"/>
      <c r="AK672" s="86">
        <f t="shared" si="1641"/>
        <v>0</v>
      </c>
      <c r="AL672" s="86">
        <f t="shared" si="1642"/>
        <v>0</v>
      </c>
      <c r="AM672" s="42"/>
      <c r="AN672" s="42"/>
      <c r="AO672" s="42"/>
      <c r="AP672" s="258"/>
    </row>
    <row r="673" spans="1:42" s="92" customFormat="1">
      <c r="A673" s="196" t="s">
        <v>188</v>
      </c>
      <c r="B673" s="511" t="s">
        <v>189</v>
      </c>
      <c r="C673" s="512"/>
      <c r="D673" s="218">
        <f t="shared" si="1613"/>
        <v>657</v>
      </c>
      <c r="E673" s="504">
        <f t="shared" si="1639"/>
        <v>40</v>
      </c>
      <c r="F673" s="505"/>
      <c r="G673" s="504">
        <f t="shared" si="1640"/>
        <v>3</v>
      </c>
      <c r="H673" s="505"/>
      <c r="I673" s="502"/>
      <c r="J673" s="503"/>
      <c r="K673" s="129"/>
      <c r="L673" s="129"/>
      <c r="M673" s="129"/>
      <c r="N673" s="129">
        <v>22</v>
      </c>
      <c r="O673" s="129">
        <v>3</v>
      </c>
      <c r="P673" s="129">
        <v>18</v>
      </c>
      <c r="Q673" s="129"/>
      <c r="R673" s="129"/>
      <c r="S673" s="129"/>
      <c r="T673" s="129"/>
      <c r="U673" s="129"/>
      <c r="V673" s="123" t="str">
        <f t="shared" si="1637"/>
        <v>CF7411-12</v>
      </c>
      <c r="W673" s="432" t="str">
        <f t="shared" si="1638"/>
        <v>Барилгын цахилгаанчин</v>
      </c>
      <c r="X673" s="432"/>
      <c r="Y673" s="432"/>
      <c r="Z673" s="184">
        <f t="shared" si="1612"/>
        <v>657</v>
      </c>
      <c r="AA673" s="135"/>
      <c r="AB673" s="135"/>
      <c r="AC673" s="45">
        <f t="shared" si="1633"/>
        <v>11</v>
      </c>
      <c r="AD673" s="45">
        <f t="shared" si="1634"/>
        <v>0</v>
      </c>
      <c r="AE673" s="129"/>
      <c r="AF673" s="129"/>
      <c r="AG673" s="129">
        <v>11</v>
      </c>
      <c r="AH673" s="129"/>
      <c r="AI673" s="129"/>
      <c r="AJ673" s="129"/>
      <c r="AK673" s="86">
        <f t="shared" si="1641"/>
        <v>0</v>
      </c>
      <c r="AL673" s="86">
        <f t="shared" si="1642"/>
        <v>0</v>
      </c>
      <c r="AM673" s="42"/>
      <c r="AN673" s="42"/>
      <c r="AO673" s="42"/>
      <c r="AP673" s="258"/>
    </row>
    <row r="674" spans="1:42" s="92" customFormat="1" ht="12.75" customHeight="1">
      <c r="A674" s="196" t="s">
        <v>282</v>
      </c>
      <c r="B674" s="511" t="s">
        <v>283</v>
      </c>
      <c r="C674" s="512"/>
      <c r="D674" s="218">
        <f t="shared" si="1613"/>
        <v>658</v>
      </c>
      <c r="E674" s="504">
        <f t="shared" si="1639"/>
        <v>14</v>
      </c>
      <c r="F674" s="505"/>
      <c r="G674" s="504">
        <f t="shared" si="1640"/>
        <v>7</v>
      </c>
      <c r="H674" s="505"/>
      <c r="I674" s="502"/>
      <c r="J674" s="503"/>
      <c r="K674" s="129"/>
      <c r="L674" s="129"/>
      <c r="M674" s="129"/>
      <c r="N674" s="129"/>
      <c r="O674" s="129"/>
      <c r="P674" s="129">
        <v>14</v>
      </c>
      <c r="Q674" s="129">
        <v>7</v>
      </c>
      <c r="R674" s="129"/>
      <c r="S674" s="129"/>
      <c r="T674" s="129"/>
      <c r="U674" s="129"/>
      <c r="V674" s="123" t="str">
        <f t="shared" si="1637"/>
        <v>AM7317-11</v>
      </c>
      <c r="W674" s="432" t="str">
        <f t="shared" si="1638"/>
        <v>Бэлэг дурсгалын зүйл урлаач</v>
      </c>
      <c r="X674" s="432"/>
      <c r="Y674" s="432"/>
      <c r="Z674" s="184">
        <f t="shared" si="1612"/>
        <v>658</v>
      </c>
      <c r="AA674" s="135"/>
      <c r="AB674" s="135"/>
      <c r="AC674" s="45">
        <f t="shared" si="1633"/>
        <v>5</v>
      </c>
      <c r="AD674" s="45">
        <f t="shared" si="1634"/>
        <v>3</v>
      </c>
      <c r="AE674" s="129"/>
      <c r="AF674" s="129"/>
      <c r="AG674" s="129">
        <v>5</v>
      </c>
      <c r="AH674" s="129">
        <v>3</v>
      </c>
      <c r="AI674" s="129"/>
      <c r="AJ674" s="129"/>
      <c r="AK674" s="86">
        <f t="shared" si="1641"/>
        <v>1</v>
      </c>
      <c r="AL674" s="86">
        <f t="shared" si="1642"/>
        <v>0</v>
      </c>
      <c r="AM674" s="42"/>
      <c r="AN674" s="42"/>
      <c r="AO674" s="42">
        <v>1</v>
      </c>
      <c r="AP674" s="258"/>
    </row>
    <row r="675" spans="1:42" s="92" customFormat="1">
      <c r="A675" s="212" t="s">
        <v>176</v>
      </c>
      <c r="B675" s="513" t="s">
        <v>173</v>
      </c>
      <c r="C675" s="514"/>
      <c r="D675" s="218">
        <f t="shared" si="1613"/>
        <v>659</v>
      </c>
      <c r="E675" s="504">
        <f t="shared" si="1639"/>
        <v>9</v>
      </c>
      <c r="F675" s="505"/>
      <c r="G675" s="504">
        <f t="shared" si="1640"/>
        <v>0</v>
      </c>
      <c r="H675" s="505"/>
      <c r="I675" s="502"/>
      <c r="J675" s="503"/>
      <c r="K675" s="129"/>
      <c r="L675" s="129"/>
      <c r="M675" s="129"/>
      <c r="N675" s="129"/>
      <c r="O675" s="129"/>
      <c r="P675" s="129">
        <v>9</v>
      </c>
      <c r="Q675" s="129"/>
      <c r="R675" s="129"/>
      <c r="S675" s="129"/>
      <c r="T675" s="129"/>
      <c r="U675" s="129"/>
      <c r="V675" s="123" t="str">
        <f t="shared" si="1637"/>
        <v>CF7126-36</v>
      </c>
      <c r="W675" s="432" t="str">
        <f t="shared" si="1638"/>
        <v>Барилгын сантехникч</v>
      </c>
      <c r="X675" s="432"/>
      <c r="Y675" s="432"/>
      <c r="Z675" s="184">
        <f t="shared" si="1612"/>
        <v>659</v>
      </c>
      <c r="AA675" s="135"/>
      <c r="AB675" s="135"/>
      <c r="AC675" s="45">
        <f t="shared" ref="AC675:AC691" si="1643">+AE675+AG675+AI675</f>
        <v>3</v>
      </c>
      <c r="AD675" s="45">
        <f t="shared" ref="AD675:AD691" si="1644">+AF675+AH675+AJ675</f>
        <v>0</v>
      </c>
      <c r="AE675" s="129"/>
      <c r="AF675" s="129"/>
      <c r="AG675" s="129">
        <v>3</v>
      </c>
      <c r="AH675" s="129"/>
      <c r="AI675" s="129"/>
      <c r="AJ675" s="129"/>
      <c r="AK675" s="86">
        <f t="shared" si="1641"/>
        <v>0</v>
      </c>
      <c r="AL675" s="86">
        <f t="shared" si="1642"/>
        <v>0</v>
      </c>
      <c r="AM675" s="42"/>
      <c r="AN675" s="42"/>
      <c r="AO675" s="42"/>
      <c r="AP675" s="258"/>
    </row>
    <row r="676" spans="1:42" s="92" customFormat="1">
      <c r="A676" s="196" t="s">
        <v>58</v>
      </c>
      <c r="B676" s="511" t="s">
        <v>208</v>
      </c>
      <c r="C676" s="512"/>
      <c r="D676" s="218">
        <f t="shared" si="1613"/>
        <v>660</v>
      </c>
      <c r="E676" s="504">
        <f t="shared" si="1639"/>
        <v>26</v>
      </c>
      <c r="F676" s="505"/>
      <c r="G676" s="504">
        <f t="shared" si="1640"/>
        <v>2</v>
      </c>
      <c r="H676" s="505"/>
      <c r="I676" s="502"/>
      <c r="J676" s="503"/>
      <c r="K676" s="129"/>
      <c r="L676" s="129"/>
      <c r="M676" s="129"/>
      <c r="N676" s="129">
        <v>19</v>
      </c>
      <c r="O676" s="129">
        <v>2</v>
      </c>
      <c r="P676" s="129">
        <v>7</v>
      </c>
      <c r="Q676" s="129"/>
      <c r="R676" s="129"/>
      <c r="S676" s="129"/>
      <c r="T676" s="129"/>
      <c r="U676" s="129"/>
      <c r="V676" s="123" t="str">
        <f t="shared" si="1637"/>
        <v>CF7112-19</v>
      </c>
      <c r="W676" s="432" t="str">
        <f t="shared" si="1638"/>
        <v>Барилгын өрөг угсрагч</v>
      </c>
      <c r="X676" s="432"/>
      <c r="Y676" s="432"/>
      <c r="Z676" s="184">
        <f t="shared" si="1612"/>
        <v>660</v>
      </c>
      <c r="AA676" s="135"/>
      <c r="AB676" s="135"/>
      <c r="AC676" s="45">
        <f t="shared" si="1643"/>
        <v>14</v>
      </c>
      <c r="AD676" s="45">
        <f t="shared" si="1644"/>
        <v>0</v>
      </c>
      <c r="AE676" s="129"/>
      <c r="AF676" s="129"/>
      <c r="AG676" s="129">
        <v>14</v>
      </c>
      <c r="AH676" s="129"/>
      <c r="AI676" s="129"/>
      <c r="AJ676" s="129"/>
      <c r="AK676" s="86">
        <f t="shared" si="1641"/>
        <v>0</v>
      </c>
      <c r="AL676" s="86">
        <f t="shared" si="1642"/>
        <v>0</v>
      </c>
      <c r="AM676" s="42"/>
      <c r="AN676" s="42"/>
      <c r="AO676" s="42"/>
      <c r="AP676" s="258"/>
    </row>
    <row r="677" spans="1:42" s="92" customFormat="1">
      <c r="A677" s="119" t="s">
        <v>211</v>
      </c>
      <c r="B677" s="513" t="s">
        <v>262</v>
      </c>
      <c r="C677" s="514"/>
      <c r="D677" s="218">
        <f t="shared" si="1613"/>
        <v>661</v>
      </c>
      <c r="E677" s="504">
        <f t="shared" si="1639"/>
        <v>15</v>
      </c>
      <c r="F677" s="505"/>
      <c r="G677" s="504">
        <f t="shared" si="1640"/>
        <v>0</v>
      </c>
      <c r="H677" s="505"/>
      <c r="I677" s="502"/>
      <c r="J677" s="503"/>
      <c r="K677" s="129"/>
      <c r="L677" s="129"/>
      <c r="M677" s="129"/>
      <c r="N677" s="129"/>
      <c r="O677" s="129"/>
      <c r="P677" s="129">
        <v>15</v>
      </c>
      <c r="Q677" s="129"/>
      <c r="R677" s="129"/>
      <c r="S677" s="129"/>
      <c r="T677" s="129"/>
      <c r="U677" s="129"/>
      <c r="V677" s="123" t="str">
        <f t="shared" si="1637"/>
        <v>CF7115-24</v>
      </c>
      <c r="W677" s="432" t="str">
        <f t="shared" si="1638"/>
        <v xml:space="preserve">Модон эдлэлийн мужаан </v>
      </c>
      <c r="X677" s="432"/>
      <c r="Y677" s="432"/>
      <c r="Z677" s="184">
        <f t="shared" si="1612"/>
        <v>661</v>
      </c>
      <c r="AA677" s="135"/>
      <c r="AB677" s="135"/>
      <c r="AC677" s="45">
        <f t="shared" si="1643"/>
        <v>9</v>
      </c>
      <c r="AD677" s="45">
        <f t="shared" si="1644"/>
        <v>0</v>
      </c>
      <c r="AE677" s="129"/>
      <c r="AF677" s="129"/>
      <c r="AG677" s="129">
        <v>9</v>
      </c>
      <c r="AH677" s="129"/>
      <c r="AI677" s="129"/>
      <c r="AJ677" s="129"/>
      <c r="AK677" s="86">
        <f t="shared" si="1641"/>
        <v>0</v>
      </c>
      <c r="AL677" s="86">
        <f t="shared" si="1642"/>
        <v>0</v>
      </c>
      <c r="AM677" s="42"/>
      <c r="AN677" s="42"/>
      <c r="AO677" s="42"/>
      <c r="AP677" s="258"/>
    </row>
    <row r="678" spans="1:42" s="92" customFormat="1" ht="12.75" customHeight="1">
      <c r="A678" s="196" t="s">
        <v>54</v>
      </c>
      <c r="B678" s="511" t="s">
        <v>50</v>
      </c>
      <c r="C678" s="512"/>
      <c r="D678" s="218">
        <f t="shared" si="1613"/>
        <v>662</v>
      </c>
      <c r="E678" s="504">
        <f t="shared" si="1639"/>
        <v>20</v>
      </c>
      <c r="F678" s="505"/>
      <c r="G678" s="504">
        <f t="shared" si="1640"/>
        <v>20</v>
      </c>
      <c r="H678" s="505"/>
      <c r="I678" s="502"/>
      <c r="J678" s="503"/>
      <c r="K678" s="129"/>
      <c r="L678" s="129"/>
      <c r="M678" s="129"/>
      <c r="N678" s="129"/>
      <c r="O678" s="129"/>
      <c r="P678" s="129">
        <v>20</v>
      </c>
      <c r="Q678" s="129">
        <v>20</v>
      </c>
      <c r="R678" s="129"/>
      <c r="S678" s="129"/>
      <c r="T678" s="129"/>
      <c r="U678" s="129"/>
      <c r="V678" s="123" t="str">
        <f t="shared" si="1637"/>
        <v>IE7533-28</v>
      </c>
      <c r="W678" s="432" t="str">
        <f t="shared" si="1638"/>
        <v>Оёмол бүтээгдэхүүний оёдолчин</v>
      </c>
      <c r="X678" s="432"/>
      <c r="Y678" s="432"/>
      <c r="Z678" s="184">
        <f t="shared" si="1612"/>
        <v>662</v>
      </c>
      <c r="AA678" s="135"/>
      <c r="AB678" s="135"/>
      <c r="AC678" s="45">
        <f t="shared" si="1643"/>
        <v>11</v>
      </c>
      <c r="AD678" s="45">
        <f t="shared" si="1644"/>
        <v>11</v>
      </c>
      <c r="AE678" s="129"/>
      <c r="AF678" s="129"/>
      <c r="AG678" s="129">
        <v>11</v>
      </c>
      <c r="AH678" s="129">
        <v>11</v>
      </c>
      <c r="AI678" s="129"/>
      <c r="AJ678" s="129"/>
      <c r="AK678" s="86">
        <f t="shared" si="1641"/>
        <v>0</v>
      </c>
      <c r="AL678" s="86">
        <f t="shared" si="1642"/>
        <v>0</v>
      </c>
      <c r="AM678" s="42"/>
      <c r="AN678" s="42"/>
      <c r="AO678" s="42"/>
      <c r="AP678" s="258"/>
    </row>
    <row r="679" spans="1:42" s="92" customFormat="1">
      <c r="A679" s="196" t="s">
        <v>163</v>
      </c>
      <c r="B679" s="511" t="s">
        <v>53</v>
      </c>
      <c r="C679" s="512"/>
      <c r="D679" s="218">
        <f t="shared" si="1613"/>
        <v>663</v>
      </c>
      <c r="E679" s="504">
        <f t="shared" si="1639"/>
        <v>6</v>
      </c>
      <c r="F679" s="505"/>
      <c r="G679" s="504">
        <f t="shared" si="1640"/>
        <v>0</v>
      </c>
      <c r="H679" s="505"/>
      <c r="I679" s="502"/>
      <c r="J679" s="503"/>
      <c r="K679" s="129"/>
      <c r="L679" s="129"/>
      <c r="M679" s="129"/>
      <c r="N679" s="129"/>
      <c r="O679" s="129"/>
      <c r="P679" s="129">
        <v>6</v>
      </c>
      <c r="Q679" s="129"/>
      <c r="R679" s="129"/>
      <c r="S679" s="129"/>
      <c r="T679" s="129"/>
      <c r="U679" s="129"/>
      <c r="V679" s="123" t="str">
        <f t="shared" si="1637"/>
        <v>IM7212-14</v>
      </c>
      <c r="W679" s="432" t="str">
        <f t="shared" si="1638"/>
        <v>Гагнуурчин</v>
      </c>
      <c r="X679" s="432"/>
      <c r="Y679" s="432"/>
      <c r="Z679" s="184">
        <f t="shared" si="1612"/>
        <v>663</v>
      </c>
      <c r="AA679" s="135"/>
      <c r="AB679" s="135"/>
      <c r="AC679" s="45">
        <f t="shared" si="1643"/>
        <v>4</v>
      </c>
      <c r="AD679" s="45">
        <f t="shared" si="1644"/>
        <v>0</v>
      </c>
      <c r="AE679" s="129"/>
      <c r="AF679" s="129"/>
      <c r="AG679" s="129">
        <v>4</v>
      </c>
      <c r="AH679" s="129"/>
      <c r="AI679" s="129"/>
      <c r="AJ679" s="129"/>
      <c r="AK679" s="86">
        <f t="shared" si="1641"/>
        <v>0</v>
      </c>
      <c r="AL679" s="86">
        <f t="shared" si="1642"/>
        <v>0</v>
      </c>
      <c r="AM679" s="42"/>
      <c r="AN679" s="42"/>
      <c r="AO679" s="42"/>
      <c r="AP679" s="258"/>
    </row>
    <row r="680" spans="1:42" s="92" customFormat="1">
      <c r="A680" s="119" t="s">
        <v>324</v>
      </c>
      <c r="B680" s="513" t="s">
        <v>325</v>
      </c>
      <c r="C680" s="514"/>
      <c r="D680" s="218">
        <f t="shared" si="1613"/>
        <v>664</v>
      </c>
      <c r="E680" s="504">
        <f t="shared" si="1639"/>
        <v>17</v>
      </c>
      <c r="F680" s="505"/>
      <c r="G680" s="504">
        <f t="shared" si="1640"/>
        <v>15</v>
      </c>
      <c r="H680" s="505"/>
      <c r="I680" s="502"/>
      <c r="J680" s="503"/>
      <c r="K680" s="129"/>
      <c r="L680" s="129"/>
      <c r="M680" s="129"/>
      <c r="N680" s="129"/>
      <c r="O680" s="129"/>
      <c r="P680" s="129">
        <v>17</v>
      </c>
      <c r="Q680" s="129">
        <v>15</v>
      </c>
      <c r="R680" s="129"/>
      <c r="S680" s="129"/>
      <c r="T680" s="129"/>
      <c r="U680" s="129"/>
      <c r="V680" s="123" t="str">
        <f t="shared" si="1637"/>
        <v>SO7536-21</v>
      </c>
      <c r="W680" s="432" t="str">
        <f t="shared" si="1638"/>
        <v>Захиалгын гуталчин</v>
      </c>
      <c r="X680" s="432"/>
      <c r="Y680" s="432"/>
      <c r="Z680" s="184">
        <f t="shared" si="1612"/>
        <v>664</v>
      </c>
      <c r="AA680" s="135"/>
      <c r="AB680" s="135"/>
      <c r="AC680" s="45">
        <f t="shared" si="1643"/>
        <v>10</v>
      </c>
      <c r="AD680" s="45">
        <f t="shared" si="1644"/>
        <v>10</v>
      </c>
      <c r="AE680" s="129"/>
      <c r="AF680" s="129"/>
      <c r="AG680" s="129">
        <v>10</v>
      </c>
      <c r="AH680" s="129">
        <v>10</v>
      </c>
      <c r="AI680" s="129"/>
      <c r="AJ680" s="129"/>
      <c r="AK680" s="86">
        <f t="shared" si="1641"/>
        <v>2</v>
      </c>
      <c r="AL680" s="86">
        <f t="shared" si="1642"/>
        <v>2</v>
      </c>
      <c r="AM680" s="42"/>
      <c r="AN680" s="42"/>
      <c r="AO680" s="42">
        <v>2</v>
      </c>
      <c r="AP680" s="258">
        <v>2</v>
      </c>
    </row>
    <row r="681" spans="1:42" s="92" customFormat="1">
      <c r="A681" s="212" t="s">
        <v>326</v>
      </c>
      <c r="B681" s="511" t="s">
        <v>315</v>
      </c>
      <c r="C681" s="512"/>
      <c r="D681" s="218">
        <f t="shared" si="1613"/>
        <v>665</v>
      </c>
      <c r="E681" s="504">
        <f t="shared" si="1639"/>
        <v>4</v>
      </c>
      <c r="F681" s="505"/>
      <c r="G681" s="504">
        <f t="shared" si="1640"/>
        <v>2</v>
      </c>
      <c r="H681" s="505"/>
      <c r="I681" s="502"/>
      <c r="J681" s="503"/>
      <c r="K681" s="129"/>
      <c r="L681" s="129"/>
      <c r="M681" s="129"/>
      <c r="N681" s="129"/>
      <c r="O681" s="129"/>
      <c r="P681" s="129">
        <v>4</v>
      </c>
      <c r="Q681" s="129">
        <v>2</v>
      </c>
      <c r="R681" s="129"/>
      <c r="S681" s="129"/>
      <c r="T681" s="129"/>
      <c r="U681" s="129"/>
      <c r="V681" s="123" t="str">
        <f t="shared" si="1637"/>
        <v>NT5113-13</v>
      </c>
      <c r="W681" s="432" t="str">
        <f t="shared" si="1638"/>
        <v>Аяллын хөтөч</v>
      </c>
      <c r="X681" s="432"/>
      <c r="Y681" s="432"/>
      <c r="Z681" s="184">
        <f t="shared" si="1612"/>
        <v>665</v>
      </c>
      <c r="AA681" s="135"/>
      <c r="AB681" s="135"/>
      <c r="AC681" s="45">
        <f t="shared" si="1643"/>
        <v>1</v>
      </c>
      <c r="AD681" s="45">
        <f t="shared" si="1644"/>
        <v>1</v>
      </c>
      <c r="AE681" s="129"/>
      <c r="AF681" s="129"/>
      <c r="AG681" s="129">
        <v>1</v>
      </c>
      <c r="AH681" s="129">
        <v>1</v>
      </c>
      <c r="AI681" s="129"/>
      <c r="AJ681" s="129"/>
      <c r="AK681" s="86">
        <f t="shared" si="1641"/>
        <v>0</v>
      </c>
      <c r="AL681" s="86">
        <f t="shared" si="1642"/>
        <v>0</v>
      </c>
      <c r="AM681" s="42"/>
      <c r="AN681" s="42"/>
      <c r="AO681" s="42"/>
      <c r="AP681" s="258"/>
    </row>
    <row r="682" spans="1:42" s="92" customFormat="1">
      <c r="A682" s="196" t="s">
        <v>57</v>
      </c>
      <c r="B682" s="511" t="s">
        <v>52</v>
      </c>
      <c r="C682" s="512"/>
      <c r="D682" s="218">
        <f t="shared" si="1613"/>
        <v>666</v>
      </c>
      <c r="E682" s="504">
        <f t="shared" si="1639"/>
        <v>16</v>
      </c>
      <c r="F682" s="505"/>
      <c r="G682" s="504">
        <f t="shared" si="1640"/>
        <v>0</v>
      </c>
      <c r="H682" s="505"/>
      <c r="I682" s="502"/>
      <c r="J682" s="503"/>
      <c r="K682" s="129"/>
      <c r="L682" s="129"/>
      <c r="M682" s="129"/>
      <c r="N682" s="129"/>
      <c r="O682" s="129"/>
      <c r="P682" s="129">
        <v>16</v>
      </c>
      <c r="Q682" s="129"/>
      <c r="R682" s="129"/>
      <c r="S682" s="129"/>
      <c r="T682" s="129"/>
      <c r="U682" s="129"/>
      <c r="V682" s="123" t="str">
        <f t="shared" si="1637"/>
        <v>TC8211-20</v>
      </c>
      <c r="W682" s="432" t="str">
        <f t="shared" si="1638"/>
        <v>Автомашины засварчин</v>
      </c>
      <c r="X682" s="432"/>
      <c r="Y682" s="432"/>
      <c r="Z682" s="184">
        <f t="shared" si="1612"/>
        <v>666</v>
      </c>
      <c r="AA682" s="135"/>
      <c r="AB682" s="135"/>
      <c r="AC682" s="45">
        <f t="shared" si="1643"/>
        <v>10</v>
      </c>
      <c r="AD682" s="45">
        <f t="shared" si="1644"/>
        <v>0</v>
      </c>
      <c r="AE682" s="129"/>
      <c r="AF682" s="129"/>
      <c r="AG682" s="129">
        <v>10</v>
      </c>
      <c r="AH682" s="129"/>
      <c r="AI682" s="129"/>
      <c r="AJ682" s="129"/>
      <c r="AK682" s="86">
        <f t="shared" si="1641"/>
        <v>1</v>
      </c>
      <c r="AL682" s="86">
        <f t="shared" si="1642"/>
        <v>0</v>
      </c>
      <c r="AM682" s="42"/>
      <c r="AN682" s="42"/>
      <c r="AO682" s="42">
        <v>1</v>
      </c>
      <c r="AP682" s="258"/>
    </row>
    <row r="683" spans="1:42" s="92" customFormat="1">
      <c r="A683" s="212" t="s">
        <v>170</v>
      </c>
      <c r="B683" s="513" t="s">
        <v>292</v>
      </c>
      <c r="C683" s="514"/>
      <c r="D683" s="218">
        <f t="shared" si="1613"/>
        <v>667</v>
      </c>
      <c r="E683" s="504">
        <f t="shared" si="1639"/>
        <v>8</v>
      </c>
      <c r="F683" s="505"/>
      <c r="G683" s="504">
        <f t="shared" si="1640"/>
        <v>8</v>
      </c>
      <c r="H683" s="505"/>
      <c r="I683" s="502"/>
      <c r="J683" s="503"/>
      <c r="K683" s="129"/>
      <c r="L683" s="129"/>
      <c r="M683" s="129"/>
      <c r="N683" s="129">
        <v>8</v>
      </c>
      <c r="O683" s="129">
        <v>8</v>
      </c>
      <c r="P683" s="129"/>
      <c r="Q683" s="129"/>
      <c r="R683" s="129"/>
      <c r="S683" s="129"/>
      <c r="T683" s="129"/>
      <c r="U683" s="129"/>
      <c r="V683" s="123" t="str">
        <f t="shared" si="1637"/>
        <v>IF7513-23</v>
      </c>
      <c r="W683" s="432" t="str">
        <f t="shared" si="1638"/>
        <v>Сүү боловсруулах үйлдвэрлэлийн ажилтан</v>
      </c>
      <c r="X683" s="432"/>
      <c r="Y683" s="432"/>
      <c r="Z683" s="184">
        <f t="shared" si="1612"/>
        <v>667</v>
      </c>
      <c r="AA683" s="135"/>
      <c r="AB683" s="135"/>
      <c r="AC683" s="45">
        <f t="shared" si="1643"/>
        <v>5</v>
      </c>
      <c r="AD683" s="45">
        <f t="shared" si="1644"/>
        <v>5</v>
      </c>
      <c r="AE683" s="129"/>
      <c r="AF683" s="129"/>
      <c r="AG683" s="129">
        <v>5</v>
      </c>
      <c r="AH683" s="129">
        <v>5</v>
      </c>
      <c r="AI683" s="129"/>
      <c r="AJ683" s="129"/>
      <c r="AK683" s="86">
        <f t="shared" si="1641"/>
        <v>0</v>
      </c>
      <c r="AL683" s="86">
        <f t="shared" si="1642"/>
        <v>0</v>
      </c>
      <c r="AM683" s="42"/>
      <c r="AN683" s="42"/>
      <c r="AO683" s="42"/>
      <c r="AP683" s="258"/>
    </row>
    <row r="684" spans="1:42" s="92" customFormat="1">
      <c r="A684" s="119" t="s">
        <v>327</v>
      </c>
      <c r="B684" s="513" t="s">
        <v>328</v>
      </c>
      <c r="C684" s="514"/>
      <c r="D684" s="218">
        <f t="shared" si="1613"/>
        <v>668</v>
      </c>
      <c r="E684" s="504">
        <f t="shared" si="1639"/>
        <v>25</v>
      </c>
      <c r="F684" s="505"/>
      <c r="G684" s="504">
        <f t="shared" si="1640"/>
        <v>13</v>
      </c>
      <c r="H684" s="505"/>
      <c r="I684" s="502"/>
      <c r="J684" s="503"/>
      <c r="K684" s="129"/>
      <c r="L684" s="129"/>
      <c r="M684" s="129"/>
      <c r="N684" s="129">
        <v>25</v>
      </c>
      <c r="O684" s="129">
        <v>13</v>
      </c>
      <c r="P684" s="129"/>
      <c r="Q684" s="129"/>
      <c r="R684" s="129"/>
      <c r="S684" s="129"/>
      <c r="T684" s="129"/>
      <c r="U684" s="129"/>
      <c r="V684" s="123" t="str">
        <f t="shared" si="1637"/>
        <v>AH6320-14</v>
      </c>
      <c r="W684" s="432" t="str">
        <f t="shared" si="1638"/>
        <v>Уламжлалт мал,  аж ахуйн фермер</v>
      </c>
      <c r="X684" s="432"/>
      <c r="Y684" s="432"/>
      <c r="Z684" s="184">
        <f t="shared" si="1612"/>
        <v>668</v>
      </c>
      <c r="AA684" s="135"/>
      <c r="AB684" s="135"/>
      <c r="AC684" s="45">
        <f t="shared" si="1643"/>
        <v>22</v>
      </c>
      <c r="AD684" s="45">
        <f t="shared" si="1644"/>
        <v>10</v>
      </c>
      <c r="AE684" s="129"/>
      <c r="AF684" s="129"/>
      <c r="AG684" s="129">
        <v>22</v>
      </c>
      <c r="AH684" s="129">
        <v>10</v>
      </c>
      <c r="AI684" s="129"/>
      <c r="AJ684" s="129"/>
      <c r="AK684" s="86">
        <f t="shared" si="1641"/>
        <v>0</v>
      </c>
      <c r="AL684" s="86">
        <f t="shared" si="1642"/>
        <v>0</v>
      </c>
      <c r="AM684" s="42"/>
      <c r="AN684" s="42"/>
      <c r="AO684" s="42"/>
      <c r="AP684" s="258"/>
    </row>
    <row r="685" spans="1:42" s="92" customFormat="1">
      <c r="A685" s="196" t="s">
        <v>245</v>
      </c>
      <c r="B685" s="511" t="s">
        <v>246</v>
      </c>
      <c r="C685" s="512"/>
      <c r="D685" s="218">
        <f t="shared" si="1613"/>
        <v>669</v>
      </c>
      <c r="E685" s="504">
        <f t="shared" si="1639"/>
        <v>20</v>
      </c>
      <c r="F685" s="505"/>
      <c r="G685" s="504">
        <f t="shared" si="1640"/>
        <v>8</v>
      </c>
      <c r="H685" s="505"/>
      <c r="I685" s="502"/>
      <c r="J685" s="503"/>
      <c r="K685" s="129"/>
      <c r="L685" s="129"/>
      <c r="M685" s="129"/>
      <c r="N685" s="129">
        <v>20</v>
      </c>
      <c r="O685" s="129">
        <v>8</v>
      </c>
      <c r="P685" s="129"/>
      <c r="Q685" s="129"/>
      <c r="R685" s="129"/>
      <c r="S685" s="129"/>
      <c r="T685" s="129"/>
      <c r="U685" s="129"/>
      <c r="V685" s="123" t="str">
        <f t="shared" si="1637"/>
        <v>AH6121-23</v>
      </c>
      <c r="W685" s="432" t="str">
        <f t="shared" si="1638"/>
        <v>Малын асаргаа</v>
      </c>
      <c r="X685" s="432"/>
      <c r="Y685" s="432"/>
      <c r="Z685" s="184">
        <f t="shared" si="1612"/>
        <v>669</v>
      </c>
      <c r="AA685" s="135"/>
      <c r="AB685" s="135"/>
      <c r="AC685" s="45">
        <f t="shared" si="1643"/>
        <v>16</v>
      </c>
      <c r="AD685" s="45">
        <f t="shared" si="1644"/>
        <v>3</v>
      </c>
      <c r="AE685" s="129"/>
      <c r="AF685" s="129"/>
      <c r="AG685" s="129">
        <v>16</v>
      </c>
      <c r="AH685" s="129">
        <v>3</v>
      </c>
      <c r="AI685" s="129"/>
      <c r="AJ685" s="129"/>
      <c r="AK685" s="86">
        <f t="shared" si="1641"/>
        <v>0</v>
      </c>
      <c r="AL685" s="86">
        <f t="shared" si="1642"/>
        <v>0</v>
      </c>
      <c r="AM685" s="42"/>
      <c r="AN685" s="42"/>
      <c r="AO685" s="42"/>
      <c r="AP685" s="258"/>
    </row>
    <row r="686" spans="1:42" s="92" customFormat="1">
      <c r="A686" s="196" t="s">
        <v>329</v>
      </c>
      <c r="B686" s="513" t="s">
        <v>604</v>
      </c>
      <c r="C686" s="514"/>
      <c r="D686" s="218">
        <f t="shared" si="1613"/>
        <v>670</v>
      </c>
      <c r="E686" s="504">
        <f t="shared" si="1639"/>
        <v>20</v>
      </c>
      <c r="F686" s="505"/>
      <c r="G686" s="504">
        <f t="shared" si="1640"/>
        <v>11</v>
      </c>
      <c r="H686" s="505"/>
      <c r="I686" s="502"/>
      <c r="J686" s="503"/>
      <c r="K686" s="129"/>
      <c r="L686" s="129"/>
      <c r="M686" s="129"/>
      <c r="N686" s="129">
        <v>20</v>
      </c>
      <c r="O686" s="129">
        <v>11</v>
      </c>
      <c r="P686" s="129"/>
      <c r="Q686" s="129"/>
      <c r="R686" s="129"/>
      <c r="S686" s="129"/>
      <c r="T686" s="129"/>
      <c r="U686" s="129"/>
      <c r="V686" s="123" t="str">
        <f t="shared" si="1637"/>
        <v>NF6210-27</v>
      </c>
      <c r="W686" s="432" t="str">
        <f t="shared" si="1638"/>
        <v xml:space="preserve">Ойн арчилгаа, ашиглалтын ажилтан </v>
      </c>
      <c r="X686" s="432"/>
      <c r="Y686" s="432"/>
      <c r="Z686" s="184">
        <f t="shared" si="1612"/>
        <v>670</v>
      </c>
      <c r="AA686" s="135"/>
      <c r="AB686" s="135"/>
      <c r="AC686" s="45">
        <f t="shared" si="1643"/>
        <v>9</v>
      </c>
      <c r="AD686" s="45">
        <f t="shared" si="1644"/>
        <v>4</v>
      </c>
      <c r="AE686" s="129"/>
      <c r="AF686" s="129"/>
      <c r="AG686" s="129">
        <v>9</v>
      </c>
      <c r="AH686" s="129">
        <v>4</v>
      </c>
      <c r="AI686" s="129"/>
      <c r="AJ686" s="129"/>
      <c r="AK686" s="86">
        <f t="shared" si="1641"/>
        <v>0</v>
      </c>
      <c r="AL686" s="86">
        <f t="shared" si="1642"/>
        <v>0</v>
      </c>
      <c r="AM686" s="42"/>
      <c r="AN686" s="42"/>
      <c r="AO686" s="42"/>
      <c r="AP686" s="258"/>
    </row>
    <row r="687" spans="1:42" s="92" customFormat="1">
      <c r="A687" s="196" t="s">
        <v>295</v>
      </c>
      <c r="B687" s="513" t="s">
        <v>330</v>
      </c>
      <c r="C687" s="514"/>
      <c r="D687" s="218">
        <f t="shared" si="1613"/>
        <v>671</v>
      </c>
      <c r="E687" s="504">
        <f t="shared" si="1639"/>
        <v>14</v>
      </c>
      <c r="F687" s="505"/>
      <c r="G687" s="504">
        <f t="shared" si="1640"/>
        <v>8</v>
      </c>
      <c r="H687" s="505"/>
      <c r="I687" s="502"/>
      <c r="J687" s="503"/>
      <c r="K687" s="129"/>
      <c r="L687" s="129"/>
      <c r="M687" s="129"/>
      <c r="N687" s="129">
        <v>14</v>
      </c>
      <c r="O687" s="129">
        <v>8</v>
      </c>
      <c r="P687" s="129"/>
      <c r="Q687" s="129"/>
      <c r="R687" s="129"/>
      <c r="S687" s="129"/>
      <c r="T687" s="129"/>
      <c r="U687" s="129"/>
      <c r="V687" s="123" t="str">
        <f t="shared" si="1637"/>
        <v>IF7511-11</v>
      </c>
      <c r="W687" s="432" t="str">
        <f t="shared" si="1638"/>
        <v xml:space="preserve">Мах боловсруулах үйлдвэрлэлийн ажилтан </v>
      </c>
      <c r="X687" s="432"/>
      <c r="Y687" s="432"/>
      <c r="Z687" s="184">
        <f t="shared" si="1612"/>
        <v>671</v>
      </c>
      <c r="AA687" s="135"/>
      <c r="AB687" s="135"/>
      <c r="AC687" s="45">
        <f t="shared" si="1643"/>
        <v>7</v>
      </c>
      <c r="AD687" s="45">
        <f t="shared" si="1644"/>
        <v>3</v>
      </c>
      <c r="AE687" s="129"/>
      <c r="AF687" s="129"/>
      <c r="AG687" s="129">
        <v>7</v>
      </c>
      <c r="AH687" s="129">
        <v>3</v>
      </c>
      <c r="AI687" s="129"/>
      <c r="AJ687" s="129"/>
      <c r="AK687" s="86">
        <f t="shared" si="1641"/>
        <v>0</v>
      </c>
      <c r="AL687" s="86">
        <f t="shared" si="1642"/>
        <v>0</v>
      </c>
      <c r="AM687" s="42"/>
      <c r="AN687" s="42"/>
      <c r="AO687" s="42"/>
      <c r="AP687" s="258"/>
    </row>
    <row r="688" spans="1:42" s="92" customFormat="1" ht="12.75" customHeight="1">
      <c r="A688" s="196" t="s">
        <v>243</v>
      </c>
      <c r="B688" s="511" t="s">
        <v>309</v>
      </c>
      <c r="C688" s="512"/>
      <c r="D688" s="218">
        <f t="shared" si="1613"/>
        <v>672</v>
      </c>
      <c r="E688" s="504">
        <f t="shared" si="1639"/>
        <v>15</v>
      </c>
      <c r="F688" s="505"/>
      <c r="G688" s="504">
        <f t="shared" si="1640"/>
        <v>12</v>
      </c>
      <c r="H688" s="505"/>
      <c r="I688" s="502"/>
      <c r="J688" s="503"/>
      <c r="K688" s="129"/>
      <c r="L688" s="129"/>
      <c r="M688" s="129"/>
      <c r="N688" s="129">
        <v>15</v>
      </c>
      <c r="O688" s="129">
        <v>12</v>
      </c>
      <c r="P688" s="129"/>
      <c r="Q688" s="129"/>
      <c r="R688" s="129"/>
      <c r="S688" s="129"/>
      <c r="T688" s="129"/>
      <c r="U688" s="129"/>
      <c r="V688" s="123" t="str">
        <f t="shared" si="1637"/>
        <v>AF6112-13</v>
      </c>
      <c r="W688" s="432" t="str">
        <f t="shared" si="1638"/>
        <v>Жимс, жимсгэний аж ахуйн фермер</v>
      </c>
      <c r="X688" s="432"/>
      <c r="Y688" s="432"/>
      <c r="Z688" s="184">
        <f t="shared" si="1612"/>
        <v>672</v>
      </c>
      <c r="AA688" s="135"/>
      <c r="AB688" s="135"/>
      <c r="AC688" s="45">
        <f t="shared" si="1643"/>
        <v>9</v>
      </c>
      <c r="AD688" s="45">
        <f t="shared" si="1644"/>
        <v>6</v>
      </c>
      <c r="AE688" s="129"/>
      <c r="AF688" s="129"/>
      <c r="AG688" s="129">
        <v>9</v>
      </c>
      <c r="AH688" s="129">
        <v>6</v>
      </c>
      <c r="AI688" s="129"/>
      <c r="AJ688" s="129"/>
      <c r="AK688" s="86">
        <f t="shared" si="1641"/>
        <v>0</v>
      </c>
      <c r="AL688" s="86">
        <f t="shared" si="1642"/>
        <v>0</v>
      </c>
      <c r="AM688" s="42"/>
      <c r="AN688" s="42"/>
      <c r="AO688" s="42"/>
      <c r="AP688" s="258"/>
    </row>
    <row r="689" spans="1:42" s="92" customFormat="1">
      <c r="A689" s="196" t="s">
        <v>185</v>
      </c>
      <c r="B689" s="511" t="s">
        <v>51</v>
      </c>
      <c r="C689" s="512"/>
      <c r="D689" s="218">
        <f t="shared" si="1613"/>
        <v>673</v>
      </c>
      <c r="E689" s="504">
        <f t="shared" si="1639"/>
        <v>25</v>
      </c>
      <c r="F689" s="505"/>
      <c r="G689" s="504">
        <f t="shared" si="1640"/>
        <v>25</v>
      </c>
      <c r="H689" s="505"/>
      <c r="I689" s="502"/>
      <c r="J689" s="503"/>
      <c r="K689" s="129"/>
      <c r="L689" s="129"/>
      <c r="M689" s="129"/>
      <c r="N689" s="129">
        <v>25</v>
      </c>
      <c r="O689" s="129">
        <v>25</v>
      </c>
      <c r="P689" s="129"/>
      <c r="Q689" s="129"/>
      <c r="R689" s="129"/>
      <c r="S689" s="129"/>
      <c r="T689" s="129"/>
      <c r="U689" s="129"/>
      <c r="V689" s="123" t="str">
        <f t="shared" si="1637"/>
        <v>IF5120-11</v>
      </c>
      <c r="W689" s="432" t="str">
        <f t="shared" si="1638"/>
        <v>Тогооч</v>
      </c>
      <c r="X689" s="432"/>
      <c r="Y689" s="432"/>
      <c r="Z689" s="184">
        <f t="shared" si="1612"/>
        <v>673</v>
      </c>
      <c r="AA689" s="135"/>
      <c r="AB689" s="135"/>
      <c r="AC689" s="45">
        <f t="shared" si="1643"/>
        <v>19</v>
      </c>
      <c r="AD689" s="45">
        <f t="shared" si="1644"/>
        <v>19</v>
      </c>
      <c r="AE689" s="129"/>
      <c r="AF689" s="129"/>
      <c r="AG689" s="129">
        <v>19</v>
      </c>
      <c r="AH689" s="129">
        <v>19</v>
      </c>
      <c r="AI689" s="129"/>
      <c r="AJ689" s="129"/>
      <c r="AK689" s="86">
        <f t="shared" si="1641"/>
        <v>0</v>
      </c>
      <c r="AL689" s="86">
        <f t="shared" si="1642"/>
        <v>0</v>
      </c>
      <c r="AM689" s="42"/>
      <c r="AN689" s="42"/>
      <c r="AO689" s="42"/>
      <c r="AP689" s="258"/>
    </row>
    <row r="690" spans="1:42" s="92" customFormat="1">
      <c r="A690" s="119" t="s">
        <v>331</v>
      </c>
      <c r="B690" s="513" t="s">
        <v>332</v>
      </c>
      <c r="C690" s="514"/>
      <c r="D690" s="218">
        <f t="shared" si="1613"/>
        <v>674</v>
      </c>
      <c r="E690" s="504">
        <f t="shared" si="1639"/>
        <v>16</v>
      </c>
      <c r="F690" s="505"/>
      <c r="G690" s="504">
        <f t="shared" si="1640"/>
        <v>0</v>
      </c>
      <c r="H690" s="505"/>
      <c r="I690" s="502"/>
      <c r="J690" s="503"/>
      <c r="K690" s="129"/>
      <c r="L690" s="129"/>
      <c r="M690" s="129"/>
      <c r="N690" s="129">
        <v>16</v>
      </c>
      <c r="O690" s="129"/>
      <c r="P690" s="129"/>
      <c r="Q690" s="129"/>
      <c r="R690" s="129"/>
      <c r="S690" s="129"/>
      <c r="T690" s="129"/>
      <c r="U690" s="129"/>
      <c r="V690" s="123" t="str">
        <f t="shared" si="1637"/>
        <v>PS8182-27</v>
      </c>
      <c r="W690" s="432" t="str">
        <f t="shared" si="1638"/>
        <v>Зуухны машинч</v>
      </c>
      <c r="X690" s="432"/>
      <c r="Y690" s="432"/>
      <c r="Z690" s="184">
        <f t="shared" si="1612"/>
        <v>674</v>
      </c>
      <c r="AA690" s="135"/>
      <c r="AB690" s="135"/>
      <c r="AC690" s="45">
        <f t="shared" si="1643"/>
        <v>8</v>
      </c>
      <c r="AD690" s="45">
        <f t="shared" si="1644"/>
        <v>0</v>
      </c>
      <c r="AE690" s="129"/>
      <c r="AF690" s="129"/>
      <c r="AG690" s="129">
        <v>8</v>
      </c>
      <c r="AH690" s="129"/>
      <c r="AI690" s="129"/>
      <c r="AJ690" s="129"/>
      <c r="AK690" s="86">
        <f t="shared" si="1641"/>
        <v>0</v>
      </c>
      <c r="AL690" s="86">
        <f t="shared" si="1642"/>
        <v>0</v>
      </c>
      <c r="AM690" s="42"/>
      <c r="AN690" s="42"/>
      <c r="AO690" s="42"/>
      <c r="AP690" s="258"/>
    </row>
    <row r="691" spans="1:42" s="92" customFormat="1" ht="12.75" customHeight="1">
      <c r="A691" s="113" t="s">
        <v>186</v>
      </c>
      <c r="B691" s="513" t="s">
        <v>254</v>
      </c>
      <c r="C691" s="514"/>
      <c r="D691" s="218">
        <f t="shared" si="1613"/>
        <v>675</v>
      </c>
      <c r="E691" s="504">
        <f t="shared" si="1639"/>
        <v>14</v>
      </c>
      <c r="F691" s="505"/>
      <c r="G691" s="504">
        <f t="shared" si="1640"/>
        <v>0</v>
      </c>
      <c r="H691" s="505"/>
      <c r="I691" s="502"/>
      <c r="J691" s="503"/>
      <c r="K691" s="129"/>
      <c r="L691" s="129"/>
      <c r="M691" s="129"/>
      <c r="N691" s="129">
        <v>14</v>
      </c>
      <c r="O691" s="129"/>
      <c r="P691" s="129"/>
      <c r="Q691" s="129"/>
      <c r="R691" s="129"/>
      <c r="S691" s="129"/>
      <c r="T691" s="129"/>
      <c r="U691" s="129"/>
      <c r="V691" s="123" t="str">
        <f t="shared" si="1637"/>
        <v>MT7233-45</v>
      </c>
      <c r="W691" s="432" t="str">
        <f t="shared" si="1638"/>
        <v>Хүнд машин механизмын засварчин</v>
      </c>
      <c r="X691" s="432"/>
      <c r="Y691" s="432"/>
      <c r="Z691" s="184">
        <f t="shared" si="1612"/>
        <v>675</v>
      </c>
      <c r="AA691" s="135"/>
      <c r="AB691" s="135"/>
      <c r="AC691" s="45">
        <f t="shared" si="1643"/>
        <v>9</v>
      </c>
      <c r="AD691" s="45">
        <f t="shared" si="1644"/>
        <v>0</v>
      </c>
      <c r="AE691" s="129"/>
      <c r="AF691" s="129"/>
      <c r="AG691" s="129">
        <v>9</v>
      </c>
      <c r="AH691" s="129"/>
      <c r="AI691" s="129"/>
      <c r="AJ691" s="129"/>
      <c r="AK691" s="86">
        <f t="shared" si="1641"/>
        <v>0</v>
      </c>
      <c r="AL691" s="86">
        <f t="shared" si="1642"/>
        <v>0</v>
      </c>
      <c r="AM691" s="42"/>
      <c r="AN691" s="42"/>
      <c r="AO691" s="42"/>
      <c r="AP691" s="258"/>
    </row>
    <row r="692" spans="1:42" s="87" customFormat="1">
      <c r="A692" s="527" t="s">
        <v>579</v>
      </c>
      <c r="B692" s="528"/>
      <c r="C692" s="529"/>
      <c r="D692" s="250">
        <f t="shared" si="1613"/>
        <v>676</v>
      </c>
      <c r="E692" s="530">
        <f>SUM(E693:F719)</f>
        <v>764</v>
      </c>
      <c r="F692" s="531"/>
      <c r="G692" s="530">
        <f t="shared" ref="G692" si="1645">SUM(G693:H719)</f>
        <v>470</v>
      </c>
      <c r="H692" s="531"/>
      <c r="I692" s="530">
        <f t="shared" ref="I692" si="1646">SUM(I693:J719)</f>
        <v>78</v>
      </c>
      <c r="J692" s="531"/>
      <c r="K692" s="170">
        <f>SUM(K693:K719)</f>
        <v>32</v>
      </c>
      <c r="L692" s="170">
        <f t="shared" ref="L692:U692" si="1647">SUM(L693:L719)</f>
        <v>8</v>
      </c>
      <c r="M692" s="170">
        <f t="shared" si="1647"/>
        <v>8</v>
      </c>
      <c r="N692" s="170">
        <f t="shared" si="1647"/>
        <v>98</v>
      </c>
      <c r="O692" s="170">
        <f t="shared" si="1647"/>
        <v>81</v>
      </c>
      <c r="P692" s="170">
        <f t="shared" si="1647"/>
        <v>460</v>
      </c>
      <c r="Q692" s="170">
        <f t="shared" si="1647"/>
        <v>246</v>
      </c>
      <c r="R692" s="170">
        <f t="shared" si="1647"/>
        <v>0</v>
      </c>
      <c r="S692" s="170">
        <f t="shared" si="1647"/>
        <v>0</v>
      </c>
      <c r="T692" s="170">
        <f t="shared" si="1647"/>
        <v>0</v>
      </c>
      <c r="U692" s="170">
        <f t="shared" si="1647"/>
        <v>0</v>
      </c>
      <c r="V692" s="535" t="str">
        <f t="shared" si="1236"/>
        <v>58.Үйлдвэрлэл Урлалын политехник коллеж</v>
      </c>
      <c r="W692" s="536"/>
      <c r="X692" s="536"/>
      <c r="Y692" s="537"/>
      <c r="Z692" s="256">
        <f t="shared" si="1612"/>
        <v>676</v>
      </c>
      <c r="AA692" s="170">
        <f>SUM(AA693:AA719)</f>
        <v>120</v>
      </c>
      <c r="AB692" s="170">
        <f t="shared" ref="AB692" si="1648">SUM(AB693:AB719)</f>
        <v>103</v>
      </c>
      <c r="AC692" s="170">
        <f t="shared" ref="AC692" si="1649">SUM(AC693:AC719)</f>
        <v>305</v>
      </c>
      <c r="AD692" s="170">
        <f t="shared" ref="AD692" si="1650">SUM(AD693:AD719)</f>
        <v>205</v>
      </c>
      <c r="AE692" s="170">
        <f t="shared" ref="AE692" si="1651">SUM(AE693:AE719)</f>
        <v>47</v>
      </c>
      <c r="AF692" s="170">
        <f t="shared" ref="AF692" si="1652">SUM(AF693:AF719)</f>
        <v>20</v>
      </c>
      <c r="AG692" s="170">
        <f t="shared" ref="AG692" si="1653">SUM(AG693:AG719)</f>
        <v>138</v>
      </c>
      <c r="AH692" s="170">
        <f t="shared" ref="AH692" si="1654">SUM(AH693:AH719)</f>
        <v>82</v>
      </c>
      <c r="AI692" s="170">
        <f t="shared" ref="AI692" si="1655">SUM(AI693:AI719)</f>
        <v>120</v>
      </c>
      <c r="AJ692" s="170">
        <f t="shared" ref="AJ692" si="1656">SUM(AJ693:AJ719)</f>
        <v>103</v>
      </c>
      <c r="AK692" s="170">
        <f t="shared" ref="AK692" si="1657">SUM(AK693:AK719)</f>
        <v>149</v>
      </c>
      <c r="AL692" s="170">
        <f>SUM(AL693:AL719)</f>
        <v>67</v>
      </c>
      <c r="AM692" s="170">
        <f t="shared" ref="AM692" si="1658">SUM(AM693:AM719)</f>
        <v>100</v>
      </c>
      <c r="AN692" s="170">
        <f t="shared" ref="AN692" si="1659">SUM(AN693:AN719)</f>
        <v>43</v>
      </c>
      <c r="AO692" s="170">
        <f t="shared" ref="AO692" si="1660">SUM(AO693:AO719)</f>
        <v>49</v>
      </c>
      <c r="AP692" s="211">
        <f t="shared" ref="AP692" si="1661">SUM(AP693:AP719)</f>
        <v>24</v>
      </c>
    </row>
    <row r="693" spans="1:42" s="92" customFormat="1">
      <c r="A693" s="107" t="s">
        <v>263</v>
      </c>
      <c r="B693" s="511" t="s">
        <v>598</v>
      </c>
      <c r="C693" s="512"/>
      <c r="D693" s="218">
        <f t="shared" si="1613"/>
        <v>677</v>
      </c>
      <c r="E693" s="504">
        <f t="shared" ref="E693:E701" si="1662">+I693+L693+N693+P693+R693+T693+AA693</f>
        <v>12</v>
      </c>
      <c r="F693" s="505"/>
      <c r="G693" s="504">
        <f t="shared" ref="G693:G701" si="1663">+K693+M693+O693+Q693+S693+U693+AB693</f>
        <v>4</v>
      </c>
      <c r="H693" s="505"/>
      <c r="I693" s="519">
        <v>12</v>
      </c>
      <c r="J693" s="520"/>
      <c r="K693" s="97">
        <v>4</v>
      </c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117" t="str">
        <f>+A693</f>
        <v>IW3514-15</v>
      </c>
      <c r="W693" s="432" t="str">
        <f>+B693</f>
        <v>Вэб мультмедиа зохиогч</v>
      </c>
      <c r="X693" s="432"/>
      <c r="Y693" s="432"/>
      <c r="Z693" s="184">
        <f t="shared" si="1612"/>
        <v>677</v>
      </c>
      <c r="AA693" s="97"/>
      <c r="AB693" s="97"/>
      <c r="AC693" s="45">
        <f t="shared" ref="AC693:AC695" si="1664">+AE693+AG693+AI693</f>
        <v>2</v>
      </c>
      <c r="AD693" s="45">
        <f t="shared" ref="AD693:AD695" si="1665">+AF693+AH693+AJ693</f>
        <v>0</v>
      </c>
      <c r="AE693" s="97">
        <v>2</v>
      </c>
      <c r="AF693" s="97"/>
      <c r="AG693" s="97"/>
      <c r="AH693" s="97"/>
      <c r="AI693" s="97"/>
      <c r="AJ693" s="97"/>
      <c r="AK693" s="86">
        <f t="shared" ref="AK693:AK695" si="1666">+AM693+AO693</f>
        <v>2</v>
      </c>
      <c r="AL693" s="86">
        <f t="shared" ref="AL693:AL695" si="1667">+AN693+AP693</f>
        <v>2</v>
      </c>
      <c r="AM693" s="98"/>
      <c r="AN693" s="98"/>
      <c r="AO693" s="98">
        <v>2</v>
      </c>
      <c r="AP693" s="156">
        <v>2</v>
      </c>
    </row>
    <row r="694" spans="1:42" s="92" customFormat="1">
      <c r="A694" s="107" t="s">
        <v>264</v>
      </c>
      <c r="B694" s="508" t="s">
        <v>265</v>
      </c>
      <c r="C694" s="510"/>
      <c r="D694" s="218">
        <f t="shared" si="1613"/>
        <v>678</v>
      </c>
      <c r="E694" s="504">
        <f t="shared" si="1662"/>
        <v>6</v>
      </c>
      <c r="F694" s="505"/>
      <c r="G694" s="504">
        <f t="shared" si="1663"/>
        <v>0</v>
      </c>
      <c r="H694" s="505"/>
      <c r="I694" s="519">
        <v>6</v>
      </c>
      <c r="J694" s="520"/>
      <c r="K694" s="97">
        <v>0</v>
      </c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117" t="str">
        <f t="shared" ref="V694:V719" si="1668">+A694</f>
        <v>TC3115-13</v>
      </c>
      <c r="W694" s="432" t="str">
        <f t="shared" ref="W694:W719" si="1669">+B694</f>
        <v>Автомашины механик</v>
      </c>
      <c r="X694" s="432"/>
      <c r="Y694" s="432"/>
      <c r="Z694" s="184">
        <f t="shared" si="1612"/>
        <v>678</v>
      </c>
      <c r="AA694" s="97"/>
      <c r="AB694" s="97"/>
      <c r="AC694" s="45">
        <f t="shared" si="1664"/>
        <v>3</v>
      </c>
      <c r="AD694" s="45">
        <f t="shared" si="1665"/>
        <v>0</v>
      </c>
      <c r="AE694" s="97">
        <v>3</v>
      </c>
      <c r="AF694" s="97"/>
      <c r="AG694" s="97"/>
      <c r="AH694" s="97"/>
      <c r="AI694" s="97"/>
      <c r="AJ694" s="97"/>
      <c r="AK694" s="86">
        <f t="shared" si="1666"/>
        <v>0</v>
      </c>
      <c r="AL694" s="86">
        <f t="shared" si="1667"/>
        <v>0</v>
      </c>
      <c r="AM694" s="98"/>
      <c r="AN694" s="98"/>
      <c r="AO694" s="98"/>
      <c r="AP694" s="156"/>
    </row>
    <row r="695" spans="1:42" s="92" customFormat="1">
      <c r="A695" s="336" t="s">
        <v>196</v>
      </c>
      <c r="B695" s="513" t="s">
        <v>197</v>
      </c>
      <c r="C695" s="514"/>
      <c r="D695" s="218">
        <f t="shared" si="1613"/>
        <v>679</v>
      </c>
      <c r="E695" s="504">
        <f t="shared" si="1662"/>
        <v>9</v>
      </c>
      <c r="F695" s="505"/>
      <c r="G695" s="504">
        <f t="shared" si="1663"/>
        <v>0</v>
      </c>
      <c r="H695" s="505"/>
      <c r="I695" s="519">
        <v>9</v>
      </c>
      <c r="J695" s="520"/>
      <c r="K695" s="97">
        <v>0</v>
      </c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117" t="str">
        <f t="shared" si="1668"/>
        <v>IM3113-17</v>
      </c>
      <c r="W695" s="432" t="str">
        <f t="shared" si="1669"/>
        <v>Цахилгааны техникч</v>
      </c>
      <c r="X695" s="432"/>
      <c r="Y695" s="432"/>
      <c r="Z695" s="184">
        <f t="shared" si="1612"/>
        <v>679</v>
      </c>
      <c r="AA695" s="97"/>
      <c r="AB695" s="97"/>
      <c r="AC695" s="45">
        <f t="shared" si="1664"/>
        <v>4</v>
      </c>
      <c r="AD695" s="45">
        <f t="shared" si="1665"/>
        <v>0</v>
      </c>
      <c r="AE695" s="97">
        <v>4</v>
      </c>
      <c r="AF695" s="97"/>
      <c r="AG695" s="97"/>
      <c r="AH695" s="97"/>
      <c r="AI695" s="97"/>
      <c r="AJ695" s="97"/>
      <c r="AK695" s="86">
        <f t="shared" si="1666"/>
        <v>1</v>
      </c>
      <c r="AL695" s="86">
        <f t="shared" si="1667"/>
        <v>0</v>
      </c>
      <c r="AM695" s="98"/>
      <c r="AN695" s="98"/>
      <c r="AO695" s="98">
        <v>1</v>
      </c>
      <c r="AP695" s="156"/>
    </row>
    <row r="696" spans="1:42" s="92" customFormat="1">
      <c r="A696" s="105" t="s">
        <v>266</v>
      </c>
      <c r="B696" s="508" t="s">
        <v>267</v>
      </c>
      <c r="C696" s="510"/>
      <c r="D696" s="218">
        <f t="shared" si="1613"/>
        <v>680</v>
      </c>
      <c r="E696" s="504">
        <f t="shared" si="1662"/>
        <v>8</v>
      </c>
      <c r="F696" s="505"/>
      <c r="G696" s="504">
        <f t="shared" si="1663"/>
        <v>2</v>
      </c>
      <c r="H696" s="505"/>
      <c r="I696" s="519">
        <v>8</v>
      </c>
      <c r="J696" s="520"/>
      <c r="K696" s="97">
        <v>2</v>
      </c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117" t="str">
        <f t="shared" si="1668"/>
        <v>AD3432-29</v>
      </c>
      <c r="W696" s="432" t="str">
        <f t="shared" si="1669"/>
        <v xml:space="preserve">Чимэглэх урлаг </v>
      </c>
      <c r="X696" s="432"/>
      <c r="Y696" s="432"/>
      <c r="Z696" s="184">
        <f t="shared" si="1612"/>
        <v>680</v>
      </c>
      <c r="AA696" s="97"/>
      <c r="AB696" s="97"/>
      <c r="AC696" s="45">
        <f t="shared" ref="AC696:AC719" si="1670">+AE696+AG696+AI696</f>
        <v>5</v>
      </c>
      <c r="AD696" s="45">
        <f t="shared" ref="AD696:AD719" si="1671">+AF696+AH696+AJ696</f>
        <v>1</v>
      </c>
      <c r="AE696" s="97">
        <v>5</v>
      </c>
      <c r="AF696" s="97">
        <v>1</v>
      </c>
      <c r="AG696" s="97"/>
      <c r="AH696" s="97"/>
      <c r="AI696" s="97"/>
      <c r="AJ696" s="97"/>
      <c r="AK696" s="86">
        <f t="shared" ref="AK696:AK719" si="1672">+AM696+AO696</f>
        <v>2</v>
      </c>
      <c r="AL696" s="86">
        <f t="shared" ref="AL696:AL719" si="1673">+AN696+AP696</f>
        <v>1</v>
      </c>
      <c r="AM696" s="98"/>
      <c r="AN696" s="98"/>
      <c r="AO696" s="98">
        <v>2</v>
      </c>
      <c r="AP696" s="156">
        <v>1</v>
      </c>
    </row>
    <row r="697" spans="1:42" s="92" customFormat="1">
      <c r="A697" s="105" t="s">
        <v>268</v>
      </c>
      <c r="B697" s="508" t="s">
        <v>269</v>
      </c>
      <c r="C697" s="510"/>
      <c r="D697" s="218">
        <f t="shared" si="1613"/>
        <v>681</v>
      </c>
      <c r="E697" s="504">
        <f t="shared" si="1662"/>
        <v>12</v>
      </c>
      <c r="F697" s="505"/>
      <c r="G697" s="504">
        <f t="shared" si="1663"/>
        <v>2</v>
      </c>
      <c r="H697" s="505"/>
      <c r="I697" s="519">
        <v>12</v>
      </c>
      <c r="J697" s="520"/>
      <c r="K697" s="97">
        <v>2</v>
      </c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117" t="str">
        <f t="shared" si="1668"/>
        <v>IM3119-23</v>
      </c>
      <c r="W697" s="432" t="str">
        <f t="shared" si="1669"/>
        <v>Мехатроникч</v>
      </c>
      <c r="X697" s="432"/>
      <c r="Y697" s="432"/>
      <c r="Z697" s="184">
        <f t="shared" si="1612"/>
        <v>681</v>
      </c>
      <c r="AA697" s="97"/>
      <c r="AB697" s="97"/>
      <c r="AC697" s="45">
        <f t="shared" si="1670"/>
        <v>9</v>
      </c>
      <c r="AD697" s="45">
        <f t="shared" si="1671"/>
        <v>2</v>
      </c>
      <c r="AE697" s="97">
        <v>9</v>
      </c>
      <c r="AF697" s="97">
        <v>2</v>
      </c>
      <c r="AG697" s="97"/>
      <c r="AH697" s="97"/>
      <c r="AI697" s="97"/>
      <c r="AJ697" s="97"/>
      <c r="AK697" s="86">
        <f t="shared" si="1672"/>
        <v>0</v>
      </c>
      <c r="AL697" s="86">
        <f t="shared" si="1673"/>
        <v>0</v>
      </c>
      <c r="AM697" s="98"/>
      <c r="AN697" s="98"/>
      <c r="AO697" s="98"/>
      <c r="AP697" s="156"/>
    </row>
    <row r="698" spans="1:42" s="92" customFormat="1">
      <c r="A698" s="205" t="s">
        <v>270</v>
      </c>
      <c r="B698" s="508" t="s">
        <v>271</v>
      </c>
      <c r="C698" s="510"/>
      <c r="D698" s="218">
        <f t="shared" si="1613"/>
        <v>682</v>
      </c>
      <c r="E698" s="504">
        <f t="shared" si="1662"/>
        <v>17</v>
      </c>
      <c r="F698" s="505"/>
      <c r="G698" s="504">
        <f t="shared" si="1663"/>
        <v>10</v>
      </c>
      <c r="H698" s="505"/>
      <c r="I698" s="519">
        <v>17</v>
      </c>
      <c r="J698" s="520"/>
      <c r="K698" s="97">
        <v>10</v>
      </c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117" t="str">
        <f t="shared" si="1668"/>
        <v>SO5141-14</v>
      </c>
      <c r="W698" s="432" t="str">
        <f t="shared" si="1669"/>
        <v>Үс заслын технологич</v>
      </c>
      <c r="X698" s="432"/>
      <c r="Y698" s="432"/>
      <c r="Z698" s="184">
        <f t="shared" si="1612"/>
        <v>682</v>
      </c>
      <c r="AA698" s="97"/>
      <c r="AB698" s="97"/>
      <c r="AC698" s="45">
        <f t="shared" si="1670"/>
        <v>15</v>
      </c>
      <c r="AD698" s="45">
        <f t="shared" si="1671"/>
        <v>8</v>
      </c>
      <c r="AE698" s="97">
        <v>15</v>
      </c>
      <c r="AF698" s="97">
        <v>8</v>
      </c>
      <c r="AG698" s="97"/>
      <c r="AH698" s="97"/>
      <c r="AI698" s="97"/>
      <c r="AJ698" s="97"/>
      <c r="AK698" s="86">
        <f t="shared" si="1672"/>
        <v>2</v>
      </c>
      <c r="AL698" s="86">
        <f t="shared" si="1673"/>
        <v>2</v>
      </c>
      <c r="AM698" s="98"/>
      <c r="AN698" s="98"/>
      <c r="AO698" s="98">
        <v>2</v>
      </c>
      <c r="AP698" s="156">
        <v>2</v>
      </c>
    </row>
    <row r="699" spans="1:42" s="92" customFormat="1">
      <c r="A699" s="105" t="s">
        <v>272</v>
      </c>
      <c r="B699" s="508" t="s">
        <v>273</v>
      </c>
      <c r="C699" s="510"/>
      <c r="D699" s="218">
        <f t="shared" si="1613"/>
        <v>683</v>
      </c>
      <c r="E699" s="504">
        <f t="shared" si="1662"/>
        <v>14</v>
      </c>
      <c r="F699" s="505"/>
      <c r="G699" s="504">
        <f t="shared" si="1663"/>
        <v>14</v>
      </c>
      <c r="H699" s="505"/>
      <c r="I699" s="519">
        <v>14</v>
      </c>
      <c r="J699" s="520"/>
      <c r="K699" s="97">
        <v>14</v>
      </c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117" t="str">
        <f t="shared" si="1668"/>
        <v>SO5142-21</v>
      </c>
      <c r="W699" s="432" t="str">
        <f t="shared" si="1669"/>
        <v>Гоо заслын технологич</v>
      </c>
      <c r="X699" s="432"/>
      <c r="Y699" s="432"/>
      <c r="Z699" s="184">
        <f t="shared" si="1612"/>
        <v>683</v>
      </c>
      <c r="AA699" s="97"/>
      <c r="AB699" s="97"/>
      <c r="AC699" s="45">
        <f t="shared" si="1670"/>
        <v>8</v>
      </c>
      <c r="AD699" s="45">
        <f t="shared" si="1671"/>
        <v>8</v>
      </c>
      <c r="AE699" s="97">
        <v>8</v>
      </c>
      <c r="AF699" s="97">
        <v>8</v>
      </c>
      <c r="AG699" s="97"/>
      <c r="AH699" s="97"/>
      <c r="AI699" s="97"/>
      <c r="AJ699" s="97"/>
      <c r="AK699" s="86">
        <f t="shared" si="1672"/>
        <v>0</v>
      </c>
      <c r="AL699" s="86">
        <f t="shared" si="1673"/>
        <v>0</v>
      </c>
      <c r="AM699" s="98"/>
      <c r="AN699" s="98"/>
      <c r="AO699" s="98"/>
      <c r="AP699" s="156"/>
    </row>
    <row r="700" spans="1:42" s="92" customFormat="1">
      <c r="A700" s="105" t="s">
        <v>274</v>
      </c>
      <c r="B700" s="508" t="s">
        <v>275</v>
      </c>
      <c r="C700" s="510"/>
      <c r="D700" s="218">
        <f t="shared" si="1613"/>
        <v>684</v>
      </c>
      <c r="E700" s="504">
        <f t="shared" si="1662"/>
        <v>8</v>
      </c>
      <c r="F700" s="505"/>
      <c r="G700" s="504">
        <f t="shared" si="1663"/>
        <v>8</v>
      </c>
      <c r="H700" s="505"/>
      <c r="I700" s="502"/>
      <c r="J700" s="503"/>
      <c r="K700" s="97"/>
      <c r="L700" s="97">
        <v>8</v>
      </c>
      <c r="M700" s="97">
        <v>8</v>
      </c>
      <c r="N700" s="97"/>
      <c r="O700" s="97"/>
      <c r="P700" s="97"/>
      <c r="Q700" s="97"/>
      <c r="R700" s="97"/>
      <c r="S700" s="97"/>
      <c r="T700" s="97"/>
      <c r="U700" s="97"/>
      <c r="V700" s="117" t="str">
        <f t="shared" si="1668"/>
        <v>AD3432-11</v>
      </c>
      <c r="W700" s="432" t="str">
        <f t="shared" si="1669"/>
        <v>Хувцасны загвар зохион бүтээгч</v>
      </c>
      <c r="X700" s="432"/>
      <c r="Y700" s="432"/>
      <c r="Z700" s="184">
        <f t="shared" si="1612"/>
        <v>684</v>
      </c>
      <c r="AA700" s="97"/>
      <c r="AB700" s="97"/>
      <c r="AC700" s="45">
        <f t="shared" si="1670"/>
        <v>1</v>
      </c>
      <c r="AD700" s="45">
        <f t="shared" si="1671"/>
        <v>1</v>
      </c>
      <c r="AE700" s="97">
        <v>1</v>
      </c>
      <c r="AF700" s="97">
        <v>1</v>
      </c>
      <c r="AG700" s="97"/>
      <c r="AH700" s="97"/>
      <c r="AI700" s="97"/>
      <c r="AJ700" s="97"/>
      <c r="AK700" s="86">
        <f t="shared" si="1672"/>
        <v>0</v>
      </c>
      <c r="AL700" s="86">
        <f t="shared" si="1673"/>
        <v>0</v>
      </c>
      <c r="AM700" s="98"/>
      <c r="AN700" s="98"/>
      <c r="AO700" s="98"/>
      <c r="AP700" s="156"/>
    </row>
    <row r="701" spans="1:42" s="92" customFormat="1">
      <c r="A701" s="212" t="s">
        <v>250</v>
      </c>
      <c r="B701" s="434" t="s">
        <v>251</v>
      </c>
      <c r="C701" s="434"/>
      <c r="D701" s="218">
        <f t="shared" si="1613"/>
        <v>685</v>
      </c>
      <c r="E701" s="504">
        <f t="shared" si="1662"/>
        <v>22</v>
      </c>
      <c r="F701" s="505"/>
      <c r="G701" s="504">
        <f t="shared" si="1663"/>
        <v>18</v>
      </c>
      <c r="H701" s="505"/>
      <c r="I701" s="502"/>
      <c r="J701" s="503"/>
      <c r="K701" s="97"/>
      <c r="L701" s="97"/>
      <c r="M701" s="97"/>
      <c r="N701" s="97"/>
      <c r="O701" s="97"/>
      <c r="P701" s="97">
        <v>22</v>
      </c>
      <c r="Q701" s="97">
        <v>18</v>
      </c>
      <c r="R701" s="97"/>
      <c r="S701" s="97"/>
      <c r="T701" s="97"/>
      <c r="U701" s="97"/>
      <c r="V701" s="117" t="str">
        <f t="shared" si="1668"/>
        <v>NT5111-19</v>
      </c>
      <c r="W701" s="432" t="str">
        <f t="shared" si="1669"/>
        <v>Зочид буудал, жуулчны баазын үйлчилгээний ажилтан</v>
      </c>
      <c r="X701" s="432"/>
      <c r="Y701" s="432"/>
      <c r="Z701" s="184">
        <f t="shared" si="1612"/>
        <v>685</v>
      </c>
      <c r="AA701" s="97"/>
      <c r="AB701" s="97"/>
      <c r="AC701" s="45">
        <f t="shared" si="1670"/>
        <v>7</v>
      </c>
      <c r="AD701" s="45">
        <f t="shared" si="1671"/>
        <v>7</v>
      </c>
      <c r="AE701" s="97"/>
      <c r="AF701" s="97"/>
      <c r="AG701" s="97">
        <v>7</v>
      </c>
      <c r="AH701" s="97">
        <v>7</v>
      </c>
      <c r="AI701" s="97"/>
      <c r="AJ701" s="97"/>
      <c r="AK701" s="86">
        <f t="shared" si="1672"/>
        <v>0</v>
      </c>
      <c r="AL701" s="86">
        <f t="shared" si="1673"/>
        <v>0</v>
      </c>
      <c r="AM701" s="98"/>
      <c r="AN701" s="98"/>
      <c r="AO701" s="98"/>
      <c r="AP701" s="156"/>
    </row>
    <row r="702" spans="1:42" s="92" customFormat="1">
      <c r="A702" s="106" t="s">
        <v>276</v>
      </c>
      <c r="B702" s="434" t="s">
        <v>277</v>
      </c>
      <c r="C702" s="434"/>
      <c r="D702" s="218">
        <f t="shared" si="1613"/>
        <v>686</v>
      </c>
      <c r="E702" s="504">
        <f t="shared" ref="E702:E719" si="1674">+I702+L702+N702+P702+R702+T702+AA702</f>
        <v>26</v>
      </c>
      <c r="F702" s="505"/>
      <c r="G702" s="504">
        <f t="shared" ref="G702:G719" si="1675">+K702+M702+O702+Q702+S702+U702+AB702</f>
        <v>0</v>
      </c>
      <c r="H702" s="505"/>
      <c r="I702" s="502"/>
      <c r="J702" s="503"/>
      <c r="K702" s="97"/>
      <c r="L702" s="97"/>
      <c r="M702" s="97"/>
      <c r="N702" s="97"/>
      <c r="O702" s="97"/>
      <c r="P702" s="97">
        <v>26</v>
      </c>
      <c r="Q702" s="97">
        <v>0</v>
      </c>
      <c r="R702" s="97"/>
      <c r="S702" s="97"/>
      <c r="T702" s="97"/>
      <c r="U702" s="97"/>
      <c r="V702" s="117" t="str">
        <f t="shared" si="1668"/>
        <v>IM7411-11</v>
      </c>
      <c r="W702" s="432" t="str">
        <f t="shared" si="1669"/>
        <v>Цахилгаанчин</v>
      </c>
      <c r="X702" s="432"/>
      <c r="Y702" s="432"/>
      <c r="Z702" s="184">
        <f t="shared" si="1612"/>
        <v>686</v>
      </c>
      <c r="AA702" s="97"/>
      <c r="AB702" s="97"/>
      <c r="AC702" s="45">
        <f t="shared" si="1670"/>
        <v>5</v>
      </c>
      <c r="AD702" s="45">
        <f t="shared" si="1671"/>
        <v>0</v>
      </c>
      <c r="AE702" s="97"/>
      <c r="AF702" s="97"/>
      <c r="AG702" s="97">
        <v>5</v>
      </c>
      <c r="AH702" s="97"/>
      <c r="AI702" s="97"/>
      <c r="AJ702" s="97"/>
      <c r="AK702" s="86">
        <f t="shared" si="1672"/>
        <v>11</v>
      </c>
      <c r="AL702" s="86">
        <f t="shared" si="1673"/>
        <v>0</v>
      </c>
      <c r="AM702" s="98">
        <v>10</v>
      </c>
      <c r="AN702" s="98"/>
      <c r="AO702" s="98">
        <v>1</v>
      </c>
      <c r="AP702" s="156"/>
    </row>
    <row r="703" spans="1:42" s="92" customFormat="1">
      <c r="A703" s="196" t="s">
        <v>185</v>
      </c>
      <c r="B703" s="511" t="s">
        <v>51</v>
      </c>
      <c r="C703" s="512"/>
      <c r="D703" s="218">
        <f t="shared" si="1613"/>
        <v>687</v>
      </c>
      <c r="E703" s="504">
        <f t="shared" si="1674"/>
        <v>151</v>
      </c>
      <c r="F703" s="505"/>
      <c r="G703" s="504">
        <f t="shared" si="1675"/>
        <v>121</v>
      </c>
      <c r="H703" s="505"/>
      <c r="I703" s="502"/>
      <c r="J703" s="503"/>
      <c r="K703" s="97"/>
      <c r="L703" s="97"/>
      <c r="M703" s="97"/>
      <c r="N703" s="97">
        <v>18</v>
      </c>
      <c r="O703" s="97">
        <v>12</v>
      </c>
      <c r="P703" s="97">
        <v>13</v>
      </c>
      <c r="Q703" s="97">
        <v>6</v>
      </c>
      <c r="R703" s="97"/>
      <c r="S703" s="97"/>
      <c r="T703" s="97"/>
      <c r="U703" s="97"/>
      <c r="V703" s="117" t="str">
        <f t="shared" si="1668"/>
        <v>IF5120-11</v>
      </c>
      <c r="W703" s="432" t="str">
        <f t="shared" si="1669"/>
        <v>Тогооч</v>
      </c>
      <c r="X703" s="432"/>
      <c r="Y703" s="432"/>
      <c r="Z703" s="184">
        <f t="shared" si="1612"/>
        <v>687</v>
      </c>
      <c r="AA703" s="99">
        <v>120</v>
      </c>
      <c r="AB703" s="99">
        <v>103</v>
      </c>
      <c r="AC703" s="45">
        <f t="shared" si="1670"/>
        <v>125</v>
      </c>
      <c r="AD703" s="45">
        <f t="shared" si="1671"/>
        <v>106</v>
      </c>
      <c r="AE703" s="97"/>
      <c r="AF703" s="97"/>
      <c r="AG703" s="97">
        <v>5</v>
      </c>
      <c r="AH703" s="97">
        <v>3</v>
      </c>
      <c r="AI703" s="97">
        <v>120</v>
      </c>
      <c r="AJ703" s="97">
        <v>103</v>
      </c>
      <c r="AK703" s="86">
        <f t="shared" si="1672"/>
        <v>7</v>
      </c>
      <c r="AL703" s="86">
        <f t="shared" si="1673"/>
        <v>3</v>
      </c>
      <c r="AM703" s="98">
        <v>7</v>
      </c>
      <c r="AN703" s="98">
        <v>3</v>
      </c>
      <c r="AO703" s="98"/>
      <c r="AP703" s="156"/>
    </row>
    <row r="704" spans="1:42" s="92" customFormat="1">
      <c r="A704" s="196" t="s">
        <v>163</v>
      </c>
      <c r="B704" s="511" t="s">
        <v>53</v>
      </c>
      <c r="C704" s="512"/>
      <c r="D704" s="218">
        <f t="shared" si="1613"/>
        <v>688</v>
      </c>
      <c r="E704" s="504">
        <f t="shared" si="1674"/>
        <v>17</v>
      </c>
      <c r="F704" s="505"/>
      <c r="G704" s="504">
        <f t="shared" si="1675"/>
        <v>0</v>
      </c>
      <c r="H704" s="505"/>
      <c r="I704" s="502"/>
      <c r="J704" s="503"/>
      <c r="K704" s="97"/>
      <c r="L704" s="97"/>
      <c r="M704" s="97"/>
      <c r="N704" s="97"/>
      <c r="O704" s="97"/>
      <c r="P704" s="97">
        <v>17</v>
      </c>
      <c r="Q704" s="97">
        <v>0</v>
      </c>
      <c r="R704" s="97"/>
      <c r="S704" s="97"/>
      <c r="T704" s="97"/>
      <c r="U704" s="97"/>
      <c r="V704" s="117" t="str">
        <f t="shared" si="1668"/>
        <v>IM7212-14</v>
      </c>
      <c r="W704" s="432" t="str">
        <f t="shared" si="1669"/>
        <v>Гагнуурчин</v>
      </c>
      <c r="X704" s="432"/>
      <c r="Y704" s="432"/>
      <c r="Z704" s="184">
        <f t="shared" si="1612"/>
        <v>688</v>
      </c>
      <c r="AA704" s="97"/>
      <c r="AB704" s="97"/>
      <c r="AC704" s="45">
        <f t="shared" si="1670"/>
        <v>7</v>
      </c>
      <c r="AD704" s="45">
        <f t="shared" si="1671"/>
        <v>0</v>
      </c>
      <c r="AE704" s="97"/>
      <c r="AF704" s="97"/>
      <c r="AG704" s="97">
        <v>7</v>
      </c>
      <c r="AH704" s="97"/>
      <c r="AI704" s="97"/>
      <c r="AJ704" s="97"/>
      <c r="AK704" s="86">
        <f t="shared" si="1672"/>
        <v>1</v>
      </c>
      <c r="AL704" s="86">
        <f t="shared" si="1673"/>
        <v>0</v>
      </c>
      <c r="AM704" s="98">
        <v>1</v>
      </c>
      <c r="AN704" s="98"/>
      <c r="AO704" s="98"/>
      <c r="AP704" s="156"/>
    </row>
    <row r="705" spans="1:42" s="92" customFormat="1">
      <c r="A705" s="196" t="s">
        <v>182</v>
      </c>
      <c r="B705" s="511" t="s">
        <v>179</v>
      </c>
      <c r="C705" s="512"/>
      <c r="D705" s="218">
        <f t="shared" si="1613"/>
        <v>689</v>
      </c>
      <c r="E705" s="504">
        <f t="shared" si="1674"/>
        <v>77</v>
      </c>
      <c r="F705" s="505"/>
      <c r="G705" s="504">
        <f t="shared" si="1675"/>
        <v>66</v>
      </c>
      <c r="H705" s="505"/>
      <c r="I705" s="502"/>
      <c r="J705" s="503"/>
      <c r="K705" s="97"/>
      <c r="L705" s="97"/>
      <c r="M705" s="97"/>
      <c r="N705" s="97">
        <v>26</v>
      </c>
      <c r="O705" s="97">
        <v>21</v>
      </c>
      <c r="P705" s="97">
        <v>51</v>
      </c>
      <c r="Q705" s="97">
        <v>45</v>
      </c>
      <c r="R705" s="97"/>
      <c r="S705" s="97"/>
      <c r="T705" s="97"/>
      <c r="U705" s="97"/>
      <c r="V705" s="117" t="str">
        <f t="shared" si="1668"/>
        <v>SO5141-11</v>
      </c>
      <c r="W705" s="432" t="str">
        <f t="shared" si="1669"/>
        <v>Үсчин</v>
      </c>
      <c r="X705" s="432"/>
      <c r="Y705" s="432"/>
      <c r="Z705" s="184">
        <f t="shared" si="1612"/>
        <v>689</v>
      </c>
      <c r="AA705" s="97"/>
      <c r="AB705" s="97"/>
      <c r="AC705" s="45">
        <f t="shared" si="1670"/>
        <v>21</v>
      </c>
      <c r="AD705" s="45">
        <f t="shared" si="1671"/>
        <v>19</v>
      </c>
      <c r="AE705" s="97"/>
      <c r="AF705" s="97"/>
      <c r="AG705" s="97">
        <v>21</v>
      </c>
      <c r="AH705" s="97">
        <v>19</v>
      </c>
      <c r="AI705" s="97"/>
      <c r="AJ705" s="97"/>
      <c r="AK705" s="86">
        <f t="shared" si="1672"/>
        <v>14</v>
      </c>
      <c r="AL705" s="86">
        <f t="shared" si="1673"/>
        <v>13</v>
      </c>
      <c r="AM705" s="98">
        <v>13</v>
      </c>
      <c r="AN705" s="98">
        <v>12</v>
      </c>
      <c r="AO705" s="98">
        <v>1</v>
      </c>
      <c r="AP705" s="156">
        <v>1</v>
      </c>
    </row>
    <row r="706" spans="1:42" s="92" customFormat="1">
      <c r="A706" s="212" t="s">
        <v>255</v>
      </c>
      <c r="B706" s="513" t="s">
        <v>178</v>
      </c>
      <c r="C706" s="514"/>
      <c r="D706" s="218">
        <f t="shared" si="1613"/>
        <v>690</v>
      </c>
      <c r="E706" s="504">
        <f t="shared" si="1674"/>
        <v>26</v>
      </c>
      <c r="F706" s="505"/>
      <c r="G706" s="504">
        <f t="shared" si="1675"/>
        <v>10</v>
      </c>
      <c r="H706" s="505"/>
      <c r="I706" s="502"/>
      <c r="J706" s="503"/>
      <c r="K706" s="97"/>
      <c r="L706" s="97"/>
      <c r="M706" s="97"/>
      <c r="N706" s="97"/>
      <c r="O706" s="97"/>
      <c r="P706" s="97">
        <v>26</v>
      </c>
      <c r="Q706" s="97">
        <v>10</v>
      </c>
      <c r="R706" s="97"/>
      <c r="S706" s="97"/>
      <c r="T706" s="97"/>
      <c r="U706" s="97"/>
      <c r="V706" s="117" t="str">
        <f t="shared" si="1668"/>
        <v>AD7321-11</v>
      </c>
      <c r="W706" s="432" t="str">
        <f t="shared" si="1669"/>
        <v>Хэвлэлийн график дизайнч</v>
      </c>
      <c r="X706" s="432"/>
      <c r="Y706" s="432"/>
      <c r="Z706" s="184">
        <f t="shared" si="1612"/>
        <v>690</v>
      </c>
      <c r="AA706" s="97"/>
      <c r="AB706" s="97"/>
      <c r="AC706" s="45">
        <f t="shared" si="1670"/>
        <v>8</v>
      </c>
      <c r="AD706" s="45">
        <f t="shared" si="1671"/>
        <v>1</v>
      </c>
      <c r="AE706" s="97"/>
      <c r="AF706" s="97"/>
      <c r="AG706" s="97">
        <v>8</v>
      </c>
      <c r="AH706" s="97">
        <v>1</v>
      </c>
      <c r="AI706" s="97"/>
      <c r="AJ706" s="97"/>
      <c r="AK706" s="86">
        <f t="shared" si="1672"/>
        <v>5</v>
      </c>
      <c r="AL706" s="86">
        <f t="shared" si="1673"/>
        <v>4</v>
      </c>
      <c r="AM706" s="98">
        <v>4</v>
      </c>
      <c r="AN706" s="98">
        <v>3</v>
      </c>
      <c r="AO706" s="98">
        <v>1</v>
      </c>
      <c r="AP706" s="156">
        <v>1</v>
      </c>
    </row>
    <row r="707" spans="1:42" s="92" customFormat="1">
      <c r="A707" s="196" t="s">
        <v>161</v>
      </c>
      <c r="B707" s="511" t="s">
        <v>60</v>
      </c>
      <c r="C707" s="512"/>
      <c r="D707" s="218">
        <f t="shared" si="1613"/>
        <v>691</v>
      </c>
      <c r="E707" s="504">
        <f t="shared" si="1674"/>
        <v>60</v>
      </c>
      <c r="F707" s="505"/>
      <c r="G707" s="504">
        <f t="shared" si="1675"/>
        <v>60</v>
      </c>
      <c r="H707" s="505"/>
      <c r="I707" s="502"/>
      <c r="J707" s="503"/>
      <c r="K707" s="97"/>
      <c r="L707" s="97"/>
      <c r="M707" s="97"/>
      <c r="N707" s="97">
        <v>12</v>
      </c>
      <c r="O707" s="97">
        <v>12</v>
      </c>
      <c r="P707" s="97">
        <v>48</v>
      </c>
      <c r="Q707" s="97">
        <v>48</v>
      </c>
      <c r="R707" s="97"/>
      <c r="S707" s="97"/>
      <c r="T707" s="97"/>
      <c r="U707" s="97"/>
      <c r="V707" s="117" t="str">
        <f t="shared" si="1668"/>
        <v>SO5142-11</v>
      </c>
      <c r="W707" s="432" t="str">
        <f t="shared" si="1669"/>
        <v>Гоо засалч</v>
      </c>
      <c r="X707" s="432"/>
      <c r="Y707" s="432"/>
      <c r="Z707" s="184">
        <f t="shared" si="1612"/>
        <v>691</v>
      </c>
      <c r="AA707" s="97"/>
      <c r="AB707" s="97"/>
      <c r="AC707" s="45">
        <f t="shared" si="1670"/>
        <v>31</v>
      </c>
      <c r="AD707" s="45">
        <f t="shared" si="1671"/>
        <v>31</v>
      </c>
      <c r="AE707" s="97"/>
      <c r="AF707" s="97"/>
      <c r="AG707" s="97">
        <v>31</v>
      </c>
      <c r="AH707" s="97">
        <v>31</v>
      </c>
      <c r="AI707" s="97"/>
      <c r="AJ707" s="97"/>
      <c r="AK707" s="86">
        <f t="shared" si="1672"/>
        <v>5</v>
      </c>
      <c r="AL707" s="86">
        <f t="shared" si="1673"/>
        <v>5</v>
      </c>
      <c r="AM707" s="98">
        <v>4</v>
      </c>
      <c r="AN707" s="98">
        <v>4</v>
      </c>
      <c r="AO707" s="98">
        <v>1</v>
      </c>
      <c r="AP707" s="156">
        <v>1</v>
      </c>
    </row>
    <row r="708" spans="1:42" s="92" customFormat="1">
      <c r="A708" s="219" t="s">
        <v>278</v>
      </c>
      <c r="B708" s="434" t="s">
        <v>645</v>
      </c>
      <c r="C708" s="434"/>
      <c r="D708" s="218">
        <f t="shared" si="1613"/>
        <v>692</v>
      </c>
      <c r="E708" s="504">
        <f t="shared" si="1674"/>
        <v>10</v>
      </c>
      <c r="F708" s="505"/>
      <c r="G708" s="504">
        <f t="shared" si="1675"/>
        <v>4</v>
      </c>
      <c r="H708" s="505"/>
      <c r="I708" s="502"/>
      <c r="J708" s="503"/>
      <c r="K708" s="97"/>
      <c r="L708" s="97"/>
      <c r="M708" s="97"/>
      <c r="N708" s="97"/>
      <c r="O708" s="97"/>
      <c r="P708" s="97">
        <v>10</v>
      </c>
      <c r="Q708" s="97">
        <v>4</v>
      </c>
      <c r="R708" s="97"/>
      <c r="S708" s="97"/>
      <c r="T708" s="97"/>
      <c r="U708" s="97"/>
      <c r="V708" s="117" t="str">
        <f t="shared" si="1668"/>
        <v>AD3432-27</v>
      </c>
      <c r="W708" s="432" t="str">
        <f t="shared" si="1669"/>
        <v>Орчны дизайнч</v>
      </c>
      <c r="X708" s="432"/>
      <c r="Y708" s="432"/>
      <c r="Z708" s="184">
        <f t="shared" si="1612"/>
        <v>692</v>
      </c>
      <c r="AA708" s="97"/>
      <c r="AB708" s="97"/>
      <c r="AC708" s="45">
        <f t="shared" si="1670"/>
        <v>6</v>
      </c>
      <c r="AD708" s="45">
        <f t="shared" si="1671"/>
        <v>3</v>
      </c>
      <c r="AE708" s="97"/>
      <c r="AF708" s="97"/>
      <c r="AG708" s="97">
        <v>6</v>
      </c>
      <c r="AH708" s="97">
        <v>3</v>
      </c>
      <c r="AI708" s="97"/>
      <c r="AJ708" s="97"/>
      <c r="AK708" s="86">
        <f t="shared" si="1672"/>
        <v>4</v>
      </c>
      <c r="AL708" s="86">
        <f t="shared" si="1673"/>
        <v>1</v>
      </c>
      <c r="AM708" s="98"/>
      <c r="AN708" s="98"/>
      <c r="AO708" s="98">
        <v>4</v>
      </c>
      <c r="AP708" s="156">
        <v>1</v>
      </c>
    </row>
    <row r="709" spans="1:42" s="92" customFormat="1">
      <c r="A709" s="219" t="s">
        <v>279</v>
      </c>
      <c r="B709" s="434" t="s">
        <v>280</v>
      </c>
      <c r="C709" s="434"/>
      <c r="D709" s="218">
        <f t="shared" si="1613"/>
        <v>693</v>
      </c>
      <c r="E709" s="504">
        <f t="shared" si="1674"/>
        <v>12</v>
      </c>
      <c r="F709" s="505"/>
      <c r="G709" s="504">
        <f t="shared" si="1675"/>
        <v>0</v>
      </c>
      <c r="H709" s="505"/>
      <c r="I709" s="502"/>
      <c r="J709" s="503"/>
      <c r="K709" s="97"/>
      <c r="L709" s="97"/>
      <c r="M709" s="97"/>
      <c r="N709" s="97"/>
      <c r="O709" s="97"/>
      <c r="P709" s="97">
        <v>12</v>
      </c>
      <c r="Q709" s="97">
        <v>0</v>
      </c>
      <c r="R709" s="97"/>
      <c r="S709" s="97"/>
      <c r="T709" s="97"/>
      <c r="U709" s="97"/>
      <c r="V709" s="117" t="str">
        <f t="shared" si="1668"/>
        <v>AM7313-15</v>
      </c>
      <c r="W709" s="432" t="str">
        <f t="shared" si="1669"/>
        <v xml:space="preserve">Үнэт эдлэлийн дархан </v>
      </c>
      <c r="X709" s="432"/>
      <c r="Y709" s="432"/>
      <c r="Z709" s="184">
        <f t="shared" si="1612"/>
        <v>693</v>
      </c>
      <c r="AA709" s="97"/>
      <c r="AB709" s="97"/>
      <c r="AC709" s="45">
        <f t="shared" si="1670"/>
        <v>2</v>
      </c>
      <c r="AD709" s="45">
        <f t="shared" si="1671"/>
        <v>0</v>
      </c>
      <c r="AE709" s="97"/>
      <c r="AF709" s="97"/>
      <c r="AG709" s="97">
        <v>2</v>
      </c>
      <c r="AH709" s="97"/>
      <c r="AI709" s="97"/>
      <c r="AJ709" s="97"/>
      <c r="AK709" s="86">
        <f t="shared" si="1672"/>
        <v>8</v>
      </c>
      <c r="AL709" s="86">
        <f t="shared" si="1673"/>
        <v>0</v>
      </c>
      <c r="AM709" s="98">
        <v>7</v>
      </c>
      <c r="AN709" s="98"/>
      <c r="AO709" s="98">
        <v>1</v>
      </c>
      <c r="AP709" s="156"/>
    </row>
    <row r="710" spans="1:42" s="92" customFormat="1" ht="12.75" customHeight="1">
      <c r="A710" s="196" t="s">
        <v>162</v>
      </c>
      <c r="B710" s="513" t="s">
        <v>249</v>
      </c>
      <c r="C710" s="514"/>
      <c r="D710" s="218">
        <f t="shared" si="1613"/>
        <v>694</v>
      </c>
      <c r="E710" s="504">
        <f t="shared" si="1674"/>
        <v>26</v>
      </c>
      <c r="F710" s="505"/>
      <c r="G710" s="504">
        <f t="shared" si="1675"/>
        <v>0</v>
      </c>
      <c r="H710" s="505"/>
      <c r="I710" s="502"/>
      <c r="J710" s="503"/>
      <c r="K710" s="97"/>
      <c r="L710" s="97"/>
      <c r="M710" s="97"/>
      <c r="N710" s="97"/>
      <c r="O710" s="97"/>
      <c r="P710" s="97">
        <v>26</v>
      </c>
      <c r="Q710" s="97">
        <v>0</v>
      </c>
      <c r="R710" s="97"/>
      <c r="S710" s="97"/>
      <c r="T710" s="97"/>
      <c r="U710" s="97"/>
      <c r="V710" s="117" t="str">
        <f t="shared" si="1668"/>
        <v>IO7421-16</v>
      </c>
      <c r="W710" s="432" t="str">
        <f t="shared" si="1669"/>
        <v>Цахим тоног төхөөрөмжийн үйлчилгээний ажилтан</v>
      </c>
      <c r="X710" s="432"/>
      <c r="Y710" s="432"/>
      <c r="Z710" s="184">
        <f t="shared" si="1612"/>
        <v>694</v>
      </c>
      <c r="AA710" s="97"/>
      <c r="AB710" s="97"/>
      <c r="AC710" s="45">
        <f t="shared" si="1670"/>
        <v>3</v>
      </c>
      <c r="AD710" s="45">
        <f t="shared" si="1671"/>
        <v>0</v>
      </c>
      <c r="AE710" s="97"/>
      <c r="AF710" s="97"/>
      <c r="AG710" s="97">
        <v>3</v>
      </c>
      <c r="AH710" s="97"/>
      <c r="AI710" s="97"/>
      <c r="AJ710" s="97"/>
      <c r="AK710" s="86">
        <f t="shared" si="1672"/>
        <v>21</v>
      </c>
      <c r="AL710" s="86">
        <f t="shared" si="1673"/>
        <v>0</v>
      </c>
      <c r="AM710" s="98">
        <v>7</v>
      </c>
      <c r="AN710" s="98"/>
      <c r="AO710" s="98">
        <v>14</v>
      </c>
      <c r="AP710" s="156"/>
    </row>
    <row r="711" spans="1:42" s="92" customFormat="1">
      <c r="A711" s="106" t="s">
        <v>281</v>
      </c>
      <c r="B711" s="568" t="s">
        <v>601</v>
      </c>
      <c r="C711" s="569"/>
      <c r="D711" s="218">
        <f t="shared" si="1613"/>
        <v>695</v>
      </c>
      <c r="E711" s="504">
        <f t="shared" si="1674"/>
        <v>13</v>
      </c>
      <c r="F711" s="505"/>
      <c r="G711" s="504">
        <f t="shared" si="1675"/>
        <v>8</v>
      </c>
      <c r="H711" s="505"/>
      <c r="I711" s="502"/>
      <c r="J711" s="503"/>
      <c r="K711" s="97"/>
      <c r="L711" s="97"/>
      <c r="M711" s="97"/>
      <c r="N711" s="97"/>
      <c r="O711" s="97"/>
      <c r="P711" s="97">
        <v>13</v>
      </c>
      <c r="Q711" s="97">
        <v>8</v>
      </c>
      <c r="R711" s="97"/>
      <c r="S711" s="97"/>
      <c r="T711" s="97"/>
      <c r="U711" s="97"/>
      <c r="V711" s="117" t="str">
        <f t="shared" si="1668"/>
        <v>AM7316-15</v>
      </c>
      <c r="W711" s="432" t="str">
        <f t="shared" si="1669"/>
        <v>Зураач-чимэглэгч</v>
      </c>
      <c r="X711" s="432"/>
      <c r="Y711" s="432"/>
      <c r="Z711" s="184">
        <f t="shared" si="1612"/>
        <v>695</v>
      </c>
      <c r="AA711" s="97"/>
      <c r="AB711" s="97"/>
      <c r="AC711" s="45">
        <f t="shared" si="1670"/>
        <v>2</v>
      </c>
      <c r="AD711" s="45">
        <f t="shared" si="1671"/>
        <v>1</v>
      </c>
      <c r="AE711" s="97"/>
      <c r="AF711" s="97"/>
      <c r="AG711" s="97">
        <v>2</v>
      </c>
      <c r="AH711" s="97">
        <v>1</v>
      </c>
      <c r="AI711" s="97"/>
      <c r="AJ711" s="97"/>
      <c r="AK711" s="86">
        <f t="shared" si="1672"/>
        <v>7</v>
      </c>
      <c r="AL711" s="86">
        <f t="shared" si="1673"/>
        <v>7</v>
      </c>
      <c r="AM711" s="98">
        <v>4</v>
      </c>
      <c r="AN711" s="98">
        <v>4</v>
      </c>
      <c r="AO711" s="98">
        <v>3</v>
      </c>
      <c r="AP711" s="156">
        <v>3</v>
      </c>
    </row>
    <row r="712" spans="1:42" s="92" customFormat="1" ht="12.75" customHeight="1">
      <c r="A712" s="196" t="s">
        <v>282</v>
      </c>
      <c r="B712" s="511" t="s">
        <v>283</v>
      </c>
      <c r="C712" s="512"/>
      <c r="D712" s="218">
        <f t="shared" si="1613"/>
        <v>696</v>
      </c>
      <c r="E712" s="504">
        <f t="shared" si="1674"/>
        <v>11</v>
      </c>
      <c r="F712" s="505"/>
      <c r="G712" s="504">
        <f t="shared" si="1675"/>
        <v>4</v>
      </c>
      <c r="H712" s="505"/>
      <c r="I712" s="502"/>
      <c r="J712" s="503"/>
      <c r="K712" s="97"/>
      <c r="L712" s="97"/>
      <c r="M712" s="97"/>
      <c r="N712" s="97"/>
      <c r="O712" s="97"/>
      <c r="P712" s="97">
        <v>11</v>
      </c>
      <c r="Q712" s="97">
        <v>4</v>
      </c>
      <c r="R712" s="97"/>
      <c r="S712" s="97"/>
      <c r="T712" s="97"/>
      <c r="U712" s="97"/>
      <c r="V712" s="117" t="str">
        <f t="shared" si="1668"/>
        <v>AM7317-11</v>
      </c>
      <c r="W712" s="432" t="str">
        <f t="shared" si="1669"/>
        <v>Бэлэг дурсгалын зүйл урлаач</v>
      </c>
      <c r="X712" s="432"/>
      <c r="Y712" s="432"/>
      <c r="Z712" s="184">
        <f t="shared" si="1612"/>
        <v>696</v>
      </c>
      <c r="AA712" s="97"/>
      <c r="AB712" s="97"/>
      <c r="AC712" s="45">
        <f t="shared" si="1670"/>
        <v>0</v>
      </c>
      <c r="AD712" s="45">
        <f t="shared" si="1671"/>
        <v>0</v>
      </c>
      <c r="AE712" s="97"/>
      <c r="AF712" s="97"/>
      <c r="AG712" s="97"/>
      <c r="AH712" s="97"/>
      <c r="AI712" s="97"/>
      <c r="AJ712" s="97"/>
      <c r="AK712" s="86">
        <f t="shared" si="1672"/>
        <v>10</v>
      </c>
      <c r="AL712" s="86">
        <f t="shared" si="1673"/>
        <v>4</v>
      </c>
      <c r="AM712" s="98">
        <v>7</v>
      </c>
      <c r="AN712" s="98">
        <v>2</v>
      </c>
      <c r="AO712" s="98">
        <v>3</v>
      </c>
      <c r="AP712" s="156">
        <v>2</v>
      </c>
    </row>
    <row r="713" spans="1:42" s="92" customFormat="1">
      <c r="A713" s="196" t="s">
        <v>57</v>
      </c>
      <c r="B713" s="511" t="s">
        <v>52</v>
      </c>
      <c r="C713" s="512"/>
      <c r="D713" s="218">
        <f t="shared" si="1613"/>
        <v>697</v>
      </c>
      <c r="E713" s="504">
        <f t="shared" si="1674"/>
        <v>38</v>
      </c>
      <c r="F713" s="505"/>
      <c r="G713" s="504">
        <f t="shared" si="1675"/>
        <v>0</v>
      </c>
      <c r="H713" s="505"/>
      <c r="I713" s="502"/>
      <c r="J713" s="503"/>
      <c r="K713" s="97"/>
      <c r="L713" s="97"/>
      <c r="M713" s="97"/>
      <c r="N713" s="97"/>
      <c r="O713" s="97"/>
      <c r="P713" s="97">
        <v>38</v>
      </c>
      <c r="Q713" s="97">
        <v>0</v>
      </c>
      <c r="R713" s="97"/>
      <c r="S713" s="97"/>
      <c r="T713" s="97"/>
      <c r="U713" s="97"/>
      <c r="V713" s="117" t="str">
        <f t="shared" si="1668"/>
        <v>TC8211-20</v>
      </c>
      <c r="W713" s="432" t="str">
        <f t="shared" si="1669"/>
        <v>Автомашины засварчин</v>
      </c>
      <c r="X713" s="432"/>
      <c r="Y713" s="432"/>
      <c r="Z713" s="184">
        <f t="shared" si="1612"/>
        <v>697</v>
      </c>
      <c r="AA713" s="97"/>
      <c r="AB713" s="97"/>
      <c r="AC713" s="45">
        <f t="shared" si="1670"/>
        <v>17</v>
      </c>
      <c r="AD713" s="45">
        <f t="shared" si="1671"/>
        <v>0</v>
      </c>
      <c r="AE713" s="97"/>
      <c r="AF713" s="97"/>
      <c r="AG713" s="97">
        <v>17</v>
      </c>
      <c r="AH713" s="97"/>
      <c r="AI713" s="97"/>
      <c r="AJ713" s="97"/>
      <c r="AK713" s="86">
        <f t="shared" si="1672"/>
        <v>7</v>
      </c>
      <c r="AL713" s="86">
        <f t="shared" si="1673"/>
        <v>0</v>
      </c>
      <c r="AM713" s="98">
        <v>6</v>
      </c>
      <c r="AN713" s="98"/>
      <c r="AO713" s="98">
        <v>1</v>
      </c>
      <c r="AP713" s="156"/>
    </row>
    <row r="714" spans="1:42" s="92" customFormat="1">
      <c r="A714" s="220" t="s">
        <v>284</v>
      </c>
      <c r="B714" s="570" t="s">
        <v>285</v>
      </c>
      <c r="C714" s="570"/>
      <c r="D714" s="218">
        <f t="shared" si="1613"/>
        <v>698</v>
      </c>
      <c r="E714" s="504">
        <f t="shared" si="1674"/>
        <v>36</v>
      </c>
      <c r="F714" s="505"/>
      <c r="G714" s="504">
        <f t="shared" si="1675"/>
        <v>14</v>
      </c>
      <c r="H714" s="505"/>
      <c r="I714" s="502"/>
      <c r="J714" s="503"/>
      <c r="K714" s="97"/>
      <c r="L714" s="97"/>
      <c r="M714" s="97"/>
      <c r="N714" s="97"/>
      <c r="O714" s="97"/>
      <c r="P714" s="97">
        <v>36</v>
      </c>
      <c r="Q714" s="97">
        <v>14</v>
      </c>
      <c r="R714" s="97"/>
      <c r="S714" s="97"/>
      <c r="T714" s="97"/>
      <c r="U714" s="97"/>
      <c r="V714" s="117" t="str">
        <f t="shared" si="1668"/>
        <v>IC3513-21</v>
      </c>
      <c r="W714" s="432" t="str">
        <f t="shared" si="1669"/>
        <v>Өгөгдлийн сангийн оператор</v>
      </c>
      <c r="X714" s="432"/>
      <c r="Y714" s="432"/>
      <c r="Z714" s="184">
        <f t="shared" si="1612"/>
        <v>698</v>
      </c>
      <c r="AA714" s="97"/>
      <c r="AB714" s="97"/>
      <c r="AC714" s="45">
        <f t="shared" si="1670"/>
        <v>4</v>
      </c>
      <c r="AD714" s="45">
        <f t="shared" si="1671"/>
        <v>2</v>
      </c>
      <c r="AE714" s="97"/>
      <c r="AF714" s="97"/>
      <c r="AG714" s="97">
        <v>4</v>
      </c>
      <c r="AH714" s="97">
        <v>2</v>
      </c>
      <c r="AI714" s="97"/>
      <c r="AJ714" s="97"/>
      <c r="AK714" s="86">
        <f t="shared" si="1672"/>
        <v>6</v>
      </c>
      <c r="AL714" s="86">
        <f t="shared" si="1673"/>
        <v>2</v>
      </c>
      <c r="AM714" s="98">
        <v>6</v>
      </c>
      <c r="AN714" s="98">
        <v>2</v>
      </c>
      <c r="AO714" s="98"/>
      <c r="AP714" s="156"/>
    </row>
    <row r="715" spans="1:42" s="92" customFormat="1" ht="12.75" customHeight="1">
      <c r="A715" s="196" t="s">
        <v>54</v>
      </c>
      <c r="B715" s="511" t="s">
        <v>50</v>
      </c>
      <c r="C715" s="512"/>
      <c r="D715" s="218">
        <f t="shared" si="1613"/>
        <v>699</v>
      </c>
      <c r="E715" s="504">
        <f t="shared" si="1674"/>
        <v>64</v>
      </c>
      <c r="F715" s="505"/>
      <c r="G715" s="504">
        <f t="shared" si="1675"/>
        <v>63</v>
      </c>
      <c r="H715" s="505"/>
      <c r="I715" s="502"/>
      <c r="J715" s="503"/>
      <c r="K715" s="97"/>
      <c r="L715" s="97"/>
      <c r="M715" s="97"/>
      <c r="N715" s="97">
        <v>15</v>
      </c>
      <c r="O715" s="97">
        <v>14</v>
      </c>
      <c r="P715" s="97">
        <v>49</v>
      </c>
      <c r="Q715" s="97">
        <v>49</v>
      </c>
      <c r="R715" s="97"/>
      <c r="S715" s="97"/>
      <c r="T715" s="97"/>
      <c r="U715" s="97"/>
      <c r="V715" s="117" t="str">
        <f t="shared" si="1668"/>
        <v>IE7533-28</v>
      </c>
      <c r="W715" s="432" t="str">
        <f t="shared" si="1669"/>
        <v>Оёмол бүтээгдэхүүний оёдолчин</v>
      </c>
      <c r="X715" s="432"/>
      <c r="Y715" s="432"/>
      <c r="Z715" s="184">
        <f t="shared" si="1612"/>
        <v>699</v>
      </c>
      <c r="AA715" s="97"/>
      <c r="AB715" s="97"/>
      <c r="AC715" s="45">
        <f t="shared" si="1670"/>
        <v>10</v>
      </c>
      <c r="AD715" s="45">
        <f t="shared" si="1671"/>
        <v>9</v>
      </c>
      <c r="AE715" s="97"/>
      <c r="AF715" s="97"/>
      <c r="AG715" s="97">
        <v>10</v>
      </c>
      <c r="AH715" s="97">
        <v>9</v>
      </c>
      <c r="AI715" s="97"/>
      <c r="AJ715" s="97"/>
      <c r="AK715" s="86">
        <f t="shared" si="1672"/>
        <v>0</v>
      </c>
      <c r="AL715" s="86">
        <f t="shared" si="1673"/>
        <v>0</v>
      </c>
      <c r="AM715" s="98"/>
      <c r="AN715" s="98"/>
      <c r="AO715" s="98"/>
      <c r="AP715" s="156"/>
    </row>
    <row r="716" spans="1:42" s="92" customFormat="1" ht="12.75" customHeight="1">
      <c r="A716" s="212" t="s">
        <v>177</v>
      </c>
      <c r="B716" s="513" t="s">
        <v>174</v>
      </c>
      <c r="C716" s="514"/>
      <c r="D716" s="218">
        <f t="shared" si="1613"/>
        <v>700</v>
      </c>
      <c r="E716" s="504">
        <f t="shared" si="1674"/>
        <v>41</v>
      </c>
      <c r="F716" s="505"/>
      <c r="G716" s="504">
        <f t="shared" si="1675"/>
        <v>39</v>
      </c>
      <c r="H716" s="505"/>
      <c r="I716" s="502"/>
      <c r="J716" s="503"/>
      <c r="K716" s="97"/>
      <c r="L716" s="97"/>
      <c r="M716" s="97"/>
      <c r="N716" s="97"/>
      <c r="O716" s="97"/>
      <c r="P716" s="97">
        <v>41</v>
      </c>
      <c r="Q716" s="97">
        <v>39</v>
      </c>
      <c r="R716" s="97"/>
      <c r="S716" s="97"/>
      <c r="T716" s="97"/>
      <c r="U716" s="97"/>
      <c r="V716" s="117" t="str">
        <f t="shared" si="1668"/>
        <v>ID4120-11</v>
      </c>
      <c r="W716" s="432" t="str">
        <f t="shared" si="1669"/>
        <v>Нарийн бичгийн дарга-албан хэргийн ажилтан</v>
      </c>
      <c r="X716" s="432"/>
      <c r="Y716" s="432"/>
      <c r="Z716" s="184">
        <f t="shared" si="1612"/>
        <v>700</v>
      </c>
      <c r="AA716" s="97"/>
      <c r="AB716" s="97"/>
      <c r="AC716" s="45">
        <f t="shared" si="1670"/>
        <v>4</v>
      </c>
      <c r="AD716" s="45">
        <f t="shared" si="1671"/>
        <v>4</v>
      </c>
      <c r="AE716" s="97"/>
      <c r="AF716" s="97"/>
      <c r="AG716" s="97">
        <v>4</v>
      </c>
      <c r="AH716" s="97">
        <v>4</v>
      </c>
      <c r="AI716" s="97"/>
      <c r="AJ716" s="97"/>
      <c r="AK716" s="86">
        <f t="shared" si="1672"/>
        <v>5</v>
      </c>
      <c r="AL716" s="86">
        <f t="shared" si="1673"/>
        <v>5</v>
      </c>
      <c r="AM716" s="98">
        <v>3</v>
      </c>
      <c r="AN716" s="98">
        <v>3</v>
      </c>
      <c r="AO716" s="98">
        <v>2</v>
      </c>
      <c r="AP716" s="156">
        <v>2</v>
      </c>
    </row>
    <row r="717" spans="1:42" s="92" customFormat="1">
      <c r="A717" s="106" t="s">
        <v>286</v>
      </c>
      <c r="B717" s="434" t="s">
        <v>287</v>
      </c>
      <c r="C717" s="434"/>
      <c r="D717" s="218">
        <f t="shared" si="1613"/>
        <v>701</v>
      </c>
      <c r="E717" s="504">
        <f t="shared" si="1674"/>
        <v>21</v>
      </c>
      <c r="F717" s="505"/>
      <c r="G717" s="504">
        <f t="shared" si="1675"/>
        <v>1</v>
      </c>
      <c r="H717" s="505"/>
      <c r="I717" s="502"/>
      <c r="J717" s="503"/>
      <c r="K717" s="97"/>
      <c r="L717" s="97"/>
      <c r="M717" s="97"/>
      <c r="N717" s="97"/>
      <c r="O717" s="97"/>
      <c r="P717" s="97">
        <v>21</v>
      </c>
      <c r="Q717" s="97">
        <v>1</v>
      </c>
      <c r="R717" s="97"/>
      <c r="S717" s="97"/>
      <c r="T717" s="97"/>
      <c r="U717" s="97"/>
      <c r="V717" s="117" t="str">
        <f t="shared" si="1668"/>
        <v>IO7422-14</v>
      </c>
      <c r="W717" s="432" t="str">
        <f t="shared" si="1669"/>
        <v>Цахим хэрэгслийн засварчин</v>
      </c>
      <c r="X717" s="432"/>
      <c r="Y717" s="432"/>
      <c r="Z717" s="184">
        <f t="shared" si="1612"/>
        <v>701</v>
      </c>
      <c r="AA717" s="97"/>
      <c r="AB717" s="97"/>
      <c r="AC717" s="45">
        <f t="shared" si="1670"/>
        <v>4</v>
      </c>
      <c r="AD717" s="45">
        <f t="shared" si="1671"/>
        <v>0</v>
      </c>
      <c r="AE717" s="97"/>
      <c r="AF717" s="97"/>
      <c r="AG717" s="97">
        <v>4</v>
      </c>
      <c r="AH717" s="97"/>
      <c r="AI717" s="97"/>
      <c r="AJ717" s="97"/>
      <c r="AK717" s="86">
        <f t="shared" si="1672"/>
        <v>9</v>
      </c>
      <c r="AL717" s="86">
        <f t="shared" si="1673"/>
        <v>0</v>
      </c>
      <c r="AM717" s="98">
        <v>7</v>
      </c>
      <c r="AN717" s="98"/>
      <c r="AO717" s="98">
        <v>2</v>
      </c>
      <c r="AP717" s="156"/>
    </row>
    <row r="718" spans="1:42" s="92" customFormat="1">
      <c r="A718" s="105" t="s">
        <v>288</v>
      </c>
      <c r="B718" s="432" t="s">
        <v>289</v>
      </c>
      <c r="C718" s="432"/>
      <c r="D718" s="218">
        <f t="shared" si="1613"/>
        <v>702</v>
      </c>
      <c r="E718" s="504">
        <f t="shared" si="1674"/>
        <v>8</v>
      </c>
      <c r="F718" s="505"/>
      <c r="G718" s="504">
        <f t="shared" si="1675"/>
        <v>8</v>
      </c>
      <c r="H718" s="505"/>
      <c r="I718" s="502"/>
      <c r="J718" s="503"/>
      <c r="K718" s="97"/>
      <c r="L718" s="97"/>
      <c r="M718" s="97"/>
      <c r="N718" s="97">
        <v>8</v>
      </c>
      <c r="O718" s="97">
        <v>8</v>
      </c>
      <c r="P718" s="97"/>
      <c r="Q718" s="97"/>
      <c r="R718" s="97"/>
      <c r="S718" s="97"/>
      <c r="T718" s="97"/>
      <c r="U718" s="97"/>
      <c r="V718" s="117" t="str">
        <f t="shared" si="1668"/>
        <v>TF5111-11</v>
      </c>
      <c r="W718" s="432" t="str">
        <f t="shared" si="1669"/>
        <v xml:space="preserve">Агаарын хөлгийн үйлчилгээний ажилтан </v>
      </c>
      <c r="X718" s="432"/>
      <c r="Y718" s="432"/>
      <c r="Z718" s="184">
        <f t="shared" si="1612"/>
        <v>702</v>
      </c>
      <c r="AA718" s="97"/>
      <c r="AB718" s="97"/>
      <c r="AC718" s="45">
        <f t="shared" si="1670"/>
        <v>0</v>
      </c>
      <c r="AD718" s="45">
        <f t="shared" si="1671"/>
        <v>0</v>
      </c>
      <c r="AE718" s="97"/>
      <c r="AF718" s="97"/>
      <c r="AG718" s="97"/>
      <c r="AH718" s="97"/>
      <c r="AI718" s="97"/>
      <c r="AJ718" s="97"/>
      <c r="AK718" s="86">
        <f t="shared" si="1672"/>
        <v>8</v>
      </c>
      <c r="AL718" s="86">
        <f t="shared" si="1673"/>
        <v>8</v>
      </c>
      <c r="AM718" s="98"/>
      <c r="AN718" s="98"/>
      <c r="AO718" s="98">
        <v>8</v>
      </c>
      <c r="AP718" s="156">
        <v>8</v>
      </c>
    </row>
    <row r="719" spans="1:42" s="92" customFormat="1" ht="12.75" customHeight="1">
      <c r="A719" s="107" t="s">
        <v>169</v>
      </c>
      <c r="B719" s="513" t="s">
        <v>213</v>
      </c>
      <c r="C719" s="514"/>
      <c r="D719" s="218">
        <f t="shared" si="1613"/>
        <v>703</v>
      </c>
      <c r="E719" s="504">
        <f t="shared" si="1674"/>
        <v>19</v>
      </c>
      <c r="F719" s="505"/>
      <c r="G719" s="504">
        <f t="shared" si="1675"/>
        <v>14</v>
      </c>
      <c r="H719" s="505"/>
      <c r="I719" s="502"/>
      <c r="J719" s="503"/>
      <c r="K719" s="97"/>
      <c r="L719" s="97"/>
      <c r="M719" s="97"/>
      <c r="N719" s="97">
        <v>19</v>
      </c>
      <c r="O719" s="97">
        <v>14</v>
      </c>
      <c r="P719" s="97"/>
      <c r="Q719" s="97"/>
      <c r="R719" s="97"/>
      <c r="S719" s="97"/>
      <c r="T719" s="97"/>
      <c r="U719" s="97"/>
      <c r="V719" s="117" t="str">
        <f t="shared" si="1668"/>
        <v>BT4311-14</v>
      </c>
      <c r="W719" s="432" t="str">
        <f t="shared" si="1669"/>
        <v>Нягтлан бодохын бүртгэл, тооцооны ажилтан</v>
      </c>
      <c r="X719" s="432"/>
      <c r="Y719" s="432"/>
      <c r="Z719" s="184">
        <f t="shared" si="1612"/>
        <v>703</v>
      </c>
      <c r="AA719" s="97"/>
      <c r="AB719" s="97"/>
      <c r="AC719" s="45">
        <f t="shared" si="1670"/>
        <v>2</v>
      </c>
      <c r="AD719" s="45">
        <f t="shared" si="1671"/>
        <v>2</v>
      </c>
      <c r="AE719" s="97"/>
      <c r="AF719" s="97"/>
      <c r="AG719" s="97">
        <v>2</v>
      </c>
      <c r="AH719" s="97">
        <v>2</v>
      </c>
      <c r="AI719" s="97"/>
      <c r="AJ719" s="97"/>
      <c r="AK719" s="86">
        <f t="shared" si="1672"/>
        <v>14</v>
      </c>
      <c r="AL719" s="86">
        <f t="shared" si="1673"/>
        <v>10</v>
      </c>
      <c r="AM719" s="98">
        <v>14</v>
      </c>
      <c r="AN719" s="98">
        <v>10</v>
      </c>
      <c r="AO719" s="98"/>
      <c r="AP719" s="156"/>
    </row>
    <row r="720" spans="1:42" s="87" customFormat="1">
      <c r="A720" s="527" t="s">
        <v>580</v>
      </c>
      <c r="B720" s="528"/>
      <c r="C720" s="529"/>
      <c r="D720" s="250">
        <f t="shared" si="1613"/>
        <v>704</v>
      </c>
      <c r="E720" s="530">
        <f>SUM(E721:F732)</f>
        <v>217</v>
      </c>
      <c r="F720" s="531"/>
      <c r="G720" s="530">
        <f t="shared" ref="G720" si="1676">SUM(G721:H732)</f>
        <v>108</v>
      </c>
      <c r="H720" s="531"/>
      <c r="I720" s="530">
        <f t="shared" ref="I720" si="1677">SUM(I721:J732)</f>
        <v>0</v>
      </c>
      <c r="J720" s="531"/>
      <c r="K720" s="170">
        <f>SUM(K721:K732)</f>
        <v>0</v>
      </c>
      <c r="L720" s="170">
        <f t="shared" ref="L720:U720" si="1678">SUM(L721:L732)</f>
        <v>0</v>
      </c>
      <c r="M720" s="170">
        <f t="shared" si="1678"/>
        <v>0</v>
      </c>
      <c r="N720" s="170">
        <f t="shared" si="1678"/>
        <v>129</v>
      </c>
      <c r="O720" s="170">
        <f t="shared" si="1678"/>
        <v>74</v>
      </c>
      <c r="P720" s="170">
        <f t="shared" si="1678"/>
        <v>88</v>
      </c>
      <c r="Q720" s="170">
        <f t="shared" si="1678"/>
        <v>34</v>
      </c>
      <c r="R720" s="170">
        <f t="shared" si="1678"/>
        <v>0</v>
      </c>
      <c r="S720" s="170">
        <f t="shared" si="1678"/>
        <v>0</v>
      </c>
      <c r="T720" s="170">
        <f t="shared" si="1678"/>
        <v>0</v>
      </c>
      <c r="U720" s="170">
        <f t="shared" si="1678"/>
        <v>0</v>
      </c>
      <c r="V720" s="535" t="str">
        <f t="shared" si="1236"/>
        <v>59.Хэнтий аймаг дахь политехник коллеж</v>
      </c>
      <c r="W720" s="536"/>
      <c r="X720" s="536"/>
      <c r="Y720" s="537"/>
      <c r="Z720" s="256">
        <f t="shared" si="1612"/>
        <v>704</v>
      </c>
      <c r="AA720" s="170">
        <f>SUM(AA721:AA732)</f>
        <v>0</v>
      </c>
      <c r="AB720" s="170">
        <f t="shared" ref="AB720" si="1679">SUM(AB721:AB732)</f>
        <v>0</v>
      </c>
      <c r="AC720" s="170">
        <f t="shared" ref="AC720" si="1680">SUM(AC721:AC732)</f>
        <v>133</v>
      </c>
      <c r="AD720" s="170">
        <f t="shared" ref="AD720" si="1681">SUM(AD721:AD732)</f>
        <v>61</v>
      </c>
      <c r="AE720" s="170">
        <f t="shared" ref="AE720" si="1682">SUM(AE721:AE732)</f>
        <v>0</v>
      </c>
      <c r="AF720" s="170">
        <f t="shared" ref="AF720" si="1683">SUM(AF721:AF732)</f>
        <v>0</v>
      </c>
      <c r="AG720" s="170">
        <f t="shared" ref="AG720" si="1684">SUM(AG721:AG732)</f>
        <v>133</v>
      </c>
      <c r="AH720" s="170">
        <f t="shared" ref="AH720" si="1685">SUM(AH721:AH732)</f>
        <v>61</v>
      </c>
      <c r="AI720" s="170">
        <f t="shared" ref="AI720" si="1686">SUM(AI721:AI732)</f>
        <v>0</v>
      </c>
      <c r="AJ720" s="170">
        <f t="shared" ref="AJ720" si="1687">SUM(AJ721:AJ732)</f>
        <v>0</v>
      </c>
      <c r="AK720" s="170">
        <f t="shared" ref="AK720" si="1688">SUM(AK721:AK732)</f>
        <v>16</v>
      </c>
      <c r="AL720" s="170">
        <f>SUM(AL721:AL732)</f>
        <v>10</v>
      </c>
      <c r="AM720" s="170">
        <f t="shared" ref="AM720" si="1689">SUM(AM721:AM732)</f>
        <v>15</v>
      </c>
      <c r="AN720" s="170">
        <f t="shared" ref="AN720" si="1690">SUM(AN721:AN732)</f>
        <v>9</v>
      </c>
      <c r="AO720" s="170">
        <f t="shared" ref="AO720" si="1691">SUM(AO721:AO732)</f>
        <v>1</v>
      </c>
      <c r="AP720" s="211">
        <f t="shared" ref="AP720" si="1692">SUM(AP721:AP732)</f>
        <v>1</v>
      </c>
    </row>
    <row r="721" spans="1:42" s="92" customFormat="1">
      <c r="A721" s="212" t="s">
        <v>167</v>
      </c>
      <c r="B721" s="513" t="s">
        <v>218</v>
      </c>
      <c r="C721" s="514"/>
      <c r="D721" s="218">
        <f t="shared" si="1613"/>
        <v>705</v>
      </c>
      <c r="E721" s="504">
        <f t="shared" ref="E721:E723" si="1693">+I721+L721+N721+P721+R721+T721+AA721</f>
        <v>6</v>
      </c>
      <c r="F721" s="505"/>
      <c r="G721" s="504">
        <f t="shared" ref="G721:G723" si="1694">+K721+M721+O721+Q721+S721+U721+AB721</f>
        <v>5</v>
      </c>
      <c r="H721" s="505"/>
      <c r="I721" s="502"/>
      <c r="J721" s="503"/>
      <c r="K721" s="141"/>
      <c r="L721" s="141"/>
      <c r="M721" s="141"/>
      <c r="N721" s="141"/>
      <c r="O721" s="141"/>
      <c r="P721" s="141">
        <v>6</v>
      </c>
      <c r="Q721" s="141">
        <v>5</v>
      </c>
      <c r="R721" s="141"/>
      <c r="S721" s="141"/>
      <c r="T721" s="141"/>
      <c r="U721" s="141"/>
      <c r="V721" s="139" t="str">
        <f>+A721</f>
        <v>AF6112-25</v>
      </c>
      <c r="W721" s="432" t="str">
        <f>+B721</f>
        <v>Хүлэмжийн аж ахуйн фермер</v>
      </c>
      <c r="X721" s="432"/>
      <c r="Y721" s="432"/>
      <c r="Z721" s="184">
        <f t="shared" si="1612"/>
        <v>705</v>
      </c>
      <c r="AA721" s="145"/>
      <c r="AB721" s="145"/>
      <c r="AC721" s="45">
        <f t="shared" ref="AC721:AC723" si="1695">+AE721+AG721+AI721</f>
        <v>3</v>
      </c>
      <c r="AD721" s="45">
        <f t="shared" ref="AD721:AD723" si="1696">+AF721+AH721+AJ721</f>
        <v>3</v>
      </c>
      <c r="AE721" s="141"/>
      <c r="AF721" s="141"/>
      <c r="AG721" s="141">
        <v>3</v>
      </c>
      <c r="AH721" s="141">
        <v>3</v>
      </c>
      <c r="AI721" s="141"/>
      <c r="AJ721" s="141"/>
      <c r="AK721" s="86">
        <f t="shared" ref="AK721:AK722" si="1697">+AM721+AO721</f>
        <v>2</v>
      </c>
      <c r="AL721" s="86">
        <f t="shared" ref="AL721:AL722" si="1698">+AN721+AP721</f>
        <v>2</v>
      </c>
      <c r="AM721" s="42">
        <v>1</v>
      </c>
      <c r="AN721" s="42">
        <v>1</v>
      </c>
      <c r="AO721" s="42">
        <v>1</v>
      </c>
      <c r="AP721" s="258">
        <v>1</v>
      </c>
    </row>
    <row r="722" spans="1:42" s="92" customFormat="1">
      <c r="A722" s="196" t="s">
        <v>58</v>
      </c>
      <c r="B722" s="511" t="s">
        <v>208</v>
      </c>
      <c r="C722" s="512"/>
      <c r="D722" s="218">
        <f t="shared" si="1613"/>
        <v>706</v>
      </c>
      <c r="E722" s="504">
        <f t="shared" si="1693"/>
        <v>7</v>
      </c>
      <c r="F722" s="505"/>
      <c r="G722" s="504">
        <f t="shared" si="1694"/>
        <v>0</v>
      </c>
      <c r="H722" s="505"/>
      <c r="I722" s="502"/>
      <c r="J722" s="503"/>
      <c r="K722" s="141"/>
      <c r="L722" s="141"/>
      <c r="M722" s="141"/>
      <c r="N722" s="141"/>
      <c r="O722" s="141"/>
      <c r="P722" s="141">
        <v>7</v>
      </c>
      <c r="Q722" s="141">
        <v>0</v>
      </c>
      <c r="R722" s="141"/>
      <c r="S722" s="141"/>
      <c r="T722" s="141"/>
      <c r="U722" s="141"/>
      <c r="V722" s="139" t="str">
        <f t="shared" ref="V722:V732" si="1699">+A722</f>
        <v>CF7112-19</v>
      </c>
      <c r="W722" s="432" t="str">
        <f t="shared" ref="W722:W732" si="1700">+B722</f>
        <v>Барилгын өрөг угсрагч</v>
      </c>
      <c r="X722" s="432"/>
      <c r="Y722" s="432"/>
      <c r="Z722" s="184">
        <f t="shared" ref="Z722:Z785" si="1701">+D722</f>
        <v>706</v>
      </c>
      <c r="AA722" s="145"/>
      <c r="AB722" s="145"/>
      <c r="AC722" s="45">
        <f t="shared" si="1695"/>
        <v>4</v>
      </c>
      <c r="AD722" s="45">
        <f t="shared" si="1696"/>
        <v>0</v>
      </c>
      <c r="AE722" s="141"/>
      <c r="AF722" s="141"/>
      <c r="AG722" s="141">
        <v>4</v>
      </c>
      <c r="AH722" s="141">
        <v>0</v>
      </c>
      <c r="AI722" s="141"/>
      <c r="AJ722" s="141"/>
      <c r="AK722" s="86">
        <f t="shared" si="1697"/>
        <v>1</v>
      </c>
      <c r="AL722" s="86">
        <f t="shared" si="1698"/>
        <v>0</v>
      </c>
      <c r="AM722" s="42">
        <v>1</v>
      </c>
      <c r="AN722" s="42"/>
      <c r="AO722" s="42"/>
      <c r="AP722" s="258"/>
    </row>
    <row r="723" spans="1:42" s="92" customFormat="1">
      <c r="A723" s="196" t="s">
        <v>57</v>
      </c>
      <c r="B723" s="511" t="s">
        <v>52</v>
      </c>
      <c r="C723" s="512"/>
      <c r="D723" s="218">
        <f t="shared" ref="D723:D786" si="1702">+D722+1</f>
        <v>707</v>
      </c>
      <c r="E723" s="504">
        <f t="shared" si="1693"/>
        <v>28</v>
      </c>
      <c r="F723" s="505"/>
      <c r="G723" s="504">
        <f t="shared" si="1694"/>
        <v>0</v>
      </c>
      <c r="H723" s="505"/>
      <c r="I723" s="502"/>
      <c r="J723" s="503"/>
      <c r="K723" s="141"/>
      <c r="L723" s="141"/>
      <c r="M723" s="141"/>
      <c r="N723" s="141"/>
      <c r="O723" s="141"/>
      <c r="P723" s="141">
        <v>28</v>
      </c>
      <c r="Q723" s="141">
        <v>0</v>
      </c>
      <c r="R723" s="141"/>
      <c r="S723" s="141"/>
      <c r="T723" s="141"/>
      <c r="U723" s="141"/>
      <c r="V723" s="139" t="str">
        <f t="shared" si="1699"/>
        <v>TC8211-20</v>
      </c>
      <c r="W723" s="432" t="str">
        <f t="shared" si="1700"/>
        <v>Автомашины засварчин</v>
      </c>
      <c r="X723" s="432"/>
      <c r="Y723" s="432"/>
      <c r="Z723" s="184">
        <f t="shared" si="1701"/>
        <v>707</v>
      </c>
      <c r="AA723" s="145"/>
      <c r="AB723" s="145"/>
      <c r="AC723" s="45">
        <f t="shared" si="1695"/>
        <v>15</v>
      </c>
      <c r="AD723" s="45">
        <f t="shared" si="1696"/>
        <v>0</v>
      </c>
      <c r="AE723" s="141"/>
      <c r="AF723" s="141"/>
      <c r="AG723" s="141">
        <v>15</v>
      </c>
      <c r="AH723" s="141">
        <v>0</v>
      </c>
      <c r="AI723" s="141"/>
      <c r="AJ723" s="141"/>
      <c r="AK723" s="86">
        <f t="shared" ref="AK723:AK732" si="1703">+AM723+AO723</f>
        <v>0</v>
      </c>
      <c r="AL723" s="86">
        <f t="shared" ref="AL723:AL732" si="1704">+AN723+AP723</f>
        <v>0</v>
      </c>
      <c r="AM723" s="42"/>
      <c r="AN723" s="42"/>
      <c r="AO723" s="42"/>
      <c r="AP723" s="258"/>
    </row>
    <row r="724" spans="1:42" s="92" customFormat="1">
      <c r="A724" s="196" t="s">
        <v>55</v>
      </c>
      <c r="B724" s="511" t="s">
        <v>175</v>
      </c>
      <c r="C724" s="512"/>
      <c r="D724" s="218">
        <f t="shared" si="1702"/>
        <v>708</v>
      </c>
      <c r="E724" s="504">
        <f t="shared" ref="E724:E732" si="1705">+I724+L724+N724+P724+R724+T724+AA724</f>
        <v>16</v>
      </c>
      <c r="F724" s="505"/>
      <c r="G724" s="504">
        <f t="shared" ref="G724:G732" si="1706">+K724+M724+O724+Q724+S724+U724+AB724</f>
        <v>8</v>
      </c>
      <c r="H724" s="505"/>
      <c r="I724" s="502"/>
      <c r="J724" s="503"/>
      <c r="K724" s="141"/>
      <c r="L724" s="141"/>
      <c r="M724" s="141"/>
      <c r="N724" s="141"/>
      <c r="O724" s="141"/>
      <c r="P724" s="141">
        <v>16</v>
      </c>
      <c r="Q724" s="141">
        <v>8</v>
      </c>
      <c r="R724" s="141"/>
      <c r="S724" s="141"/>
      <c r="T724" s="141"/>
      <c r="U724" s="141"/>
      <c r="V724" s="139" t="str">
        <f t="shared" si="1699"/>
        <v>CF7123-20</v>
      </c>
      <c r="W724" s="432" t="str">
        <f t="shared" si="1700"/>
        <v>Барилгын засал-чимэглэлчин</v>
      </c>
      <c r="X724" s="432"/>
      <c r="Y724" s="432"/>
      <c r="Z724" s="184">
        <f t="shared" si="1701"/>
        <v>708</v>
      </c>
      <c r="AA724" s="145"/>
      <c r="AB724" s="145"/>
      <c r="AC724" s="45">
        <f t="shared" ref="AC724:AC732" si="1707">+AE724+AG724+AI724</f>
        <v>9</v>
      </c>
      <c r="AD724" s="45">
        <f t="shared" ref="AD724:AD732" si="1708">+AF724+AH724+AJ724</f>
        <v>0</v>
      </c>
      <c r="AE724" s="141"/>
      <c r="AF724" s="141"/>
      <c r="AG724" s="141">
        <v>9</v>
      </c>
      <c r="AH724" s="141">
        <v>0</v>
      </c>
      <c r="AI724" s="141"/>
      <c r="AJ724" s="141"/>
      <c r="AK724" s="86">
        <f t="shared" si="1703"/>
        <v>4</v>
      </c>
      <c r="AL724" s="86">
        <f t="shared" si="1704"/>
        <v>3</v>
      </c>
      <c r="AM724" s="42">
        <v>4</v>
      </c>
      <c r="AN724" s="42">
        <v>3</v>
      </c>
      <c r="AO724" s="42"/>
      <c r="AP724" s="258"/>
    </row>
    <row r="725" spans="1:42" s="92" customFormat="1">
      <c r="A725" s="196" t="s">
        <v>185</v>
      </c>
      <c r="B725" s="511" t="s">
        <v>51</v>
      </c>
      <c r="C725" s="512"/>
      <c r="D725" s="218">
        <f t="shared" si="1702"/>
        <v>709</v>
      </c>
      <c r="E725" s="504">
        <f t="shared" si="1705"/>
        <v>25</v>
      </c>
      <c r="F725" s="505"/>
      <c r="G725" s="504">
        <f t="shared" si="1706"/>
        <v>17</v>
      </c>
      <c r="H725" s="505"/>
      <c r="I725" s="502"/>
      <c r="J725" s="503"/>
      <c r="K725" s="141"/>
      <c r="L725" s="141"/>
      <c r="M725" s="141"/>
      <c r="N725" s="141"/>
      <c r="O725" s="141"/>
      <c r="P725" s="141">
        <v>25</v>
      </c>
      <c r="Q725" s="141">
        <v>17</v>
      </c>
      <c r="R725" s="141"/>
      <c r="S725" s="141"/>
      <c r="T725" s="141"/>
      <c r="U725" s="141"/>
      <c r="V725" s="139" t="str">
        <f t="shared" si="1699"/>
        <v>IF5120-11</v>
      </c>
      <c r="W725" s="432" t="str">
        <f t="shared" si="1700"/>
        <v>Тогооч</v>
      </c>
      <c r="X725" s="432"/>
      <c r="Y725" s="432"/>
      <c r="Z725" s="184">
        <f t="shared" si="1701"/>
        <v>709</v>
      </c>
      <c r="AA725" s="145"/>
      <c r="AB725" s="145"/>
      <c r="AC725" s="45">
        <f t="shared" si="1707"/>
        <v>14</v>
      </c>
      <c r="AD725" s="45">
        <f t="shared" si="1708"/>
        <v>12</v>
      </c>
      <c r="AE725" s="141"/>
      <c r="AF725" s="141"/>
      <c r="AG725" s="141">
        <v>14</v>
      </c>
      <c r="AH725" s="141">
        <v>12</v>
      </c>
      <c r="AI725" s="141"/>
      <c r="AJ725" s="141"/>
      <c r="AK725" s="86">
        <f t="shared" si="1703"/>
        <v>9</v>
      </c>
      <c r="AL725" s="86">
        <f t="shared" si="1704"/>
        <v>5</v>
      </c>
      <c r="AM725" s="42">
        <v>9</v>
      </c>
      <c r="AN725" s="42">
        <v>5</v>
      </c>
      <c r="AO725" s="42"/>
      <c r="AP725" s="258"/>
    </row>
    <row r="726" spans="1:42" s="92" customFormat="1" ht="14.25" customHeight="1">
      <c r="A726" s="196" t="s">
        <v>282</v>
      </c>
      <c r="B726" s="511" t="s">
        <v>283</v>
      </c>
      <c r="C726" s="512"/>
      <c r="D726" s="218">
        <f t="shared" si="1702"/>
        <v>710</v>
      </c>
      <c r="E726" s="504">
        <f t="shared" si="1705"/>
        <v>15</v>
      </c>
      <c r="F726" s="505"/>
      <c r="G726" s="504">
        <f t="shared" si="1706"/>
        <v>6</v>
      </c>
      <c r="H726" s="505"/>
      <c r="I726" s="502"/>
      <c r="J726" s="503"/>
      <c r="K726" s="141"/>
      <c r="L726" s="141"/>
      <c r="M726" s="141"/>
      <c r="N726" s="141">
        <v>9</v>
      </c>
      <c r="O726" s="141">
        <v>2</v>
      </c>
      <c r="P726" s="141">
        <v>6</v>
      </c>
      <c r="Q726" s="141">
        <v>4</v>
      </c>
      <c r="R726" s="141"/>
      <c r="S726" s="141"/>
      <c r="T726" s="141"/>
      <c r="U726" s="141"/>
      <c r="V726" s="139" t="str">
        <f t="shared" si="1699"/>
        <v>AM7317-11</v>
      </c>
      <c r="W726" s="432" t="str">
        <f t="shared" si="1700"/>
        <v>Бэлэг дурсгалын зүйл урлаач</v>
      </c>
      <c r="X726" s="432"/>
      <c r="Y726" s="432"/>
      <c r="Z726" s="184">
        <f t="shared" si="1701"/>
        <v>710</v>
      </c>
      <c r="AA726" s="145"/>
      <c r="AB726" s="145"/>
      <c r="AC726" s="45">
        <f t="shared" si="1707"/>
        <v>8</v>
      </c>
      <c r="AD726" s="45">
        <f t="shared" si="1708"/>
        <v>6</v>
      </c>
      <c r="AE726" s="141"/>
      <c r="AF726" s="141"/>
      <c r="AG726" s="141">
        <v>8</v>
      </c>
      <c r="AH726" s="141">
        <v>6</v>
      </c>
      <c r="AI726" s="141"/>
      <c r="AJ726" s="141"/>
      <c r="AK726" s="86">
        <f t="shared" si="1703"/>
        <v>0</v>
      </c>
      <c r="AL726" s="86">
        <f t="shared" si="1704"/>
        <v>0</v>
      </c>
      <c r="AM726" s="42"/>
      <c r="AN726" s="42"/>
      <c r="AO726" s="42"/>
      <c r="AP726" s="258"/>
    </row>
    <row r="727" spans="1:42" s="92" customFormat="1">
      <c r="A727" s="196" t="s">
        <v>182</v>
      </c>
      <c r="B727" s="511" t="s">
        <v>179</v>
      </c>
      <c r="C727" s="512"/>
      <c r="D727" s="218">
        <f t="shared" si="1702"/>
        <v>711</v>
      </c>
      <c r="E727" s="504">
        <f t="shared" si="1705"/>
        <v>11</v>
      </c>
      <c r="F727" s="505"/>
      <c r="G727" s="504">
        <f t="shared" si="1706"/>
        <v>8</v>
      </c>
      <c r="H727" s="505"/>
      <c r="I727" s="502"/>
      <c r="J727" s="503"/>
      <c r="K727" s="141"/>
      <c r="L727" s="141"/>
      <c r="M727" s="141"/>
      <c r="N727" s="141">
        <v>11</v>
      </c>
      <c r="O727" s="141">
        <v>8</v>
      </c>
      <c r="P727" s="141"/>
      <c r="Q727" s="141"/>
      <c r="R727" s="141"/>
      <c r="S727" s="141"/>
      <c r="T727" s="141"/>
      <c r="U727" s="141"/>
      <c r="V727" s="139" t="str">
        <f t="shared" si="1699"/>
        <v>SO5141-11</v>
      </c>
      <c r="W727" s="432" t="str">
        <f t="shared" si="1700"/>
        <v>Үсчин</v>
      </c>
      <c r="X727" s="432"/>
      <c r="Y727" s="432"/>
      <c r="Z727" s="184">
        <f t="shared" si="1701"/>
        <v>711</v>
      </c>
      <c r="AA727" s="145"/>
      <c r="AB727" s="145"/>
      <c r="AC727" s="45">
        <f t="shared" si="1707"/>
        <v>8</v>
      </c>
      <c r="AD727" s="45">
        <f t="shared" si="1708"/>
        <v>6</v>
      </c>
      <c r="AE727" s="141"/>
      <c r="AF727" s="141"/>
      <c r="AG727" s="141">
        <v>8</v>
      </c>
      <c r="AH727" s="141">
        <v>6</v>
      </c>
      <c r="AI727" s="141"/>
      <c r="AJ727" s="141"/>
      <c r="AK727" s="86">
        <f t="shared" si="1703"/>
        <v>0</v>
      </c>
      <c r="AL727" s="86">
        <f t="shared" si="1704"/>
        <v>0</v>
      </c>
      <c r="AM727" s="42"/>
      <c r="AN727" s="42"/>
      <c r="AO727" s="42"/>
      <c r="AP727" s="258"/>
    </row>
    <row r="728" spans="1:42" s="92" customFormat="1" ht="12.75" customHeight="1">
      <c r="A728" s="212" t="s">
        <v>177</v>
      </c>
      <c r="B728" s="513" t="s">
        <v>174</v>
      </c>
      <c r="C728" s="514"/>
      <c r="D728" s="218">
        <f t="shared" si="1702"/>
        <v>712</v>
      </c>
      <c r="E728" s="504">
        <f t="shared" si="1705"/>
        <v>16</v>
      </c>
      <c r="F728" s="505"/>
      <c r="G728" s="504">
        <f t="shared" si="1706"/>
        <v>16</v>
      </c>
      <c r="H728" s="505"/>
      <c r="I728" s="502"/>
      <c r="J728" s="503"/>
      <c r="K728" s="141"/>
      <c r="L728" s="141"/>
      <c r="M728" s="141"/>
      <c r="N728" s="141">
        <v>16</v>
      </c>
      <c r="O728" s="141">
        <v>16</v>
      </c>
      <c r="P728" s="141"/>
      <c r="Q728" s="141"/>
      <c r="R728" s="141"/>
      <c r="S728" s="141"/>
      <c r="T728" s="141"/>
      <c r="U728" s="141"/>
      <c r="V728" s="139" t="str">
        <f t="shared" si="1699"/>
        <v>ID4120-11</v>
      </c>
      <c r="W728" s="432" t="str">
        <f t="shared" si="1700"/>
        <v>Нарийн бичгийн дарга-албан хэргийн ажилтан</v>
      </c>
      <c r="X728" s="432"/>
      <c r="Y728" s="432"/>
      <c r="Z728" s="184">
        <f t="shared" si="1701"/>
        <v>712</v>
      </c>
      <c r="AA728" s="145"/>
      <c r="AB728" s="145"/>
      <c r="AC728" s="45">
        <f t="shared" si="1707"/>
        <v>9</v>
      </c>
      <c r="AD728" s="45">
        <f t="shared" si="1708"/>
        <v>9</v>
      </c>
      <c r="AE728" s="141"/>
      <c r="AF728" s="141"/>
      <c r="AG728" s="141">
        <v>9</v>
      </c>
      <c r="AH728" s="141">
        <v>9</v>
      </c>
      <c r="AI728" s="141"/>
      <c r="AJ728" s="141"/>
      <c r="AK728" s="86">
        <f t="shared" si="1703"/>
        <v>0</v>
      </c>
      <c r="AL728" s="86">
        <f t="shared" si="1704"/>
        <v>0</v>
      </c>
      <c r="AM728" s="42"/>
      <c r="AN728" s="42"/>
      <c r="AO728" s="42"/>
      <c r="AP728" s="258"/>
    </row>
    <row r="729" spans="1:42" s="92" customFormat="1" ht="12.75" customHeight="1">
      <c r="A729" s="212" t="s">
        <v>160</v>
      </c>
      <c r="B729" s="513" t="s">
        <v>248</v>
      </c>
      <c r="C729" s="514"/>
      <c r="D729" s="218">
        <f t="shared" si="1702"/>
        <v>713</v>
      </c>
      <c r="E729" s="504">
        <f t="shared" si="1705"/>
        <v>17</v>
      </c>
      <c r="F729" s="505"/>
      <c r="G729" s="504">
        <f t="shared" si="1706"/>
        <v>13</v>
      </c>
      <c r="H729" s="505"/>
      <c r="I729" s="502"/>
      <c r="J729" s="503"/>
      <c r="K729" s="141"/>
      <c r="L729" s="141"/>
      <c r="M729" s="141"/>
      <c r="N729" s="141">
        <v>17</v>
      </c>
      <c r="O729" s="141">
        <v>13</v>
      </c>
      <c r="P729" s="141"/>
      <c r="Q729" s="141"/>
      <c r="R729" s="141"/>
      <c r="S729" s="141"/>
      <c r="T729" s="141"/>
      <c r="U729" s="141"/>
      <c r="V729" s="139" t="str">
        <f t="shared" si="1699"/>
        <v>IF7512-34</v>
      </c>
      <c r="W729" s="432" t="str">
        <f t="shared" si="1700"/>
        <v>Талх, нарийн боов үйлдвэрлэлийн технологийн ажилтан</v>
      </c>
      <c r="X729" s="432"/>
      <c r="Y729" s="432"/>
      <c r="Z729" s="184">
        <f t="shared" si="1701"/>
        <v>713</v>
      </c>
      <c r="AA729" s="145"/>
      <c r="AB729" s="145"/>
      <c r="AC729" s="45">
        <f t="shared" si="1707"/>
        <v>9</v>
      </c>
      <c r="AD729" s="45">
        <f t="shared" si="1708"/>
        <v>9</v>
      </c>
      <c r="AE729" s="141"/>
      <c r="AF729" s="141"/>
      <c r="AG729" s="141">
        <v>9</v>
      </c>
      <c r="AH729" s="141">
        <v>9</v>
      </c>
      <c r="AI729" s="141"/>
      <c r="AJ729" s="141"/>
      <c r="AK729" s="86">
        <f t="shared" si="1703"/>
        <v>0</v>
      </c>
      <c r="AL729" s="86">
        <f t="shared" si="1704"/>
        <v>0</v>
      </c>
      <c r="AM729" s="42"/>
      <c r="AN729" s="42"/>
      <c r="AO729" s="42"/>
      <c r="AP729" s="258"/>
    </row>
    <row r="730" spans="1:42" s="92" customFormat="1">
      <c r="A730" s="212" t="s">
        <v>255</v>
      </c>
      <c r="B730" s="513" t="s">
        <v>178</v>
      </c>
      <c r="C730" s="514"/>
      <c r="D730" s="218">
        <f t="shared" si="1702"/>
        <v>714</v>
      </c>
      <c r="E730" s="504">
        <f t="shared" si="1705"/>
        <v>16</v>
      </c>
      <c r="F730" s="505"/>
      <c r="G730" s="504">
        <f t="shared" si="1706"/>
        <v>4</v>
      </c>
      <c r="H730" s="505"/>
      <c r="I730" s="502"/>
      <c r="J730" s="503"/>
      <c r="K730" s="141"/>
      <c r="L730" s="141"/>
      <c r="M730" s="141"/>
      <c r="N730" s="141">
        <v>16</v>
      </c>
      <c r="O730" s="141">
        <v>4</v>
      </c>
      <c r="P730" s="141"/>
      <c r="Q730" s="141"/>
      <c r="R730" s="141"/>
      <c r="S730" s="141"/>
      <c r="T730" s="141"/>
      <c r="U730" s="141"/>
      <c r="V730" s="139" t="str">
        <f t="shared" si="1699"/>
        <v>AD7321-11</v>
      </c>
      <c r="W730" s="432" t="str">
        <f t="shared" si="1700"/>
        <v>Хэвлэлийн график дизайнч</v>
      </c>
      <c r="X730" s="432"/>
      <c r="Y730" s="432"/>
      <c r="Z730" s="184">
        <f t="shared" si="1701"/>
        <v>714</v>
      </c>
      <c r="AA730" s="145"/>
      <c r="AB730" s="145"/>
      <c r="AC730" s="45">
        <f t="shared" si="1707"/>
        <v>8</v>
      </c>
      <c r="AD730" s="45">
        <f t="shared" si="1708"/>
        <v>2</v>
      </c>
      <c r="AE730" s="141"/>
      <c r="AF730" s="141"/>
      <c r="AG730" s="141">
        <v>8</v>
      </c>
      <c r="AH730" s="141">
        <v>2</v>
      </c>
      <c r="AI730" s="141"/>
      <c r="AJ730" s="141"/>
      <c r="AK730" s="86">
        <f t="shared" si="1703"/>
        <v>0</v>
      </c>
      <c r="AL730" s="86">
        <f t="shared" si="1704"/>
        <v>0</v>
      </c>
      <c r="AM730" s="42"/>
      <c r="AN730" s="42"/>
      <c r="AO730" s="42"/>
      <c r="AP730" s="258"/>
    </row>
    <row r="731" spans="1:42" s="92" customFormat="1" ht="12.75" customHeight="1">
      <c r="A731" s="196" t="s">
        <v>54</v>
      </c>
      <c r="B731" s="511" t="s">
        <v>50</v>
      </c>
      <c r="C731" s="512"/>
      <c r="D731" s="218">
        <f t="shared" si="1702"/>
        <v>715</v>
      </c>
      <c r="E731" s="504">
        <f t="shared" si="1705"/>
        <v>17</v>
      </c>
      <c r="F731" s="505"/>
      <c r="G731" s="504">
        <f t="shared" si="1706"/>
        <v>16</v>
      </c>
      <c r="H731" s="505"/>
      <c r="I731" s="502"/>
      <c r="J731" s="503"/>
      <c r="K731" s="141"/>
      <c r="L731" s="141"/>
      <c r="M731" s="141"/>
      <c r="N731" s="141">
        <v>17</v>
      </c>
      <c r="O731" s="141">
        <v>16</v>
      </c>
      <c r="P731" s="141"/>
      <c r="Q731" s="141"/>
      <c r="R731" s="141"/>
      <c r="S731" s="141"/>
      <c r="T731" s="141"/>
      <c r="U731" s="141"/>
      <c r="V731" s="139" t="str">
        <f t="shared" si="1699"/>
        <v>IE7533-28</v>
      </c>
      <c r="W731" s="432" t="str">
        <f t="shared" si="1700"/>
        <v>Оёмол бүтээгдэхүүний оёдолчин</v>
      </c>
      <c r="X731" s="432"/>
      <c r="Y731" s="432"/>
      <c r="Z731" s="184">
        <f t="shared" si="1701"/>
        <v>715</v>
      </c>
      <c r="AA731" s="145"/>
      <c r="AB731" s="145"/>
      <c r="AC731" s="45">
        <f t="shared" si="1707"/>
        <v>9</v>
      </c>
      <c r="AD731" s="45">
        <f t="shared" si="1708"/>
        <v>9</v>
      </c>
      <c r="AE731" s="141"/>
      <c r="AF731" s="141"/>
      <c r="AG731" s="141">
        <v>9</v>
      </c>
      <c r="AH731" s="141">
        <v>9</v>
      </c>
      <c r="AI731" s="141"/>
      <c r="AJ731" s="141"/>
      <c r="AK731" s="86">
        <f t="shared" si="1703"/>
        <v>0</v>
      </c>
      <c r="AL731" s="86">
        <f t="shared" si="1704"/>
        <v>0</v>
      </c>
      <c r="AM731" s="42"/>
      <c r="AN731" s="42"/>
      <c r="AO731" s="42"/>
      <c r="AP731" s="258"/>
    </row>
    <row r="732" spans="1:42" s="92" customFormat="1">
      <c r="A732" s="196" t="s">
        <v>225</v>
      </c>
      <c r="B732" s="511" t="s">
        <v>226</v>
      </c>
      <c r="C732" s="512"/>
      <c r="D732" s="218">
        <f t="shared" si="1702"/>
        <v>716</v>
      </c>
      <c r="E732" s="504">
        <f t="shared" si="1705"/>
        <v>43</v>
      </c>
      <c r="F732" s="505"/>
      <c r="G732" s="504">
        <f t="shared" si="1706"/>
        <v>15</v>
      </c>
      <c r="H732" s="505"/>
      <c r="I732" s="502"/>
      <c r="J732" s="503"/>
      <c r="K732" s="141"/>
      <c r="L732" s="141"/>
      <c r="M732" s="141"/>
      <c r="N732" s="141">
        <v>43</v>
      </c>
      <c r="O732" s="141">
        <v>15</v>
      </c>
      <c r="P732" s="141"/>
      <c r="Q732" s="141"/>
      <c r="R732" s="141"/>
      <c r="S732" s="141"/>
      <c r="T732" s="141"/>
      <c r="U732" s="141"/>
      <c r="V732" s="139" t="str">
        <f t="shared" si="1699"/>
        <v>NF6210-21</v>
      </c>
      <c r="W732" s="432" t="str">
        <f t="shared" si="1700"/>
        <v>Ойжуулагч</v>
      </c>
      <c r="X732" s="432"/>
      <c r="Y732" s="432"/>
      <c r="Z732" s="184">
        <f t="shared" si="1701"/>
        <v>716</v>
      </c>
      <c r="AA732" s="145"/>
      <c r="AB732" s="145"/>
      <c r="AC732" s="45">
        <f t="shared" si="1707"/>
        <v>37</v>
      </c>
      <c r="AD732" s="45">
        <f t="shared" si="1708"/>
        <v>5</v>
      </c>
      <c r="AE732" s="141"/>
      <c r="AF732" s="141"/>
      <c r="AG732" s="141">
        <v>37</v>
      </c>
      <c r="AH732" s="141">
        <v>5</v>
      </c>
      <c r="AI732" s="141"/>
      <c r="AJ732" s="141"/>
      <c r="AK732" s="86">
        <f t="shared" si="1703"/>
        <v>0</v>
      </c>
      <c r="AL732" s="86">
        <f t="shared" si="1704"/>
        <v>0</v>
      </c>
      <c r="AM732" s="42"/>
      <c r="AN732" s="42"/>
      <c r="AO732" s="42"/>
      <c r="AP732" s="258"/>
    </row>
    <row r="733" spans="1:42" s="87" customFormat="1">
      <c r="A733" s="527" t="s">
        <v>581</v>
      </c>
      <c r="B733" s="528"/>
      <c r="C733" s="529"/>
      <c r="D733" s="250">
        <f t="shared" si="1702"/>
        <v>717</v>
      </c>
      <c r="E733" s="530">
        <f>SUM(E734:F763)</f>
        <v>602</v>
      </c>
      <c r="F733" s="531"/>
      <c r="G733" s="530">
        <f t="shared" ref="G733" si="1709">SUM(G734:H763)</f>
        <v>314</v>
      </c>
      <c r="H733" s="531"/>
      <c r="I733" s="530">
        <f t="shared" ref="I733" si="1710">SUM(I734:J763)</f>
        <v>27</v>
      </c>
      <c r="J733" s="531"/>
      <c r="K733" s="170">
        <f>SUM(K734:K763)</f>
        <v>2</v>
      </c>
      <c r="L733" s="170">
        <f t="shared" ref="L733:U733" si="1711">SUM(L734:L763)</f>
        <v>80</v>
      </c>
      <c r="M733" s="170">
        <f t="shared" si="1711"/>
        <v>32</v>
      </c>
      <c r="N733" s="170">
        <f t="shared" si="1711"/>
        <v>344</v>
      </c>
      <c r="O733" s="170">
        <f t="shared" si="1711"/>
        <v>199</v>
      </c>
      <c r="P733" s="170">
        <f t="shared" si="1711"/>
        <v>121</v>
      </c>
      <c r="Q733" s="170">
        <f t="shared" si="1711"/>
        <v>54</v>
      </c>
      <c r="R733" s="170">
        <f t="shared" si="1711"/>
        <v>0</v>
      </c>
      <c r="S733" s="170">
        <f t="shared" si="1711"/>
        <v>0</v>
      </c>
      <c r="T733" s="170">
        <f t="shared" si="1711"/>
        <v>30</v>
      </c>
      <c r="U733" s="170">
        <f t="shared" si="1711"/>
        <v>27</v>
      </c>
      <c r="V733" s="535" t="str">
        <f t="shared" si="1236"/>
        <v>60.Ховд аймаг дахь "Хөгжил" политехник коллеж</v>
      </c>
      <c r="W733" s="536"/>
      <c r="X733" s="536"/>
      <c r="Y733" s="537"/>
      <c r="Z733" s="256">
        <f t="shared" si="1701"/>
        <v>717</v>
      </c>
      <c r="AA733" s="170">
        <f t="shared" ref="AA733" si="1712">SUM(AA734:AA763)</f>
        <v>0</v>
      </c>
      <c r="AB733" s="170">
        <f t="shared" ref="AB733" si="1713">SUM(AB734:AB763)</f>
        <v>0</v>
      </c>
      <c r="AC733" s="170">
        <f t="shared" ref="AC733" si="1714">SUM(AC734:AC763)</f>
        <v>171</v>
      </c>
      <c r="AD733" s="170">
        <f t="shared" ref="AD733" si="1715">SUM(AD734:AD763)</f>
        <v>75</v>
      </c>
      <c r="AE733" s="170">
        <f t="shared" ref="AE733" si="1716">SUM(AE734:AE763)</f>
        <v>20</v>
      </c>
      <c r="AF733" s="170">
        <f t="shared" ref="AF733" si="1717">SUM(AF734:AF763)</f>
        <v>3</v>
      </c>
      <c r="AG733" s="170">
        <f t="shared" ref="AG733" si="1718">SUM(AG734:AG763)</f>
        <v>133</v>
      </c>
      <c r="AH733" s="170">
        <f t="shared" ref="AH733" si="1719">SUM(AH734:AH763)</f>
        <v>55</v>
      </c>
      <c r="AI733" s="170">
        <f t="shared" ref="AI733" si="1720">SUM(AI734:AI763)</f>
        <v>18</v>
      </c>
      <c r="AJ733" s="170">
        <f t="shared" ref="AJ733" si="1721">SUM(AJ734:AJ763)</f>
        <v>17</v>
      </c>
      <c r="AK733" s="170">
        <f t="shared" ref="AK733" si="1722">SUM(AK734:AK763)</f>
        <v>55</v>
      </c>
      <c r="AL733" s="170">
        <f t="shared" ref="AL733" si="1723">SUM(AL734:AL763)</f>
        <v>25</v>
      </c>
      <c r="AM733" s="170">
        <f t="shared" ref="AM733" si="1724">SUM(AM734:AM763)</f>
        <v>32</v>
      </c>
      <c r="AN733" s="170">
        <f t="shared" ref="AN733" si="1725">SUM(AN734:AN763)</f>
        <v>15</v>
      </c>
      <c r="AO733" s="170">
        <f t="shared" ref="AO733" si="1726">SUM(AO734:AO763)</f>
        <v>23</v>
      </c>
      <c r="AP733" s="211">
        <f t="shared" ref="AP733" si="1727">SUM(AP734:AP763)</f>
        <v>10</v>
      </c>
    </row>
    <row r="734" spans="1:42" s="92" customFormat="1">
      <c r="A734" s="154" t="s">
        <v>166</v>
      </c>
      <c r="B734" s="432" t="s">
        <v>171</v>
      </c>
      <c r="C734" s="432"/>
      <c r="D734" s="218">
        <f t="shared" si="1702"/>
        <v>718</v>
      </c>
      <c r="E734" s="504">
        <f t="shared" ref="E734:E735" si="1728">+I734+L734+N734+P734+R734+T734+AA734</f>
        <v>51</v>
      </c>
      <c r="F734" s="505"/>
      <c r="G734" s="504">
        <f t="shared" ref="G734:G735" si="1729">+K734+M734+O734+Q734+S734+U734+AB734</f>
        <v>11</v>
      </c>
      <c r="H734" s="505"/>
      <c r="I734" s="494"/>
      <c r="J734" s="495"/>
      <c r="K734" s="129"/>
      <c r="L734" s="129">
        <v>51</v>
      </c>
      <c r="M734" s="129">
        <v>11</v>
      </c>
      <c r="N734" s="129"/>
      <c r="O734" s="129"/>
      <c r="P734" s="129"/>
      <c r="Q734" s="129"/>
      <c r="R734" s="129"/>
      <c r="S734" s="129"/>
      <c r="T734" s="129"/>
      <c r="U734" s="129"/>
      <c r="V734" s="123" t="str">
        <f>+A734</f>
        <v>AH3240-17</v>
      </c>
      <c r="W734" s="432" t="str">
        <f>+B734</f>
        <v>Малын бага эмч</v>
      </c>
      <c r="X734" s="432"/>
      <c r="Y734" s="432"/>
      <c r="Z734" s="184">
        <f t="shared" si="1701"/>
        <v>718</v>
      </c>
      <c r="AA734" s="135"/>
      <c r="AB734" s="135"/>
      <c r="AC734" s="45">
        <f t="shared" ref="AC734:AC745" si="1730">+AE734+AG734+AI734</f>
        <v>1</v>
      </c>
      <c r="AD734" s="45">
        <f t="shared" ref="AD734:AD745" si="1731">+AF734+AH734+AJ734</f>
        <v>1</v>
      </c>
      <c r="AE734" s="129">
        <v>1</v>
      </c>
      <c r="AF734" s="129">
        <v>1</v>
      </c>
      <c r="AG734" s="129"/>
      <c r="AH734" s="129"/>
      <c r="AI734" s="129"/>
      <c r="AJ734" s="129"/>
      <c r="AK734" s="86">
        <f t="shared" ref="AK734:AK745" si="1732">+AM734+AO734</f>
        <v>4</v>
      </c>
      <c r="AL734" s="86">
        <f t="shared" ref="AL734:AL745" si="1733">+AN734+AP734</f>
        <v>1</v>
      </c>
      <c r="AM734" s="10"/>
      <c r="AN734" s="10"/>
      <c r="AO734" s="10">
        <v>4</v>
      </c>
      <c r="AP734" s="224">
        <v>1</v>
      </c>
    </row>
    <row r="735" spans="1:42" s="92" customFormat="1">
      <c r="A735" s="154" t="s">
        <v>200</v>
      </c>
      <c r="B735" s="432" t="s">
        <v>201</v>
      </c>
      <c r="C735" s="432"/>
      <c r="D735" s="218">
        <f t="shared" si="1702"/>
        <v>719</v>
      </c>
      <c r="E735" s="504">
        <f t="shared" si="1728"/>
        <v>11</v>
      </c>
      <c r="F735" s="505"/>
      <c r="G735" s="504">
        <f t="shared" si="1729"/>
        <v>8</v>
      </c>
      <c r="H735" s="505"/>
      <c r="I735" s="494"/>
      <c r="J735" s="495"/>
      <c r="K735" s="129"/>
      <c r="L735" s="129">
        <v>11</v>
      </c>
      <c r="M735" s="129">
        <v>8</v>
      </c>
      <c r="N735" s="129"/>
      <c r="O735" s="129"/>
      <c r="P735" s="129"/>
      <c r="Q735" s="129"/>
      <c r="R735" s="129"/>
      <c r="S735" s="129"/>
      <c r="T735" s="129"/>
      <c r="U735" s="129"/>
      <c r="V735" s="123" t="str">
        <f t="shared" ref="V735:V763" si="1734">+A735</f>
        <v>AH3240-16</v>
      </c>
      <c r="W735" s="432" t="str">
        <f t="shared" ref="W735:W763" si="1735">+B735</f>
        <v>Зоотехникч</v>
      </c>
      <c r="X735" s="432"/>
      <c r="Y735" s="432"/>
      <c r="Z735" s="184">
        <f t="shared" si="1701"/>
        <v>719</v>
      </c>
      <c r="AA735" s="135"/>
      <c r="AB735" s="135"/>
      <c r="AC735" s="45">
        <f t="shared" si="1730"/>
        <v>0</v>
      </c>
      <c r="AD735" s="45">
        <f t="shared" si="1731"/>
        <v>0</v>
      </c>
      <c r="AE735" s="129"/>
      <c r="AF735" s="129"/>
      <c r="AG735" s="129"/>
      <c r="AH735" s="129"/>
      <c r="AI735" s="129"/>
      <c r="AJ735" s="129"/>
      <c r="AK735" s="86">
        <f t="shared" si="1732"/>
        <v>5</v>
      </c>
      <c r="AL735" s="86">
        <f t="shared" si="1733"/>
        <v>2</v>
      </c>
      <c r="AM735" s="10"/>
      <c r="AN735" s="10"/>
      <c r="AO735" s="10">
        <v>5</v>
      </c>
      <c r="AP735" s="224">
        <v>2</v>
      </c>
    </row>
    <row r="736" spans="1:42" s="92" customFormat="1">
      <c r="A736" s="154" t="s">
        <v>202</v>
      </c>
      <c r="B736" s="432" t="s">
        <v>203</v>
      </c>
      <c r="C736" s="432"/>
      <c r="D736" s="218">
        <f t="shared" si="1702"/>
        <v>720</v>
      </c>
      <c r="E736" s="504">
        <f t="shared" ref="E736:E763" si="1736">+I736+L736+N736+P736+R736+T736+AA736</f>
        <v>8</v>
      </c>
      <c r="F736" s="505"/>
      <c r="G736" s="504">
        <f t="shared" ref="G736:G763" si="1737">+K736+M736+O736+Q736+S736+U736+AB736</f>
        <v>3</v>
      </c>
      <c r="H736" s="505"/>
      <c r="I736" s="494"/>
      <c r="J736" s="495"/>
      <c r="K736" s="129"/>
      <c r="L736" s="129">
        <v>8</v>
      </c>
      <c r="M736" s="129">
        <v>3</v>
      </c>
      <c r="N736" s="129"/>
      <c r="O736" s="129"/>
      <c r="P736" s="129"/>
      <c r="Q736" s="129"/>
      <c r="R736" s="129"/>
      <c r="S736" s="129"/>
      <c r="T736" s="129"/>
      <c r="U736" s="129"/>
      <c r="V736" s="123" t="str">
        <f t="shared" si="1734"/>
        <v>AF3142-13</v>
      </c>
      <c r="W736" s="432" t="str">
        <f t="shared" si="1735"/>
        <v>Агротехникч</v>
      </c>
      <c r="X736" s="432"/>
      <c r="Y736" s="432"/>
      <c r="Z736" s="184">
        <f t="shared" si="1701"/>
        <v>720</v>
      </c>
      <c r="AA736" s="135"/>
      <c r="AB736" s="135"/>
      <c r="AC736" s="45">
        <f t="shared" si="1730"/>
        <v>2</v>
      </c>
      <c r="AD736" s="45">
        <f t="shared" si="1731"/>
        <v>0</v>
      </c>
      <c r="AE736" s="129">
        <v>2</v>
      </c>
      <c r="AF736" s="129">
        <v>0</v>
      </c>
      <c r="AG736" s="129"/>
      <c r="AH736" s="129"/>
      <c r="AI736" s="129"/>
      <c r="AJ736" s="129"/>
      <c r="AK736" s="86">
        <f t="shared" si="1732"/>
        <v>0</v>
      </c>
      <c r="AL736" s="86">
        <f t="shared" si="1733"/>
        <v>0</v>
      </c>
      <c r="AM736" s="10"/>
      <c r="AN736" s="10"/>
      <c r="AO736" s="10"/>
      <c r="AP736" s="224"/>
    </row>
    <row r="737" spans="1:42" s="92" customFormat="1" ht="12.75" customHeight="1">
      <c r="A737" s="245" t="s">
        <v>204</v>
      </c>
      <c r="B737" s="506" t="s">
        <v>385</v>
      </c>
      <c r="C737" s="507"/>
      <c r="D737" s="218">
        <f t="shared" si="1702"/>
        <v>721</v>
      </c>
      <c r="E737" s="504">
        <f t="shared" si="1736"/>
        <v>10</v>
      </c>
      <c r="F737" s="505"/>
      <c r="G737" s="504">
        <f t="shared" si="1737"/>
        <v>10</v>
      </c>
      <c r="H737" s="505"/>
      <c r="I737" s="494"/>
      <c r="J737" s="495"/>
      <c r="K737" s="129"/>
      <c r="L737" s="129">
        <v>10</v>
      </c>
      <c r="M737" s="129">
        <v>10</v>
      </c>
      <c r="N737" s="129"/>
      <c r="O737" s="129"/>
      <c r="P737" s="129"/>
      <c r="Q737" s="129"/>
      <c r="R737" s="129"/>
      <c r="S737" s="129"/>
      <c r="T737" s="129"/>
      <c r="U737" s="129"/>
      <c r="V737" s="123" t="str">
        <f t="shared" si="1734"/>
        <v>IF3434-14</v>
      </c>
      <c r="W737" s="432" t="str">
        <f t="shared" si="1735"/>
        <v>Хоол үйлдвэрлэл, үйлчилгээний техник- технологич</v>
      </c>
      <c r="X737" s="432"/>
      <c r="Y737" s="432"/>
      <c r="Z737" s="184">
        <f t="shared" si="1701"/>
        <v>721</v>
      </c>
      <c r="AA737" s="135"/>
      <c r="AB737" s="135"/>
      <c r="AC737" s="45">
        <f t="shared" si="1730"/>
        <v>1</v>
      </c>
      <c r="AD737" s="45">
        <f t="shared" si="1731"/>
        <v>1</v>
      </c>
      <c r="AE737" s="129">
        <v>1</v>
      </c>
      <c r="AF737" s="129">
        <v>1</v>
      </c>
      <c r="AG737" s="129"/>
      <c r="AH737" s="129"/>
      <c r="AI737" s="129"/>
      <c r="AJ737" s="129"/>
      <c r="AK737" s="86">
        <f t="shared" si="1732"/>
        <v>0</v>
      </c>
      <c r="AL737" s="86">
        <f t="shared" si="1733"/>
        <v>0</v>
      </c>
      <c r="AM737" s="10"/>
      <c r="AN737" s="10"/>
      <c r="AO737" s="10"/>
      <c r="AP737" s="224"/>
    </row>
    <row r="738" spans="1:42" s="92" customFormat="1">
      <c r="A738" s="107" t="s">
        <v>205</v>
      </c>
      <c r="B738" s="513" t="s">
        <v>206</v>
      </c>
      <c r="C738" s="514"/>
      <c r="D738" s="218">
        <f t="shared" si="1702"/>
        <v>722</v>
      </c>
      <c r="E738" s="504">
        <f t="shared" si="1736"/>
        <v>12</v>
      </c>
      <c r="F738" s="505"/>
      <c r="G738" s="504">
        <f t="shared" si="1737"/>
        <v>2</v>
      </c>
      <c r="H738" s="505"/>
      <c r="I738" s="494">
        <v>12</v>
      </c>
      <c r="J738" s="495"/>
      <c r="K738" s="129">
        <v>2</v>
      </c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3" t="str">
        <f t="shared" si="1734"/>
        <v>CF3112-11</v>
      </c>
      <c r="W738" s="432" t="str">
        <f t="shared" si="1735"/>
        <v>Иргэний барилгын техникч</v>
      </c>
      <c r="X738" s="432"/>
      <c r="Y738" s="432"/>
      <c r="Z738" s="184">
        <f t="shared" si="1701"/>
        <v>722</v>
      </c>
      <c r="AA738" s="135"/>
      <c r="AB738" s="135"/>
      <c r="AC738" s="45">
        <f t="shared" si="1730"/>
        <v>9</v>
      </c>
      <c r="AD738" s="45">
        <f t="shared" si="1731"/>
        <v>1</v>
      </c>
      <c r="AE738" s="129">
        <v>9</v>
      </c>
      <c r="AF738" s="129">
        <v>1</v>
      </c>
      <c r="AG738" s="129"/>
      <c r="AH738" s="129"/>
      <c r="AI738" s="129"/>
      <c r="AJ738" s="129"/>
      <c r="AK738" s="86">
        <f t="shared" si="1732"/>
        <v>0</v>
      </c>
      <c r="AL738" s="86">
        <f t="shared" si="1733"/>
        <v>0</v>
      </c>
      <c r="AM738" s="10"/>
      <c r="AN738" s="10"/>
      <c r="AO738" s="10"/>
      <c r="AP738" s="224"/>
    </row>
    <row r="739" spans="1:42" s="92" customFormat="1">
      <c r="A739" s="154" t="s">
        <v>207</v>
      </c>
      <c r="B739" s="432" t="s">
        <v>260</v>
      </c>
      <c r="C739" s="432"/>
      <c r="D739" s="218">
        <f t="shared" si="1702"/>
        <v>723</v>
      </c>
      <c r="E739" s="504">
        <f t="shared" si="1736"/>
        <v>15</v>
      </c>
      <c r="F739" s="505"/>
      <c r="G739" s="504">
        <f t="shared" si="1737"/>
        <v>0</v>
      </c>
      <c r="H739" s="505"/>
      <c r="I739" s="494">
        <v>15</v>
      </c>
      <c r="J739" s="495"/>
      <c r="K739" s="129">
        <v>0</v>
      </c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3" t="str">
        <f t="shared" si="1734"/>
        <v>CF3115-67</v>
      </c>
      <c r="W739" s="432" t="str">
        <f t="shared" si="1735"/>
        <v>Сантехник, халаалт, агааржуулалтын төхөөрөмжийн техникч</v>
      </c>
      <c r="X739" s="432"/>
      <c r="Y739" s="432"/>
      <c r="Z739" s="184">
        <f t="shared" si="1701"/>
        <v>723</v>
      </c>
      <c r="AA739" s="135"/>
      <c r="AB739" s="135"/>
      <c r="AC739" s="45">
        <f t="shared" si="1730"/>
        <v>7</v>
      </c>
      <c r="AD739" s="45">
        <f t="shared" si="1731"/>
        <v>0</v>
      </c>
      <c r="AE739" s="129">
        <v>7</v>
      </c>
      <c r="AF739" s="129">
        <v>0</v>
      </c>
      <c r="AG739" s="129"/>
      <c r="AH739" s="129"/>
      <c r="AI739" s="129"/>
      <c r="AJ739" s="129"/>
      <c r="AK739" s="86">
        <f t="shared" si="1732"/>
        <v>0</v>
      </c>
      <c r="AL739" s="86">
        <f t="shared" si="1733"/>
        <v>0</v>
      </c>
      <c r="AM739" s="10"/>
      <c r="AN739" s="10"/>
      <c r="AO739" s="10"/>
      <c r="AP739" s="224"/>
    </row>
    <row r="740" spans="1:42" s="92" customFormat="1">
      <c r="A740" s="212" t="s">
        <v>176</v>
      </c>
      <c r="B740" s="513" t="s">
        <v>173</v>
      </c>
      <c r="C740" s="514"/>
      <c r="D740" s="218">
        <f t="shared" si="1702"/>
        <v>724</v>
      </c>
      <c r="E740" s="504">
        <f t="shared" si="1736"/>
        <v>28</v>
      </c>
      <c r="F740" s="505"/>
      <c r="G740" s="504">
        <f t="shared" si="1737"/>
        <v>0</v>
      </c>
      <c r="H740" s="505"/>
      <c r="I740" s="502"/>
      <c r="J740" s="503"/>
      <c r="K740" s="129"/>
      <c r="L740" s="129"/>
      <c r="M740" s="129"/>
      <c r="N740" s="129">
        <v>14</v>
      </c>
      <c r="O740" s="129">
        <v>0</v>
      </c>
      <c r="P740" s="129">
        <v>14</v>
      </c>
      <c r="Q740" s="129">
        <v>0</v>
      </c>
      <c r="R740" s="129"/>
      <c r="S740" s="129"/>
      <c r="T740" s="129"/>
      <c r="U740" s="129"/>
      <c r="V740" s="123" t="str">
        <f t="shared" si="1734"/>
        <v>CF7126-36</v>
      </c>
      <c r="W740" s="432" t="str">
        <f t="shared" si="1735"/>
        <v>Барилгын сантехникч</v>
      </c>
      <c r="X740" s="432"/>
      <c r="Y740" s="432"/>
      <c r="Z740" s="184">
        <f t="shared" si="1701"/>
        <v>724</v>
      </c>
      <c r="AA740" s="135"/>
      <c r="AB740" s="135"/>
      <c r="AC740" s="45">
        <f t="shared" si="1730"/>
        <v>9</v>
      </c>
      <c r="AD740" s="45">
        <f t="shared" si="1731"/>
        <v>0</v>
      </c>
      <c r="AE740" s="129"/>
      <c r="AF740" s="129"/>
      <c r="AG740" s="129">
        <v>9</v>
      </c>
      <c r="AH740" s="129">
        <v>0</v>
      </c>
      <c r="AI740" s="129"/>
      <c r="AJ740" s="129"/>
      <c r="AK740" s="86">
        <f t="shared" si="1732"/>
        <v>7</v>
      </c>
      <c r="AL740" s="86">
        <f t="shared" si="1733"/>
        <v>0</v>
      </c>
      <c r="AM740" s="10">
        <v>7</v>
      </c>
      <c r="AN740" s="10">
        <v>0</v>
      </c>
      <c r="AO740" s="10"/>
      <c r="AP740" s="224"/>
    </row>
    <row r="741" spans="1:42" s="92" customFormat="1">
      <c r="A741" s="196" t="s">
        <v>58</v>
      </c>
      <c r="B741" s="511" t="s">
        <v>208</v>
      </c>
      <c r="C741" s="512"/>
      <c r="D741" s="218">
        <f t="shared" si="1702"/>
        <v>725</v>
      </c>
      <c r="E741" s="504">
        <f t="shared" si="1736"/>
        <v>22</v>
      </c>
      <c r="F741" s="505"/>
      <c r="G741" s="504">
        <f t="shared" si="1737"/>
        <v>2</v>
      </c>
      <c r="H741" s="505"/>
      <c r="I741" s="502"/>
      <c r="J741" s="503"/>
      <c r="K741" s="129"/>
      <c r="L741" s="129"/>
      <c r="M741" s="129"/>
      <c r="N741" s="129">
        <v>12</v>
      </c>
      <c r="O741" s="129">
        <v>2</v>
      </c>
      <c r="P741" s="129">
        <v>10</v>
      </c>
      <c r="Q741" s="129">
        <v>0</v>
      </c>
      <c r="R741" s="129"/>
      <c r="S741" s="129"/>
      <c r="T741" s="129"/>
      <c r="U741" s="129"/>
      <c r="V741" s="123" t="str">
        <f t="shared" si="1734"/>
        <v>CF7112-19</v>
      </c>
      <c r="W741" s="432" t="str">
        <f t="shared" si="1735"/>
        <v>Барилгын өрөг угсрагч</v>
      </c>
      <c r="X741" s="432"/>
      <c r="Y741" s="432"/>
      <c r="Z741" s="184">
        <f t="shared" si="1701"/>
        <v>725</v>
      </c>
      <c r="AA741" s="135"/>
      <c r="AB741" s="135"/>
      <c r="AC741" s="45">
        <f t="shared" si="1730"/>
        <v>4</v>
      </c>
      <c r="AD741" s="45">
        <f t="shared" si="1731"/>
        <v>0</v>
      </c>
      <c r="AE741" s="129"/>
      <c r="AF741" s="129"/>
      <c r="AG741" s="129">
        <v>4</v>
      </c>
      <c r="AH741" s="129">
        <v>0</v>
      </c>
      <c r="AI741" s="129"/>
      <c r="AJ741" s="129"/>
      <c r="AK741" s="86">
        <f t="shared" si="1732"/>
        <v>0</v>
      </c>
      <c r="AL741" s="86">
        <f t="shared" si="1733"/>
        <v>0</v>
      </c>
      <c r="AM741" s="10"/>
      <c r="AN741" s="10"/>
      <c r="AO741" s="10"/>
      <c r="AP741" s="224"/>
    </row>
    <row r="742" spans="1:42" s="92" customFormat="1">
      <c r="A742" s="196" t="s">
        <v>55</v>
      </c>
      <c r="B742" s="511" t="s">
        <v>175</v>
      </c>
      <c r="C742" s="512"/>
      <c r="D742" s="218">
        <f t="shared" si="1702"/>
        <v>726</v>
      </c>
      <c r="E742" s="504">
        <f t="shared" si="1736"/>
        <v>25</v>
      </c>
      <c r="F742" s="505"/>
      <c r="G742" s="504">
        <f t="shared" si="1737"/>
        <v>12</v>
      </c>
      <c r="H742" s="505"/>
      <c r="I742" s="502"/>
      <c r="J742" s="503"/>
      <c r="K742" s="129"/>
      <c r="L742" s="129"/>
      <c r="M742" s="129"/>
      <c r="N742" s="129">
        <v>13</v>
      </c>
      <c r="O742" s="129">
        <v>8</v>
      </c>
      <c r="P742" s="129">
        <v>12</v>
      </c>
      <c r="Q742" s="129">
        <v>4</v>
      </c>
      <c r="R742" s="129"/>
      <c r="S742" s="129"/>
      <c r="T742" s="129"/>
      <c r="U742" s="129"/>
      <c r="V742" s="123" t="str">
        <f t="shared" si="1734"/>
        <v>CF7123-20</v>
      </c>
      <c r="W742" s="432" t="str">
        <f t="shared" si="1735"/>
        <v>Барилгын засал-чимэглэлчин</v>
      </c>
      <c r="X742" s="432"/>
      <c r="Y742" s="432"/>
      <c r="Z742" s="184">
        <f t="shared" si="1701"/>
        <v>726</v>
      </c>
      <c r="AA742" s="135"/>
      <c r="AB742" s="135"/>
      <c r="AC742" s="45">
        <f t="shared" si="1730"/>
        <v>12</v>
      </c>
      <c r="AD742" s="45">
        <f t="shared" si="1731"/>
        <v>9</v>
      </c>
      <c r="AE742" s="129"/>
      <c r="AF742" s="129"/>
      <c r="AG742" s="129">
        <v>12</v>
      </c>
      <c r="AH742" s="129">
        <v>9</v>
      </c>
      <c r="AI742" s="129"/>
      <c r="AJ742" s="129"/>
      <c r="AK742" s="86">
        <f t="shared" si="1732"/>
        <v>2</v>
      </c>
      <c r="AL742" s="86">
        <f t="shared" si="1733"/>
        <v>1</v>
      </c>
      <c r="AM742" s="10">
        <v>2</v>
      </c>
      <c r="AN742" s="10">
        <v>1</v>
      </c>
      <c r="AO742" s="10"/>
      <c r="AP742" s="224"/>
    </row>
    <row r="743" spans="1:42" s="92" customFormat="1">
      <c r="A743" s="196" t="s">
        <v>163</v>
      </c>
      <c r="B743" s="511" t="s">
        <v>53</v>
      </c>
      <c r="C743" s="512"/>
      <c r="D743" s="218">
        <f t="shared" si="1702"/>
        <v>727</v>
      </c>
      <c r="E743" s="504">
        <f t="shared" si="1736"/>
        <v>24</v>
      </c>
      <c r="F743" s="505"/>
      <c r="G743" s="504">
        <f t="shared" si="1737"/>
        <v>0</v>
      </c>
      <c r="H743" s="505"/>
      <c r="I743" s="502"/>
      <c r="J743" s="503"/>
      <c r="K743" s="129"/>
      <c r="L743" s="129"/>
      <c r="M743" s="129"/>
      <c r="N743" s="129">
        <v>17</v>
      </c>
      <c r="O743" s="129">
        <v>0</v>
      </c>
      <c r="P743" s="129">
        <v>7</v>
      </c>
      <c r="Q743" s="129">
        <v>0</v>
      </c>
      <c r="R743" s="129"/>
      <c r="S743" s="129"/>
      <c r="T743" s="129"/>
      <c r="U743" s="129"/>
      <c r="V743" s="123" t="str">
        <f t="shared" si="1734"/>
        <v>IM7212-14</v>
      </c>
      <c r="W743" s="432" t="str">
        <f t="shared" si="1735"/>
        <v>Гагнуурчин</v>
      </c>
      <c r="X743" s="432"/>
      <c r="Y743" s="432"/>
      <c r="Z743" s="184">
        <f t="shared" si="1701"/>
        <v>727</v>
      </c>
      <c r="AA743" s="135"/>
      <c r="AB743" s="135"/>
      <c r="AC743" s="45">
        <f t="shared" si="1730"/>
        <v>11</v>
      </c>
      <c r="AD743" s="45">
        <f t="shared" si="1731"/>
        <v>0</v>
      </c>
      <c r="AE743" s="129"/>
      <c r="AF743" s="129"/>
      <c r="AG743" s="129">
        <v>11</v>
      </c>
      <c r="AH743" s="129">
        <v>0</v>
      </c>
      <c r="AI743" s="129"/>
      <c r="AJ743" s="129"/>
      <c r="AK743" s="86">
        <f t="shared" si="1732"/>
        <v>1</v>
      </c>
      <c r="AL743" s="86">
        <f t="shared" si="1733"/>
        <v>0</v>
      </c>
      <c r="AM743" s="10">
        <v>1</v>
      </c>
      <c r="AN743" s="10">
        <v>0</v>
      </c>
      <c r="AO743" s="10"/>
      <c r="AP743" s="224"/>
    </row>
    <row r="744" spans="1:42" s="92" customFormat="1">
      <c r="A744" s="196" t="s">
        <v>185</v>
      </c>
      <c r="B744" s="511" t="s">
        <v>51</v>
      </c>
      <c r="C744" s="512"/>
      <c r="D744" s="218">
        <f t="shared" si="1702"/>
        <v>728</v>
      </c>
      <c r="E744" s="504">
        <f t="shared" si="1736"/>
        <v>28</v>
      </c>
      <c r="F744" s="505"/>
      <c r="G744" s="504">
        <f t="shared" si="1737"/>
        <v>22</v>
      </c>
      <c r="H744" s="505"/>
      <c r="I744" s="502"/>
      <c r="J744" s="503"/>
      <c r="K744" s="129"/>
      <c r="L744" s="129"/>
      <c r="M744" s="129"/>
      <c r="N744" s="129">
        <v>18</v>
      </c>
      <c r="O744" s="129">
        <v>13</v>
      </c>
      <c r="P744" s="129">
        <v>10</v>
      </c>
      <c r="Q744" s="129">
        <v>9</v>
      </c>
      <c r="R744" s="129"/>
      <c r="S744" s="129"/>
      <c r="T744" s="129"/>
      <c r="U744" s="129"/>
      <c r="V744" s="123" t="str">
        <f t="shared" si="1734"/>
        <v>IF5120-11</v>
      </c>
      <c r="W744" s="432" t="str">
        <f t="shared" si="1735"/>
        <v>Тогооч</v>
      </c>
      <c r="X744" s="432"/>
      <c r="Y744" s="432"/>
      <c r="Z744" s="184">
        <f t="shared" si="1701"/>
        <v>728</v>
      </c>
      <c r="AA744" s="135"/>
      <c r="AB744" s="135"/>
      <c r="AC744" s="45">
        <f t="shared" si="1730"/>
        <v>9</v>
      </c>
      <c r="AD744" s="45">
        <f t="shared" si="1731"/>
        <v>6</v>
      </c>
      <c r="AE744" s="129"/>
      <c r="AF744" s="129"/>
      <c r="AG744" s="129">
        <v>9</v>
      </c>
      <c r="AH744" s="129">
        <v>6</v>
      </c>
      <c r="AI744" s="129"/>
      <c r="AJ744" s="129"/>
      <c r="AK744" s="86">
        <f t="shared" si="1732"/>
        <v>0</v>
      </c>
      <c r="AL744" s="86">
        <f t="shared" si="1733"/>
        <v>0</v>
      </c>
      <c r="AM744" s="10"/>
      <c r="AN744" s="10"/>
      <c r="AO744" s="10"/>
      <c r="AP744" s="224"/>
    </row>
    <row r="745" spans="1:42" s="92" customFormat="1">
      <c r="A745" s="196" t="s">
        <v>182</v>
      </c>
      <c r="B745" s="511" t="s">
        <v>179</v>
      </c>
      <c r="C745" s="512"/>
      <c r="D745" s="218">
        <f t="shared" si="1702"/>
        <v>729</v>
      </c>
      <c r="E745" s="504">
        <f t="shared" si="1736"/>
        <v>34</v>
      </c>
      <c r="F745" s="505"/>
      <c r="G745" s="504">
        <f t="shared" si="1737"/>
        <v>28</v>
      </c>
      <c r="H745" s="505"/>
      <c r="I745" s="502"/>
      <c r="J745" s="503"/>
      <c r="K745" s="129"/>
      <c r="L745" s="129"/>
      <c r="M745" s="129"/>
      <c r="N745" s="129">
        <v>19</v>
      </c>
      <c r="O745" s="129">
        <v>16</v>
      </c>
      <c r="P745" s="129">
        <v>15</v>
      </c>
      <c r="Q745" s="129">
        <v>12</v>
      </c>
      <c r="R745" s="129"/>
      <c r="S745" s="129"/>
      <c r="T745" s="129"/>
      <c r="U745" s="129"/>
      <c r="V745" s="123" t="str">
        <f t="shared" si="1734"/>
        <v>SO5141-11</v>
      </c>
      <c r="W745" s="432" t="str">
        <f t="shared" si="1735"/>
        <v>Үсчин</v>
      </c>
      <c r="X745" s="432"/>
      <c r="Y745" s="432"/>
      <c r="Z745" s="184">
        <f t="shared" si="1701"/>
        <v>729</v>
      </c>
      <c r="AA745" s="135"/>
      <c r="AB745" s="135"/>
      <c r="AC745" s="45">
        <f t="shared" si="1730"/>
        <v>4</v>
      </c>
      <c r="AD745" s="45">
        <f t="shared" si="1731"/>
        <v>3</v>
      </c>
      <c r="AE745" s="129"/>
      <c r="AF745" s="129"/>
      <c r="AG745" s="129">
        <v>4</v>
      </c>
      <c r="AH745" s="129">
        <v>3</v>
      </c>
      <c r="AI745" s="129"/>
      <c r="AJ745" s="129"/>
      <c r="AK745" s="86">
        <f t="shared" si="1732"/>
        <v>4</v>
      </c>
      <c r="AL745" s="86">
        <f t="shared" si="1733"/>
        <v>2</v>
      </c>
      <c r="AM745" s="10"/>
      <c r="AN745" s="10"/>
      <c r="AO745" s="10">
        <v>4</v>
      </c>
      <c r="AP745" s="224">
        <v>2</v>
      </c>
    </row>
    <row r="746" spans="1:42" s="92" customFormat="1">
      <c r="A746" s="176" t="s">
        <v>209</v>
      </c>
      <c r="B746" s="455" t="s">
        <v>210</v>
      </c>
      <c r="C746" s="456"/>
      <c r="D746" s="218">
        <f t="shared" si="1702"/>
        <v>730</v>
      </c>
      <c r="E746" s="504">
        <f t="shared" si="1736"/>
        <v>13</v>
      </c>
      <c r="F746" s="505"/>
      <c r="G746" s="504">
        <f t="shared" si="1737"/>
        <v>0</v>
      </c>
      <c r="H746" s="505"/>
      <c r="I746" s="502"/>
      <c r="J746" s="503"/>
      <c r="K746" s="129"/>
      <c r="L746" s="129"/>
      <c r="M746" s="129"/>
      <c r="N746" s="129"/>
      <c r="O746" s="129"/>
      <c r="P746" s="129">
        <v>13</v>
      </c>
      <c r="Q746" s="129">
        <v>0</v>
      </c>
      <c r="R746" s="129"/>
      <c r="S746" s="129"/>
      <c r="T746" s="129"/>
      <c r="U746" s="129"/>
      <c r="V746" s="123" t="str">
        <f t="shared" si="1734"/>
        <v>SO8212-19</v>
      </c>
      <c r="W746" s="432" t="str">
        <f t="shared" si="1735"/>
        <v>Гэр ахуйн цахилгаан тоног төхөөрөмжийн засварчин</v>
      </c>
      <c r="X746" s="432"/>
      <c r="Y746" s="432"/>
      <c r="Z746" s="184">
        <f t="shared" si="1701"/>
        <v>730</v>
      </c>
      <c r="AA746" s="135"/>
      <c r="AB746" s="135"/>
      <c r="AC746" s="45">
        <f t="shared" ref="AC746:AC763" si="1738">+AE746+AG746+AI746</f>
        <v>1</v>
      </c>
      <c r="AD746" s="45">
        <f t="shared" ref="AD746:AD763" si="1739">+AF746+AH746+AJ746</f>
        <v>0</v>
      </c>
      <c r="AE746" s="129"/>
      <c r="AF746" s="129"/>
      <c r="AG746" s="129">
        <v>1</v>
      </c>
      <c r="AH746" s="129">
        <v>0</v>
      </c>
      <c r="AI746" s="129"/>
      <c r="AJ746" s="129"/>
      <c r="AK746" s="86">
        <f t="shared" ref="AK746:AK763" si="1740">+AM746+AO746</f>
        <v>1</v>
      </c>
      <c r="AL746" s="86">
        <f t="shared" ref="AL746:AL763" si="1741">+AN746+AP746</f>
        <v>0</v>
      </c>
      <c r="AM746" s="10"/>
      <c r="AN746" s="10"/>
      <c r="AO746" s="10">
        <v>1</v>
      </c>
      <c r="AP746" s="224">
        <v>0</v>
      </c>
    </row>
    <row r="747" spans="1:42" s="92" customFormat="1">
      <c r="A747" s="176" t="s">
        <v>211</v>
      </c>
      <c r="B747" s="455" t="s">
        <v>212</v>
      </c>
      <c r="C747" s="456"/>
      <c r="D747" s="218">
        <f t="shared" si="1702"/>
        <v>731</v>
      </c>
      <c r="E747" s="504">
        <f t="shared" si="1736"/>
        <v>11</v>
      </c>
      <c r="F747" s="505"/>
      <c r="G747" s="504">
        <f t="shared" si="1737"/>
        <v>0</v>
      </c>
      <c r="H747" s="505"/>
      <c r="I747" s="502"/>
      <c r="J747" s="503"/>
      <c r="K747" s="129"/>
      <c r="L747" s="129"/>
      <c r="M747" s="129"/>
      <c r="N747" s="129"/>
      <c r="O747" s="129"/>
      <c r="P747" s="129">
        <v>11</v>
      </c>
      <c r="Q747" s="129">
        <v>0</v>
      </c>
      <c r="R747" s="129"/>
      <c r="S747" s="129"/>
      <c r="T747" s="129"/>
      <c r="U747" s="129"/>
      <c r="V747" s="123" t="str">
        <f t="shared" si="1734"/>
        <v>CF7115-24</v>
      </c>
      <c r="W747" s="432" t="str">
        <f t="shared" si="1735"/>
        <v>Модон эдлэлийн мужаан</v>
      </c>
      <c r="X747" s="432"/>
      <c r="Y747" s="432"/>
      <c r="Z747" s="184">
        <f t="shared" si="1701"/>
        <v>731</v>
      </c>
      <c r="AA747" s="135"/>
      <c r="AB747" s="135"/>
      <c r="AC747" s="45">
        <f t="shared" si="1738"/>
        <v>2</v>
      </c>
      <c r="AD747" s="45">
        <f t="shared" si="1739"/>
        <v>0</v>
      </c>
      <c r="AE747" s="129"/>
      <c r="AF747" s="129"/>
      <c r="AG747" s="129">
        <v>2</v>
      </c>
      <c r="AH747" s="129">
        <v>0</v>
      </c>
      <c r="AI747" s="129"/>
      <c r="AJ747" s="129"/>
      <c r="AK747" s="86">
        <f t="shared" si="1740"/>
        <v>6</v>
      </c>
      <c r="AL747" s="86">
        <f t="shared" si="1741"/>
        <v>0</v>
      </c>
      <c r="AM747" s="10">
        <v>5</v>
      </c>
      <c r="AN747" s="10">
        <v>0</v>
      </c>
      <c r="AO747" s="10">
        <v>1</v>
      </c>
      <c r="AP747" s="224">
        <v>0</v>
      </c>
    </row>
    <row r="748" spans="1:42" s="92" customFormat="1" ht="12.75" customHeight="1">
      <c r="A748" s="196" t="s">
        <v>54</v>
      </c>
      <c r="B748" s="511" t="s">
        <v>50</v>
      </c>
      <c r="C748" s="512"/>
      <c r="D748" s="218">
        <f t="shared" si="1702"/>
        <v>732</v>
      </c>
      <c r="E748" s="504">
        <f t="shared" si="1736"/>
        <v>40</v>
      </c>
      <c r="F748" s="505"/>
      <c r="G748" s="504">
        <f t="shared" si="1737"/>
        <v>40</v>
      </c>
      <c r="H748" s="505"/>
      <c r="I748" s="502"/>
      <c r="J748" s="503"/>
      <c r="K748" s="129"/>
      <c r="L748" s="129"/>
      <c r="M748" s="129"/>
      <c r="N748" s="129">
        <v>23</v>
      </c>
      <c r="O748" s="129">
        <v>23</v>
      </c>
      <c r="P748" s="129">
        <v>17</v>
      </c>
      <c r="Q748" s="129">
        <v>17</v>
      </c>
      <c r="R748" s="129"/>
      <c r="S748" s="129"/>
      <c r="T748" s="129"/>
      <c r="U748" s="129"/>
      <c r="V748" s="123" t="str">
        <f t="shared" si="1734"/>
        <v>IE7533-28</v>
      </c>
      <c r="W748" s="432" t="str">
        <f t="shared" si="1735"/>
        <v>Оёмол бүтээгдэхүүний оёдолчин</v>
      </c>
      <c r="X748" s="432"/>
      <c r="Y748" s="432"/>
      <c r="Z748" s="184">
        <f t="shared" si="1701"/>
        <v>732</v>
      </c>
      <c r="AA748" s="135"/>
      <c r="AB748" s="135"/>
      <c r="AC748" s="45">
        <f t="shared" si="1738"/>
        <v>5</v>
      </c>
      <c r="AD748" s="45">
        <f t="shared" si="1739"/>
        <v>5</v>
      </c>
      <c r="AE748" s="129"/>
      <c r="AF748" s="129"/>
      <c r="AG748" s="129">
        <v>5</v>
      </c>
      <c r="AH748" s="129">
        <v>5</v>
      </c>
      <c r="AI748" s="129"/>
      <c r="AJ748" s="129"/>
      <c r="AK748" s="86">
        <f t="shared" si="1740"/>
        <v>3</v>
      </c>
      <c r="AL748" s="86">
        <f t="shared" si="1741"/>
        <v>3</v>
      </c>
      <c r="AM748" s="10"/>
      <c r="AN748" s="10"/>
      <c r="AO748" s="10">
        <v>3</v>
      </c>
      <c r="AP748" s="224">
        <v>3</v>
      </c>
    </row>
    <row r="749" spans="1:42" s="92" customFormat="1">
      <c r="A749" s="196" t="s">
        <v>188</v>
      </c>
      <c r="B749" s="511" t="s">
        <v>189</v>
      </c>
      <c r="C749" s="512"/>
      <c r="D749" s="218">
        <f t="shared" si="1702"/>
        <v>733</v>
      </c>
      <c r="E749" s="504">
        <f t="shared" si="1736"/>
        <v>13</v>
      </c>
      <c r="F749" s="505"/>
      <c r="G749" s="504">
        <f t="shared" si="1737"/>
        <v>0</v>
      </c>
      <c r="H749" s="505"/>
      <c r="I749" s="502"/>
      <c r="J749" s="503"/>
      <c r="K749" s="129"/>
      <c r="L749" s="129"/>
      <c r="M749" s="129"/>
      <c r="N749" s="129">
        <v>13</v>
      </c>
      <c r="O749" s="129">
        <v>0</v>
      </c>
      <c r="P749" s="129"/>
      <c r="Q749" s="129"/>
      <c r="R749" s="129"/>
      <c r="S749" s="129"/>
      <c r="T749" s="129"/>
      <c r="U749" s="129"/>
      <c r="V749" s="123" t="str">
        <f t="shared" si="1734"/>
        <v>CF7411-12</v>
      </c>
      <c r="W749" s="432" t="str">
        <f t="shared" si="1735"/>
        <v>Барилгын цахилгаанчин</v>
      </c>
      <c r="X749" s="432"/>
      <c r="Y749" s="432"/>
      <c r="Z749" s="184">
        <f t="shared" si="1701"/>
        <v>733</v>
      </c>
      <c r="AA749" s="135"/>
      <c r="AB749" s="135"/>
      <c r="AC749" s="45">
        <f t="shared" si="1738"/>
        <v>5</v>
      </c>
      <c r="AD749" s="45">
        <f t="shared" si="1739"/>
        <v>0</v>
      </c>
      <c r="AE749" s="129"/>
      <c r="AF749" s="129"/>
      <c r="AG749" s="129">
        <v>5</v>
      </c>
      <c r="AH749" s="129">
        <v>0</v>
      </c>
      <c r="AI749" s="129"/>
      <c r="AJ749" s="129"/>
      <c r="AK749" s="86">
        <f t="shared" si="1740"/>
        <v>1</v>
      </c>
      <c r="AL749" s="86">
        <f t="shared" si="1741"/>
        <v>0</v>
      </c>
      <c r="AM749" s="10">
        <v>1</v>
      </c>
      <c r="AN749" s="10">
        <v>0</v>
      </c>
      <c r="AO749" s="10"/>
      <c r="AP749" s="224"/>
    </row>
    <row r="750" spans="1:42" s="92" customFormat="1" ht="12.75" customHeight="1">
      <c r="A750" s="212" t="s">
        <v>192</v>
      </c>
      <c r="B750" s="513" t="s">
        <v>193</v>
      </c>
      <c r="C750" s="514"/>
      <c r="D750" s="218">
        <f t="shared" si="1702"/>
        <v>734</v>
      </c>
      <c r="E750" s="504">
        <f t="shared" si="1736"/>
        <v>21</v>
      </c>
      <c r="F750" s="505"/>
      <c r="G750" s="504">
        <f t="shared" si="1737"/>
        <v>0</v>
      </c>
      <c r="H750" s="505"/>
      <c r="I750" s="502"/>
      <c r="J750" s="503"/>
      <c r="K750" s="129"/>
      <c r="L750" s="129"/>
      <c r="M750" s="129"/>
      <c r="N750" s="129">
        <v>21</v>
      </c>
      <c r="O750" s="129">
        <v>0</v>
      </c>
      <c r="P750" s="129"/>
      <c r="Q750" s="129"/>
      <c r="R750" s="129"/>
      <c r="S750" s="129"/>
      <c r="T750" s="129"/>
      <c r="U750" s="129"/>
      <c r="V750" s="123" t="str">
        <f t="shared" si="1734"/>
        <v>MT8111-35</v>
      </c>
      <c r="W750" s="432" t="str">
        <f t="shared" si="1735"/>
        <v>Хүнд машин механизмын оператор</v>
      </c>
      <c r="X750" s="432"/>
      <c r="Y750" s="432"/>
      <c r="Z750" s="184">
        <f t="shared" si="1701"/>
        <v>734</v>
      </c>
      <c r="AA750" s="135"/>
      <c r="AB750" s="135"/>
      <c r="AC750" s="45">
        <f t="shared" si="1738"/>
        <v>7</v>
      </c>
      <c r="AD750" s="45">
        <f t="shared" si="1739"/>
        <v>0</v>
      </c>
      <c r="AE750" s="129"/>
      <c r="AF750" s="129"/>
      <c r="AG750" s="129">
        <v>7</v>
      </c>
      <c r="AH750" s="129">
        <v>0</v>
      </c>
      <c r="AI750" s="129"/>
      <c r="AJ750" s="129"/>
      <c r="AK750" s="86">
        <f t="shared" si="1740"/>
        <v>0</v>
      </c>
      <c r="AL750" s="86">
        <f t="shared" si="1741"/>
        <v>0</v>
      </c>
      <c r="AM750" s="10"/>
      <c r="AN750" s="10"/>
      <c r="AO750" s="10"/>
      <c r="AP750" s="224"/>
    </row>
    <row r="751" spans="1:42" s="92" customFormat="1" ht="12.75" customHeight="1">
      <c r="A751" s="107" t="s">
        <v>169</v>
      </c>
      <c r="B751" s="513" t="s">
        <v>213</v>
      </c>
      <c r="C751" s="514"/>
      <c r="D751" s="218">
        <f t="shared" si="1702"/>
        <v>735</v>
      </c>
      <c r="E751" s="504">
        <f t="shared" si="1736"/>
        <v>18</v>
      </c>
      <c r="F751" s="505"/>
      <c r="G751" s="504">
        <f t="shared" si="1737"/>
        <v>16</v>
      </c>
      <c r="H751" s="505"/>
      <c r="I751" s="502"/>
      <c r="J751" s="503"/>
      <c r="K751" s="129"/>
      <c r="L751" s="129"/>
      <c r="M751" s="129"/>
      <c r="N751" s="129">
        <v>18</v>
      </c>
      <c r="O751" s="129">
        <v>16</v>
      </c>
      <c r="P751" s="129"/>
      <c r="Q751" s="129"/>
      <c r="R751" s="129"/>
      <c r="S751" s="129"/>
      <c r="T751" s="129"/>
      <c r="U751" s="129"/>
      <c r="V751" s="123" t="str">
        <f t="shared" si="1734"/>
        <v>BT4311-14</v>
      </c>
      <c r="W751" s="432" t="str">
        <f t="shared" si="1735"/>
        <v>Нягтлан бодохын бүртгэл, тооцооны ажилтан</v>
      </c>
      <c r="X751" s="432"/>
      <c r="Y751" s="432"/>
      <c r="Z751" s="184">
        <f t="shared" si="1701"/>
        <v>735</v>
      </c>
      <c r="AA751" s="135"/>
      <c r="AB751" s="135"/>
      <c r="AC751" s="45">
        <f t="shared" si="1738"/>
        <v>0</v>
      </c>
      <c r="AD751" s="45">
        <f t="shared" si="1739"/>
        <v>0</v>
      </c>
      <c r="AE751" s="129"/>
      <c r="AF751" s="129"/>
      <c r="AG751" s="129"/>
      <c r="AH751" s="129"/>
      <c r="AI751" s="129"/>
      <c r="AJ751" s="129"/>
      <c r="AK751" s="86">
        <f t="shared" si="1740"/>
        <v>15</v>
      </c>
      <c r="AL751" s="86">
        <f t="shared" si="1741"/>
        <v>14</v>
      </c>
      <c r="AM751" s="10">
        <v>15</v>
      </c>
      <c r="AN751" s="10">
        <v>14</v>
      </c>
      <c r="AO751" s="10"/>
      <c r="AP751" s="224"/>
    </row>
    <row r="752" spans="1:42" s="92" customFormat="1" ht="12.75" customHeight="1">
      <c r="A752" s="212" t="s">
        <v>160</v>
      </c>
      <c r="B752" s="513" t="s">
        <v>248</v>
      </c>
      <c r="C752" s="514"/>
      <c r="D752" s="218">
        <f t="shared" si="1702"/>
        <v>736</v>
      </c>
      <c r="E752" s="504">
        <f t="shared" si="1736"/>
        <v>18</v>
      </c>
      <c r="F752" s="505"/>
      <c r="G752" s="504">
        <f t="shared" si="1737"/>
        <v>18</v>
      </c>
      <c r="H752" s="505"/>
      <c r="I752" s="502"/>
      <c r="J752" s="503"/>
      <c r="K752" s="129"/>
      <c r="L752" s="129"/>
      <c r="M752" s="129"/>
      <c r="N752" s="129">
        <v>12</v>
      </c>
      <c r="O752" s="129">
        <v>12</v>
      </c>
      <c r="P752" s="129">
        <v>6</v>
      </c>
      <c r="Q752" s="129">
        <v>6</v>
      </c>
      <c r="R752" s="129"/>
      <c r="S752" s="129"/>
      <c r="T752" s="129"/>
      <c r="U752" s="129"/>
      <c r="V752" s="123" t="str">
        <f t="shared" si="1734"/>
        <v>IF7512-34</v>
      </c>
      <c r="W752" s="432" t="str">
        <f t="shared" si="1735"/>
        <v>Талх, нарийн боов үйлдвэрлэлийн технологийн ажилтан</v>
      </c>
      <c r="X752" s="432"/>
      <c r="Y752" s="432"/>
      <c r="Z752" s="184">
        <f t="shared" si="1701"/>
        <v>736</v>
      </c>
      <c r="AA752" s="135"/>
      <c r="AB752" s="135"/>
      <c r="AC752" s="45">
        <f t="shared" si="1738"/>
        <v>4</v>
      </c>
      <c r="AD752" s="45">
        <f t="shared" si="1739"/>
        <v>4</v>
      </c>
      <c r="AE752" s="129"/>
      <c r="AF752" s="129"/>
      <c r="AG752" s="129">
        <v>4</v>
      </c>
      <c r="AH752" s="129">
        <v>4</v>
      </c>
      <c r="AI752" s="129"/>
      <c r="AJ752" s="129"/>
      <c r="AK752" s="86">
        <f t="shared" si="1740"/>
        <v>0</v>
      </c>
      <c r="AL752" s="86">
        <f t="shared" si="1741"/>
        <v>0</v>
      </c>
      <c r="AM752" s="10"/>
      <c r="AN752" s="10"/>
      <c r="AO752" s="10"/>
      <c r="AP752" s="224"/>
    </row>
    <row r="753" spans="1:42" s="92" customFormat="1">
      <c r="A753" s="142" t="s">
        <v>214</v>
      </c>
      <c r="B753" s="455" t="s">
        <v>215</v>
      </c>
      <c r="C753" s="456"/>
      <c r="D753" s="218">
        <f t="shared" si="1702"/>
        <v>737</v>
      </c>
      <c r="E753" s="504">
        <f t="shared" si="1736"/>
        <v>20</v>
      </c>
      <c r="F753" s="505"/>
      <c r="G753" s="504">
        <f t="shared" si="1737"/>
        <v>19</v>
      </c>
      <c r="H753" s="505"/>
      <c r="I753" s="502"/>
      <c r="J753" s="503"/>
      <c r="K753" s="129"/>
      <c r="L753" s="129"/>
      <c r="M753" s="129"/>
      <c r="N753" s="129">
        <v>20</v>
      </c>
      <c r="O753" s="129">
        <v>19</v>
      </c>
      <c r="P753" s="129"/>
      <c r="Q753" s="129"/>
      <c r="R753" s="129"/>
      <c r="S753" s="129"/>
      <c r="T753" s="129"/>
      <c r="U753" s="129"/>
      <c r="V753" s="123" t="str">
        <f t="shared" si="1734"/>
        <v>ID4415-12</v>
      </c>
      <c r="W753" s="432" t="str">
        <f t="shared" si="1735"/>
        <v>Архивын ажилтан</v>
      </c>
      <c r="X753" s="432"/>
      <c r="Y753" s="432"/>
      <c r="Z753" s="184">
        <f t="shared" si="1701"/>
        <v>737</v>
      </c>
      <c r="AA753" s="135"/>
      <c r="AB753" s="135"/>
      <c r="AC753" s="45">
        <f t="shared" si="1738"/>
        <v>8</v>
      </c>
      <c r="AD753" s="45">
        <f t="shared" si="1739"/>
        <v>8</v>
      </c>
      <c r="AE753" s="129"/>
      <c r="AF753" s="129"/>
      <c r="AG753" s="129">
        <v>8</v>
      </c>
      <c r="AH753" s="129">
        <v>8</v>
      </c>
      <c r="AI753" s="129"/>
      <c r="AJ753" s="129"/>
      <c r="AK753" s="86">
        <f t="shared" si="1740"/>
        <v>0</v>
      </c>
      <c r="AL753" s="86">
        <f t="shared" si="1741"/>
        <v>0</v>
      </c>
      <c r="AM753" s="10"/>
      <c r="AN753" s="10"/>
      <c r="AO753" s="10"/>
      <c r="AP753" s="224"/>
    </row>
    <row r="754" spans="1:42" s="92" customFormat="1">
      <c r="A754" s="175" t="s">
        <v>161</v>
      </c>
      <c r="B754" s="508" t="s">
        <v>60</v>
      </c>
      <c r="C754" s="510"/>
      <c r="D754" s="218">
        <f t="shared" si="1702"/>
        <v>738</v>
      </c>
      <c r="E754" s="504">
        <f t="shared" si="1736"/>
        <v>54</v>
      </c>
      <c r="F754" s="505"/>
      <c r="G754" s="504">
        <f t="shared" si="1737"/>
        <v>51</v>
      </c>
      <c r="H754" s="505"/>
      <c r="I754" s="502"/>
      <c r="J754" s="503"/>
      <c r="K754" s="129"/>
      <c r="L754" s="129"/>
      <c r="M754" s="129"/>
      <c r="N754" s="129">
        <v>18</v>
      </c>
      <c r="O754" s="129">
        <v>18</v>
      </c>
      <c r="P754" s="129">
        <v>6</v>
      </c>
      <c r="Q754" s="129">
        <v>6</v>
      </c>
      <c r="R754" s="129"/>
      <c r="S754" s="129"/>
      <c r="T754" s="129">
        <v>30</v>
      </c>
      <c r="U754" s="129">
        <v>27</v>
      </c>
      <c r="V754" s="123" t="str">
        <f t="shared" si="1734"/>
        <v>SO5142-11</v>
      </c>
      <c r="W754" s="432" t="str">
        <f t="shared" si="1735"/>
        <v>Гоо засалч</v>
      </c>
      <c r="X754" s="432"/>
      <c r="Y754" s="432"/>
      <c r="Z754" s="184">
        <f t="shared" si="1701"/>
        <v>738</v>
      </c>
      <c r="AA754" s="135"/>
      <c r="AB754" s="135"/>
      <c r="AC754" s="45">
        <f t="shared" si="1738"/>
        <v>24</v>
      </c>
      <c r="AD754" s="45">
        <f t="shared" si="1739"/>
        <v>23</v>
      </c>
      <c r="AE754" s="129"/>
      <c r="AF754" s="129"/>
      <c r="AG754" s="129">
        <v>6</v>
      </c>
      <c r="AH754" s="129">
        <v>6</v>
      </c>
      <c r="AI754" s="129">
        <v>18</v>
      </c>
      <c r="AJ754" s="129">
        <v>17</v>
      </c>
      <c r="AK754" s="86">
        <f t="shared" si="1740"/>
        <v>2</v>
      </c>
      <c r="AL754" s="86">
        <f t="shared" si="1741"/>
        <v>2</v>
      </c>
      <c r="AM754" s="10"/>
      <c r="AN754" s="10"/>
      <c r="AO754" s="10">
        <v>2</v>
      </c>
      <c r="AP754" s="224">
        <v>2</v>
      </c>
    </row>
    <row r="755" spans="1:42" s="92" customFormat="1">
      <c r="A755" s="142" t="s">
        <v>216</v>
      </c>
      <c r="B755" s="508" t="s">
        <v>217</v>
      </c>
      <c r="C755" s="510"/>
      <c r="D755" s="218">
        <f t="shared" si="1702"/>
        <v>739</v>
      </c>
      <c r="E755" s="504">
        <f t="shared" si="1736"/>
        <v>15</v>
      </c>
      <c r="F755" s="505"/>
      <c r="G755" s="504">
        <f t="shared" si="1737"/>
        <v>15</v>
      </c>
      <c r="H755" s="505"/>
      <c r="I755" s="502"/>
      <c r="J755" s="503"/>
      <c r="K755" s="129"/>
      <c r="L755" s="129"/>
      <c r="M755" s="129"/>
      <c r="N755" s="129">
        <v>15</v>
      </c>
      <c r="O755" s="129">
        <v>15</v>
      </c>
      <c r="P755" s="129"/>
      <c r="Q755" s="129"/>
      <c r="R755" s="129"/>
      <c r="S755" s="129"/>
      <c r="T755" s="129"/>
      <c r="U755" s="129"/>
      <c r="V755" s="123" t="str">
        <f t="shared" si="1734"/>
        <v>IF7514-21</v>
      </c>
      <c r="W755" s="432" t="str">
        <f t="shared" si="1735"/>
        <v>Жимс жимсгэнэ хүнсний ногоо самар боловсруулан даршлагч үйлдвэрлэлийн технологийн ажилтан</v>
      </c>
      <c r="X755" s="432"/>
      <c r="Y755" s="432"/>
      <c r="Z755" s="184">
        <f t="shared" si="1701"/>
        <v>739</v>
      </c>
      <c r="AA755" s="135"/>
      <c r="AB755" s="135"/>
      <c r="AC755" s="45">
        <f t="shared" si="1738"/>
        <v>0</v>
      </c>
      <c r="AD755" s="45">
        <f t="shared" si="1739"/>
        <v>0</v>
      </c>
      <c r="AE755" s="129"/>
      <c r="AF755" s="129"/>
      <c r="AG755" s="129"/>
      <c r="AH755" s="129"/>
      <c r="AI755" s="129"/>
      <c r="AJ755" s="129"/>
      <c r="AK755" s="86">
        <f t="shared" si="1740"/>
        <v>0</v>
      </c>
      <c r="AL755" s="86">
        <f t="shared" si="1741"/>
        <v>0</v>
      </c>
      <c r="AM755" s="10"/>
      <c r="AN755" s="10"/>
      <c r="AO755" s="10"/>
      <c r="AP755" s="224"/>
    </row>
    <row r="756" spans="1:42" s="92" customFormat="1">
      <c r="A756" s="212" t="s">
        <v>167</v>
      </c>
      <c r="B756" s="513" t="s">
        <v>218</v>
      </c>
      <c r="C756" s="514"/>
      <c r="D756" s="218">
        <f t="shared" si="1702"/>
        <v>740</v>
      </c>
      <c r="E756" s="504">
        <f t="shared" si="1736"/>
        <v>14</v>
      </c>
      <c r="F756" s="505"/>
      <c r="G756" s="504">
        <f t="shared" si="1737"/>
        <v>7</v>
      </c>
      <c r="H756" s="505"/>
      <c r="I756" s="502"/>
      <c r="J756" s="503"/>
      <c r="K756" s="129"/>
      <c r="L756" s="129"/>
      <c r="M756" s="129"/>
      <c r="N756" s="129">
        <v>14</v>
      </c>
      <c r="O756" s="129">
        <v>7</v>
      </c>
      <c r="P756" s="129"/>
      <c r="Q756" s="129"/>
      <c r="R756" s="129"/>
      <c r="S756" s="129"/>
      <c r="T756" s="129"/>
      <c r="U756" s="129"/>
      <c r="V756" s="123" t="str">
        <f t="shared" si="1734"/>
        <v>AF6112-25</v>
      </c>
      <c r="W756" s="432" t="str">
        <f t="shared" si="1735"/>
        <v>Хүлэмжийн аж ахуйн фермер</v>
      </c>
      <c r="X756" s="432"/>
      <c r="Y756" s="432"/>
      <c r="Z756" s="184">
        <f t="shared" si="1701"/>
        <v>740</v>
      </c>
      <c r="AA756" s="135"/>
      <c r="AB756" s="135"/>
      <c r="AC756" s="45">
        <f t="shared" si="1738"/>
        <v>5</v>
      </c>
      <c r="AD756" s="45">
        <f t="shared" si="1739"/>
        <v>3</v>
      </c>
      <c r="AE756" s="129"/>
      <c r="AF756" s="129"/>
      <c r="AG756" s="129">
        <v>5</v>
      </c>
      <c r="AH756" s="129">
        <v>3</v>
      </c>
      <c r="AI756" s="129"/>
      <c r="AJ756" s="129"/>
      <c r="AK756" s="86">
        <f t="shared" si="1740"/>
        <v>0</v>
      </c>
      <c r="AL756" s="86">
        <f t="shared" si="1741"/>
        <v>0</v>
      </c>
      <c r="AM756" s="10"/>
      <c r="AN756" s="10"/>
      <c r="AO756" s="10"/>
      <c r="AP756" s="224"/>
    </row>
    <row r="757" spans="1:42" s="92" customFormat="1">
      <c r="A757" s="142" t="s">
        <v>183</v>
      </c>
      <c r="B757" s="508" t="s">
        <v>219</v>
      </c>
      <c r="C757" s="510"/>
      <c r="D757" s="218">
        <f t="shared" si="1702"/>
        <v>741</v>
      </c>
      <c r="E757" s="504">
        <f t="shared" si="1736"/>
        <v>17</v>
      </c>
      <c r="F757" s="505"/>
      <c r="G757" s="504">
        <f t="shared" si="1737"/>
        <v>0</v>
      </c>
      <c r="H757" s="505"/>
      <c r="I757" s="502"/>
      <c r="J757" s="503"/>
      <c r="K757" s="129"/>
      <c r="L757" s="129"/>
      <c r="M757" s="129"/>
      <c r="N757" s="129">
        <v>17</v>
      </c>
      <c r="O757" s="129">
        <v>0</v>
      </c>
      <c r="P757" s="129"/>
      <c r="Q757" s="129"/>
      <c r="R757" s="129"/>
      <c r="S757" s="129"/>
      <c r="T757" s="129"/>
      <c r="U757" s="129"/>
      <c r="V757" s="123" t="str">
        <f t="shared" si="1734"/>
        <v>CF7115-22</v>
      </c>
      <c r="W757" s="432" t="str">
        <f t="shared" si="1735"/>
        <v>Барилгын мужаан</v>
      </c>
      <c r="X757" s="432"/>
      <c r="Y757" s="432"/>
      <c r="Z757" s="184">
        <f t="shared" si="1701"/>
        <v>741</v>
      </c>
      <c r="AA757" s="135"/>
      <c r="AB757" s="135"/>
      <c r="AC757" s="45">
        <f t="shared" si="1738"/>
        <v>11</v>
      </c>
      <c r="AD757" s="45">
        <f t="shared" si="1739"/>
        <v>0</v>
      </c>
      <c r="AE757" s="129"/>
      <c r="AF757" s="129"/>
      <c r="AG757" s="129">
        <v>11</v>
      </c>
      <c r="AH757" s="129">
        <v>0</v>
      </c>
      <c r="AI757" s="129"/>
      <c r="AJ757" s="129"/>
      <c r="AK757" s="86">
        <f t="shared" si="1740"/>
        <v>4</v>
      </c>
      <c r="AL757" s="86">
        <f t="shared" si="1741"/>
        <v>0</v>
      </c>
      <c r="AM757" s="10">
        <v>1</v>
      </c>
      <c r="AN757" s="10">
        <v>0</v>
      </c>
      <c r="AO757" s="10">
        <v>3</v>
      </c>
      <c r="AP757" s="224">
        <v>0</v>
      </c>
    </row>
    <row r="758" spans="1:42" s="92" customFormat="1" ht="12.75" customHeight="1">
      <c r="A758" s="196" t="s">
        <v>220</v>
      </c>
      <c r="B758" s="513" t="s">
        <v>603</v>
      </c>
      <c r="C758" s="514"/>
      <c r="D758" s="218">
        <f t="shared" si="1702"/>
        <v>742</v>
      </c>
      <c r="E758" s="504">
        <f t="shared" si="1736"/>
        <v>15</v>
      </c>
      <c r="F758" s="505"/>
      <c r="G758" s="504">
        <f t="shared" si="1737"/>
        <v>14</v>
      </c>
      <c r="H758" s="505"/>
      <c r="I758" s="502"/>
      <c r="J758" s="503"/>
      <c r="K758" s="129"/>
      <c r="L758" s="129"/>
      <c r="M758" s="129"/>
      <c r="N758" s="129">
        <v>15</v>
      </c>
      <c r="O758" s="129">
        <v>14</v>
      </c>
      <c r="P758" s="129"/>
      <c r="Q758" s="129"/>
      <c r="R758" s="129"/>
      <c r="S758" s="129"/>
      <c r="T758" s="129"/>
      <c r="U758" s="129"/>
      <c r="V758" s="123" t="str">
        <f t="shared" si="1734"/>
        <v>IE8152-36</v>
      </c>
      <c r="W758" s="432" t="str">
        <f t="shared" si="1735"/>
        <v xml:space="preserve">Ноос, ноолуур боловсруулалтын технологийн ажилтан </v>
      </c>
      <c r="X758" s="432"/>
      <c r="Y758" s="432"/>
      <c r="Z758" s="184">
        <f t="shared" si="1701"/>
        <v>742</v>
      </c>
      <c r="AA758" s="135"/>
      <c r="AB758" s="135"/>
      <c r="AC758" s="45">
        <f t="shared" si="1738"/>
        <v>0</v>
      </c>
      <c r="AD758" s="45">
        <f t="shared" si="1739"/>
        <v>0</v>
      </c>
      <c r="AE758" s="129"/>
      <c r="AF758" s="129"/>
      <c r="AG758" s="129"/>
      <c r="AH758" s="129"/>
      <c r="AI758" s="129"/>
      <c r="AJ758" s="129"/>
      <c r="AK758" s="86">
        <f t="shared" si="1740"/>
        <v>0</v>
      </c>
      <c r="AL758" s="86">
        <f t="shared" si="1741"/>
        <v>0</v>
      </c>
      <c r="AM758" s="10"/>
      <c r="AN758" s="10"/>
      <c r="AO758" s="10"/>
      <c r="AP758" s="224"/>
    </row>
    <row r="759" spans="1:42" s="92" customFormat="1">
      <c r="A759" s="212" t="s">
        <v>191</v>
      </c>
      <c r="B759" s="455" t="s">
        <v>59</v>
      </c>
      <c r="C759" s="456"/>
      <c r="D759" s="218">
        <f t="shared" si="1702"/>
        <v>743</v>
      </c>
      <c r="E759" s="504">
        <f t="shared" si="1736"/>
        <v>15</v>
      </c>
      <c r="F759" s="505"/>
      <c r="G759" s="504">
        <f t="shared" si="1737"/>
        <v>6</v>
      </c>
      <c r="H759" s="505"/>
      <c r="I759" s="502"/>
      <c r="J759" s="503"/>
      <c r="K759" s="129"/>
      <c r="L759" s="129"/>
      <c r="M759" s="129"/>
      <c r="N759" s="129">
        <v>15</v>
      </c>
      <c r="O759" s="129">
        <v>6</v>
      </c>
      <c r="P759" s="129"/>
      <c r="Q759" s="129"/>
      <c r="R759" s="129"/>
      <c r="S759" s="129"/>
      <c r="T759" s="129"/>
      <c r="U759" s="129"/>
      <c r="V759" s="123" t="str">
        <f t="shared" si="1734"/>
        <v>CF7114-20</v>
      </c>
      <c r="W759" s="432" t="str">
        <f t="shared" si="1735"/>
        <v>Бетон арматурчин</v>
      </c>
      <c r="X759" s="432"/>
      <c r="Y759" s="432"/>
      <c r="Z759" s="184">
        <f t="shared" si="1701"/>
        <v>743</v>
      </c>
      <c r="AA759" s="135"/>
      <c r="AB759" s="135"/>
      <c r="AC759" s="45">
        <f t="shared" si="1738"/>
        <v>9</v>
      </c>
      <c r="AD759" s="45">
        <f t="shared" si="1739"/>
        <v>5</v>
      </c>
      <c r="AE759" s="129"/>
      <c r="AF759" s="129"/>
      <c r="AG759" s="129">
        <v>9</v>
      </c>
      <c r="AH759" s="129">
        <v>5</v>
      </c>
      <c r="AI759" s="129"/>
      <c r="AJ759" s="129"/>
      <c r="AK759" s="86">
        <f t="shared" si="1740"/>
        <v>0</v>
      </c>
      <c r="AL759" s="86">
        <f t="shared" si="1741"/>
        <v>0</v>
      </c>
      <c r="AM759" s="10"/>
      <c r="AN759" s="10"/>
      <c r="AO759" s="10"/>
      <c r="AP759" s="224"/>
    </row>
    <row r="760" spans="1:42" s="92" customFormat="1">
      <c r="A760" s="196" t="s">
        <v>221</v>
      </c>
      <c r="B760" s="511" t="s">
        <v>222</v>
      </c>
      <c r="C760" s="512"/>
      <c r="D760" s="218">
        <f t="shared" si="1702"/>
        <v>744</v>
      </c>
      <c r="E760" s="504">
        <f t="shared" si="1736"/>
        <v>10</v>
      </c>
      <c r="F760" s="505"/>
      <c r="G760" s="504">
        <f t="shared" si="1737"/>
        <v>8</v>
      </c>
      <c r="H760" s="505"/>
      <c r="I760" s="502"/>
      <c r="J760" s="503"/>
      <c r="K760" s="129"/>
      <c r="L760" s="129"/>
      <c r="M760" s="129"/>
      <c r="N760" s="129">
        <v>10</v>
      </c>
      <c r="O760" s="129">
        <v>8</v>
      </c>
      <c r="P760" s="129"/>
      <c r="Q760" s="129"/>
      <c r="R760" s="129"/>
      <c r="S760" s="129"/>
      <c r="T760" s="129"/>
      <c r="U760" s="129"/>
      <c r="V760" s="123" t="str">
        <f t="shared" si="1734"/>
        <v>AF6112-24</v>
      </c>
      <c r="W760" s="432" t="str">
        <f t="shared" si="1735"/>
        <v>Хүнсний ногооны фермер</v>
      </c>
      <c r="X760" s="432"/>
      <c r="Y760" s="432"/>
      <c r="Z760" s="184">
        <f t="shared" si="1701"/>
        <v>744</v>
      </c>
      <c r="AA760" s="135"/>
      <c r="AB760" s="135"/>
      <c r="AC760" s="45">
        <f t="shared" si="1738"/>
        <v>2</v>
      </c>
      <c r="AD760" s="45">
        <f t="shared" si="1739"/>
        <v>1</v>
      </c>
      <c r="AE760" s="129"/>
      <c r="AF760" s="129"/>
      <c r="AG760" s="129">
        <v>2</v>
      </c>
      <c r="AH760" s="129">
        <v>1</v>
      </c>
      <c r="AI760" s="129"/>
      <c r="AJ760" s="129"/>
      <c r="AK760" s="86">
        <f t="shared" si="1740"/>
        <v>0</v>
      </c>
      <c r="AL760" s="86">
        <f t="shared" si="1741"/>
        <v>0</v>
      </c>
      <c r="AM760" s="10"/>
      <c r="AN760" s="10"/>
      <c r="AO760" s="10"/>
      <c r="AP760" s="224"/>
    </row>
    <row r="761" spans="1:42" s="92" customFormat="1">
      <c r="A761" s="142" t="s">
        <v>223</v>
      </c>
      <c r="B761" s="508" t="s">
        <v>224</v>
      </c>
      <c r="C761" s="510"/>
      <c r="D761" s="218">
        <f t="shared" si="1702"/>
        <v>745</v>
      </c>
      <c r="E761" s="504">
        <f t="shared" si="1736"/>
        <v>15</v>
      </c>
      <c r="F761" s="505"/>
      <c r="G761" s="504">
        <f t="shared" si="1737"/>
        <v>1</v>
      </c>
      <c r="H761" s="505"/>
      <c r="I761" s="502"/>
      <c r="J761" s="503"/>
      <c r="K761" s="129"/>
      <c r="L761" s="129"/>
      <c r="M761" s="129"/>
      <c r="N761" s="129">
        <v>15</v>
      </c>
      <c r="O761" s="129">
        <v>1</v>
      </c>
      <c r="P761" s="129"/>
      <c r="Q761" s="129"/>
      <c r="R761" s="129"/>
      <c r="S761" s="129"/>
      <c r="T761" s="129"/>
      <c r="U761" s="129"/>
      <c r="V761" s="123" t="str">
        <f t="shared" si="1734"/>
        <v>AH6121-24</v>
      </c>
      <c r="W761" s="432" t="str">
        <f t="shared" si="1735"/>
        <v>Малчин</v>
      </c>
      <c r="X761" s="432"/>
      <c r="Y761" s="432"/>
      <c r="Z761" s="184">
        <f t="shared" si="1701"/>
        <v>745</v>
      </c>
      <c r="AA761" s="135"/>
      <c r="AB761" s="135"/>
      <c r="AC761" s="45">
        <f t="shared" si="1738"/>
        <v>15</v>
      </c>
      <c r="AD761" s="45">
        <f t="shared" si="1739"/>
        <v>1</v>
      </c>
      <c r="AE761" s="129"/>
      <c r="AF761" s="129"/>
      <c r="AG761" s="129">
        <v>15</v>
      </c>
      <c r="AH761" s="129">
        <v>1</v>
      </c>
      <c r="AI761" s="129"/>
      <c r="AJ761" s="129"/>
      <c r="AK761" s="86">
        <f t="shared" si="1740"/>
        <v>0</v>
      </c>
      <c r="AL761" s="86">
        <f t="shared" si="1741"/>
        <v>0</v>
      </c>
      <c r="AM761" s="10"/>
      <c r="AN761" s="10"/>
      <c r="AO761" s="10"/>
      <c r="AP761" s="224"/>
    </row>
    <row r="762" spans="1:42" s="92" customFormat="1">
      <c r="A762" s="196" t="s">
        <v>225</v>
      </c>
      <c r="B762" s="511" t="s">
        <v>226</v>
      </c>
      <c r="C762" s="512"/>
      <c r="D762" s="218">
        <f t="shared" si="1702"/>
        <v>746</v>
      </c>
      <c r="E762" s="504">
        <f t="shared" si="1736"/>
        <v>11</v>
      </c>
      <c r="F762" s="505"/>
      <c r="G762" s="504">
        <f t="shared" si="1737"/>
        <v>9</v>
      </c>
      <c r="H762" s="505"/>
      <c r="I762" s="502"/>
      <c r="J762" s="503"/>
      <c r="K762" s="129"/>
      <c r="L762" s="129"/>
      <c r="M762" s="129"/>
      <c r="N762" s="129">
        <v>11</v>
      </c>
      <c r="O762" s="129">
        <v>9</v>
      </c>
      <c r="P762" s="129"/>
      <c r="Q762" s="129"/>
      <c r="R762" s="129"/>
      <c r="S762" s="129"/>
      <c r="T762" s="129"/>
      <c r="U762" s="129"/>
      <c r="V762" s="123" t="str">
        <f t="shared" si="1734"/>
        <v>NF6210-21</v>
      </c>
      <c r="W762" s="432" t="str">
        <f t="shared" si="1735"/>
        <v>Ойжуулагч</v>
      </c>
      <c r="X762" s="432"/>
      <c r="Y762" s="432"/>
      <c r="Z762" s="184">
        <f t="shared" si="1701"/>
        <v>746</v>
      </c>
      <c r="AA762" s="135"/>
      <c r="AB762" s="135"/>
      <c r="AC762" s="45">
        <f t="shared" si="1738"/>
        <v>2</v>
      </c>
      <c r="AD762" s="45">
        <f t="shared" si="1739"/>
        <v>2</v>
      </c>
      <c r="AE762" s="129"/>
      <c r="AF762" s="129"/>
      <c r="AG762" s="129">
        <v>2</v>
      </c>
      <c r="AH762" s="129">
        <v>2</v>
      </c>
      <c r="AI762" s="129"/>
      <c r="AJ762" s="129"/>
      <c r="AK762" s="86">
        <f t="shared" si="1740"/>
        <v>0</v>
      </c>
      <c r="AL762" s="86">
        <f t="shared" si="1741"/>
        <v>0</v>
      </c>
      <c r="AM762" s="10"/>
      <c r="AN762" s="10"/>
      <c r="AO762" s="10"/>
      <c r="AP762" s="224"/>
    </row>
    <row r="763" spans="1:42" s="92" customFormat="1" ht="24.75" customHeight="1">
      <c r="A763" s="175" t="s">
        <v>227</v>
      </c>
      <c r="B763" s="513" t="s">
        <v>228</v>
      </c>
      <c r="C763" s="514"/>
      <c r="D763" s="218">
        <f t="shared" si="1702"/>
        <v>747</v>
      </c>
      <c r="E763" s="504">
        <f t="shared" si="1736"/>
        <v>14</v>
      </c>
      <c r="F763" s="505"/>
      <c r="G763" s="504">
        <f t="shared" si="1737"/>
        <v>12</v>
      </c>
      <c r="H763" s="505"/>
      <c r="I763" s="502"/>
      <c r="J763" s="503"/>
      <c r="K763" s="129"/>
      <c r="L763" s="129"/>
      <c r="M763" s="129"/>
      <c r="N763" s="129">
        <v>14</v>
      </c>
      <c r="O763" s="129">
        <v>12</v>
      </c>
      <c r="P763" s="129"/>
      <c r="Q763" s="129"/>
      <c r="R763" s="129"/>
      <c r="S763" s="129"/>
      <c r="T763" s="129"/>
      <c r="U763" s="129"/>
      <c r="V763" s="123" t="str">
        <f t="shared" si="1734"/>
        <v>IF5131-16</v>
      </c>
      <c r="W763" s="432" t="str">
        <f t="shared" si="1735"/>
        <v>Зочид буудал, зоогийн газрын үйлчилгээний ажилтан</v>
      </c>
      <c r="X763" s="432"/>
      <c r="Y763" s="432"/>
      <c r="Z763" s="184">
        <f t="shared" si="1701"/>
        <v>747</v>
      </c>
      <c r="AA763" s="135"/>
      <c r="AB763" s="135"/>
      <c r="AC763" s="45">
        <f t="shared" si="1738"/>
        <v>2</v>
      </c>
      <c r="AD763" s="45">
        <f t="shared" si="1739"/>
        <v>2</v>
      </c>
      <c r="AE763" s="129"/>
      <c r="AF763" s="129"/>
      <c r="AG763" s="129">
        <v>2</v>
      </c>
      <c r="AH763" s="129">
        <v>2</v>
      </c>
      <c r="AI763" s="129"/>
      <c r="AJ763" s="129"/>
      <c r="AK763" s="86">
        <f t="shared" si="1740"/>
        <v>0</v>
      </c>
      <c r="AL763" s="86">
        <f t="shared" si="1741"/>
        <v>0</v>
      </c>
      <c r="AM763" s="10"/>
      <c r="AN763" s="10"/>
      <c r="AO763" s="10"/>
      <c r="AP763" s="224"/>
    </row>
    <row r="764" spans="1:42" s="87" customFormat="1">
      <c r="A764" s="458" t="s">
        <v>122</v>
      </c>
      <c r="B764" s="534"/>
      <c r="C764" s="459"/>
      <c r="D764" s="39">
        <f t="shared" si="1702"/>
        <v>748</v>
      </c>
      <c r="E764" s="460">
        <f>+E765+E768+E789+E791+E815+E829+E844</f>
        <v>2743</v>
      </c>
      <c r="F764" s="460"/>
      <c r="G764" s="460">
        <f>+G765+G768+G789+G791+G815+G829+G844</f>
        <v>1146</v>
      </c>
      <c r="H764" s="460"/>
      <c r="I764" s="460">
        <f>+I765+I768+I789+I791+I815+I829+I844</f>
        <v>545</v>
      </c>
      <c r="J764" s="460"/>
      <c r="K764" s="169">
        <f t="shared" ref="K764:U764" si="1742">+K765+K768+K789+K791+K815+K829+K844</f>
        <v>196</v>
      </c>
      <c r="L764" s="169">
        <f t="shared" si="1742"/>
        <v>31</v>
      </c>
      <c r="M764" s="169">
        <f t="shared" si="1742"/>
        <v>14</v>
      </c>
      <c r="N764" s="169">
        <f t="shared" si="1742"/>
        <v>1003</v>
      </c>
      <c r="O764" s="169">
        <f t="shared" si="1742"/>
        <v>520</v>
      </c>
      <c r="P764" s="169">
        <f t="shared" si="1742"/>
        <v>1164</v>
      </c>
      <c r="Q764" s="169">
        <f t="shared" si="1742"/>
        <v>416</v>
      </c>
      <c r="R764" s="169">
        <f t="shared" si="1742"/>
        <v>0</v>
      </c>
      <c r="S764" s="169">
        <f t="shared" si="1742"/>
        <v>0</v>
      </c>
      <c r="T764" s="169">
        <f t="shared" si="1742"/>
        <v>0</v>
      </c>
      <c r="U764" s="169">
        <f t="shared" si="1742"/>
        <v>0</v>
      </c>
      <c r="V764" s="458" t="str">
        <f t="shared" si="1236"/>
        <v>ТӨРИЙН БУС КОЛЛЕЖ ДҮН-7</v>
      </c>
      <c r="W764" s="534"/>
      <c r="X764" s="534"/>
      <c r="Y764" s="459"/>
      <c r="Z764" s="255">
        <f t="shared" si="1701"/>
        <v>748</v>
      </c>
      <c r="AA764" s="169">
        <f t="shared" ref="AA764:AP764" si="1743">+AA765+AA768+AA789+AA791+AA815+AA829+AA844</f>
        <v>0</v>
      </c>
      <c r="AB764" s="169">
        <f t="shared" si="1743"/>
        <v>0</v>
      </c>
      <c r="AC764" s="169">
        <f t="shared" si="1743"/>
        <v>1387</v>
      </c>
      <c r="AD764" s="169">
        <f t="shared" si="1743"/>
        <v>558</v>
      </c>
      <c r="AE764" s="169">
        <f t="shared" si="1743"/>
        <v>350</v>
      </c>
      <c r="AF764" s="169">
        <f t="shared" si="1743"/>
        <v>122</v>
      </c>
      <c r="AG764" s="169">
        <f t="shared" si="1743"/>
        <v>1037</v>
      </c>
      <c r="AH764" s="169">
        <f t="shared" si="1743"/>
        <v>436</v>
      </c>
      <c r="AI764" s="169">
        <f t="shared" si="1743"/>
        <v>0</v>
      </c>
      <c r="AJ764" s="169">
        <f t="shared" si="1743"/>
        <v>0</v>
      </c>
      <c r="AK764" s="169">
        <f t="shared" si="1743"/>
        <v>363</v>
      </c>
      <c r="AL764" s="169">
        <f t="shared" si="1743"/>
        <v>143</v>
      </c>
      <c r="AM764" s="169">
        <f t="shared" si="1743"/>
        <v>194</v>
      </c>
      <c r="AN764" s="169">
        <f t="shared" si="1743"/>
        <v>73</v>
      </c>
      <c r="AO764" s="169">
        <f t="shared" si="1743"/>
        <v>169</v>
      </c>
      <c r="AP764" s="227">
        <f t="shared" si="1743"/>
        <v>70</v>
      </c>
    </row>
    <row r="765" spans="1:42" s="89" customFormat="1">
      <c r="A765" s="527" t="s">
        <v>582</v>
      </c>
      <c r="B765" s="528"/>
      <c r="C765" s="529"/>
      <c r="D765" s="250">
        <f t="shared" si="1702"/>
        <v>749</v>
      </c>
      <c r="E765" s="530">
        <f>SUM(E766:F767)</f>
        <v>10</v>
      </c>
      <c r="F765" s="531"/>
      <c r="G765" s="530">
        <f>SUM(G766:H767)</f>
        <v>6</v>
      </c>
      <c r="H765" s="531"/>
      <c r="I765" s="530">
        <f>SUM(I766:J767)</f>
        <v>0</v>
      </c>
      <c r="J765" s="531"/>
      <c r="K765" s="170">
        <f t="shared" ref="K765:U765" si="1744">SUM(K766:K767)</f>
        <v>0</v>
      </c>
      <c r="L765" s="170">
        <f t="shared" si="1744"/>
        <v>10</v>
      </c>
      <c r="M765" s="170">
        <f t="shared" si="1744"/>
        <v>6</v>
      </c>
      <c r="N765" s="170">
        <f t="shared" si="1744"/>
        <v>0</v>
      </c>
      <c r="O765" s="170">
        <f t="shared" si="1744"/>
        <v>0</v>
      </c>
      <c r="P765" s="170">
        <f t="shared" si="1744"/>
        <v>0</v>
      </c>
      <c r="Q765" s="170">
        <f t="shared" si="1744"/>
        <v>0</v>
      </c>
      <c r="R765" s="170">
        <f t="shared" si="1744"/>
        <v>0</v>
      </c>
      <c r="S765" s="170">
        <f t="shared" si="1744"/>
        <v>0</v>
      </c>
      <c r="T765" s="170">
        <f t="shared" si="1744"/>
        <v>0</v>
      </c>
      <c r="U765" s="170">
        <f t="shared" si="1744"/>
        <v>0</v>
      </c>
      <c r="V765" s="535" t="str">
        <f t="shared" si="1236"/>
        <v>61.Анима политехник коллеж</v>
      </c>
      <c r="W765" s="536"/>
      <c r="X765" s="536"/>
      <c r="Y765" s="537"/>
      <c r="Z765" s="256">
        <f t="shared" si="1701"/>
        <v>749</v>
      </c>
      <c r="AA765" s="170">
        <f t="shared" ref="AA765:AP765" si="1745">SUM(AA766:AA767)</f>
        <v>0</v>
      </c>
      <c r="AB765" s="170">
        <f t="shared" si="1745"/>
        <v>0</v>
      </c>
      <c r="AC765" s="170">
        <f t="shared" si="1745"/>
        <v>3</v>
      </c>
      <c r="AD765" s="170">
        <f t="shared" si="1745"/>
        <v>2</v>
      </c>
      <c r="AE765" s="170">
        <f t="shared" si="1745"/>
        <v>3</v>
      </c>
      <c r="AF765" s="170">
        <f t="shared" si="1745"/>
        <v>2</v>
      </c>
      <c r="AG765" s="170">
        <f t="shared" si="1745"/>
        <v>0</v>
      </c>
      <c r="AH765" s="170">
        <f t="shared" si="1745"/>
        <v>0</v>
      </c>
      <c r="AI765" s="170">
        <f t="shared" si="1745"/>
        <v>0</v>
      </c>
      <c r="AJ765" s="170">
        <f t="shared" si="1745"/>
        <v>0</v>
      </c>
      <c r="AK765" s="170">
        <f t="shared" si="1745"/>
        <v>0</v>
      </c>
      <c r="AL765" s="170">
        <f t="shared" si="1745"/>
        <v>0</v>
      </c>
      <c r="AM765" s="170">
        <f t="shared" si="1745"/>
        <v>0</v>
      </c>
      <c r="AN765" s="170">
        <f t="shared" si="1745"/>
        <v>0</v>
      </c>
      <c r="AO765" s="170">
        <f t="shared" si="1745"/>
        <v>0</v>
      </c>
      <c r="AP765" s="211">
        <f t="shared" si="1745"/>
        <v>0</v>
      </c>
    </row>
    <row r="766" spans="1:42" s="88" customFormat="1">
      <c r="A766" s="107" t="s">
        <v>451</v>
      </c>
      <c r="B766" s="137" t="s">
        <v>446</v>
      </c>
      <c r="C766" s="172"/>
      <c r="D766" s="218">
        <f t="shared" si="1702"/>
        <v>750</v>
      </c>
      <c r="E766" s="504">
        <f t="shared" ref="E766:E767" si="1746">+I766+L766+N766+P766+R766+T766+AA766</f>
        <v>8</v>
      </c>
      <c r="F766" s="505"/>
      <c r="G766" s="504">
        <f t="shared" ref="G766:G767" si="1747">+K766+M766+O766+Q766+S766+U766+AB766</f>
        <v>4</v>
      </c>
      <c r="H766" s="505"/>
      <c r="I766" s="502"/>
      <c r="J766" s="503"/>
      <c r="K766" s="141"/>
      <c r="L766" s="141">
        <v>8</v>
      </c>
      <c r="M766" s="141">
        <v>4</v>
      </c>
      <c r="N766" s="141"/>
      <c r="O766" s="141"/>
      <c r="P766" s="141"/>
      <c r="Q766" s="141"/>
      <c r="R766" s="141"/>
      <c r="S766" s="141"/>
      <c r="T766" s="141"/>
      <c r="U766" s="141"/>
      <c r="V766" s="140" t="str">
        <f>+A766</f>
        <v>АР2651-11</v>
      </c>
      <c r="W766" s="432" t="str">
        <f>+B766</f>
        <v>Зураач</v>
      </c>
      <c r="X766" s="432"/>
      <c r="Y766" s="432"/>
      <c r="Z766" s="184">
        <f t="shared" si="1701"/>
        <v>750</v>
      </c>
      <c r="AA766" s="141"/>
      <c r="AB766" s="141"/>
      <c r="AC766" s="45">
        <f t="shared" ref="AC766" si="1748">+AE766+AG766+AI766</f>
        <v>2</v>
      </c>
      <c r="AD766" s="45">
        <f t="shared" ref="AD766" si="1749">+AF766+AH766+AJ766</f>
        <v>1</v>
      </c>
      <c r="AE766" s="141">
        <v>2</v>
      </c>
      <c r="AF766" s="141">
        <v>1</v>
      </c>
      <c r="AG766" s="141"/>
      <c r="AH766" s="141"/>
      <c r="AI766" s="141"/>
      <c r="AJ766" s="141"/>
      <c r="AK766" s="86">
        <f t="shared" ref="AK766" si="1750">+AM766+AO766</f>
        <v>0</v>
      </c>
      <c r="AL766" s="86">
        <f t="shared" ref="AL766" si="1751">+AN766+AP766</f>
        <v>0</v>
      </c>
      <c r="AM766" s="42"/>
      <c r="AN766" s="42"/>
      <c r="AO766" s="42"/>
      <c r="AP766" s="258"/>
    </row>
    <row r="767" spans="1:42" s="88" customFormat="1">
      <c r="A767" s="107" t="s">
        <v>452</v>
      </c>
      <c r="B767" s="137" t="s">
        <v>447</v>
      </c>
      <c r="C767" s="172"/>
      <c r="D767" s="218">
        <f t="shared" si="1702"/>
        <v>751</v>
      </c>
      <c r="E767" s="504">
        <f t="shared" si="1746"/>
        <v>2</v>
      </c>
      <c r="F767" s="505"/>
      <c r="G767" s="504">
        <f t="shared" si="1747"/>
        <v>2</v>
      </c>
      <c r="H767" s="505"/>
      <c r="I767" s="502"/>
      <c r="J767" s="503"/>
      <c r="K767" s="141"/>
      <c r="L767" s="141">
        <v>2</v>
      </c>
      <c r="M767" s="141">
        <v>2</v>
      </c>
      <c r="N767" s="141"/>
      <c r="O767" s="141"/>
      <c r="P767" s="141"/>
      <c r="Q767" s="141"/>
      <c r="R767" s="141"/>
      <c r="S767" s="141"/>
      <c r="T767" s="141"/>
      <c r="U767" s="141"/>
      <c r="V767" s="140" t="str">
        <f t="shared" ref="V767" si="1752">+A767</f>
        <v>АD3432-28</v>
      </c>
      <c r="W767" s="432" t="str">
        <f t="shared" ref="W767" si="1753">+B767</f>
        <v>Үйлдвэрлэлийн график дизайнч</v>
      </c>
      <c r="X767" s="432"/>
      <c r="Y767" s="432"/>
      <c r="Z767" s="184">
        <f t="shared" si="1701"/>
        <v>751</v>
      </c>
      <c r="AA767" s="141"/>
      <c r="AB767" s="141"/>
      <c r="AC767" s="45">
        <f t="shared" ref="AC767" si="1754">+AE767+AG767+AI767</f>
        <v>1</v>
      </c>
      <c r="AD767" s="45">
        <f t="shared" ref="AD767" si="1755">+AF767+AH767+AJ767</f>
        <v>1</v>
      </c>
      <c r="AE767" s="141">
        <v>1</v>
      </c>
      <c r="AF767" s="141">
        <v>1</v>
      </c>
      <c r="AG767" s="141"/>
      <c r="AH767" s="141"/>
      <c r="AI767" s="141"/>
      <c r="AJ767" s="141"/>
      <c r="AK767" s="86">
        <f t="shared" ref="AK767" si="1756">+AM767+AO767</f>
        <v>0</v>
      </c>
      <c r="AL767" s="86">
        <f t="shared" ref="AL767" si="1757">+AN767+AP767</f>
        <v>0</v>
      </c>
      <c r="AM767" s="42"/>
      <c r="AN767" s="42"/>
      <c r="AO767" s="42"/>
      <c r="AP767" s="258"/>
    </row>
    <row r="768" spans="1:42" s="87" customFormat="1">
      <c r="A768" s="527" t="s">
        <v>583</v>
      </c>
      <c r="B768" s="528"/>
      <c r="C768" s="529"/>
      <c r="D768" s="250">
        <f t="shared" si="1702"/>
        <v>752</v>
      </c>
      <c r="E768" s="530">
        <f>SUM(E769:F788)</f>
        <v>1010</v>
      </c>
      <c r="F768" s="531"/>
      <c r="G768" s="530">
        <f t="shared" ref="G768" si="1758">SUM(G769:H788)</f>
        <v>501</v>
      </c>
      <c r="H768" s="531"/>
      <c r="I768" s="530">
        <f t="shared" ref="I768" si="1759">SUM(I769:J788)</f>
        <v>281</v>
      </c>
      <c r="J768" s="531"/>
      <c r="K768" s="170">
        <f>SUM(K769:K788)</f>
        <v>139</v>
      </c>
      <c r="L768" s="170">
        <f t="shared" ref="L768:U768" si="1760">SUM(L769:L788)</f>
        <v>0</v>
      </c>
      <c r="M768" s="170">
        <f t="shared" si="1760"/>
        <v>0</v>
      </c>
      <c r="N768" s="170">
        <f t="shared" si="1760"/>
        <v>559</v>
      </c>
      <c r="O768" s="170">
        <f t="shared" si="1760"/>
        <v>279</v>
      </c>
      <c r="P768" s="170">
        <f t="shared" si="1760"/>
        <v>170</v>
      </c>
      <c r="Q768" s="170">
        <f t="shared" si="1760"/>
        <v>83</v>
      </c>
      <c r="R768" s="170">
        <f t="shared" si="1760"/>
        <v>0</v>
      </c>
      <c r="S768" s="170">
        <f t="shared" si="1760"/>
        <v>0</v>
      </c>
      <c r="T768" s="170">
        <f t="shared" si="1760"/>
        <v>0</v>
      </c>
      <c r="U768" s="170">
        <f t="shared" si="1760"/>
        <v>0</v>
      </c>
      <c r="V768" s="535" t="str">
        <f t="shared" si="1236"/>
        <v>62.Барилга, Технологийн политехник коллеж</v>
      </c>
      <c r="W768" s="536"/>
      <c r="X768" s="536"/>
      <c r="Y768" s="537"/>
      <c r="Z768" s="256">
        <f t="shared" si="1701"/>
        <v>752</v>
      </c>
      <c r="AA768" s="170">
        <f>SUM(AA769:AA788)</f>
        <v>0</v>
      </c>
      <c r="AB768" s="170">
        <f t="shared" ref="AB768" si="1761">SUM(AB769:AB788)</f>
        <v>0</v>
      </c>
      <c r="AC768" s="170">
        <f t="shared" ref="AC768" si="1762">SUM(AC769:AC788)</f>
        <v>556</v>
      </c>
      <c r="AD768" s="170">
        <f t="shared" ref="AD768" si="1763">SUM(AD769:AD788)</f>
        <v>226</v>
      </c>
      <c r="AE768" s="170">
        <f t="shared" ref="AE768" si="1764">SUM(AE769:AE788)</f>
        <v>180</v>
      </c>
      <c r="AF768" s="170">
        <f t="shared" ref="AF768" si="1765">SUM(AF769:AF788)</f>
        <v>80</v>
      </c>
      <c r="AG768" s="170">
        <f t="shared" ref="AG768" si="1766">SUM(AG769:AG788)</f>
        <v>376</v>
      </c>
      <c r="AH768" s="170">
        <f t="shared" ref="AH768" si="1767">SUM(AH769:AH788)</f>
        <v>146</v>
      </c>
      <c r="AI768" s="170">
        <f t="shared" ref="AI768" si="1768">SUM(AI769:AI788)</f>
        <v>0</v>
      </c>
      <c r="AJ768" s="170">
        <f t="shared" ref="AJ768" si="1769">SUM(AJ769:AJ788)</f>
        <v>0</v>
      </c>
      <c r="AK768" s="170">
        <f t="shared" ref="AK768" si="1770">SUM(AK769:AK788)</f>
        <v>0</v>
      </c>
      <c r="AL768" s="170">
        <f>SUM(AL769:AL788)</f>
        <v>0</v>
      </c>
      <c r="AM768" s="170">
        <f t="shared" ref="AM768" si="1771">SUM(AM769:AM788)</f>
        <v>0</v>
      </c>
      <c r="AN768" s="170">
        <f t="shared" ref="AN768" si="1772">SUM(AN769:AN788)</f>
        <v>0</v>
      </c>
      <c r="AO768" s="170">
        <f t="shared" ref="AO768" si="1773">SUM(AO769:AO788)</f>
        <v>0</v>
      </c>
      <c r="AP768" s="211">
        <f t="shared" ref="AP768" si="1774">SUM(AP769:AP788)</f>
        <v>0</v>
      </c>
    </row>
    <row r="769" spans="1:42" s="92" customFormat="1">
      <c r="A769" s="196" t="s">
        <v>55</v>
      </c>
      <c r="B769" s="511" t="s">
        <v>175</v>
      </c>
      <c r="C769" s="512"/>
      <c r="D769" s="218">
        <f t="shared" si="1702"/>
        <v>753</v>
      </c>
      <c r="E769" s="504">
        <f t="shared" ref="E769:E770" si="1775">+I769+L769+N769+P769+R769+T769+AA769</f>
        <v>68</v>
      </c>
      <c r="F769" s="505"/>
      <c r="G769" s="504">
        <f t="shared" ref="G769:G770" si="1776">+K769+M769+O769+Q769+S769+U769+AB769</f>
        <v>21</v>
      </c>
      <c r="H769" s="505"/>
      <c r="I769" s="502"/>
      <c r="J769" s="503"/>
      <c r="K769" s="141"/>
      <c r="L769" s="145"/>
      <c r="M769" s="145"/>
      <c r="N769" s="141">
        <v>50</v>
      </c>
      <c r="O769" s="141">
        <v>16</v>
      </c>
      <c r="P769" s="141">
        <v>18</v>
      </c>
      <c r="Q769" s="141">
        <v>5</v>
      </c>
      <c r="R769" s="141"/>
      <c r="S769" s="141"/>
      <c r="T769" s="141"/>
      <c r="U769" s="141"/>
      <c r="V769" s="140" t="str">
        <f>+A769</f>
        <v>CF7123-20</v>
      </c>
      <c r="W769" s="509" t="str">
        <f>+B769</f>
        <v>Барилгын засал-чимэглэлчин</v>
      </c>
      <c r="X769" s="509"/>
      <c r="Y769" s="510"/>
      <c r="Z769" s="184">
        <f t="shared" si="1701"/>
        <v>753</v>
      </c>
      <c r="AA769" s="145"/>
      <c r="AB769" s="145"/>
      <c r="AC769" s="45">
        <f t="shared" ref="AC769:AC772" si="1777">+AE769+AG769+AI769</f>
        <v>31</v>
      </c>
      <c r="AD769" s="45">
        <f t="shared" ref="AD769:AD772" si="1778">+AF769+AH769+AJ769</f>
        <v>11</v>
      </c>
      <c r="AE769" s="141"/>
      <c r="AF769" s="141"/>
      <c r="AG769" s="141">
        <v>31</v>
      </c>
      <c r="AH769" s="141">
        <v>11</v>
      </c>
      <c r="AI769" s="141"/>
      <c r="AJ769" s="141"/>
      <c r="AK769" s="86">
        <f t="shared" ref="AK769:AK771" si="1779">+AM769+AO769</f>
        <v>0</v>
      </c>
      <c r="AL769" s="86">
        <f t="shared" ref="AL769:AL771" si="1780">+AN769+AP769</f>
        <v>0</v>
      </c>
      <c r="AM769" s="42"/>
      <c r="AN769" s="42"/>
      <c r="AO769" s="42"/>
      <c r="AP769" s="258"/>
    </row>
    <row r="770" spans="1:42" s="92" customFormat="1">
      <c r="A770" s="212" t="s">
        <v>176</v>
      </c>
      <c r="B770" s="513" t="s">
        <v>173</v>
      </c>
      <c r="C770" s="514"/>
      <c r="D770" s="218">
        <f t="shared" si="1702"/>
        <v>754</v>
      </c>
      <c r="E770" s="504">
        <f t="shared" si="1775"/>
        <v>64</v>
      </c>
      <c r="F770" s="505"/>
      <c r="G770" s="504">
        <f t="shared" si="1776"/>
        <v>8</v>
      </c>
      <c r="H770" s="505"/>
      <c r="I770" s="502"/>
      <c r="J770" s="503"/>
      <c r="K770" s="141"/>
      <c r="L770" s="145"/>
      <c r="M770" s="145"/>
      <c r="N770" s="141">
        <v>45</v>
      </c>
      <c r="O770" s="141">
        <v>8</v>
      </c>
      <c r="P770" s="141">
        <v>19</v>
      </c>
      <c r="Q770" s="141"/>
      <c r="R770" s="141"/>
      <c r="S770" s="141"/>
      <c r="T770" s="141"/>
      <c r="U770" s="141"/>
      <c r="V770" s="140" t="str">
        <f t="shared" ref="V770:V788" si="1781">+A770</f>
        <v>CF7126-36</v>
      </c>
      <c r="W770" s="509" t="str">
        <f t="shared" ref="W770:W788" si="1782">+B770</f>
        <v>Барилгын сантехникч</v>
      </c>
      <c r="X770" s="509"/>
      <c r="Y770" s="510"/>
      <c r="Z770" s="184">
        <f t="shared" si="1701"/>
        <v>754</v>
      </c>
      <c r="AA770" s="145"/>
      <c r="AB770" s="145"/>
      <c r="AC770" s="45">
        <f t="shared" si="1777"/>
        <v>25</v>
      </c>
      <c r="AD770" s="45">
        <f t="shared" si="1778"/>
        <v>7</v>
      </c>
      <c r="AE770" s="141"/>
      <c r="AF770" s="141"/>
      <c r="AG770" s="141">
        <v>25</v>
      </c>
      <c r="AH770" s="141">
        <v>7</v>
      </c>
      <c r="AI770" s="141"/>
      <c r="AJ770" s="141"/>
      <c r="AK770" s="86">
        <f t="shared" si="1779"/>
        <v>0</v>
      </c>
      <c r="AL770" s="86">
        <f t="shared" si="1780"/>
        <v>0</v>
      </c>
      <c r="AM770" s="42"/>
      <c r="AN770" s="42"/>
      <c r="AO770" s="42"/>
      <c r="AP770" s="258"/>
    </row>
    <row r="771" spans="1:42" s="92" customFormat="1">
      <c r="A771" s="196" t="s">
        <v>188</v>
      </c>
      <c r="B771" s="511" t="s">
        <v>189</v>
      </c>
      <c r="C771" s="512"/>
      <c r="D771" s="218">
        <f t="shared" si="1702"/>
        <v>755</v>
      </c>
      <c r="E771" s="504">
        <f t="shared" ref="E771:E788" si="1783">+I771+L771+N771+P771+R771+T771+AA771</f>
        <v>72</v>
      </c>
      <c r="F771" s="505"/>
      <c r="G771" s="504">
        <f t="shared" ref="G771:G788" si="1784">+K771+M771+O771+Q771+S771+U771+AB771</f>
        <v>19</v>
      </c>
      <c r="H771" s="505"/>
      <c r="I771" s="502"/>
      <c r="J771" s="503"/>
      <c r="K771" s="141"/>
      <c r="L771" s="145"/>
      <c r="M771" s="145"/>
      <c r="N771" s="141">
        <v>50</v>
      </c>
      <c r="O771" s="141">
        <v>4</v>
      </c>
      <c r="P771" s="141">
        <v>22</v>
      </c>
      <c r="Q771" s="141">
        <v>15</v>
      </c>
      <c r="R771" s="141"/>
      <c r="S771" s="141"/>
      <c r="T771" s="141"/>
      <c r="U771" s="141"/>
      <c r="V771" s="140" t="str">
        <f t="shared" si="1781"/>
        <v>CF7411-12</v>
      </c>
      <c r="W771" s="509" t="str">
        <f t="shared" si="1782"/>
        <v>Барилгын цахилгаанчин</v>
      </c>
      <c r="X771" s="509"/>
      <c r="Y771" s="510"/>
      <c r="Z771" s="184">
        <f t="shared" si="1701"/>
        <v>755</v>
      </c>
      <c r="AA771" s="145"/>
      <c r="AB771" s="145"/>
      <c r="AC771" s="45">
        <f t="shared" si="1777"/>
        <v>41</v>
      </c>
      <c r="AD771" s="45">
        <f t="shared" si="1778"/>
        <v>1</v>
      </c>
      <c r="AE771" s="141"/>
      <c r="AF771" s="141"/>
      <c r="AG771" s="141">
        <v>41</v>
      </c>
      <c r="AH771" s="141">
        <v>1</v>
      </c>
      <c r="AI771" s="141"/>
      <c r="AJ771" s="141"/>
      <c r="AK771" s="86">
        <f t="shared" si="1779"/>
        <v>0</v>
      </c>
      <c r="AL771" s="86">
        <f t="shared" si="1780"/>
        <v>0</v>
      </c>
      <c r="AM771" s="42"/>
      <c r="AN771" s="42"/>
      <c r="AO771" s="42"/>
      <c r="AP771" s="258"/>
    </row>
    <row r="772" spans="1:42" s="92" customFormat="1">
      <c r="A772" s="136" t="s">
        <v>183</v>
      </c>
      <c r="B772" s="173" t="s">
        <v>219</v>
      </c>
      <c r="C772" s="174"/>
      <c r="D772" s="218">
        <f t="shared" si="1702"/>
        <v>756</v>
      </c>
      <c r="E772" s="504">
        <f t="shared" si="1783"/>
        <v>45</v>
      </c>
      <c r="F772" s="505"/>
      <c r="G772" s="504">
        <f t="shared" si="1784"/>
        <v>15</v>
      </c>
      <c r="H772" s="505"/>
      <c r="I772" s="502"/>
      <c r="J772" s="503"/>
      <c r="K772" s="141"/>
      <c r="L772" s="145"/>
      <c r="M772" s="145"/>
      <c r="N772" s="141">
        <v>45</v>
      </c>
      <c r="O772" s="141">
        <v>15</v>
      </c>
      <c r="P772" s="141"/>
      <c r="Q772" s="141"/>
      <c r="R772" s="141"/>
      <c r="S772" s="141"/>
      <c r="T772" s="141"/>
      <c r="U772" s="141"/>
      <c r="V772" s="140" t="str">
        <f t="shared" si="1781"/>
        <v>CF7115-22</v>
      </c>
      <c r="W772" s="509" t="str">
        <f t="shared" si="1782"/>
        <v>Барилгын мужаан</v>
      </c>
      <c r="X772" s="509"/>
      <c r="Y772" s="510"/>
      <c r="Z772" s="184">
        <f t="shared" si="1701"/>
        <v>756</v>
      </c>
      <c r="AA772" s="145"/>
      <c r="AB772" s="145"/>
      <c r="AC772" s="45">
        <f t="shared" si="1777"/>
        <v>21</v>
      </c>
      <c r="AD772" s="45">
        <f t="shared" si="1778"/>
        <v>1</v>
      </c>
      <c r="AE772" s="141"/>
      <c r="AF772" s="141"/>
      <c r="AG772" s="141">
        <v>21</v>
      </c>
      <c r="AH772" s="141">
        <v>1</v>
      </c>
      <c r="AI772" s="141"/>
      <c r="AJ772" s="141"/>
      <c r="AK772" s="86">
        <f t="shared" ref="AK772:AK788" si="1785">+AM772+AO772</f>
        <v>0</v>
      </c>
      <c r="AL772" s="86">
        <f t="shared" ref="AL772:AL788" si="1786">+AN772+AP772</f>
        <v>0</v>
      </c>
      <c r="AM772" s="42"/>
      <c r="AN772" s="42"/>
      <c r="AO772" s="42"/>
      <c r="AP772" s="258"/>
    </row>
    <row r="773" spans="1:42" s="92" customFormat="1">
      <c r="A773" s="196" t="s">
        <v>163</v>
      </c>
      <c r="B773" s="511" t="s">
        <v>53</v>
      </c>
      <c r="C773" s="512"/>
      <c r="D773" s="218">
        <f t="shared" si="1702"/>
        <v>757</v>
      </c>
      <c r="E773" s="504">
        <f t="shared" si="1783"/>
        <v>65</v>
      </c>
      <c r="F773" s="505"/>
      <c r="G773" s="504">
        <f t="shared" si="1784"/>
        <v>30</v>
      </c>
      <c r="H773" s="505"/>
      <c r="I773" s="502"/>
      <c r="J773" s="503"/>
      <c r="K773" s="141"/>
      <c r="L773" s="145"/>
      <c r="M773" s="145"/>
      <c r="N773" s="141">
        <v>45</v>
      </c>
      <c r="O773" s="141">
        <v>14</v>
      </c>
      <c r="P773" s="141">
        <v>20</v>
      </c>
      <c r="Q773" s="141">
        <v>16</v>
      </c>
      <c r="R773" s="141"/>
      <c r="S773" s="141"/>
      <c r="T773" s="141"/>
      <c r="U773" s="141"/>
      <c r="V773" s="140" t="str">
        <f t="shared" si="1781"/>
        <v>IM7212-14</v>
      </c>
      <c r="W773" s="509" t="str">
        <f t="shared" si="1782"/>
        <v>Гагнуурчин</v>
      </c>
      <c r="X773" s="509"/>
      <c r="Y773" s="510"/>
      <c r="Z773" s="184">
        <f t="shared" si="1701"/>
        <v>757</v>
      </c>
      <c r="AA773" s="145"/>
      <c r="AB773" s="145"/>
      <c r="AC773" s="45">
        <f t="shared" ref="AC773:AC788" si="1787">+AE773+AG773+AI773</f>
        <v>38</v>
      </c>
      <c r="AD773" s="45">
        <f t="shared" ref="AD773:AD788" si="1788">+AF773+AH773+AJ773</f>
        <v>9</v>
      </c>
      <c r="AE773" s="141"/>
      <c r="AF773" s="141"/>
      <c r="AG773" s="141">
        <v>38</v>
      </c>
      <c r="AH773" s="141">
        <v>9</v>
      </c>
      <c r="AI773" s="141"/>
      <c r="AJ773" s="141"/>
      <c r="AK773" s="86">
        <f t="shared" si="1785"/>
        <v>0</v>
      </c>
      <c r="AL773" s="86">
        <f t="shared" si="1786"/>
        <v>0</v>
      </c>
      <c r="AM773" s="42"/>
      <c r="AN773" s="42"/>
      <c r="AO773" s="42"/>
      <c r="AP773" s="258"/>
    </row>
    <row r="774" spans="1:42" s="92" customFormat="1">
      <c r="A774" s="196" t="s">
        <v>185</v>
      </c>
      <c r="B774" s="511" t="s">
        <v>51</v>
      </c>
      <c r="C774" s="512"/>
      <c r="D774" s="218">
        <f t="shared" si="1702"/>
        <v>758</v>
      </c>
      <c r="E774" s="504">
        <f t="shared" si="1783"/>
        <v>88</v>
      </c>
      <c r="F774" s="505"/>
      <c r="G774" s="504">
        <f t="shared" si="1784"/>
        <v>41</v>
      </c>
      <c r="H774" s="505"/>
      <c r="I774" s="502"/>
      <c r="J774" s="503"/>
      <c r="K774" s="141"/>
      <c r="L774" s="145"/>
      <c r="M774" s="145"/>
      <c r="N774" s="141">
        <v>50</v>
      </c>
      <c r="O774" s="141">
        <v>23</v>
      </c>
      <c r="P774" s="141">
        <v>38</v>
      </c>
      <c r="Q774" s="141">
        <v>18</v>
      </c>
      <c r="R774" s="141"/>
      <c r="S774" s="141"/>
      <c r="T774" s="141"/>
      <c r="U774" s="141"/>
      <c r="V774" s="140" t="str">
        <f t="shared" si="1781"/>
        <v>IF5120-11</v>
      </c>
      <c r="W774" s="509" t="str">
        <f t="shared" si="1782"/>
        <v>Тогооч</v>
      </c>
      <c r="X774" s="509"/>
      <c r="Y774" s="510"/>
      <c r="Z774" s="184">
        <f t="shared" si="1701"/>
        <v>758</v>
      </c>
      <c r="AA774" s="145"/>
      <c r="AB774" s="145"/>
      <c r="AC774" s="45">
        <f t="shared" si="1787"/>
        <v>38</v>
      </c>
      <c r="AD774" s="45">
        <f t="shared" si="1788"/>
        <v>18</v>
      </c>
      <c r="AE774" s="141"/>
      <c r="AF774" s="141"/>
      <c r="AG774" s="141">
        <v>38</v>
      </c>
      <c r="AH774" s="141">
        <v>18</v>
      </c>
      <c r="AI774" s="141"/>
      <c r="AJ774" s="141"/>
      <c r="AK774" s="86">
        <f t="shared" si="1785"/>
        <v>0</v>
      </c>
      <c r="AL774" s="86">
        <f t="shared" si="1786"/>
        <v>0</v>
      </c>
      <c r="AM774" s="42"/>
      <c r="AN774" s="42"/>
      <c r="AO774" s="42"/>
      <c r="AP774" s="258"/>
    </row>
    <row r="775" spans="1:42" s="92" customFormat="1">
      <c r="A775" s="196" t="s">
        <v>54</v>
      </c>
      <c r="B775" s="511" t="s">
        <v>50</v>
      </c>
      <c r="C775" s="512"/>
      <c r="D775" s="218">
        <f t="shared" si="1702"/>
        <v>759</v>
      </c>
      <c r="E775" s="504">
        <f t="shared" si="1783"/>
        <v>40</v>
      </c>
      <c r="F775" s="505"/>
      <c r="G775" s="504">
        <f t="shared" si="1784"/>
        <v>38</v>
      </c>
      <c r="H775" s="505"/>
      <c r="I775" s="502"/>
      <c r="J775" s="503"/>
      <c r="K775" s="141"/>
      <c r="L775" s="145"/>
      <c r="M775" s="145"/>
      <c r="N775" s="141">
        <v>40</v>
      </c>
      <c r="O775" s="141">
        <v>38</v>
      </c>
      <c r="P775" s="141"/>
      <c r="Q775" s="141"/>
      <c r="R775" s="141"/>
      <c r="S775" s="141"/>
      <c r="T775" s="141"/>
      <c r="U775" s="141"/>
      <c r="V775" s="140" t="str">
        <f t="shared" si="1781"/>
        <v>IE7533-28</v>
      </c>
      <c r="W775" s="509" t="str">
        <f t="shared" si="1782"/>
        <v>Оёмол бүтээгдэхүүний оёдолчин</v>
      </c>
      <c r="X775" s="509"/>
      <c r="Y775" s="510"/>
      <c r="Z775" s="184">
        <f t="shared" si="1701"/>
        <v>759</v>
      </c>
      <c r="AA775" s="145"/>
      <c r="AB775" s="145"/>
      <c r="AC775" s="45">
        <f t="shared" si="1787"/>
        <v>19</v>
      </c>
      <c r="AD775" s="45">
        <f t="shared" si="1788"/>
        <v>17</v>
      </c>
      <c r="AE775" s="141"/>
      <c r="AF775" s="141"/>
      <c r="AG775" s="141">
        <v>19</v>
      </c>
      <c r="AH775" s="141">
        <v>17</v>
      </c>
      <c r="AI775" s="141"/>
      <c r="AJ775" s="141"/>
      <c r="AK775" s="86">
        <f t="shared" si="1785"/>
        <v>0</v>
      </c>
      <c r="AL775" s="86">
        <f t="shared" si="1786"/>
        <v>0</v>
      </c>
      <c r="AM775" s="42"/>
      <c r="AN775" s="42"/>
      <c r="AO775" s="42"/>
      <c r="AP775" s="258"/>
    </row>
    <row r="776" spans="1:42" s="92" customFormat="1">
      <c r="A776" s="196" t="s">
        <v>182</v>
      </c>
      <c r="B776" s="511" t="s">
        <v>179</v>
      </c>
      <c r="C776" s="512"/>
      <c r="D776" s="218">
        <f t="shared" si="1702"/>
        <v>760</v>
      </c>
      <c r="E776" s="504">
        <f t="shared" si="1783"/>
        <v>69</v>
      </c>
      <c r="F776" s="505"/>
      <c r="G776" s="504">
        <f t="shared" si="1784"/>
        <v>50</v>
      </c>
      <c r="H776" s="505"/>
      <c r="I776" s="502"/>
      <c r="J776" s="503"/>
      <c r="K776" s="141"/>
      <c r="L776" s="145"/>
      <c r="M776" s="145"/>
      <c r="N776" s="141">
        <v>50</v>
      </c>
      <c r="O776" s="141">
        <v>32</v>
      </c>
      <c r="P776" s="141">
        <v>19</v>
      </c>
      <c r="Q776" s="141">
        <v>18</v>
      </c>
      <c r="R776" s="141"/>
      <c r="S776" s="141"/>
      <c r="T776" s="141"/>
      <c r="U776" s="141"/>
      <c r="V776" s="140" t="str">
        <f t="shared" si="1781"/>
        <v>SO5141-11</v>
      </c>
      <c r="W776" s="509" t="str">
        <f t="shared" si="1782"/>
        <v>Үсчин</v>
      </c>
      <c r="X776" s="509"/>
      <c r="Y776" s="510"/>
      <c r="Z776" s="184">
        <f t="shared" si="1701"/>
        <v>760</v>
      </c>
      <c r="AA776" s="145"/>
      <c r="AB776" s="145"/>
      <c r="AC776" s="45">
        <f t="shared" si="1787"/>
        <v>34</v>
      </c>
      <c r="AD776" s="45">
        <f t="shared" si="1788"/>
        <v>19</v>
      </c>
      <c r="AE776" s="141"/>
      <c r="AF776" s="141"/>
      <c r="AG776" s="141">
        <v>34</v>
      </c>
      <c r="AH776" s="141">
        <v>19</v>
      </c>
      <c r="AI776" s="141"/>
      <c r="AJ776" s="141"/>
      <c r="AK776" s="86">
        <f t="shared" si="1785"/>
        <v>0</v>
      </c>
      <c r="AL776" s="86">
        <f t="shared" si="1786"/>
        <v>0</v>
      </c>
      <c r="AM776" s="42"/>
      <c r="AN776" s="42"/>
      <c r="AO776" s="42"/>
      <c r="AP776" s="258"/>
    </row>
    <row r="777" spans="1:42" s="92" customFormat="1">
      <c r="A777" s="136" t="s">
        <v>161</v>
      </c>
      <c r="B777" s="173" t="s">
        <v>60</v>
      </c>
      <c r="C777" s="174"/>
      <c r="D777" s="218">
        <f t="shared" si="1702"/>
        <v>761</v>
      </c>
      <c r="E777" s="504">
        <f t="shared" si="1783"/>
        <v>71</v>
      </c>
      <c r="F777" s="505"/>
      <c r="G777" s="504">
        <f t="shared" si="1784"/>
        <v>49</v>
      </c>
      <c r="H777" s="505"/>
      <c r="I777" s="502"/>
      <c r="J777" s="503"/>
      <c r="K777" s="141"/>
      <c r="L777" s="145"/>
      <c r="M777" s="145"/>
      <c r="N777" s="141">
        <v>50</v>
      </c>
      <c r="O777" s="141">
        <v>39</v>
      </c>
      <c r="P777" s="141">
        <v>21</v>
      </c>
      <c r="Q777" s="141">
        <v>10</v>
      </c>
      <c r="R777" s="141"/>
      <c r="S777" s="141"/>
      <c r="T777" s="141"/>
      <c r="U777" s="141"/>
      <c r="V777" s="140" t="str">
        <f t="shared" si="1781"/>
        <v>SO5142-11</v>
      </c>
      <c r="W777" s="509" t="str">
        <f t="shared" si="1782"/>
        <v>Гоо засалч</v>
      </c>
      <c r="X777" s="509"/>
      <c r="Y777" s="510"/>
      <c r="Z777" s="184">
        <f t="shared" si="1701"/>
        <v>761</v>
      </c>
      <c r="AA777" s="145"/>
      <c r="AB777" s="145"/>
      <c r="AC777" s="45">
        <f t="shared" si="1787"/>
        <v>36</v>
      </c>
      <c r="AD777" s="45">
        <f t="shared" si="1788"/>
        <v>12</v>
      </c>
      <c r="AE777" s="141"/>
      <c r="AF777" s="141"/>
      <c r="AG777" s="141">
        <v>36</v>
      </c>
      <c r="AH777" s="141">
        <v>12</v>
      </c>
      <c r="AI777" s="141"/>
      <c r="AJ777" s="141"/>
      <c r="AK777" s="86">
        <f t="shared" si="1785"/>
        <v>0</v>
      </c>
      <c r="AL777" s="86">
        <f t="shared" si="1786"/>
        <v>0</v>
      </c>
      <c r="AM777" s="42"/>
      <c r="AN777" s="42"/>
      <c r="AO777" s="42"/>
      <c r="AP777" s="258"/>
    </row>
    <row r="778" spans="1:42" s="92" customFormat="1">
      <c r="A778" s="113" t="s">
        <v>247</v>
      </c>
      <c r="B778" s="513" t="s">
        <v>613</v>
      </c>
      <c r="C778" s="514"/>
      <c r="D778" s="218">
        <f t="shared" si="1702"/>
        <v>762</v>
      </c>
      <c r="E778" s="504">
        <f t="shared" si="1783"/>
        <v>40</v>
      </c>
      <c r="F778" s="505"/>
      <c r="G778" s="504">
        <f t="shared" si="1784"/>
        <v>34</v>
      </c>
      <c r="H778" s="505"/>
      <c r="I778" s="502"/>
      <c r="J778" s="503"/>
      <c r="K778" s="141"/>
      <c r="L778" s="145"/>
      <c r="M778" s="145"/>
      <c r="N778" s="141">
        <v>40</v>
      </c>
      <c r="O778" s="141">
        <v>34</v>
      </c>
      <c r="P778" s="141"/>
      <c r="Q778" s="141"/>
      <c r="R778" s="141"/>
      <c r="S778" s="141"/>
      <c r="T778" s="141"/>
      <c r="U778" s="141"/>
      <c r="V778" s="140" t="str">
        <f t="shared" si="1781"/>
        <v>BT5223-15</v>
      </c>
      <c r="W778" s="509" t="str">
        <f t="shared" si="1782"/>
        <v>Худалдааны газрын үндсэн ажилтан /худалдагч/</v>
      </c>
      <c r="X778" s="509"/>
      <c r="Y778" s="510"/>
      <c r="Z778" s="184">
        <f t="shared" si="1701"/>
        <v>762</v>
      </c>
      <c r="AA778" s="145"/>
      <c r="AB778" s="145"/>
      <c r="AC778" s="45">
        <f t="shared" si="1787"/>
        <v>34</v>
      </c>
      <c r="AD778" s="45">
        <f t="shared" si="1788"/>
        <v>20</v>
      </c>
      <c r="AE778" s="141"/>
      <c r="AF778" s="141"/>
      <c r="AG778" s="141">
        <v>34</v>
      </c>
      <c r="AH778" s="141">
        <v>20</v>
      </c>
      <c r="AI778" s="141"/>
      <c r="AJ778" s="141"/>
      <c r="AK778" s="86">
        <f t="shared" si="1785"/>
        <v>0</v>
      </c>
      <c r="AL778" s="86">
        <f t="shared" si="1786"/>
        <v>0</v>
      </c>
      <c r="AM778" s="42"/>
      <c r="AN778" s="42"/>
      <c r="AO778" s="42"/>
      <c r="AP778" s="258"/>
    </row>
    <row r="779" spans="1:42" s="92" customFormat="1">
      <c r="A779" s="136" t="s">
        <v>349</v>
      </c>
      <c r="B779" s="173" t="s">
        <v>350</v>
      </c>
      <c r="C779" s="174"/>
      <c r="D779" s="218">
        <f t="shared" si="1702"/>
        <v>763</v>
      </c>
      <c r="E779" s="504">
        <f t="shared" si="1783"/>
        <v>50</v>
      </c>
      <c r="F779" s="505"/>
      <c r="G779" s="504">
        <f t="shared" si="1784"/>
        <v>20</v>
      </c>
      <c r="H779" s="505"/>
      <c r="I779" s="502"/>
      <c r="J779" s="503"/>
      <c r="K779" s="141"/>
      <c r="L779" s="145"/>
      <c r="M779" s="145"/>
      <c r="N779" s="141">
        <v>50</v>
      </c>
      <c r="O779" s="141">
        <v>20</v>
      </c>
      <c r="P779" s="141"/>
      <c r="Q779" s="141"/>
      <c r="R779" s="141"/>
      <c r="S779" s="141"/>
      <c r="T779" s="141"/>
      <c r="U779" s="141"/>
      <c r="V779" s="140" t="str">
        <f t="shared" si="1781"/>
        <v>TR4323-29</v>
      </c>
      <c r="W779" s="509" t="str">
        <f t="shared" si="1782"/>
        <v>Төмөр замын замчин</v>
      </c>
      <c r="X779" s="509"/>
      <c r="Y779" s="510"/>
      <c r="Z779" s="184">
        <f t="shared" si="1701"/>
        <v>763</v>
      </c>
      <c r="AA779" s="145"/>
      <c r="AB779" s="145"/>
      <c r="AC779" s="45">
        <f t="shared" si="1787"/>
        <v>36</v>
      </c>
      <c r="AD779" s="45">
        <f t="shared" si="1788"/>
        <v>14</v>
      </c>
      <c r="AE779" s="141"/>
      <c r="AF779" s="141"/>
      <c r="AG779" s="141">
        <v>36</v>
      </c>
      <c r="AH779" s="141">
        <v>14</v>
      </c>
      <c r="AI779" s="141"/>
      <c r="AJ779" s="141"/>
      <c r="AK779" s="86">
        <f t="shared" si="1785"/>
        <v>0</v>
      </c>
      <c r="AL779" s="86">
        <f t="shared" si="1786"/>
        <v>0</v>
      </c>
      <c r="AM779" s="42"/>
      <c r="AN779" s="42"/>
      <c r="AO779" s="42"/>
      <c r="AP779" s="258"/>
    </row>
    <row r="780" spans="1:42" s="92" customFormat="1">
      <c r="A780" s="212" t="s">
        <v>160</v>
      </c>
      <c r="B780" s="513" t="s">
        <v>248</v>
      </c>
      <c r="C780" s="514"/>
      <c r="D780" s="218">
        <f t="shared" si="1702"/>
        <v>764</v>
      </c>
      <c r="E780" s="504">
        <f t="shared" si="1783"/>
        <v>44</v>
      </c>
      <c r="F780" s="505"/>
      <c r="G780" s="504">
        <f t="shared" si="1784"/>
        <v>36</v>
      </c>
      <c r="H780" s="505"/>
      <c r="I780" s="502"/>
      <c r="J780" s="503"/>
      <c r="K780" s="141"/>
      <c r="L780" s="145"/>
      <c r="M780" s="145"/>
      <c r="N780" s="141">
        <v>44</v>
      </c>
      <c r="O780" s="141">
        <v>36</v>
      </c>
      <c r="P780" s="141"/>
      <c r="Q780" s="141"/>
      <c r="R780" s="141"/>
      <c r="S780" s="141"/>
      <c r="T780" s="141"/>
      <c r="U780" s="141"/>
      <c r="V780" s="140" t="str">
        <f t="shared" si="1781"/>
        <v>IF7512-34</v>
      </c>
      <c r="W780" s="509" t="str">
        <f t="shared" si="1782"/>
        <v>Талх, нарийн боов үйлдвэрлэлийн технологийн ажилтан</v>
      </c>
      <c r="X780" s="509"/>
      <c r="Y780" s="510"/>
      <c r="Z780" s="184">
        <f t="shared" si="1701"/>
        <v>764</v>
      </c>
      <c r="AA780" s="145"/>
      <c r="AB780" s="145"/>
      <c r="AC780" s="45">
        <f t="shared" si="1787"/>
        <v>19</v>
      </c>
      <c r="AD780" s="45">
        <f t="shared" si="1788"/>
        <v>16</v>
      </c>
      <c r="AE780" s="141"/>
      <c r="AF780" s="141"/>
      <c r="AG780" s="141">
        <v>19</v>
      </c>
      <c r="AH780" s="141">
        <v>16</v>
      </c>
      <c r="AI780" s="141"/>
      <c r="AJ780" s="141"/>
      <c r="AK780" s="86">
        <f t="shared" si="1785"/>
        <v>0</v>
      </c>
      <c r="AL780" s="86">
        <f t="shared" si="1786"/>
        <v>0</v>
      </c>
      <c r="AM780" s="42"/>
      <c r="AN780" s="42"/>
      <c r="AO780" s="42"/>
      <c r="AP780" s="258"/>
    </row>
    <row r="781" spans="1:42" s="92" customFormat="1">
      <c r="A781" s="107" t="s">
        <v>205</v>
      </c>
      <c r="B781" s="513" t="s">
        <v>206</v>
      </c>
      <c r="C781" s="514"/>
      <c r="D781" s="218">
        <f t="shared" si="1702"/>
        <v>765</v>
      </c>
      <c r="E781" s="504">
        <f t="shared" si="1783"/>
        <v>50</v>
      </c>
      <c r="F781" s="505"/>
      <c r="G781" s="504">
        <f t="shared" si="1784"/>
        <v>14</v>
      </c>
      <c r="H781" s="505"/>
      <c r="I781" s="502">
        <v>50</v>
      </c>
      <c r="J781" s="503"/>
      <c r="K781" s="141">
        <v>14</v>
      </c>
      <c r="L781" s="145"/>
      <c r="M781" s="145"/>
      <c r="N781" s="141"/>
      <c r="O781" s="141"/>
      <c r="P781" s="141"/>
      <c r="Q781" s="141"/>
      <c r="R781" s="141"/>
      <c r="S781" s="141"/>
      <c r="T781" s="141"/>
      <c r="U781" s="141"/>
      <c r="V781" s="140" t="str">
        <f t="shared" si="1781"/>
        <v>CF3112-11</v>
      </c>
      <c r="W781" s="509" t="str">
        <f t="shared" si="1782"/>
        <v>Иргэний барилгын техникч</v>
      </c>
      <c r="X781" s="509"/>
      <c r="Y781" s="510"/>
      <c r="Z781" s="184">
        <f t="shared" si="1701"/>
        <v>765</v>
      </c>
      <c r="AA781" s="145"/>
      <c r="AB781" s="145"/>
      <c r="AC781" s="45">
        <f t="shared" si="1787"/>
        <v>39</v>
      </c>
      <c r="AD781" s="45">
        <f t="shared" si="1788"/>
        <v>14</v>
      </c>
      <c r="AE781" s="141">
        <v>39</v>
      </c>
      <c r="AF781" s="141">
        <v>14</v>
      </c>
      <c r="AG781" s="141"/>
      <c r="AH781" s="141"/>
      <c r="AI781" s="141"/>
      <c r="AJ781" s="141"/>
      <c r="AK781" s="86">
        <f t="shared" si="1785"/>
        <v>0</v>
      </c>
      <c r="AL781" s="86">
        <f t="shared" si="1786"/>
        <v>0</v>
      </c>
      <c r="AM781" s="42"/>
      <c r="AN781" s="42"/>
      <c r="AO781" s="42"/>
      <c r="AP781" s="258"/>
    </row>
    <row r="782" spans="1:42" s="92" customFormat="1">
      <c r="A782" s="161" t="s">
        <v>320</v>
      </c>
      <c r="B782" s="511" t="s">
        <v>449</v>
      </c>
      <c r="C782" s="512"/>
      <c r="D782" s="218">
        <f t="shared" si="1702"/>
        <v>766</v>
      </c>
      <c r="E782" s="504">
        <f t="shared" si="1783"/>
        <v>30</v>
      </c>
      <c r="F782" s="505"/>
      <c r="G782" s="504">
        <f t="shared" si="1784"/>
        <v>11</v>
      </c>
      <c r="H782" s="505"/>
      <c r="I782" s="502">
        <v>30</v>
      </c>
      <c r="J782" s="503"/>
      <c r="K782" s="141">
        <v>11</v>
      </c>
      <c r="L782" s="145"/>
      <c r="M782" s="145"/>
      <c r="N782" s="141"/>
      <c r="O782" s="141"/>
      <c r="P782" s="141"/>
      <c r="Q782" s="141"/>
      <c r="R782" s="141"/>
      <c r="S782" s="141"/>
      <c r="T782" s="141"/>
      <c r="U782" s="141"/>
      <c r="V782" s="140" t="str">
        <f t="shared" si="1781"/>
        <v>CF3115-41</v>
      </c>
      <c r="W782" s="509" t="str">
        <f t="shared" si="1782"/>
        <v xml:space="preserve">Сантехникийн техникч </v>
      </c>
      <c r="X782" s="509"/>
      <c r="Y782" s="510"/>
      <c r="Z782" s="184">
        <f t="shared" si="1701"/>
        <v>766</v>
      </c>
      <c r="AA782" s="145"/>
      <c r="AB782" s="145"/>
      <c r="AC782" s="45">
        <f t="shared" si="1787"/>
        <v>12</v>
      </c>
      <c r="AD782" s="45">
        <f t="shared" si="1788"/>
        <v>8</v>
      </c>
      <c r="AE782" s="141">
        <v>12</v>
      </c>
      <c r="AF782" s="141">
        <v>8</v>
      </c>
      <c r="AG782" s="141"/>
      <c r="AH782" s="141"/>
      <c r="AI782" s="141"/>
      <c r="AJ782" s="141"/>
      <c r="AK782" s="86">
        <f t="shared" si="1785"/>
        <v>0</v>
      </c>
      <c r="AL782" s="86">
        <f t="shared" si="1786"/>
        <v>0</v>
      </c>
      <c r="AM782" s="42"/>
      <c r="AN782" s="42"/>
      <c r="AO782" s="42"/>
      <c r="AP782" s="258"/>
    </row>
    <row r="783" spans="1:42" s="92" customFormat="1">
      <c r="A783" s="214" t="s">
        <v>412</v>
      </c>
      <c r="B783" s="421" t="s">
        <v>413</v>
      </c>
      <c r="C783" s="421"/>
      <c r="D783" s="218">
        <f t="shared" si="1702"/>
        <v>767</v>
      </c>
      <c r="E783" s="504">
        <f t="shared" si="1783"/>
        <v>20</v>
      </c>
      <c r="F783" s="505"/>
      <c r="G783" s="504">
        <f t="shared" si="1784"/>
        <v>9</v>
      </c>
      <c r="H783" s="505"/>
      <c r="I783" s="502">
        <v>20</v>
      </c>
      <c r="J783" s="503"/>
      <c r="K783" s="141">
        <v>9</v>
      </c>
      <c r="L783" s="145"/>
      <c r="M783" s="145"/>
      <c r="N783" s="141"/>
      <c r="O783" s="141"/>
      <c r="P783" s="141"/>
      <c r="Q783" s="141"/>
      <c r="R783" s="141"/>
      <c r="S783" s="141"/>
      <c r="T783" s="141"/>
      <c r="U783" s="141"/>
      <c r="V783" s="140" t="str">
        <f t="shared" si="1781"/>
        <v>CB3112-37</v>
      </c>
      <c r="W783" s="509" t="str">
        <f t="shared" si="1782"/>
        <v>Зам, гүүрийн техникч</v>
      </c>
      <c r="X783" s="509"/>
      <c r="Y783" s="510"/>
      <c r="Z783" s="184">
        <f t="shared" si="1701"/>
        <v>767</v>
      </c>
      <c r="AA783" s="145"/>
      <c r="AB783" s="145"/>
      <c r="AC783" s="45">
        <f t="shared" si="1787"/>
        <v>8</v>
      </c>
      <c r="AD783" s="45">
        <f t="shared" si="1788"/>
        <v>1</v>
      </c>
      <c r="AE783" s="141">
        <v>8</v>
      </c>
      <c r="AF783" s="141">
        <v>1</v>
      </c>
      <c r="AG783" s="141"/>
      <c r="AH783" s="141"/>
      <c r="AI783" s="141"/>
      <c r="AJ783" s="141"/>
      <c r="AK783" s="86">
        <f t="shared" si="1785"/>
        <v>0</v>
      </c>
      <c r="AL783" s="86">
        <f t="shared" si="1786"/>
        <v>0</v>
      </c>
      <c r="AM783" s="42"/>
      <c r="AN783" s="42"/>
      <c r="AO783" s="42"/>
      <c r="AP783" s="258"/>
    </row>
    <row r="784" spans="1:42" s="92" customFormat="1">
      <c r="A784" s="212" t="s">
        <v>196</v>
      </c>
      <c r="B784" s="513" t="s">
        <v>197</v>
      </c>
      <c r="C784" s="514"/>
      <c r="D784" s="218">
        <f t="shared" si="1702"/>
        <v>768</v>
      </c>
      <c r="E784" s="504">
        <f t="shared" si="1783"/>
        <v>50</v>
      </c>
      <c r="F784" s="505"/>
      <c r="G784" s="504">
        <f t="shared" si="1784"/>
        <v>10</v>
      </c>
      <c r="H784" s="505"/>
      <c r="I784" s="502">
        <v>50</v>
      </c>
      <c r="J784" s="503"/>
      <c r="K784" s="141">
        <v>10</v>
      </c>
      <c r="L784" s="145"/>
      <c r="M784" s="145"/>
      <c r="N784" s="141"/>
      <c r="O784" s="141"/>
      <c r="P784" s="141"/>
      <c r="Q784" s="141"/>
      <c r="R784" s="141"/>
      <c r="S784" s="141"/>
      <c r="T784" s="141"/>
      <c r="U784" s="141"/>
      <c r="V784" s="140" t="str">
        <f t="shared" si="1781"/>
        <v>IM3113-17</v>
      </c>
      <c r="W784" s="509" t="str">
        <f t="shared" si="1782"/>
        <v>Цахилгааны техникч</v>
      </c>
      <c r="X784" s="509"/>
      <c r="Y784" s="510"/>
      <c r="Z784" s="184">
        <f t="shared" si="1701"/>
        <v>768</v>
      </c>
      <c r="AA784" s="145"/>
      <c r="AB784" s="145"/>
      <c r="AC784" s="45">
        <f t="shared" si="1787"/>
        <v>31</v>
      </c>
      <c r="AD784" s="45">
        <f t="shared" si="1788"/>
        <v>6</v>
      </c>
      <c r="AE784" s="141">
        <v>31</v>
      </c>
      <c r="AF784" s="141">
        <v>6</v>
      </c>
      <c r="AG784" s="141"/>
      <c r="AH784" s="141"/>
      <c r="AI784" s="141"/>
      <c r="AJ784" s="141"/>
      <c r="AK784" s="86">
        <f t="shared" si="1785"/>
        <v>0</v>
      </c>
      <c r="AL784" s="86">
        <f t="shared" si="1786"/>
        <v>0</v>
      </c>
      <c r="AM784" s="42"/>
      <c r="AN784" s="42"/>
      <c r="AO784" s="42"/>
      <c r="AP784" s="258"/>
    </row>
    <row r="785" spans="1:42" s="92" customFormat="1">
      <c r="A785" s="245" t="s">
        <v>204</v>
      </c>
      <c r="B785" s="506" t="s">
        <v>385</v>
      </c>
      <c r="C785" s="507"/>
      <c r="D785" s="218">
        <f t="shared" si="1702"/>
        <v>769</v>
      </c>
      <c r="E785" s="504">
        <f t="shared" si="1783"/>
        <v>50</v>
      </c>
      <c r="F785" s="505"/>
      <c r="G785" s="504">
        <f t="shared" si="1784"/>
        <v>31</v>
      </c>
      <c r="H785" s="505"/>
      <c r="I785" s="502">
        <v>50</v>
      </c>
      <c r="J785" s="503"/>
      <c r="K785" s="141">
        <v>31</v>
      </c>
      <c r="L785" s="145"/>
      <c r="M785" s="145"/>
      <c r="N785" s="141"/>
      <c r="O785" s="141"/>
      <c r="P785" s="141"/>
      <c r="Q785" s="141"/>
      <c r="R785" s="141"/>
      <c r="S785" s="141"/>
      <c r="T785" s="141"/>
      <c r="U785" s="141"/>
      <c r="V785" s="140" t="str">
        <f t="shared" si="1781"/>
        <v>IF3434-14</v>
      </c>
      <c r="W785" s="509" t="str">
        <f t="shared" si="1782"/>
        <v>Хоол үйлдвэрлэл, үйлчилгээний техник- технологич</v>
      </c>
      <c r="X785" s="509"/>
      <c r="Y785" s="510"/>
      <c r="Z785" s="184">
        <f t="shared" si="1701"/>
        <v>769</v>
      </c>
      <c r="AA785" s="145"/>
      <c r="AB785" s="145"/>
      <c r="AC785" s="45">
        <f t="shared" si="1787"/>
        <v>36</v>
      </c>
      <c r="AD785" s="45">
        <f t="shared" si="1788"/>
        <v>20</v>
      </c>
      <c r="AE785" s="141">
        <v>36</v>
      </c>
      <c r="AF785" s="141">
        <v>20</v>
      </c>
      <c r="AG785" s="141"/>
      <c r="AH785" s="141"/>
      <c r="AI785" s="141"/>
      <c r="AJ785" s="141"/>
      <c r="AK785" s="86">
        <f t="shared" si="1785"/>
        <v>0</v>
      </c>
      <c r="AL785" s="86">
        <f t="shared" si="1786"/>
        <v>0</v>
      </c>
      <c r="AM785" s="42"/>
      <c r="AN785" s="42"/>
      <c r="AO785" s="42"/>
      <c r="AP785" s="258"/>
    </row>
    <row r="786" spans="1:42" s="92" customFormat="1">
      <c r="A786" s="161" t="s">
        <v>270</v>
      </c>
      <c r="B786" s="137" t="s">
        <v>271</v>
      </c>
      <c r="C786" s="138"/>
      <c r="D786" s="218">
        <f t="shared" si="1702"/>
        <v>770</v>
      </c>
      <c r="E786" s="504">
        <f t="shared" si="1783"/>
        <v>41</v>
      </c>
      <c r="F786" s="505"/>
      <c r="G786" s="504">
        <f t="shared" si="1784"/>
        <v>27</v>
      </c>
      <c r="H786" s="505"/>
      <c r="I786" s="502">
        <v>41</v>
      </c>
      <c r="J786" s="503"/>
      <c r="K786" s="141">
        <v>27</v>
      </c>
      <c r="L786" s="145"/>
      <c r="M786" s="145"/>
      <c r="N786" s="141"/>
      <c r="O786" s="141"/>
      <c r="P786" s="141"/>
      <c r="Q786" s="141"/>
      <c r="R786" s="141"/>
      <c r="S786" s="141"/>
      <c r="T786" s="141"/>
      <c r="U786" s="141"/>
      <c r="V786" s="140" t="str">
        <f t="shared" si="1781"/>
        <v>SO5141-14</v>
      </c>
      <c r="W786" s="509" t="str">
        <f t="shared" si="1782"/>
        <v>Үс заслын технологич</v>
      </c>
      <c r="X786" s="509"/>
      <c r="Y786" s="510"/>
      <c r="Z786" s="184">
        <f t="shared" ref="Z786:Z849" si="1789">+D786</f>
        <v>770</v>
      </c>
      <c r="AA786" s="145"/>
      <c r="AB786" s="145"/>
      <c r="AC786" s="45">
        <f t="shared" si="1787"/>
        <v>33</v>
      </c>
      <c r="AD786" s="45">
        <f t="shared" si="1788"/>
        <v>19</v>
      </c>
      <c r="AE786" s="141">
        <v>33</v>
      </c>
      <c r="AF786" s="141">
        <v>19</v>
      </c>
      <c r="AG786" s="141"/>
      <c r="AH786" s="141"/>
      <c r="AI786" s="141"/>
      <c r="AJ786" s="141"/>
      <c r="AK786" s="86">
        <f t="shared" si="1785"/>
        <v>0</v>
      </c>
      <c r="AL786" s="86">
        <f t="shared" si="1786"/>
        <v>0</v>
      </c>
      <c r="AM786" s="42"/>
      <c r="AN786" s="42"/>
      <c r="AO786" s="42"/>
      <c r="AP786" s="258"/>
    </row>
    <row r="787" spans="1:42" s="92" customFormat="1">
      <c r="A787" s="161" t="s">
        <v>450</v>
      </c>
      <c r="B787" s="137" t="s">
        <v>273</v>
      </c>
      <c r="C787" s="138"/>
      <c r="D787" s="218">
        <f t="shared" ref="D787:D850" si="1790">+D786+1</f>
        <v>771</v>
      </c>
      <c r="E787" s="504">
        <f t="shared" si="1783"/>
        <v>40</v>
      </c>
      <c r="F787" s="505"/>
      <c r="G787" s="504">
        <f t="shared" si="1784"/>
        <v>37</v>
      </c>
      <c r="H787" s="505"/>
      <c r="I787" s="502">
        <v>40</v>
      </c>
      <c r="J787" s="503"/>
      <c r="K787" s="141">
        <v>37</v>
      </c>
      <c r="L787" s="145"/>
      <c r="M787" s="145"/>
      <c r="N787" s="141"/>
      <c r="O787" s="141"/>
      <c r="P787" s="141"/>
      <c r="Q787" s="141"/>
      <c r="R787" s="141"/>
      <c r="S787" s="141"/>
      <c r="T787" s="141"/>
      <c r="U787" s="141"/>
      <c r="V787" s="140" t="str">
        <f t="shared" si="1781"/>
        <v>SO3513-21</v>
      </c>
      <c r="W787" s="509" t="str">
        <f t="shared" si="1782"/>
        <v>Гоо заслын технологич</v>
      </c>
      <c r="X787" s="509"/>
      <c r="Y787" s="510"/>
      <c r="Z787" s="184">
        <f t="shared" si="1789"/>
        <v>771</v>
      </c>
      <c r="AA787" s="145"/>
      <c r="AB787" s="145"/>
      <c r="AC787" s="45">
        <f t="shared" si="1787"/>
        <v>21</v>
      </c>
      <c r="AD787" s="45">
        <f t="shared" si="1788"/>
        <v>12</v>
      </c>
      <c r="AE787" s="141">
        <v>21</v>
      </c>
      <c r="AF787" s="141">
        <v>12</v>
      </c>
      <c r="AG787" s="141"/>
      <c r="AH787" s="141"/>
      <c r="AI787" s="141"/>
      <c r="AJ787" s="141"/>
      <c r="AK787" s="86">
        <f t="shared" si="1785"/>
        <v>0</v>
      </c>
      <c r="AL787" s="86">
        <f t="shared" si="1786"/>
        <v>0</v>
      </c>
      <c r="AM787" s="42"/>
      <c r="AN787" s="42"/>
      <c r="AO787" s="42"/>
      <c r="AP787" s="258"/>
    </row>
    <row r="788" spans="1:42" s="92" customFormat="1">
      <c r="A788" s="161" t="s">
        <v>284</v>
      </c>
      <c r="B788" s="137" t="s">
        <v>285</v>
      </c>
      <c r="C788" s="138"/>
      <c r="D788" s="218">
        <f t="shared" si="1790"/>
        <v>772</v>
      </c>
      <c r="E788" s="504">
        <f t="shared" si="1783"/>
        <v>13</v>
      </c>
      <c r="F788" s="505"/>
      <c r="G788" s="504">
        <f t="shared" si="1784"/>
        <v>1</v>
      </c>
      <c r="H788" s="505"/>
      <c r="I788" s="502"/>
      <c r="J788" s="503"/>
      <c r="K788" s="141"/>
      <c r="L788" s="145"/>
      <c r="M788" s="145"/>
      <c r="N788" s="141"/>
      <c r="O788" s="141"/>
      <c r="P788" s="141">
        <v>13</v>
      </c>
      <c r="Q788" s="141">
        <v>1</v>
      </c>
      <c r="R788" s="141"/>
      <c r="S788" s="141"/>
      <c r="T788" s="141"/>
      <c r="U788" s="141"/>
      <c r="V788" s="140" t="str">
        <f t="shared" si="1781"/>
        <v>IC3513-21</v>
      </c>
      <c r="W788" s="509" t="str">
        <f t="shared" si="1782"/>
        <v>Өгөгдлийн сангийн оператор</v>
      </c>
      <c r="X788" s="509"/>
      <c r="Y788" s="510"/>
      <c r="Z788" s="184">
        <f t="shared" si="1789"/>
        <v>772</v>
      </c>
      <c r="AA788" s="145"/>
      <c r="AB788" s="145"/>
      <c r="AC788" s="45">
        <f t="shared" si="1787"/>
        <v>4</v>
      </c>
      <c r="AD788" s="45">
        <f t="shared" si="1788"/>
        <v>1</v>
      </c>
      <c r="AE788" s="141"/>
      <c r="AF788" s="141"/>
      <c r="AG788" s="141">
        <v>4</v>
      </c>
      <c r="AH788" s="141">
        <v>1</v>
      </c>
      <c r="AI788" s="141"/>
      <c r="AJ788" s="141"/>
      <c r="AK788" s="86">
        <f t="shared" si="1785"/>
        <v>0</v>
      </c>
      <c r="AL788" s="86">
        <f t="shared" si="1786"/>
        <v>0</v>
      </c>
      <c r="AM788" s="42"/>
      <c r="AN788" s="42"/>
      <c r="AO788" s="42"/>
      <c r="AP788" s="258"/>
    </row>
    <row r="789" spans="1:42" s="87" customFormat="1">
      <c r="A789" s="527" t="s">
        <v>584</v>
      </c>
      <c r="B789" s="528"/>
      <c r="C789" s="529"/>
      <c r="D789" s="250">
        <f t="shared" si="1790"/>
        <v>773</v>
      </c>
      <c r="E789" s="530">
        <f t="shared" ref="E789:E790" si="1791">+I789+L789+N789+P789+R789+T789+AA789</f>
        <v>30</v>
      </c>
      <c r="F789" s="531"/>
      <c r="G789" s="530">
        <f t="shared" ref="G789:G790" si="1792">+K789+M789+O789+Q789+S789+U789+AB789</f>
        <v>30</v>
      </c>
      <c r="H789" s="531"/>
      <c r="I789" s="567">
        <f>SUM(I790)</f>
        <v>0</v>
      </c>
      <c r="J789" s="567"/>
      <c r="K789" s="170">
        <f>SUM(K790)</f>
        <v>0</v>
      </c>
      <c r="L789" s="170">
        <f t="shared" ref="L789:U789" si="1793">SUM(L790)</f>
        <v>0</v>
      </c>
      <c r="M789" s="170">
        <f t="shared" si="1793"/>
        <v>0</v>
      </c>
      <c r="N789" s="170">
        <f t="shared" si="1793"/>
        <v>30</v>
      </c>
      <c r="O789" s="170">
        <f t="shared" si="1793"/>
        <v>30</v>
      </c>
      <c r="P789" s="170">
        <f t="shared" si="1793"/>
        <v>0</v>
      </c>
      <c r="Q789" s="170">
        <f t="shared" si="1793"/>
        <v>0</v>
      </c>
      <c r="R789" s="170">
        <f t="shared" si="1793"/>
        <v>0</v>
      </c>
      <c r="S789" s="170">
        <f t="shared" si="1793"/>
        <v>0</v>
      </c>
      <c r="T789" s="170">
        <f t="shared" si="1793"/>
        <v>0</v>
      </c>
      <c r="U789" s="170">
        <f t="shared" si="1793"/>
        <v>0</v>
      </c>
      <c r="V789" s="535" t="str">
        <f t="shared" si="1236"/>
        <v>63."Дархан хаан" политехник коллеж</v>
      </c>
      <c r="W789" s="536"/>
      <c r="X789" s="536"/>
      <c r="Y789" s="537"/>
      <c r="Z789" s="256">
        <f t="shared" si="1789"/>
        <v>773</v>
      </c>
      <c r="AA789" s="170">
        <f>SUM(AA790)</f>
        <v>0</v>
      </c>
      <c r="AB789" s="170">
        <f t="shared" ref="AB789" si="1794">SUM(AB790)</f>
        <v>0</v>
      </c>
      <c r="AC789" s="170">
        <f t="shared" ref="AC789" si="1795">SUM(AC790)</f>
        <v>30</v>
      </c>
      <c r="AD789" s="170">
        <f t="shared" ref="AD789" si="1796">SUM(AD790)</f>
        <v>30</v>
      </c>
      <c r="AE789" s="170">
        <f t="shared" ref="AE789" si="1797">SUM(AE790)</f>
        <v>0</v>
      </c>
      <c r="AF789" s="170">
        <f t="shared" ref="AF789" si="1798">SUM(AF790)</f>
        <v>0</v>
      </c>
      <c r="AG789" s="170">
        <f t="shared" ref="AG789" si="1799">SUM(AG790)</f>
        <v>30</v>
      </c>
      <c r="AH789" s="170">
        <f t="shared" ref="AH789" si="1800">SUM(AH790)</f>
        <v>30</v>
      </c>
      <c r="AI789" s="170">
        <f t="shared" ref="AI789" si="1801">SUM(AI790)</f>
        <v>0</v>
      </c>
      <c r="AJ789" s="170">
        <f t="shared" ref="AJ789" si="1802">SUM(AJ790)</f>
        <v>0</v>
      </c>
      <c r="AK789" s="170">
        <f t="shared" ref="AK789" si="1803">SUM(AK790)</f>
        <v>0</v>
      </c>
      <c r="AL789" s="170">
        <f>SUM(AL790)</f>
        <v>0</v>
      </c>
      <c r="AM789" s="170">
        <f t="shared" ref="AM789" si="1804">SUM(AM790)</f>
        <v>0</v>
      </c>
      <c r="AN789" s="170">
        <f t="shared" ref="AN789" si="1805">SUM(AN790)</f>
        <v>0</v>
      </c>
      <c r="AO789" s="170">
        <f t="shared" ref="AO789" si="1806">SUM(AO790)</f>
        <v>0</v>
      </c>
      <c r="AP789" s="211">
        <f t="shared" ref="AP789" si="1807">SUM(AP790)</f>
        <v>0</v>
      </c>
    </row>
    <row r="790" spans="1:42" s="92" customFormat="1">
      <c r="A790" s="146" t="s">
        <v>429</v>
      </c>
      <c r="B790" s="511" t="s">
        <v>428</v>
      </c>
      <c r="C790" s="544"/>
      <c r="D790" s="218">
        <f t="shared" si="1790"/>
        <v>774</v>
      </c>
      <c r="E790" s="504">
        <f t="shared" si="1791"/>
        <v>30</v>
      </c>
      <c r="F790" s="505"/>
      <c r="G790" s="504">
        <f t="shared" si="1792"/>
        <v>30</v>
      </c>
      <c r="H790" s="505"/>
      <c r="I790" s="502"/>
      <c r="J790" s="503"/>
      <c r="K790" s="129"/>
      <c r="L790" s="129"/>
      <c r="M790" s="129"/>
      <c r="N790" s="118">
        <v>30</v>
      </c>
      <c r="O790" s="118">
        <v>30</v>
      </c>
      <c r="P790" s="129"/>
      <c r="Q790" s="129"/>
      <c r="R790" s="129"/>
      <c r="S790" s="129"/>
      <c r="T790" s="129"/>
      <c r="U790" s="129"/>
      <c r="V790" s="123" t="str">
        <f>+A790</f>
        <v>НО5321-12</v>
      </c>
      <c r="W790" s="432" t="str">
        <f>+B790</f>
        <v>Туслах сувилагч</v>
      </c>
      <c r="X790" s="432"/>
      <c r="Y790" s="432"/>
      <c r="Z790" s="184">
        <f t="shared" si="1789"/>
        <v>774</v>
      </c>
      <c r="AA790" s="135"/>
      <c r="AB790" s="135"/>
      <c r="AC790" s="45">
        <f t="shared" ref="AC790" si="1808">+AE790+AG790+AI790</f>
        <v>30</v>
      </c>
      <c r="AD790" s="45">
        <f t="shared" ref="AD790" si="1809">+AF790+AH790+AJ790</f>
        <v>30</v>
      </c>
      <c r="AE790" s="129"/>
      <c r="AF790" s="129"/>
      <c r="AG790" s="118">
        <v>30</v>
      </c>
      <c r="AH790" s="118">
        <v>30</v>
      </c>
      <c r="AI790" s="129"/>
      <c r="AJ790" s="129"/>
      <c r="AK790" s="86">
        <f t="shared" ref="AK790" si="1810">+AM790+AO790</f>
        <v>0</v>
      </c>
      <c r="AL790" s="86">
        <f t="shared" ref="AL790" si="1811">+AN790+AP790</f>
        <v>0</v>
      </c>
      <c r="AM790" s="42"/>
      <c r="AN790" s="42"/>
      <c r="AO790" s="42"/>
      <c r="AP790" s="258"/>
    </row>
    <row r="791" spans="1:42" s="87" customFormat="1">
      <c r="A791" s="527" t="s">
        <v>585</v>
      </c>
      <c r="B791" s="528"/>
      <c r="C791" s="529"/>
      <c r="D791" s="250">
        <f t="shared" si="1790"/>
        <v>775</v>
      </c>
      <c r="E791" s="530">
        <f>SUM(E792:F814)</f>
        <v>806</v>
      </c>
      <c r="F791" s="531"/>
      <c r="G791" s="530">
        <f t="shared" ref="G791" si="1812">SUM(G792:H814)</f>
        <v>172</v>
      </c>
      <c r="H791" s="531"/>
      <c r="I791" s="530">
        <f t="shared" ref="I791" si="1813">SUM(I792:J814)</f>
        <v>188</v>
      </c>
      <c r="J791" s="531"/>
      <c r="K791" s="170">
        <f>SUM(K792:K814)</f>
        <v>27</v>
      </c>
      <c r="L791" s="170">
        <f t="shared" ref="L791:U791" si="1814">SUM(L792:L814)</f>
        <v>0</v>
      </c>
      <c r="M791" s="170">
        <f t="shared" si="1814"/>
        <v>0</v>
      </c>
      <c r="N791" s="170">
        <f t="shared" si="1814"/>
        <v>260</v>
      </c>
      <c r="O791" s="170">
        <f t="shared" si="1814"/>
        <v>107</v>
      </c>
      <c r="P791" s="170">
        <f t="shared" si="1814"/>
        <v>358</v>
      </c>
      <c r="Q791" s="170">
        <f t="shared" si="1814"/>
        <v>38</v>
      </c>
      <c r="R791" s="170">
        <f t="shared" si="1814"/>
        <v>0</v>
      </c>
      <c r="S791" s="170">
        <f t="shared" si="1814"/>
        <v>0</v>
      </c>
      <c r="T791" s="170">
        <f t="shared" si="1814"/>
        <v>0</v>
      </c>
      <c r="U791" s="170">
        <f t="shared" si="1814"/>
        <v>0</v>
      </c>
      <c r="V791" s="535" t="str">
        <f t="shared" si="1236"/>
        <v>64.Техник технологийн политехник коллеж</v>
      </c>
      <c r="W791" s="536"/>
      <c r="X791" s="536"/>
      <c r="Y791" s="537"/>
      <c r="Z791" s="256">
        <f t="shared" si="1789"/>
        <v>775</v>
      </c>
      <c r="AA791" s="170">
        <f t="shared" ref="AA791" si="1815">SUM(AA792:AA814)</f>
        <v>0</v>
      </c>
      <c r="AB791" s="170">
        <f t="shared" ref="AB791" si="1816">SUM(AB792:AB814)</f>
        <v>0</v>
      </c>
      <c r="AC791" s="170">
        <f t="shared" ref="AC791" si="1817">SUM(AC792:AC814)</f>
        <v>334</v>
      </c>
      <c r="AD791" s="170">
        <f t="shared" ref="AD791" si="1818">SUM(AD792:AD814)</f>
        <v>86</v>
      </c>
      <c r="AE791" s="170">
        <f t="shared" ref="AE791" si="1819">SUM(AE792:AE814)</f>
        <v>108</v>
      </c>
      <c r="AF791" s="170">
        <f t="shared" ref="AF791" si="1820">SUM(AF792:AF814)</f>
        <v>15</v>
      </c>
      <c r="AG791" s="170">
        <f t="shared" ref="AG791" si="1821">SUM(AG792:AG814)</f>
        <v>226</v>
      </c>
      <c r="AH791" s="170">
        <f t="shared" ref="AH791" si="1822">SUM(AH792:AH814)</f>
        <v>71</v>
      </c>
      <c r="AI791" s="170">
        <f t="shared" ref="AI791" si="1823">SUM(AI792:AI814)</f>
        <v>0</v>
      </c>
      <c r="AJ791" s="170">
        <f t="shared" ref="AJ791" si="1824">SUM(AJ792:AJ814)</f>
        <v>0</v>
      </c>
      <c r="AK791" s="170">
        <f t="shared" ref="AK791" si="1825">SUM(AK792:AK814)</f>
        <v>119</v>
      </c>
      <c r="AL791" s="170">
        <f t="shared" ref="AL791" si="1826">SUM(AL792:AL814)</f>
        <v>27</v>
      </c>
      <c r="AM791" s="170">
        <f t="shared" ref="AM791" si="1827">SUM(AM792:AM814)</f>
        <v>71</v>
      </c>
      <c r="AN791" s="170">
        <f t="shared" ref="AN791" si="1828">SUM(AN792:AN814)</f>
        <v>12</v>
      </c>
      <c r="AO791" s="170">
        <f t="shared" ref="AO791" si="1829">SUM(AO792:AO814)</f>
        <v>48</v>
      </c>
      <c r="AP791" s="211">
        <f t="shared" ref="AP791" si="1830">SUM(AP792:AP814)</f>
        <v>15</v>
      </c>
    </row>
    <row r="792" spans="1:42" s="92" customFormat="1">
      <c r="A792" s="214" t="s">
        <v>257</v>
      </c>
      <c r="B792" s="421" t="s">
        <v>258</v>
      </c>
      <c r="C792" s="421"/>
      <c r="D792" s="218">
        <f t="shared" si="1790"/>
        <v>776</v>
      </c>
      <c r="E792" s="504">
        <f t="shared" ref="E792:E847" si="1831">+I792+L792+N792+P792+R792+T792+AA792</f>
        <v>8</v>
      </c>
      <c r="F792" s="505"/>
      <c r="G792" s="504">
        <f t="shared" ref="G792:G847" si="1832">+K792+M792+O792+Q792+S792+U792+AB792</f>
        <v>1</v>
      </c>
      <c r="H792" s="505"/>
      <c r="I792" s="523">
        <v>8</v>
      </c>
      <c r="J792" s="523"/>
      <c r="K792" s="118">
        <v>1</v>
      </c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7" t="str">
        <f>+A792</f>
        <v>CT3112-16</v>
      </c>
      <c r="W792" s="432" t="str">
        <f>+B792</f>
        <v>Барилга угсралтын техникч</v>
      </c>
      <c r="X792" s="432"/>
      <c r="Y792" s="432"/>
      <c r="Z792" s="184">
        <f t="shared" si="1789"/>
        <v>776</v>
      </c>
      <c r="AA792" s="135"/>
      <c r="AB792" s="135"/>
      <c r="AC792" s="45">
        <f t="shared" ref="AC792" si="1833">+AE792+AG792+AI792</f>
        <v>4</v>
      </c>
      <c r="AD792" s="45">
        <f t="shared" ref="AD792" si="1834">+AF792+AH792+AJ792</f>
        <v>0</v>
      </c>
      <c r="AE792" s="118">
        <v>4</v>
      </c>
      <c r="AF792" s="118"/>
      <c r="AG792" s="118"/>
      <c r="AH792" s="118"/>
      <c r="AI792" s="118"/>
      <c r="AJ792" s="118"/>
      <c r="AK792" s="86">
        <f t="shared" ref="AK792:AK793" si="1835">+AM792+AO792</f>
        <v>3</v>
      </c>
      <c r="AL792" s="86">
        <f t="shared" ref="AL792:AL793" si="1836">+AN792+AP792</f>
        <v>1</v>
      </c>
      <c r="AM792" s="110"/>
      <c r="AN792" s="110"/>
      <c r="AO792" s="10">
        <v>3</v>
      </c>
      <c r="AP792" s="224">
        <v>1</v>
      </c>
    </row>
    <row r="793" spans="1:42" s="92" customFormat="1">
      <c r="A793" s="160" t="s">
        <v>320</v>
      </c>
      <c r="B793" s="421" t="s">
        <v>321</v>
      </c>
      <c r="C793" s="421"/>
      <c r="D793" s="218">
        <f t="shared" si="1790"/>
        <v>777</v>
      </c>
      <c r="E793" s="504">
        <f t="shared" si="1831"/>
        <v>13</v>
      </c>
      <c r="F793" s="505"/>
      <c r="G793" s="504">
        <f t="shared" si="1832"/>
        <v>0</v>
      </c>
      <c r="H793" s="505"/>
      <c r="I793" s="523">
        <v>13</v>
      </c>
      <c r="J793" s="523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7" t="str">
        <f t="shared" ref="V793:V814" si="1837">+A793</f>
        <v>CF3115-41</v>
      </c>
      <c r="W793" s="432" t="str">
        <f t="shared" ref="W793:W814" si="1838">+B793</f>
        <v>Сантехникийн техникч</v>
      </c>
      <c r="X793" s="432"/>
      <c r="Y793" s="432"/>
      <c r="Z793" s="184">
        <f t="shared" si="1789"/>
        <v>777</v>
      </c>
      <c r="AA793" s="135"/>
      <c r="AB793" s="135"/>
      <c r="AC793" s="45">
        <f t="shared" ref="AC793:AC814" si="1839">+AE793+AG793+AI793</f>
        <v>10</v>
      </c>
      <c r="AD793" s="45">
        <f t="shared" ref="AD793:AD814" si="1840">+AF793+AH793+AJ793</f>
        <v>0</v>
      </c>
      <c r="AE793" s="118">
        <v>10</v>
      </c>
      <c r="AF793" s="118"/>
      <c r="AG793" s="118"/>
      <c r="AH793" s="118"/>
      <c r="AI793" s="118"/>
      <c r="AJ793" s="118"/>
      <c r="AK793" s="86">
        <f t="shared" si="1835"/>
        <v>2</v>
      </c>
      <c r="AL793" s="86">
        <f t="shared" si="1836"/>
        <v>0</v>
      </c>
      <c r="AM793" s="110"/>
      <c r="AN793" s="110"/>
      <c r="AO793" s="10">
        <v>2</v>
      </c>
      <c r="AP793" s="261"/>
    </row>
    <row r="794" spans="1:42" s="92" customFormat="1">
      <c r="A794" s="214" t="s">
        <v>412</v>
      </c>
      <c r="B794" s="421" t="s">
        <v>413</v>
      </c>
      <c r="C794" s="421"/>
      <c r="D794" s="218">
        <f t="shared" si="1790"/>
        <v>778</v>
      </c>
      <c r="E794" s="504">
        <f t="shared" si="1831"/>
        <v>41</v>
      </c>
      <c r="F794" s="505"/>
      <c r="G794" s="504">
        <f t="shared" si="1832"/>
        <v>2</v>
      </c>
      <c r="H794" s="505"/>
      <c r="I794" s="523">
        <v>41</v>
      </c>
      <c r="J794" s="523"/>
      <c r="K794" s="118">
        <v>2</v>
      </c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7" t="str">
        <f t="shared" si="1837"/>
        <v>CB3112-37</v>
      </c>
      <c r="W794" s="432" t="str">
        <f t="shared" si="1838"/>
        <v>Зам, гүүрийн техникч</v>
      </c>
      <c r="X794" s="432"/>
      <c r="Y794" s="432"/>
      <c r="Z794" s="184">
        <f t="shared" si="1789"/>
        <v>778</v>
      </c>
      <c r="AA794" s="135"/>
      <c r="AB794" s="135"/>
      <c r="AC794" s="45">
        <f t="shared" si="1839"/>
        <v>31</v>
      </c>
      <c r="AD794" s="45">
        <f t="shared" si="1840"/>
        <v>0</v>
      </c>
      <c r="AE794" s="118">
        <v>31</v>
      </c>
      <c r="AF794" s="118"/>
      <c r="AG794" s="118"/>
      <c r="AH794" s="118"/>
      <c r="AI794" s="118"/>
      <c r="AJ794" s="118"/>
      <c r="AK794" s="86">
        <f t="shared" ref="AK794:AK814" si="1841">+AM794+AO794</f>
        <v>7</v>
      </c>
      <c r="AL794" s="86">
        <f t="shared" ref="AL794:AL814" si="1842">+AN794+AP794</f>
        <v>1</v>
      </c>
      <c r="AM794" s="110"/>
      <c r="AN794" s="110"/>
      <c r="AO794" s="10">
        <v>7</v>
      </c>
      <c r="AP794" s="224">
        <v>1</v>
      </c>
    </row>
    <row r="795" spans="1:42" s="92" customFormat="1">
      <c r="A795" s="212" t="s">
        <v>196</v>
      </c>
      <c r="B795" s="513" t="s">
        <v>197</v>
      </c>
      <c r="C795" s="514"/>
      <c r="D795" s="218">
        <f t="shared" si="1790"/>
        <v>779</v>
      </c>
      <c r="E795" s="504">
        <f t="shared" ref="E795:E814" si="1843">+I795+L795+N795+P795+R795+T795+AA795</f>
        <v>32</v>
      </c>
      <c r="F795" s="505"/>
      <c r="G795" s="504">
        <f t="shared" ref="G795:G814" si="1844">+K795+M795+O795+Q795+S795+U795+AB795</f>
        <v>0</v>
      </c>
      <c r="H795" s="505"/>
      <c r="I795" s="523">
        <v>32</v>
      </c>
      <c r="J795" s="523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7" t="str">
        <f t="shared" si="1837"/>
        <v>IM3113-17</v>
      </c>
      <c r="W795" s="432" t="str">
        <f t="shared" si="1838"/>
        <v>Цахилгааны техникч</v>
      </c>
      <c r="X795" s="432"/>
      <c r="Y795" s="432"/>
      <c r="Z795" s="184">
        <f t="shared" si="1789"/>
        <v>779</v>
      </c>
      <c r="AA795" s="135"/>
      <c r="AB795" s="135"/>
      <c r="AC795" s="45">
        <f t="shared" si="1839"/>
        <v>8</v>
      </c>
      <c r="AD795" s="45">
        <f t="shared" si="1840"/>
        <v>0</v>
      </c>
      <c r="AE795" s="118">
        <v>8</v>
      </c>
      <c r="AF795" s="118"/>
      <c r="AG795" s="118"/>
      <c r="AH795" s="118"/>
      <c r="AI795" s="118"/>
      <c r="AJ795" s="118"/>
      <c r="AK795" s="86">
        <f t="shared" si="1841"/>
        <v>10</v>
      </c>
      <c r="AL795" s="86">
        <f t="shared" si="1842"/>
        <v>0</v>
      </c>
      <c r="AM795" s="110"/>
      <c r="AN795" s="110"/>
      <c r="AO795" s="10">
        <v>10</v>
      </c>
      <c r="AP795" s="261"/>
    </row>
    <row r="796" spans="1:42" s="92" customFormat="1">
      <c r="A796" s="107" t="s">
        <v>264</v>
      </c>
      <c r="B796" s="421" t="s">
        <v>265</v>
      </c>
      <c r="C796" s="421"/>
      <c r="D796" s="218">
        <f t="shared" si="1790"/>
        <v>780</v>
      </c>
      <c r="E796" s="504">
        <f t="shared" si="1843"/>
        <v>19</v>
      </c>
      <c r="F796" s="505"/>
      <c r="G796" s="504">
        <f t="shared" si="1844"/>
        <v>0</v>
      </c>
      <c r="H796" s="505"/>
      <c r="I796" s="523">
        <v>19</v>
      </c>
      <c r="J796" s="523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7" t="str">
        <f t="shared" si="1837"/>
        <v>TC3115-13</v>
      </c>
      <c r="W796" s="432" t="str">
        <f t="shared" si="1838"/>
        <v>Автомашины механик</v>
      </c>
      <c r="X796" s="432"/>
      <c r="Y796" s="432"/>
      <c r="Z796" s="184">
        <f t="shared" si="1789"/>
        <v>780</v>
      </c>
      <c r="AA796" s="135"/>
      <c r="AB796" s="135"/>
      <c r="AC796" s="45">
        <f t="shared" si="1839"/>
        <v>3</v>
      </c>
      <c r="AD796" s="45">
        <f t="shared" si="1840"/>
        <v>0</v>
      </c>
      <c r="AE796" s="118">
        <v>3</v>
      </c>
      <c r="AF796" s="118"/>
      <c r="AG796" s="118"/>
      <c r="AH796" s="118"/>
      <c r="AI796" s="118"/>
      <c r="AJ796" s="118"/>
      <c r="AK796" s="86">
        <f t="shared" si="1841"/>
        <v>6</v>
      </c>
      <c r="AL796" s="86">
        <f t="shared" si="1842"/>
        <v>0</v>
      </c>
      <c r="AM796" s="110"/>
      <c r="AN796" s="110"/>
      <c r="AO796" s="10">
        <v>6</v>
      </c>
      <c r="AP796" s="261"/>
    </row>
    <row r="797" spans="1:42" s="92" customFormat="1">
      <c r="A797" s="214" t="s">
        <v>414</v>
      </c>
      <c r="B797" s="421" t="s">
        <v>415</v>
      </c>
      <c r="C797" s="421"/>
      <c r="D797" s="218">
        <f t="shared" si="1790"/>
        <v>781</v>
      </c>
      <c r="E797" s="504">
        <f t="shared" si="1843"/>
        <v>8</v>
      </c>
      <c r="F797" s="505"/>
      <c r="G797" s="504">
        <f t="shared" si="1844"/>
        <v>0</v>
      </c>
      <c r="H797" s="505"/>
      <c r="I797" s="523">
        <v>8</v>
      </c>
      <c r="J797" s="523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7" t="str">
        <f t="shared" si="1837"/>
        <v>CF3112-43</v>
      </c>
      <c r="W797" s="432" t="str">
        <f t="shared" si="1838"/>
        <v>Барилга угсралтын мужааны техникч</v>
      </c>
      <c r="X797" s="432"/>
      <c r="Y797" s="432"/>
      <c r="Z797" s="184">
        <f t="shared" si="1789"/>
        <v>781</v>
      </c>
      <c r="AA797" s="135"/>
      <c r="AB797" s="135"/>
      <c r="AC797" s="45">
        <f t="shared" si="1839"/>
        <v>8</v>
      </c>
      <c r="AD797" s="45">
        <f t="shared" si="1840"/>
        <v>0</v>
      </c>
      <c r="AE797" s="118">
        <v>8</v>
      </c>
      <c r="AF797" s="118"/>
      <c r="AG797" s="118"/>
      <c r="AH797" s="118"/>
      <c r="AI797" s="118"/>
      <c r="AJ797" s="118"/>
      <c r="AK797" s="86">
        <f t="shared" si="1841"/>
        <v>0</v>
      </c>
      <c r="AL797" s="86">
        <f t="shared" si="1842"/>
        <v>0</v>
      </c>
      <c r="AM797" s="110"/>
      <c r="AN797" s="110"/>
      <c r="AO797" s="110"/>
      <c r="AP797" s="261"/>
    </row>
    <row r="798" spans="1:42" s="92" customFormat="1">
      <c r="A798" s="113" t="s">
        <v>416</v>
      </c>
      <c r="B798" s="378" t="s">
        <v>417</v>
      </c>
      <c r="C798" s="378"/>
      <c r="D798" s="218">
        <f t="shared" si="1790"/>
        <v>782</v>
      </c>
      <c r="E798" s="504">
        <f t="shared" si="1843"/>
        <v>14</v>
      </c>
      <c r="F798" s="505"/>
      <c r="G798" s="504">
        <f t="shared" si="1844"/>
        <v>6</v>
      </c>
      <c r="H798" s="505"/>
      <c r="I798" s="523">
        <v>14</v>
      </c>
      <c r="J798" s="523"/>
      <c r="K798" s="118">
        <v>6</v>
      </c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7" t="str">
        <f t="shared" si="1837"/>
        <v>IT3512-13</v>
      </c>
      <c r="W798" s="432" t="str">
        <f t="shared" si="1838"/>
        <v>Програм кодлогч</v>
      </c>
      <c r="X798" s="432"/>
      <c r="Y798" s="432"/>
      <c r="Z798" s="184">
        <f t="shared" si="1789"/>
        <v>782</v>
      </c>
      <c r="AA798" s="135"/>
      <c r="AB798" s="135"/>
      <c r="AC798" s="45">
        <f t="shared" si="1839"/>
        <v>7</v>
      </c>
      <c r="AD798" s="45">
        <f t="shared" si="1840"/>
        <v>2</v>
      </c>
      <c r="AE798" s="118">
        <v>7</v>
      </c>
      <c r="AF798" s="118">
        <v>2</v>
      </c>
      <c r="AG798" s="118"/>
      <c r="AH798" s="118"/>
      <c r="AI798" s="118"/>
      <c r="AJ798" s="118"/>
      <c r="AK798" s="86">
        <f t="shared" si="1841"/>
        <v>3</v>
      </c>
      <c r="AL798" s="86">
        <f t="shared" si="1842"/>
        <v>3</v>
      </c>
      <c r="AM798" s="110"/>
      <c r="AN798" s="110"/>
      <c r="AO798" s="10">
        <v>3</v>
      </c>
      <c r="AP798" s="224">
        <v>3</v>
      </c>
    </row>
    <row r="799" spans="1:42" s="92" customFormat="1">
      <c r="A799" s="244" t="s">
        <v>418</v>
      </c>
      <c r="B799" s="421" t="s">
        <v>419</v>
      </c>
      <c r="C799" s="421"/>
      <c r="D799" s="218">
        <f t="shared" si="1790"/>
        <v>783</v>
      </c>
      <c r="E799" s="504">
        <f t="shared" si="1843"/>
        <v>22</v>
      </c>
      <c r="F799" s="505"/>
      <c r="G799" s="504">
        <f t="shared" si="1844"/>
        <v>3</v>
      </c>
      <c r="H799" s="505"/>
      <c r="I799" s="523">
        <v>22</v>
      </c>
      <c r="J799" s="523"/>
      <c r="K799" s="118">
        <v>3</v>
      </c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7" t="str">
        <f t="shared" si="1837"/>
        <v>CB7114-21</v>
      </c>
      <c r="W799" s="432" t="str">
        <f t="shared" si="1838"/>
        <v>Зам барилгын материалын лаборант</v>
      </c>
      <c r="X799" s="432"/>
      <c r="Y799" s="432"/>
      <c r="Z799" s="184">
        <f t="shared" si="1789"/>
        <v>783</v>
      </c>
      <c r="AA799" s="135"/>
      <c r="AB799" s="135"/>
      <c r="AC799" s="45">
        <f t="shared" si="1839"/>
        <v>22</v>
      </c>
      <c r="AD799" s="45">
        <f t="shared" si="1840"/>
        <v>3</v>
      </c>
      <c r="AE799" s="118">
        <v>22</v>
      </c>
      <c r="AF799" s="118">
        <v>3</v>
      </c>
      <c r="AG799" s="118"/>
      <c r="AH799" s="118"/>
      <c r="AI799" s="118"/>
      <c r="AJ799" s="118"/>
      <c r="AK799" s="86">
        <f t="shared" si="1841"/>
        <v>0</v>
      </c>
      <c r="AL799" s="86">
        <f t="shared" si="1842"/>
        <v>0</v>
      </c>
      <c r="AM799" s="110"/>
      <c r="AN799" s="110"/>
      <c r="AO799" s="110"/>
      <c r="AP799" s="261"/>
    </row>
    <row r="800" spans="1:42" s="92" customFormat="1" ht="12.75" customHeight="1">
      <c r="A800" s="245" t="s">
        <v>204</v>
      </c>
      <c r="B800" s="506" t="s">
        <v>385</v>
      </c>
      <c r="C800" s="507"/>
      <c r="D800" s="218">
        <f t="shared" si="1790"/>
        <v>784</v>
      </c>
      <c r="E800" s="504">
        <f t="shared" si="1843"/>
        <v>31</v>
      </c>
      <c r="F800" s="505"/>
      <c r="G800" s="504">
        <f t="shared" si="1844"/>
        <v>15</v>
      </c>
      <c r="H800" s="505"/>
      <c r="I800" s="523">
        <v>31</v>
      </c>
      <c r="J800" s="523"/>
      <c r="K800" s="118">
        <v>15</v>
      </c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7" t="str">
        <f t="shared" si="1837"/>
        <v>IF3434-14</v>
      </c>
      <c r="W800" s="432" t="str">
        <f t="shared" si="1838"/>
        <v>Хоол үйлдвэрлэл, үйлчилгээний техник- технологич</v>
      </c>
      <c r="X800" s="432"/>
      <c r="Y800" s="432"/>
      <c r="Z800" s="184">
        <f t="shared" si="1789"/>
        <v>784</v>
      </c>
      <c r="AA800" s="135"/>
      <c r="AB800" s="135"/>
      <c r="AC800" s="45">
        <f t="shared" si="1839"/>
        <v>15</v>
      </c>
      <c r="AD800" s="45">
        <f t="shared" si="1840"/>
        <v>10</v>
      </c>
      <c r="AE800" s="118">
        <v>15</v>
      </c>
      <c r="AF800" s="118">
        <v>10</v>
      </c>
      <c r="AG800" s="118"/>
      <c r="AH800" s="118"/>
      <c r="AI800" s="118"/>
      <c r="AJ800" s="118"/>
      <c r="AK800" s="86">
        <f t="shared" si="1841"/>
        <v>5</v>
      </c>
      <c r="AL800" s="86">
        <f t="shared" si="1842"/>
        <v>2</v>
      </c>
      <c r="AM800" s="110"/>
      <c r="AN800" s="110"/>
      <c r="AO800" s="10">
        <v>5</v>
      </c>
      <c r="AP800" s="224">
        <v>2</v>
      </c>
    </row>
    <row r="801" spans="1:42" s="92" customFormat="1">
      <c r="A801" s="196" t="s">
        <v>188</v>
      </c>
      <c r="B801" s="511" t="s">
        <v>189</v>
      </c>
      <c r="C801" s="512"/>
      <c r="D801" s="218">
        <f t="shared" si="1790"/>
        <v>785</v>
      </c>
      <c r="E801" s="504">
        <f t="shared" si="1843"/>
        <v>63</v>
      </c>
      <c r="F801" s="505"/>
      <c r="G801" s="504">
        <f t="shared" si="1844"/>
        <v>1</v>
      </c>
      <c r="H801" s="505"/>
      <c r="I801" s="523"/>
      <c r="J801" s="523"/>
      <c r="K801" s="118"/>
      <c r="L801" s="118"/>
      <c r="M801" s="118"/>
      <c r="N801" s="118"/>
      <c r="O801" s="118"/>
      <c r="P801" s="118">
        <v>63</v>
      </c>
      <c r="Q801" s="118">
        <v>1</v>
      </c>
      <c r="R801" s="118"/>
      <c r="S801" s="118"/>
      <c r="T801" s="118"/>
      <c r="U801" s="118"/>
      <c r="V801" s="117" t="str">
        <f t="shared" si="1837"/>
        <v>CF7411-12</v>
      </c>
      <c r="W801" s="432" t="str">
        <f t="shared" si="1838"/>
        <v>Барилгын цахилгаанчин</v>
      </c>
      <c r="X801" s="432"/>
      <c r="Y801" s="432"/>
      <c r="Z801" s="184">
        <f t="shared" si="1789"/>
        <v>785</v>
      </c>
      <c r="AA801" s="135"/>
      <c r="AB801" s="135"/>
      <c r="AC801" s="45">
        <f t="shared" si="1839"/>
        <v>3</v>
      </c>
      <c r="AD801" s="45">
        <f t="shared" si="1840"/>
        <v>0</v>
      </c>
      <c r="AE801" s="118"/>
      <c r="AF801" s="118"/>
      <c r="AG801" s="118">
        <v>3</v>
      </c>
      <c r="AH801" s="118"/>
      <c r="AI801" s="118"/>
      <c r="AJ801" s="118"/>
      <c r="AK801" s="86">
        <f t="shared" si="1841"/>
        <v>16</v>
      </c>
      <c r="AL801" s="86">
        <f t="shared" si="1842"/>
        <v>1</v>
      </c>
      <c r="AM801" s="10">
        <v>16</v>
      </c>
      <c r="AN801" s="10">
        <v>1</v>
      </c>
      <c r="AO801" s="110"/>
      <c r="AP801" s="261"/>
    </row>
    <row r="802" spans="1:42" s="92" customFormat="1">
      <c r="A802" s="196" t="s">
        <v>163</v>
      </c>
      <c r="B802" s="511" t="s">
        <v>53</v>
      </c>
      <c r="C802" s="512"/>
      <c r="D802" s="218">
        <f t="shared" si="1790"/>
        <v>786</v>
      </c>
      <c r="E802" s="504">
        <f t="shared" si="1843"/>
        <v>70</v>
      </c>
      <c r="F802" s="505"/>
      <c r="G802" s="504">
        <f t="shared" si="1844"/>
        <v>8</v>
      </c>
      <c r="H802" s="505"/>
      <c r="I802" s="523"/>
      <c r="J802" s="523"/>
      <c r="K802" s="118"/>
      <c r="L802" s="118"/>
      <c r="M802" s="118"/>
      <c r="N802" s="118">
        <v>29</v>
      </c>
      <c r="O802" s="118">
        <v>8</v>
      </c>
      <c r="P802" s="118">
        <v>41</v>
      </c>
      <c r="Q802" s="118"/>
      <c r="R802" s="118"/>
      <c r="S802" s="118"/>
      <c r="T802" s="118"/>
      <c r="U802" s="118"/>
      <c r="V802" s="117" t="str">
        <f t="shared" si="1837"/>
        <v>IM7212-14</v>
      </c>
      <c r="W802" s="432" t="str">
        <f t="shared" si="1838"/>
        <v>Гагнуурчин</v>
      </c>
      <c r="X802" s="432"/>
      <c r="Y802" s="432"/>
      <c r="Z802" s="184">
        <f t="shared" si="1789"/>
        <v>786</v>
      </c>
      <c r="AA802" s="135"/>
      <c r="AB802" s="135"/>
      <c r="AC802" s="45">
        <f t="shared" si="1839"/>
        <v>24</v>
      </c>
      <c r="AD802" s="45">
        <f t="shared" si="1840"/>
        <v>5</v>
      </c>
      <c r="AE802" s="118"/>
      <c r="AF802" s="118"/>
      <c r="AG802" s="118">
        <v>24</v>
      </c>
      <c r="AH802" s="118">
        <v>5</v>
      </c>
      <c r="AI802" s="118"/>
      <c r="AJ802" s="118"/>
      <c r="AK802" s="86">
        <f t="shared" si="1841"/>
        <v>5</v>
      </c>
      <c r="AL802" s="86">
        <f t="shared" si="1842"/>
        <v>0</v>
      </c>
      <c r="AM802" s="10">
        <v>5</v>
      </c>
      <c r="AN802" s="110"/>
      <c r="AO802" s="110"/>
      <c r="AP802" s="261"/>
    </row>
    <row r="803" spans="1:42" s="92" customFormat="1">
      <c r="A803" s="196" t="s">
        <v>55</v>
      </c>
      <c r="B803" s="511" t="s">
        <v>175</v>
      </c>
      <c r="C803" s="512"/>
      <c r="D803" s="218">
        <f t="shared" si="1790"/>
        <v>787</v>
      </c>
      <c r="E803" s="504">
        <f t="shared" si="1843"/>
        <v>54</v>
      </c>
      <c r="F803" s="505"/>
      <c r="G803" s="504">
        <f t="shared" si="1844"/>
        <v>31</v>
      </c>
      <c r="H803" s="505"/>
      <c r="I803" s="523"/>
      <c r="J803" s="523"/>
      <c r="K803" s="118"/>
      <c r="L803" s="118"/>
      <c r="M803" s="118"/>
      <c r="N803" s="118">
        <v>40</v>
      </c>
      <c r="O803" s="118">
        <v>25</v>
      </c>
      <c r="P803" s="118">
        <v>14</v>
      </c>
      <c r="Q803" s="118">
        <v>6</v>
      </c>
      <c r="R803" s="118"/>
      <c r="S803" s="118"/>
      <c r="T803" s="118"/>
      <c r="U803" s="118"/>
      <c r="V803" s="117" t="str">
        <f t="shared" si="1837"/>
        <v>CF7123-20</v>
      </c>
      <c r="W803" s="432" t="str">
        <f t="shared" si="1838"/>
        <v>Барилгын засал-чимэглэлчин</v>
      </c>
      <c r="X803" s="432"/>
      <c r="Y803" s="432"/>
      <c r="Z803" s="184">
        <f t="shared" si="1789"/>
        <v>787</v>
      </c>
      <c r="AA803" s="135"/>
      <c r="AB803" s="135"/>
      <c r="AC803" s="45">
        <f t="shared" si="1839"/>
        <v>20</v>
      </c>
      <c r="AD803" s="45">
        <f t="shared" si="1840"/>
        <v>10</v>
      </c>
      <c r="AE803" s="118"/>
      <c r="AF803" s="118"/>
      <c r="AG803" s="118">
        <v>20</v>
      </c>
      <c r="AH803" s="118">
        <v>10</v>
      </c>
      <c r="AI803" s="118"/>
      <c r="AJ803" s="118"/>
      <c r="AK803" s="86">
        <f t="shared" si="1841"/>
        <v>7</v>
      </c>
      <c r="AL803" s="86">
        <f t="shared" si="1842"/>
        <v>3</v>
      </c>
      <c r="AM803" s="10">
        <v>7</v>
      </c>
      <c r="AN803" s="10">
        <v>3</v>
      </c>
      <c r="AO803" s="110"/>
      <c r="AP803" s="261"/>
    </row>
    <row r="804" spans="1:42" s="92" customFormat="1">
      <c r="A804" s="214" t="s">
        <v>358</v>
      </c>
      <c r="B804" s="550" t="s">
        <v>597</v>
      </c>
      <c r="C804" s="550"/>
      <c r="D804" s="218">
        <f t="shared" si="1790"/>
        <v>788</v>
      </c>
      <c r="E804" s="504">
        <f t="shared" si="1843"/>
        <v>3</v>
      </c>
      <c r="F804" s="505"/>
      <c r="G804" s="504">
        <f t="shared" si="1844"/>
        <v>0</v>
      </c>
      <c r="H804" s="505"/>
      <c r="I804" s="523"/>
      <c r="J804" s="523"/>
      <c r="K804" s="118"/>
      <c r="L804" s="118"/>
      <c r="M804" s="118"/>
      <c r="N804" s="118">
        <v>3</v>
      </c>
      <c r="O804" s="118"/>
      <c r="P804" s="118"/>
      <c r="Q804" s="118"/>
      <c r="R804" s="118"/>
      <c r="S804" s="118"/>
      <c r="T804" s="118"/>
      <c r="U804" s="118"/>
      <c r="V804" s="117" t="str">
        <f t="shared" si="1837"/>
        <v>CB7116-18</v>
      </c>
      <c r="W804" s="432" t="str">
        <f t="shared" si="1838"/>
        <v xml:space="preserve">Авто зам, гүүр барилгын ажилтан /замчин/ </v>
      </c>
      <c r="X804" s="432"/>
      <c r="Y804" s="432"/>
      <c r="Z804" s="184">
        <f t="shared" si="1789"/>
        <v>788</v>
      </c>
      <c r="AA804" s="135"/>
      <c r="AB804" s="135"/>
      <c r="AC804" s="45">
        <f t="shared" si="1839"/>
        <v>3</v>
      </c>
      <c r="AD804" s="45">
        <f t="shared" si="1840"/>
        <v>0</v>
      </c>
      <c r="AE804" s="118"/>
      <c r="AF804" s="118"/>
      <c r="AG804" s="118">
        <v>3</v>
      </c>
      <c r="AH804" s="118"/>
      <c r="AI804" s="118"/>
      <c r="AJ804" s="118"/>
      <c r="AK804" s="86">
        <f t="shared" si="1841"/>
        <v>0</v>
      </c>
      <c r="AL804" s="86">
        <f t="shared" si="1842"/>
        <v>0</v>
      </c>
      <c r="AM804" s="110"/>
      <c r="AN804" s="110"/>
      <c r="AO804" s="110"/>
      <c r="AP804" s="261"/>
    </row>
    <row r="805" spans="1:42" s="92" customFormat="1">
      <c r="A805" s="212" t="s">
        <v>176</v>
      </c>
      <c r="B805" s="513" t="s">
        <v>173</v>
      </c>
      <c r="C805" s="514"/>
      <c r="D805" s="218">
        <f t="shared" si="1790"/>
        <v>789</v>
      </c>
      <c r="E805" s="504">
        <f t="shared" si="1843"/>
        <v>42</v>
      </c>
      <c r="F805" s="505"/>
      <c r="G805" s="504">
        <f t="shared" si="1844"/>
        <v>1</v>
      </c>
      <c r="H805" s="505"/>
      <c r="I805" s="523"/>
      <c r="J805" s="523"/>
      <c r="K805" s="118"/>
      <c r="L805" s="118"/>
      <c r="M805" s="118"/>
      <c r="N805" s="118">
        <v>16</v>
      </c>
      <c r="O805" s="118"/>
      <c r="P805" s="118">
        <v>26</v>
      </c>
      <c r="Q805" s="118">
        <v>1</v>
      </c>
      <c r="R805" s="118"/>
      <c r="S805" s="118"/>
      <c r="T805" s="118"/>
      <c r="U805" s="118"/>
      <c r="V805" s="117" t="str">
        <f t="shared" si="1837"/>
        <v>CF7126-36</v>
      </c>
      <c r="W805" s="432" t="str">
        <f t="shared" si="1838"/>
        <v>Барилгын сантехникч</v>
      </c>
      <c r="X805" s="432"/>
      <c r="Y805" s="432"/>
      <c r="Z805" s="184">
        <f t="shared" si="1789"/>
        <v>789</v>
      </c>
      <c r="AA805" s="135"/>
      <c r="AB805" s="135"/>
      <c r="AC805" s="45">
        <f t="shared" si="1839"/>
        <v>21</v>
      </c>
      <c r="AD805" s="45">
        <f t="shared" si="1840"/>
        <v>1</v>
      </c>
      <c r="AE805" s="118"/>
      <c r="AF805" s="118"/>
      <c r="AG805" s="118">
        <v>21</v>
      </c>
      <c r="AH805" s="118">
        <v>1</v>
      </c>
      <c r="AI805" s="118"/>
      <c r="AJ805" s="118"/>
      <c r="AK805" s="86">
        <f t="shared" si="1841"/>
        <v>10</v>
      </c>
      <c r="AL805" s="86">
        <f t="shared" si="1842"/>
        <v>0</v>
      </c>
      <c r="AM805" s="10">
        <v>10</v>
      </c>
      <c r="AN805" s="110"/>
      <c r="AO805" s="110"/>
      <c r="AP805" s="261"/>
    </row>
    <row r="806" spans="1:42" s="92" customFormat="1">
      <c r="A806" s="214" t="s">
        <v>183</v>
      </c>
      <c r="B806" s="421" t="s">
        <v>219</v>
      </c>
      <c r="C806" s="421"/>
      <c r="D806" s="218">
        <f t="shared" si="1790"/>
        <v>790</v>
      </c>
      <c r="E806" s="504">
        <f t="shared" si="1843"/>
        <v>20</v>
      </c>
      <c r="F806" s="505"/>
      <c r="G806" s="504">
        <f t="shared" si="1844"/>
        <v>2</v>
      </c>
      <c r="H806" s="505"/>
      <c r="I806" s="523"/>
      <c r="J806" s="523"/>
      <c r="K806" s="118"/>
      <c r="L806" s="118"/>
      <c r="M806" s="118"/>
      <c r="N806" s="118"/>
      <c r="O806" s="118"/>
      <c r="P806" s="118">
        <v>20</v>
      </c>
      <c r="Q806" s="118">
        <v>2</v>
      </c>
      <c r="R806" s="118"/>
      <c r="S806" s="118"/>
      <c r="T806" s="118"/>
      <c r="U806" s="118"/>
      <c r="V806" s="117" t="str">
        <f t="shared" si="1837"/>
        <v>CF7115-22</v>
      </c>
      <c r="W806" s="432" t="str">
        <f t="shared" si="1838"/>
        <v>Барилгын мужаан</v>
      </c>
      <c r="X806" s="432"/>
      <c r="Y806" s="432"/>
      <c r="Z806" s="184">
        <f t="shared" si="1789"/>
        <v>790</v>
      </c>
      <c r="AA806" s="135"/>
      <c r="AB806" s="135"/>
      <c r="AC806" s="45">
        <f t="shared" si="1839"/>
        <v>3</v>
      </c>
      <c r="AD806" s="45">
        <f t="shared" si="1840"/>
        <v>0</v>
      </c>
      <c r="AE806" s="118"/>
      <c r="AF806" s="118"/>
      <c r="AG806" s="118">
        <v>3</v>
      </c>
      <c r="AH806" s="118"/>
      <c r="AI806" s="118"/>
      <c r="AJ806" s="118"/>
      <c r="AK806" s="86">
        <f t="shared" si="1841"/>
        <v>4</v>
      </c>
      <c r="AL806" s="86">
        <f t="shared" si="1842"/>
        <v>1</v>
      </c>
      <c r="AM806" s="10">
        <v>4</v>
      </c>
      <c r="AN806" s="10">
        <v>1</v>
      </c>
      <c r="AO806" s="110"/>
      <c r="AP806" s="261"/>
    </row>
    <row r="807" spans="1:42" s="92" customFormat="1">
      <c r="A807" s="196" t="s">
        <v>185</v>
      </c>
      <c r="B807" s="511" t="s">
        <v>51</v>
      </c>
      <c r="C807" s="512"/>
      <c r="D807" s="218">
        <f t="shared" si="1790"/>
        <v>791</v>
      </c>
      <c r="E807" s="504">
        <f t="shared" si="1843"/>
        <v>105</v>
      </c>
      <c r="F807" s="505"/>
      <c r="G807" s="504">
        <f t="shared" si="1844"/>
        <v>42</v>
      </c>
      <c r="H807" s="505"/>
      <c r="I807" s="523"/>
      <c r="J807" s="523"/>
      <c r="K807" s="118"/>
      <c r="L807" s="118"/>
      <c r="M807" s="118"/>
      <c r="N807" s="118">
        <v>22</v>
      </c>
      <c r="O807" s="118">
        <v>17</v>
      </c>
      <c r="P807" s="118">
        <v>83</v>
      </c>
      <c r="Q807" s="118">
        <v>25</v>
      </c>
      <c r="R807" s="118"/>
      <c r="S807" s="118"/>
      <c r="T807" s="118"/>
      <c r="U807" s="118"/>
      <c r="V807" s="117" t="str">
        <f t="shared" si="1837"/>
        <v>IF5120-11</v>
      </c>
      <c r="W807" s="432" t="str">
        <f t="shared" si="1838"/>
        <v>Тогооч</v>
      </c>
      <c r="X807" s="432"/>
      <c r="Y807" s="432"/>
      <c r="Z807" s="184">
        <f t="shared" si="1789"/>
        <v>791</v>
      </c>
      <c r="AA807" s="135"/>
      <c r="AB807" s="135"/>
      <c r="AC807" s="45">
        <f t="shared" si="1839"/>
        <v>22</v>
      </c>
      <c r="AD807" s="45">
        <f t="shared" si="1840"/>
        <v>13</v>
      </c>
      <c r="AE807" s="118"/>
      <c r="AF807" s="118"/>
      <c r="AG807" s="118">
        <v>22</v>
      </c>
      <c r="AH807" s="118">
        <v>13</v>
      </c>
      <c r="AI807" s="118"/>
      <c r="AJ807" s="118"/>
      <c r="AK807" s="86">
        <f t="shared" si="1841"/>
        <v>12</v>
      </c>
      <c r="AL807" s="86">
        <f t="shared" si="1842"/>
        <v>6</v>
      </c>
      <c r="AM807" s="10">
        <v>12</v>
      </c>
      <c r="AN807" s="10">
        <v>6</v>
      </c>
      <c r="AO807" s="110"/>
      <c r="AP807" s="261"/>
    </row>
    <row r="808" spans="1:42" s="92" customFormat="1">
      <c r="A808" s="196" t="s">
        <v>57</v>
      </c>
      <c r="B808" s="511" t="s">
        <v>52</v>
      </c>
      <c r="C808" s="512"/>
      <c r="D808" s="218">
        <f t="shared" si="1790"/>
        <v>792</v>
      </c>
      <c r="E808" s="504">
        <f t="shared" si="1843"/>
        <v>111</v>
      </c>
      <c r="F808" s="505"/>
      <c r="G808" s="504">
        <f t="shared" si="1844"/>
        <v>3</v>
      </c>
      <c r="H808" s="505"/>
      <c r="I808" s="523"/>
      <c r="J808" s="523"/>
      <c r="K808" s="118"/>
      <c r="L808" s="118"/>
      <c r="M808" s="118"/>
      <c r="N808" s="118"/>
      <c r="O808" s="118"/>
      <c r="P808" s="118">
        <v>111</v>
      </c>
      <c r="Q808" s="118">
        <v>3</v>
      </c>
      <c r="R808" s="118"/>
      <c r="S808" s="118"/>
      <c r="T808" s="118"/>
      <c r="U808" s="118"/>
      <c r="V808" s="117" t="str">
        <f t="shared" si="1837"/>
        <v>TC8211-20</v>
      </c>
      <c r="W808" s="432" t="str">
        <f t="shared" si="1838"/>
        <v>Автомашины засварчин</v>
      </c>
      <c r="X808" s="432"/>
      <c r="Y808" s="432"/>
      <c r="Z808" s="184">
        <f t="shared" si="1789"/>
        <v>792</v>
      </c>
      <c r="AA808" s="135"/>
      <c r="AB808" s="135"/>
      <c r="AC808" s="45">
        <f t="shared" si="1839"/>
        <v>31</v>
      </c>
      <c r="AD808" s="45">
        <f t="shared" si="1840"/>
        <v>1</v>
      </c>
      <c r="AE808" s="118"/>
      <c r="AF808" s="118"/>
      <c r="AG808" s="118">
        <v>31</v>
      </c>
      <c r="AH808" s="118">
        <v>1</v>
      </c>
      <c r="AI808" s="118"/>
      <c r="AJ808" s="118"/>
      <c r="AK808" s="86">
        <f t="shared" si="1841"/>
        <v>17</v>
      </c>
      <c r="AL808" s="86">
        <f t="shared" si="1842"/>
        <v>1</v>
      </c>
      <c r="AM808" s="10">
        <v>17</v>
      </c>
      <c r="AN808" s="10">
        <v>1</v>
      </c>
      <c r="AO808" s="110"/>
      <c r="AP808" s="261"/>
    </row>
    <row r="809" spans="1:42" s="92" customFormat="1">
      <c r="A809" s="160" t="s">
        <v>211</v>
      </c>
      <c r="B809" s="378" t="s">
        <v>212</v>
      </c>
      <c r="C809" s="378"/>
      <c r="D809" s="218">
        <f t="shared" si="1790"/>
        <v>793</v>
      </c>
      <c r="E809" s="504">
        <f t="shared" si="1843"/>
        <v>19</v>
      </c>
      <c r="F809" s="505"/>
      <c r="G809" s="504">
        <f t="shared" si="1844"/>
        <v>5</v>
      </c>
      <c r="H809" s="505"/>
      <c r="I809" s="523"/>
      <c r="J809" s="523"/>
      <c r="K809" s="118"/>
      <c r="L809" s="118"/>
      <c r="M809" s="118"/>
      <c r="N809" s="118">
        <v>19</v>
      </c>
      <c r="O809" s="118">
        <v>5</v>
      </c>
      <c r="P809" s="118"/>
      <c r="Q809" s="118"/>
      <c r="R809" s="118"/>
      <c r="S809" s="118"/>
      <c r="T809" s="118"/>
      <c r="U809" s="118"/>
      <c r="V809" s="117" t="str">
        <f t="shared" si="1837"/>
        <v>CF7115-24</v>
      </c>
      <c r="W809" s="432" t="str">
        <f t="shared" si="1838"/>
        <v>Модон эдлэлийн мужаан</v>
      </c>
      <c r="X809" s="432"/>
      <c r="Y809" s="432"/>
      <c r="Z809" s="184">
        <f t="shared" si="1789"/>
        <v>793</v>
      </c>
      <c r="AA809" s="135"/>
      <c r="AB809" s="135"/>
      <c r="AC809" s="45">
        <f t="shared" si="1839"/>
        <v>19</v>
      </c>
      <c r="AD809" s="45">
        <f t="shared" si="1840"/>
        <v>5</v>
      </c>
      <c r="AE809" s="118"/>
      <c r="AF809" s="118"/>
      <c r="AG809" s="118">
        <v>19</v>
      </c>
      <c r="AH809" s="118">
        <v>5</v>
      </c>
      <c r="AI809" s="118"/>
      <c r="AJ809" s="118"/>
      <c r="AK809" s="86">
        <f t="shared" si="1841"/>
        <v>0</v>
      </c>
      <c r="AL809" s="86">
        <f t="shared" si="1842"/>
        <v>0</v>
      </c>
      <c r="AM809" s="110"/>
      <c r="AN809" s="110"/>
      <c r="AO809" s="110"/>
      <c r="AP809" s="261"/>
    </row>
    <row r="810" spans="1:42" s="92" customFormat="1">
      <c r="A810" s="210" t="s">
        <v>339</v>
      </c>
      <c r="B810" s="513" t="s">
        <v>65</v>
      </c>
      <c r="C810" s="514"/>
      <c r="D810" s="218">
        <f t="shared" si="1790"/>
        <v>794</v>
      </c>
      <c r="E810" s="504">
        <f t="shared" si="1843"/>
        <v>35</v>
      </c>
      <c r="F810" s="505"/>
      <c r="G810" s="504">
        <f t="shared" si="1844"/>
        <v>31</v>
      </c>
      <c r="H810" s="505"/>
      <c r="I810" s="523"/>
      <c r="J810" s="523"/>
      <c r="K810" s="118"/>
      <c r="L810" s="118"/>
      <c r="M810" s="118"/>
      <c r="N810" s="118">
        <v>35</v>
      </c>
      <c r="O810" s="118">
        <v>31</v>
      </c>
      <c r="P810" s="118"/>
      <c r="Q810" s="118"/>
      <c r="R810" s="118"/>
      <c r="S810" s="118"/>
      <c r="T810" s="118"/>
      <c r="U810" s="118"/>
      <c r="V810" s="117" t="str">
        <f t="shared" si="1837"/>
        <v>IO4120-13</v>
      </c>
      <c r="W810" s="432" t="str">
        <f t="shared" si="1838"/>
        <v>Компьютерийн оператор</v>
      </c>
      <c r="X810" s="432"/>
      <c r="Y810" s="432"/>
      <c r="Z810" s="184">
        <f t="shared" si="1789"/>
        <v>794</v>
      </c>
      <c r="AA810" s="135"/>
      <c r="AB810" s="135"/>
      <c r="AC810" s="45">
        <f t="shared" si="1839"/>
        <v>27</v>
      </c>
      <c r="AD810" s="45">
        <f t="shared" si="1840"/>
        <v>24</v>
      </c>
      <c r="AE810" s="118"/>
      <c r="AF810" s="118"/>
      <c r="AG810" s="118">
        <v>27</v>
      </c>
      <c r="AH810" s="118">
        <v>24</v>
      </c>
      <c r="AI810" s="118"/>
      <c r="AJ810" s="118"/>
      <c r="AK810" s="86">
        <f t="shared" si="1841"/>
        <v>6</v>
      </c>
      <c r="AL810" s="86">
        <f t="shared" si="1842"/>
        <v>5</v>
      </c>
      <c r="AM810" s="110"/>
      <c r="AN810" s="110"/>
      <c r="AO810" s="10">
        <v>6</v>
      </c>
      <c r="AP810" s="224">
        <v>5</v>
      </c>
    </row>
    <row r="811" spans="1:42" s="92" customFormat="1">
      <c r="A811" s="212" t="s">
        <v>420</v>
      </c>
      <c r="B811" s="421" t="s">
        <v>421</v>
      </c>
      <c r="C811" s="421"/>
      <c r="D811" s="218">
        <f t="shared" si="1790"/>
        <v>795</v>
      </c>
      <c r="E811" s="504">
        <f t="shared" si="1843"/>
        <v>32</v>
      </c>
      <c r="F811" s="505"/>
      <c r="G811" s="504">
        <f t="shared" si="1844"/>
        <v>8</v>
      </c>
      <c r="H811" s="505"/>
      <c r="I811" s="523"/>
      <c r="J811" s="523"/>
      <c r="K811" s="118"/>
      <c r="L811" s="118"/>
      <c r="M811" s="118"/>
      <c r="N811" s="118">
        <v>32</v>
      </c>
      <c r="O811" s="118">
        <v>8</v>
      </c>
      <c r="P811" s="118"/>
      <c r="Q811" s="118"/>
      <c r="R811" s="118"/>
      <c r="S811" s="118"/>
      <c r="T811" s="118"/>
      <c r="U811" s="118"/>
      <c r="V811" s="117" t="str">
        <f t="shared" si="1837"/>
        <v>CT8343-14</v>
      </c>
      <c r="W811" s="432" t="str">
        <f t="shared" si="1838"/>
        <v>Өргөн тээвэрлэх тоног төхөөрөмжийн засварчин</v>
      </c>
      <c r="X811" s="432"/>
      <c r="Y811" s="432"/>
      <c r="Z811" s="184">
        <f t="shared" si="1789"/>
        <v>795</v>
      </c>
      <c r="AA811" s="135"/>
      <c r="AB811" s="135"/>
      <c r="AC811" s="45">
        <f t="shared" si="1839"/>
        <v>22</v>
      </c>
      <c r="AD811" s="45">
        <f t="shared" si="1840"/>
        <v>5</v>
      </c>
      <c r="AE811" s="118"/>
      <c r="AF811" s="118"/>
      <c r="AG811" s="118">
        <v>22</v>
      </c>
      <c r="AH811" s="118">
        <v>5</v>
      </c>
      <c r="AI811" s="118"/>
      <c r="AJ811" s="118"/>
      <c r="AK811" s="86">
        <f t="shared" si="1841"/>
        <v>0</v>
      </c>
      <c r="AL811" s="86">
        <f t="shared" si="1842"/>
        <v>0</v>
      </c>
      <c r="AM811" s="110"/>
      <c r="AN811" s="110"/>
      <c r="AO811" s="110"/>
      <c r="AP811" s="261"/>
    </row>
    <row r="812" spans="1:42" s="92" customFormat="1" ht="12.75" customHeight="1">
      <c r="A812" s="212" t="s">
        <v>192</v>
      </c>
      <c r="B812" s="513" t="s">
        <v>193</v>
      </c>
      <c r="C812" s="514"/>
      <c r="D812" s="218">
        <f t="shared" si="1790"/>
        <v>796</v>
      </c>
      <c r="E812" s="504">
        <f t="shared" si="1843"/>
        <v>38</v>
      </c>
      <c r="F812" s="505"/>
      <c r="G812" s="504">
        <f t="shared" si="1844"/>
        <v>5</v>
      </c>
      <c r="H812" s="505"/>
      <c r="I812" s="523"/>
      <c r="J812" s="523"/>
      <c r="K812" s="118"/>
      <c r="L812" s="118"/>
      <c r="M812" s="118"/>
      <c r="N812" s="118">
        <v>38</v>
      </c>
      <c r="O812" s="118">
        <v>5</v>
      </c>
      <c r="P812" s="118"/>
      <c r="Q812" s="118"/>
      <c r="R812" s="118"/>
      <c r="S812" s="118"/>
      <c r="T812" s="118"/>
      <c r="U812" s="118"/>
      <c r="V812" s="117" t="str">
        <f t="shared" si="1837"/>
        <v>MT8111-35</v>
      </c>
      <c r="W812" s="432" t="str">
        <f t="shared" si="1838"/>
        <v>Хүнд машин механизмын оператор</v>
      </c>
      <c r="X812" s="432"/>
      <c r="Y812" s="432"/>
      <c r="Z812" s="184">
        <f t="shared" si="1789"/>
        <v>796</v>
      </c>
      <c r="AA812" s="135"/>
      <c r="AB812" s="135"/>
      <c r="AC812" s="45">
        <f t="shared" si="1839"/>
        <v>15</v>
      </c>
      <c r="AD812" s="45">
        <f t="shared" si="1840"/>
        <v>2</v>
      </c>
      <c r="AE812" s="118"/>
      <c r="AF812" s="118"/>
      <c r="AG812" s="118">
        <v>15</v>
      </c>
      <c r="AH812" s="118">
        <v>2</v>
      </c>
      <c r="AI812" s="118"/>
      <c r="AJ812" s="118"/>
      <c r="AK812" s="86">
        <f t="shared" si="1841"/>
        <v>0</v>
      </c>
      <c r="AL812" s="86">
        <f t="shared" si="1842"/>
        <v>0</v>
      </c>
      <c r="AM812" s="110"/>
      <c r="AN812" s="110"/>
      <c r="AO812" s="110"/>
      <c r="AP812" s="261"/>
    </row>
    <row r="813" spans="1:42" s="92" customFormat="1">
      <c r="A813" s="212" t="s">
        <v>422</v>
      </c>
      <c r="B813" s="421" t="s">
        <v>345</v>
      </c>
      <c r="C813" s="421"/>
      <c r="D813" s="218">
        <f t="shared" si="1790"/>
        <v>797</v>
      </c>
      <c r="E813" s="504">
        <f t="shared" si="1843"/>
        <v>24</v>
      </c>
      <c r="F813" s="505"/>
      <c r="G813" s="504">
        <f t="shared" si="1844"/>
        <v>8</v>
      </c>
      <c r="H813" s="505"/>
      <c r="I813" s="523"/>
      <c r="J813" s="523"/>
      <c r="K813" s="118"/>
      <c r="L813" s="118"/>
      <c r="M813" s="118"/>
      <c r="N813" s="118">
        <v>24</v>
      </c>
      <c r="O813" s="118">
        <v>8</v>
      </c>
      <c r="P813" s="118"/>
      <c r="Q813" s="118"/>
      <c r="R813" s="118"/>
      <c r="S813" s="118"/>
      <c r="T813" s="118"/>
      <c r="U813" s="118"/>
      <c r="V813" s="117" t="str">
        <f t="shared" si="1837"/>
        <v>CF7126-26</v>
      </c>
      <c r="W813" s="432" t="str">
        <f t="shared" si="1838"/>
        <v>Халаалт, агааржуулалт, хөргөлтийн тоног төхөөрөмжийн засварчин</v>
      </c>
      <c r="X813" s="432"/>
      <c r="Y813" s="432"/>
      <c r="Z813" s="184">
        <f t="shared" si="1789"/>
        <v>797</v>
      </c>
      <c r="AA813" s="135"/>
      <c r="AB813" s="135"/>
      <c r="AC813" s="45">
        <f t="shared" si="1839"/>
        <v>14</v>
      </c>
      <c r="AD813" s="45">
        <f t="shared" si="1840"/>
        <v>5</v>
      </c>
      <c r="AE813" s="118"/>
      <c r="AF813" s="118"/>
      <c r="AG813" s="118">
        <v>14</v>
      </c>
      <c r="AH813" s="118">
        <v>5</v>
      </c>
      <c r="AI813" s="118"/>
      <c r="AJ813" s="118"/>
      <c r="AK813" s="86">
        <f t="shared" si="1841"/>
        <v>6</v>
      </c>
      <c r="AL813" s="86">
        <f t="shared" si="1842"/>
        <v>3</v>
      </c>
      <c r="AM813" s="110"/>
      <c r="AN813" s="110"/>
      <c r="AO813" s="10">
        <v>6</v>
      </c>
      <c r="AP813" s="224">
        <v>3</v>
      </c>
    </row>
    <row r="814" spans="1:42" s="92" customFormat="1">
      <c r="A814" s="212" t="s">
        <v>191</v>
      </c>
      <c r="B814" s="455" t="s">
        <v>59</v>
      </c>
      <c r="C814" s="456"/>
      <c r="D814" s="218">
        <f t="shared" si="1790"/>
        <v>798</v>
      </c>
      <c r="E814" s="504">
        <f t="shared" si="1843"/>
        <v>2</v>
      </c>
      <c r="F814" s="505"/>
      <c r="G814" s="504">
        <f t="shared" si="1844"/>
        <v>0</v>
      </c>
      <c r="H814" s="505"/>
      <c r="I814" s="523"/>
      <c r="J814" s="523"/>
      <c r="K814" s="118"/>
      <c r="L814" s="118"/>
      <c r="M814" s="118"/>
      <c r="N814" s="118">
        <v>2</v>
      </c>
      <c r="O814" s="118"/>
      <c r="P814" s="118"/>
      <c r="Q814" s="118"/>
      <c r="R814" s="118"/>
      <c r="S814" s="118"/>
      <c r="T814" s="118"/>
      <c r="U814" s="118"/>
      <c r="V814" s="117" t="str">
        <f t="shared" si="1837"/>
        <v>CF7114-20</v>
      </c>
      <c r="W814" s="432" t="str">
        <f t="shared" si="1838"/>
        <v>Бетон арматурчин</v>
      </c>
      <c r="X814" s="432"/>
      <c r="Y814" s="432"/>
      <c r="Z814" s="184">
        <f t="shared" si="1789"/>
        <v>798</v>
      </c>
      <c r="AA814" s="135"/>
      <c r="AB814" s="135"/>
      <c r="AC814" s="45">
        <f t="shared" si="1839"/>
        <v>2</v>
      </c>
      <c r="AD814" s="45">
        <f t="shared" si="1840"/>
        <v>0</v>
      </c>
      <c r="AE814" s="118"/>
      <c r="AF814" s="118"/>
      <c r="AG814" s="118">
        <v>2</v>
      </c>
      <c r="AH814" s="118"/>
      <c r="AI814" s="118"/>
      <c r="AJ814" s="118"/>
      <c r="AK814" s="86">
        <f t="shared" si="1841"/>
        <v>0</v>
      </c>
      <c r="AL814" s="86">
        <f t="shared" si="1842"/>
        <v>0</v>
      </c>
      <c r="AM814" s="110"/>
      <c r="AN814" s="110"/>
      <c r="AO814" s="110"/>
      <c r="AP814" s="261"/>
    </row>
    <row r="815" spans="1:42" s="87" customFormat="1">
      <c r="A815" s="527" t="s">
        <v>586</v>
      </c>
      <c r="B815" s="528"/>
      <c r="C815" s="529"/>
      <c r="D815" s="250">
        <f t="shared" si="1790"/>
        <v>799</v>
      </c>
      <c r="E815" s="530">
        <f>SUM(E816:F828)</f>
        <v>427</v>
      </c>
      <c r="F815" s="531"/>
      <c r="G815" s="530">
        <f t="shared" ref="G815" si="1845">SUM(G816:H828)</f>
        <v>193</v>
      </c>
      <c r="H815" s="531"/>
      <c r="I815" s="530">
        <f t="shared" ref="I815" si="1846">SUM(I816:J828)</f>
        <v>61</v>
      </c>
      <c r="J815" s="531"/>
      <c r="K815" s="170">
        <f>SUM(K816:K828)</f>
        <v>27</v>
      </c>
      <c r="L815" s="170">
        <f t="shared" ref="L815:U815" si="1847">SUM(L816:L828)</f>
        <v>21</v>
      </c>
      <c r="M815" s="170">
        <f t="shared" si="1847"/>
        <v>8</v>
      </c>
      <c r="N815" s="170">
        <f t="shared" si="1847"/>
        <v>65</v>
      </c>
      <c r="O815" s="170">
        <f t="shared" si="1847"/>
        <v>35</v>
      </c>
      <c r="P815" s="170">
        <f t="shared" si="1847"/>
        <v>280</v>
      </c>
      <c r="Q815" s="170">
        <f t="shared" si="1847"/>
        <v>123</v>
      </c>
      <c r="R815" s="170">
        <f t="shared" si="1847"/>
        <v>0</v>
      </c>
      <c r="S815" s="170">
        <f t="shared" si="1847"/>
        <v>0</v>
      </c>
      <c r="T815" s="170">
        <f t="shared" si="1847"/>
        <v>0</v>
      </c>
      <c r="U815" s="170">
        <f t="shared" si="1847"/>
        <v>0</v>
      </c>
      <c r="V815" s="535" t="str">
        <f t="shared" si="1236"/>
        <v>65.Хүнс, Технологийн политехник коллеж</v>
      </c>
      <c r="W815" s="536"/>
      <c r="X815" s="536"/>
      <c r="Y815" s="537"/>
      <c r="Z815" s="256">
        <f t="shared" si="1789"/>
        <v>799</v>
      </c>
      <c r="AA815" s="170">
        <f t="shared" ref="AA815" si="1848">SUM(AA816:AA828)</f>
        <v>0</v>
      </c>
      <c r="AB815" s="170">
        <f t="shared" ref="AB815" si="1849">SUM(AB816:AB828)</f>
        <v>0</v>
      </c>
      <c r="AC815" s="170">
        <f t="shared" ref="AC815" si="1850">SUM(AC816:AC828)</f>
        <v>195</v>
      </c>
      <c r="AD815" s="170">
        <f t="shared" ref="AD815" si="1851">SUM(AD816:AD828)</f>
        <v>81</v>
      </c>
      <c r="AE815" s="170">
        <f t="shared" ref="AE815" si="1852">SUM(AE816:AE828)</f>
        <v>53</v>
      </c>
      <c r="AF815" s="170">
        <f t="shared" ref="AF815" si="1853">SUM(AF816:AF828)</f>
        <v>25</v>
      </c>
      <c r="AG815" s="170">
        <f t="shared" ref="AG815" si="1854">SUM(AG816:AG828)</f>
        <v>142</v>
      </c>
      <c r="AH815" s="170">
        <f t="shared" ref="AH815" si="1855">SUM(AH816:AH828)</f>
        <v>56</v>
      </c>
      <c r="AI815" s="170">
        <f t="shared" ref="AI815" si="1856">SUM(AI816:AI828)</f>
        <v>0</v>
      </c>
      <c r="AJ815" s="170">
        <f t="shared" ref="AJ815" si="1857">SUM(AJ816:AJ828)</f>
        <v>0</v>
      </c>
      <c r="AK815" s="170">
        <f t="shared" ref="AK815" si="1858">SUM(AK816:AK828)</f>
        <v>147</v>
      </c>
      <c r="AL815" s="170">
        <f t="shared" ref="AL815" si="1859">SUM(AL816:AL828)</f>
        <v>69</v>
      </c>
      <c r="AM815" s="170">
        <f t="shared" ref="AM815" si="1860">SUM(AM816:AM828)</f>
        <v>106</v>
      </c>
      <c r="AN815" s="170">
        <f t="shared" ref="AN815" si="1861">SUM(AN816:AN828)</f>
        <v>52</v>
      </c>
      <c r="AO815" s="170">
        <f t="shared" ref="AO815" si="1862">SUM(AO816:AO828)</f>
        <v>41</v>
      </c>
      <c r="AP815" s="211">
        <f t="shared" ref="AP815" si="1863">SUM(AP816:AP828)</f>
        <v>17</v>
      </c>
    </row>
    <row r="816" spans="1:42" s="92" customFormat="1">
      <c r="A816" s="196" t="s">
        <v>185</v>
      </c>
      <c r="B816" s="511" t="s">
        <v>51</v>
      </c>
      <c r="C816" s="512"/>
      <c r="D816" s="218">
        <f t="shared" si="1790"/>
        <v>800</v>
      </c>
      <c r="E816" s="504">
        <f t="shared" ref="E816:E819" si="1864">+I816+L816+N816+P816+R816+T816+AA816</f>
        <v>189</v>
      </c>
      <c r="F816" s="505"/>
      <c r="G816" s="504">
        <f t="shared" ref="G816:G819" si="1865">+K816+M816+O816+Q816+S816+U816+AB816</f>
        <v>70</v>
      </c>
      <c r="H816" s="505"/>
      <c r="I816" s="523"/>
      <c r="J816" s="523"/>
      <c r="K816" s="168"/>
      <c r="L816" s="168"/>
      <c r="M816" s="168"/>
      <c r="N816" s="168">
        <v>35</v>
      </c>
      <c r="O816" s="168">
        <v>21</v>
      </c>
      <c r="P816" s="168">
        <v>154</v>
      </c>
      <c r="Q816" s="168">
        <v>49</v>
      </c>
      <c r="R816" s="168"/>
      <c r="S816" s="168"/>
      <c r="T816" s="168"/>
      <c r="U816" s="168"/>
      <c r="V816" s="165" t="str">
        <f>+A816</f>
        <v>IF5120-11</v>
      </c>
      <c r="W816" s="432" t="str">
        <f>+B816</f>
        <v>Тогооч</v>
      </c>
      <c r="X816" s="432"/>
      <c r="Y816" s="432"/>
      <c r="Z816" s="184">
        <f t="shared" si="1789"/>
        <v>800</v>
      </c>
      <c r="AA816" s="171"/>
      <c r="AB816" s="171"/>
      <c r="AC816" s="45">
        <f t="shared" ref="AC816:AC817" si="1866">+AE816+AG816+AI816</f>
        <v>85</v>
      </c>
      <c r="AD816" s="45">
        <f t="shared" ref="AD816:AD817" si="1867">+AF816+AH816+AJ816</f>
        <v>31</v>
      </c>
      <c r="AE816" s="168"/>
      <c r="AF816" s="168"/>
      <c r="AG816" s="168">
        <v>85</v>
      </c>
      <c r="AH816" s="168">
        <v>31</v>
      </c>
      <c r="AI816" s="168"/>
      <c r="AJ816" s="168"/>
      <c r="AK816" s="86">
        <f t="shared" ref="AK816:AK817" si="1868">+AM816+AO816</f>
        <v>76</v>
      </c>
      <c r="AL816" s="86">
        <f t="shared" ref="AL816:AL817" si="1869">+AN816+AP816</f>
        <v>28</v>
      </c>
      <c r="AM816" s="42">
        <v>66</v>
      </c>
      <c r="AN816" s="42">
        <v>23</v>
      </c>
      <c r="AO816" s="42">
        <v>10</v>
      </c>
      <c r="AP816" s="258">
        <v>5</v>
      </c>
    </row>
    <row r="817" spans="1:42" s="92" customFormat="1">
      <c r="A817" s="90" t="s">
        <v>477</v>
      </c>
      <c r="B817" s="513" t="s">
        <v>478</v>
      </c>
      <c r="C817" s="514"/>
      <c r="D817" s="218">
        <f t="shared" si="1790"/>
        <v>801</v>
      </c>
      <c r="E817" s="504">
        <f t="shared" si="1864"/>
        <v>6</v>
      </c>
      <c r="F817" s="505"/>
      <c r="G817" s="504">
        <f t="shared" si="1865"/>
        <v>5</v>
      </c>
      <c r="H817" s="505"/>
      <c r="I817" s="523"/>
      <c r="J817" s="523"/>
      <c r="K817" s="168"/>
      <c r="L817" s="168"/>
      <c r="M817" s="168"/>
      <c r="N817" s="168"/>
      <c r="O817" s="168"/>
      <c r="P817" s="168">
        <v>6</v>
      </c>
      <c r="Q817" s="168">
        <v>5</v>
      </c>
      <c r="R817" s="168"/>
      <c r="S817" s="168"/>
      <c r="T817" s="168"/>
      <c r="U817" s="168"/>
      <c r="V817" s="165" t="str">
        <f t="shared" ref="V817:V828" si="1870">+A817</f>
        <v>IF7512-37</v>
      </c>
      <c r="W817" s="432" t="str">
        <f t="shared" ref="W817:W828" si="1871">+B817</f>
        <v>Исгэлтийн үйлдвэрлэлийн технологийн ажилтан</v>
      </c>
      <c r="X817" s="432"/>
      <c r="Y817" s="432"/>
      <c r="Z817" s="184">
        <f t="shared" si="1789"/>
        <v>801</v>
      </c>
      <c r="AA817" s="171"/>
      <c r="AB817" s="171"/>
      <c r="AC817" s="45">
        <f t="shared" si="1866"/>
        <v>1</v>
      </c>
      <c r="AD817" s="45">
        <f t="shared" si="1867"/>
        <v>1</v>
      </c>
      <c r="AE817" s="168"/>
      <c r="AF817" s="168"/>
      <c r="AG817" s="168">
        <v>1</v>
      </c>
      <c r="AH817" s="168">
        <v>1</v>
      </c>
      <c r="AI817" s="168"/>
      <c r="AJ817" s="168"/>
      <c r="AK817" s="86">
        <f t="shared" si="1868"/>
        <v>3</v>
      </c>
      <c r="AL817" s="86">
        <f t="shared" si="1869"/>
        <v>3</v>
      </c>
      <c r="AM817" s="42">
        <v>3</v>
      </c>
      <c r="AN817" s="42">
        <v>3</v>
      </c>
      <c r="AO817" s="42"/>
      <c r="AP817" s="258"/>
    </row>
    <row r="818" spans="1:42" s="92" customFormat="1" ht="12.75" customHeight="1">
      <c r="A818" s="212" t="s">
        <v>160</v>
      </c>
      <c r="B818" s="513" t="s">
        <v>248</v>
      </c>
      <c r="C818" s="514"/>
      <c r="D818" s="218">
        <f t="shared" si="1790"/>
        <v>802</v>
      </c>
      <c r="E818" s="504">
        <f t="shared" si="1864"/>
        <v>42</v>
      </c>
      <c r="F818" s="505"/>
      <c r="G818" s="504">
        <f t="shared" si="1865"/>
        <v>36</v>
      </c>
      <c r="H818" s="505"/>
      <c r="I818" s="523"/>
      <c r="J818" s="523"/>
      <c r="K818" s="168"/>
      <c r="L818" s="168"/>
      <c r="M818" s="168"/>
      <c r="N818" s="168">
        <v>6</v>
      </c>
      <c r="O818" s="168">
        <v>3</v>
      </c>
      <c r="P818" s="168">
        <v>36</v>
      </c>
      <c r="Q818" s="168">
        <v>33</v>
      </c>
      <c r="R818" s="168"/>
      <c r="S818" s="168"/>
      <c r="T818" s="168"/>
      <c r="U818" s="168"/>
      <c r="V818" s="165" t="str">
        <f t="shared" si="1870"/>
        <v>IF7512-34</v>
      </c>
      <c r="W818" s="432" t="str">
        <f t="shared" si="1871"/>
        <v>Талх, нарийн боов үйлдвэрлэлийн технологийн ажилтан</v>
      </c>
      <c r="X818" s="432"/>
      <c r="Y818" s="432"/>
      <c r="Z818" s="184">
        <f t="shared" si="1789"/>
        <v>802</v>
      </c>
      <c r="AA818" s="171"/>
      <c r="AB818" s="171"/>
      <c r="AC818" s="45">
        <f t="shared" ref="AC818:AC828" si="1872">+AE818+AG818+AI818</f>
        <v>11</v>
      </c>
      <c r="AD818" s="45">
        <f t="shared" ref="AD818:AD828" si="1873">+AF818+AH818+AJ818</f>
        <v>8</v>
      </c>
      <c r="AE818" s="168"/>
      <c r="AF818" s="168"/>
      <c r="AG818" s="168">
        <v>11</v>
      </c>
      <c r="AH818" s="168">
        <v>8</v>
      </c>
      <c r="AI818" s="168"/>
      <c r="AJ818" s="168"/>
      <c r="AK818" s="86">
        <f t="shared" ref="AK818:AK828" si="1874">+AM818+AO818</f>
        <v>24</v>
      </c>
      <c r="AL818" s="86">
        <f t="shared" ref="AL818:AL828" si="1875">+AN818+AP818</f>
        <v>21</v>
      </c>
      <c r="AM818" s="42">
        <v>19</v>
      </c>
      <c r="AN818" s="42">
        <v>19</v>
      </c>
      <c r="AO818" s="42">
        <v>5</v>
      </c>
      <c r="AP818" s="258">
        <v>2</v>
      </c>
    </row>
    <row r="819" spans="1:42" s="92" customFormat="1">
      <c r="A819" s="212" t="s">
        <v>295</v>
      </c>
      <c r="B819" s="513" t="s">
        <v>296</v>
      </c>
      <c r="C819" s="514"/>
      <c r="D819" s="218">
        <f t="shared" si="1790"/>
        <v>803</v>
      </c>
      <c r="E819" s="504">
        <f t="shared" si="1864"/>
        <v>10</v>
      </c>
      <c r="F819" s="505"/>
      <c r="G819" s="504">
        <f t="shared" si="1865"/>
        <v>8</v>
      </c>
      <c r="H819" s="505"/>
      <c r="I819" s="523"/>
      <c r="J819" s="523"/>
      <c r="K819" s="168"/>
      <c r="L819" s="168"/>
      <c r="M819" s="168"/>
      <c r="N819" s="168"/>
      <c r="O819" s="168"/>
      <c r="P819" s="168">
        <v>10</v>
      </c>
      <c r="Q819" s="168">
        <v>8</v>
      </c>
      <c r="R819" s="168"/>
      <c r="S819" s="168"/>
      <c r="T819" s="168"/>
      <c r="U819" s="168"/>
      <c r="V819" s="165" t="str">
        <f t="shared" si="1870"/>
        <v>IF7511-11</v>
      </c>
      <c r="W819" s="432" t="str">
        <f t="shared" si="1871"/>
        <v>Мах боловсруулах үйлдвэрлэлийн ажилтан</v>
      </c>
      <c r="X819" s="432"/>
      <c r="Y819" s="432"/>
      <c r="Z819" s="184">
        <f t="shared" si="1789"/>
        <v>803</v>
      </c>
      <c r="AA819" s="171"/>
      <c r="AB819" s="171"/>
      <c r="AC819" s="45">
        <f t="shared" si="1872"/>
        <v>2</v>
      </c>
      <c r="AD819" s="45">
        <f t="shared" si="1873"/>
        <v>2</v>
      </c>
      <c r="AE819" s="168"/>
      <c r="AF819" s="168"/>
      <c r="AG819" s="168">
        <v>2</v>
      </c>
      <c r="AH819" s="168">
        <v>2</v>
      </c>
      <c r="AI819" s="168"/>
      <c r="AJ819" s="168"/>
      <c r="AK819" s="86">
        <f t="shared" si="1874"/>
        <v>5</v>
      </c>
      <c r="AL819" s="86">
        <f t="shared" si="1875"/>
        <v>5</v>
      </c>
      <c r="AM819" s="42">
        <v>5</v>
      </c>
      <c r="AN819" s="42">
        <v>5</v>
      </c>
      <c r="AO819" s="42"/>
      <c r="AP819" s="258"/>
    </row>
    <row r="820" spans="1:42" s="92" customFormat="1">
      <c r="A820" s="212" t="s">
        <v>255</v>
      </c>
      <c r="B820" s="513" t="s">
        <v>178</v>
      </c>
      <c r="C820" s="514"/>
      <c r="D820" s="218">
        <f t="shared" si="1790"/>
        <v>804</v>
      </c>
      <c r="E820" s="504">
        <f t="shared" ref="E820:E828" si="1876">+I820+L820+N820+P820+R820+T820+AA820</f>
        <v>14</v>
      </c>
      <c r="F820" s="505"/>
      <c r="G820" s="504">
        <f t="shared" ref="G820:G828" si="1877">+K820+M820+O820+Q820+S820+U820+AB820</f>
        <v>4</v>
      </c>
      <c r="H820" s="505"/>
      <c r="I820" s="523"/>
      <c r="J820" s="523"/>
      <c r="K820" s="168"/>
      <c r="L820" s="168"/>
      <c r="M820" s="168"/>
      <c r="N820" s="168"/>
      <c r="O820" s="168"/>
      <c r="P820" s="168">
        <v>14</v>
      </c>
      <c r="Q820" s="168">
        <v>4</v>
      </c>
      <c r="R820" s="168"/>
      <c r="S820" s="168"/>
      <c r="T820" s="168"/>
      <c r="U820" s="168"/>
      <c r="V820" s="165" t="str">
        <f t="shared" si="1870"/>
        <v>AD7321-11</v>
      </c>
      <c r="W820" s="432" t="str">
        <f t="shared" si="1871"/>
        <v>Хэвлэлийн график дизайнч</v>
      </c>
      <c r="X820" s="432"/>
      <c r="Y820" s="432"/>
      <c r="Z820" s="184">
        <f t="shared" si="1789"/>
        <v>804</v>
      </c>
      <c r="AA820" s="171"/>
      <c r="AB820" s="171"/>
      <c r="AC820" s="45">
        <f t="shared" si="1872"/>
        <v>10</v>
      </c>
      <c r="AD820" s="45">
        <f t="shared" si="1873"/>
        <v>2</v>
      </c>
      <c r="AE820" s="168"/>
      <c r="AF820" s="168"/>
      <c r="AG820" s="168">
        <v>10</v>
      </c>
      <c r="AH820" s="168">
        <v>2</v>
      </c>
      <c r="AI820" s="168"/>
      <c r="AJ820" s="168"/>
      <c r="AK820" s="86">
        <f t="shared" si="1874"/>
        <v>0</v>
      </c>
      <c r="AL820" s="86">
        <f t="shared" si="1875"/>
        <v>0</v>
      </c>
      <c r="AM820" s="42"/>
      <c r="AN820" s="42"/>
      <c r="AO820" s="42"/>
      <c r="AP820" s="258"/>
    </row>
    <row r="821" spans="1:42" s="92" customFormat="1" ht="12.75" customHeight="1">
      <c r="A821" s="175" t="s">
        <v>227</v>
      </c>
      <c r="B821" s="513" t="s">
        <v>228</v>
      </c>
      <c r="C821" s="514"/>
      <c r="D821" s="218">
        <f t="shared" si="1790"/>
        <v>805</v>
      </c>
      <c r="E821" s="504">
        <f t="shared" si="1876"/>
        <v>15</v>
      </c>
      <c r="F821" s="505"/>
      <c r="G821" s="504">
        <f t="shared" si="1877"/>
        <v>13</v>
      </c>
      <c r="H821" s="505"/>
      <c r="I821" s="523"/>
      <c r="J821" s="523"/>
      <c r="K821" s="168"/>
      <c r="L821" s="168"/>
      <c r="M821" s="168"/>
      <c r="N821" s="168"/>
      <c r="O821" s="168"/>
      <c r="P821" s="168">
        <v>15</v>
      </c>
      <c r="Q821" s="168">
        <v>13</v>
      </c>
      <c r="R821" s="168"/>
      <c r="S821" s="168"/>
      <c r="T821" s="168"/>
      <c r="U821" s="168"/>
      <c r="V821" s="165" t="str">
        <f t="shared" si="1870"/>
        <v>IF5131-16</v>
      </c>
      <c r="W821" s="432" t="str">
        <f t="shared" si="1871"/>
        <v>Зочид буудал, зоогийн газрын үйлчилгээний ажилтан</v>
      </c>
      <c r="X821" s="432"/>
      <c r="Y821" s="432"/>
      <c r="Z821" s="184">
        <f t="shared" si="1789"/>
        <v>805</v>
      </c>
      <c r="AA821" s="171"/>
      <c r="AB821" s="171"/>
      <c r="AC821" s="45">
        <f t="shared" si="1872"/>
        <v>10</v>
      </c>
      <c r="AD821" s="45">
        <f t="shared" si="1873"/>
        <v>10</v>
      </c>
      <c r="AE821" s="168"/>
      <c r="AF821" s="168"/>
      <c r="AG821" s="168">
        <v>10</v>
      </c>
      <c r="AH821" s="168">
        <v>10</v>
      </c>
      <c r="AI821" s="168"/>
      <c r="AJ821" s="168"/>
      <c r="AK821" s="86">
        <f t="shared" si="1874"/>
        <v>2</v>
      </c>
      <c r="AL821" s="86">
        <f t="shared" si="1875"/>
        <v>2</v>
      </c>
      <c r="AM821" s="42"/>
      <c r="AN821" s="42"/>
      <c r="AO821" s="42">
        <v>2</v>
      </c>
      <c r="AP821" s="258">
        <v>2</v>
      </c>
    </row>
    <row r="822" spans="1:42" s="92" customFormat="1">
      <c r="A822" s="212" t="s">
        <v>326</v>
      </c>
      <c r="B822" s="511" t="s">
        <v>315</v>
      </c>
      <c r="C822" s="512"/>
      <c r="D822" s="218">
        <f t="shared" si="1790"/>
        <v>806</v>
      </c>
      <c r="E822" s="504">
        <f t="shared" si="1876"/>
        <v>5</v>
      </c>
      <c r="F822" s="505"/>
      <c r="G822" s="504">
        <f t="shared" si="1877"/>
        <v>4</v>
      </c>
      <c r="H822" s="505"/>
      <c r="I822" s="523"/>
      <c r="J822" s="523"/>
      <c r="K822" s="168"/>
      <c r="L822" s="168"/>
      <c r="M822" s="168"/>
      <c r="N822" s="168"/>
      <c r="O822" s="168"/>
      <c r="P822" s="168">
        <v>5</v>
      </c>
      <c r="Q822" s="168">
        <v>4</v>
      </c>
      <c r="R822" s="168"/>
      <c r="S822" s="168"/>
      <c r="T822" s="168"/>
      <c r="U822" s="168"/>
      <c r="V822" s="165" t="str">
        <f t="shared" si="1870"/>
        <v>NT5113-13</v>
      </c>
      <c r="W822" s="432" t="str">
        <f t="shared" si="1871"/>
        <v>Аяллын хөтөч</v>
      </c>
      <c r="X822" s="432"/>
      <c r="Y822" s="432"/>
      <c r="Z822" s="184">
        <f t="shared" si="1789"/>
        <v>806</v>
      </c>
      <c r="AA822" s="171"/>
      <c r="AB822" s="171"/>
      <c r="AC822" s="45">
        <f t="shared" si="1872"/>
        <v>0</v>
      </c>
      <c r="AD822" s="45">
        <f t="shared" si="1873"/>
        <v>0</v>
      </c>
      <c r="AE822" s="168"/>
      <c r="AF822" s="168"/>
      <c r="AG822" s="168">
        <v>0</v>
      </c>
      <c r="AH822" s="168">
        <v>0</v>
      </c>
      <c r="AI822" s="168"/>
      <c r="AJ822" s="168"/>
      <c r="AK822" s="86">
        <f t="shared" si="1874"/>
        <v>0</v>
      </c>
      <c r="AL822" s="86">
        <f t="shared" si="1875"/>
        <v>0</v>
      </c>
      <c r="AM822" s="42"/>
      <c r="AN822" s="42"/>
      <c r="AO822" s="42">
        <v>0</v>
      </c>
      <c r="AP822" s="258">
        <v>0</v>
      </c>
    </row>
    <row r="823" spans="1:42" s="92" customFormat="1">
      <c r="A823" s="212" t="s">
        <v>170</v>
      </c>
      <c r="B823" s="513" t="s">
        <v>292</v>
      </c>
      <c r="C823" s="514"/>
      <c r="D823" s="218">
        <f t="shared" si="1790"/>
        <v>807</v>
      </c>
      <c r="E823" s="504">
        <f t="shared" si="1876"/>
        <v>33</v>
      </c>
      <c r="F823" s="505"/>
      <c r="G823" s="504">
        <f t="shared" si="1877"/>
        <v>18</v>
      </c>
      <c r="H823" s="505"/>
      <c r="I823" s="523"/>
      <c r="J823" s="523"/>
      <c r="K823" s="168"/>
      <c r="L823" s="168"/>
      <c r="M823" s="168"/>
      <c r="N823" s="168">
        <v>24</v>
      </c>
      <c r="O823" s="168">
        <v>11</v>
      </c>
      <c r="P823" s="168">
        <v>9</v>
      </c>
      <c r="Q823" s="168">
        <v>7</v>
      </c>
      <c r="R823" s="168"/>
      <c r="S823" s="168"/>
      <c r="T823" s="168"/>
      <c r="U823" s="168"/>
      <c r="V823" s="165" t="str">
        <f t="shared" si="1870"/>
        <v>IF7513-23</v>
      </c>
      <c r="W823" s="432" t="str">
        <f t="shared" si="1871"/>
        <v>Сүү боловсруулах үйлдвэрлэлийн ажилтан</v>
      </c>
      <c r="X823" s="432"/>
      <c r="Y823" s="432"/>
      <c r="Z823" s="184">
        <f t="shared" si="1789"/>
        <v>807</v>
      </c>
      <c r="AA823" s="171"/>
      <c r="AB823" s="171"/>
      <c r="AC823" s="45">
        <f t="shared" si="1872"/>
        <v>3</v>
      </c>
      <c r="AD823" s="45">
        <f t="shared" si="1873"/>
        <v>2</v>
      </c>
      <c r="AE823" s="168"/>
      <c r="AF823" s="168"/>
      <c r="AG823" s="168">
        <v>3</v>
      </c>
      <c r="AH823" s="168">
        <v>2</v>
      </c>
      <c r="AI823" s="168"/>
      <c r="AJ823" s="168"/>
      <c r="AK823" s="86">
        <f t="shared" si="1874"/>
        <v>2</v>
      </c>
      <c r="AL823" s="86">
        <f t="shared" si="1875"/>
        <v>2</v>
      </c>
      <c r="AM823" s="42">
        <v>2</v>
      </c>
      <c r="AN823" s="42">
        <v>2</v>
      </c>
      <c r="AO823" s="42"/>
      <c r="AP823" s="258"/>
    </row>
    <row r="824" spans="1:42" s="92" customFormat="1">
      <c r="A824" s="90" t="s">
        <v>276</v>
      </c>
      <c r="B824" s="162" t="s">
        <v>277</v>
      </c>
      <c r="C824" s="163"/>
      <c r="D824" s="218">
        <f t="shared" si="1790"/>
        <v>808</v>
      </c>
      <c r="E824" s="504">
        <f t="shared" si="1876"/>
        <v>31</v>
      </c>
      <c r="F824" s="505"/>
      <c r="G824" s="504">
        <f t="shared" si="1877"/>
        <v>0</v>
      </c>
      <c r="H824" s="505"/>
      <c r="I824" s="523"/>
      <c r="J824" s="523"/>
      <c r="K824" s="168"/>
      <c r="L824" s="168"/>
      <c r="M824" s="168"/>
      <c r="N824" s="168"/>
      <c r="O824" s="168"/>
      <c r="P824" s="168">
        <v>31</v>
      </c>
      <c r="Q824" s="168">
        <v>0</v>
      </c>
      <c r="R824" s="168"/>
      <c r="S824" s="168"/>
      <c r="T824" s="168"/>
      <c r="U824" s="168"/>
      <c r="V824" s="165" t="str">
        <f t="shared" si="1870"/>
        <v>IM7411-11</v>
      </c>
      <c r="W824" s="432" t="str">
        <f t="shared" si="1871"/>
        <v>Цахилгаанчин</v>
      </c>
      <c r="X824" s="432"/>
      <c r="Y824" s="432"/>
      <c r="Z824" s="184">
        <f t="shared" si="1789"/>
        <v>808</v>
      </c>
      <c r="AA824" s="171"/>
      <c r="AB824" s="171"/>
      <c r="AC824" s="45">
        <f t="shared" si="1872"/>
        <v>20</v>
      </c>
      <c r="AD824" s="45">
        <f t="shared" si="1873"/>
        <v>0</v>
      </c>
      <c r="AE824" s="168"/>
      <c r="AF824" s="168"/>
      <c r="AG824" s="168">
        <v>20</v>
      </c>
      <c r="AH824" s="168">
        <v>0</v>
      </c>
      <c r="AI824" s="168"/>
      <c r="AJ824" s="168"/>
      <c r="AK824" s="86">
        <f t="shared" si="1874"/>
        <v>11</v>
      </c>
      <c r="AL824" s="86">
        <f t="shared" si="1875"/>
        <v>0</v>
      </c>
      <c r="AM824" s="42">
        <v>11</v>
      </c>
      <c r="AN824" s="42">
        <v>0</v>
      </c>
      <c r="AO824" s="42"/>
      <c r="AP824" s="258"/>
    </row>
    <row r="825" spans="1:42" s="92" customFormat="1" ht="12.75" customHeight="1">
      <c r="A825" s="245" t="s">
        <v>204</v>
      </c>
      <c r="B825" s="506" t="s">
        <v>385</v>
      </c>
      <c r="C825" s="507"/>
      <c r="D825" s="218">
        <f t="shared" si="1790"/>
        <v>809</v>
      </c>
      <c r="E825" s="504">
        <f t="shared" si="1876"/>
        <v>54</v>
      </c>
      <c r="F825" s="505"/>
      <c r="G825" s="504">
        <f t="shared" si="1877"/>
        <v>21</v>
      </c>
      <c r="H825" s="505"/>
      <c r="I825" s="494">
        <v>38</v>
      </c>
      <c r="J825" s="495"/>
      <c r="K825" s="168">
        <v>17</v>
      </c>
      <c r="L825" s="168">
        <v>16</v>
      </c>
      <c r="M825" s="168">
        <v>4</v>
      </c>
      <c r="N825" s="168"/>
      <c r="O825" s="168"/>
      <c r="P825" s="168"/>
      <c r="Q825" s="168"/>
      <c r="R825" s="168"/>
      <c r="S825" s="168"/>
      <c r="T825" s="168"/>
      <c r="U825" s="168"/>
      <c r="V825" s="165" t="str">
        <f t="shared" si="1870"/>
        <v>IF3434-14</v>
      </c>
      <c r="W825" s="432" t="str">
        <f t="shared" si="1871"/>
        <v>Хоол үйлдвэрлэл, үйлчилгээний техник- технологич</v>
      </c>
      <c r="X825" s="432"/>
      <c r="Y825" s="432"/>
      <c r="Z825" s="184">
        <f t="shared" si="1789"/>
        <v>809</v>
      </c>
      <c r="AA825" s="171"/>
      <c r="AB825" s="171"/>
      <c r="AC825" s="45">
        <f t="shared" si="1872"/>
        <v>34</v>
      </c>
      <c r="AD825" s="45">
        <f t="shared" si="1873"/>
        <v>15</v>
      </c>
      <c r="AE825" s="168">
        <v>34</v>
      </c>
      <c r="AF825" s="168">
        <v>15</v>
      </c>
      <c r="AG825" s="168"/>
      <c r="AH825" s="168"/>
      <c r="AI825" s="168"/>
      <c r="AJ825" s="168"/>
      <c r="AK825" s="86">
        <f t="shared" si="1874"/>
        <v>20</v>
      </c>
      <c r="AL825" s="86">
        <f t="shared" si="1875"/>
        <v>6</v>
      </c>
      <c r="AM825" s="42"/>
      <c r="AN825" s="42"/>
      <c r="AO825" s="42">
        <v>20</v>
      </c>
      <c r="AP825" s="258">
        <v>6</v>
      </c>
    </row>
    <row r="826" spans="1:42" s="92" customFormat="1">
      <c r="A826" s="212" t="s">
        <v>639</v>
      </c>
      <c r="B826" s="513" t="s">
        <v>479</v>
      </c>
      <c r="C826" s="514"/>
      <c r="D826" s="218">
        <f t="shared" si="1790"/>
        <v>810</v>
      </c>
      <c r="E826" s="504">
        <f t="shared" si="1876"/>
        <v>17</v>
      </c>
      <c r="F826" s="505"/>
      <c r="G826" s="504">
        <f t="shared" si="1877"/>
        <v>14</v>
      </c>
      <c r="H826" s="505"/>
      <c r="I826" s="494">
        <v>12</v>
      </c>
      <c r="J826" s="495"/>
      <c r="K826" s="168">
        <v>10</v>
      </c>
      <c r="L826" s="168">
        <v>5</v>
      </c>
      <c r="M826" s="168">
        <v>4</v>
      </c>
      <c r="N826" s="168"/>
      <c r="O826" s="168"/>
      <c r="P826" s="168"/>
      <c r="Q826" s="168"/>
      <c r="R826" s="168"/>
      <c r="S826" s="168"/>
      <c r="T826" s="168"/>
      <c r="U826" s="168"/>
      <c r="V826" s="165" t="str">
        <f t="shared" si="1870"/>
        <v>IF3142-19</v>
      </c>
      <c r="W826" s="432" t="str">
        <f t="shared" si="1871"/>
        <v>Ургамлын гаралтай хүнсний бүтээгдэхүүн үйлдвэрлэлийн техникч технологич</v>
      </c>
      <c r="X826" s="432"/>
      <c r="Y826" s="432"/>
      <c r="Z826" s="184">
        <f t="shared" si="1789"/>
        <v>810</v>
      </c>
      <c r="AA826" s="171"/>
      <c r="AB826" s="171"/>
      <c r="AC826" s="45">
        <f t="shared" si="1872"/>
        <v>10</v>
      </c>
      <c r="AD826" s="45">
        <f t="shared" si="1873"/>
        <v>10</v>
      </c>
      <c r="AE826" s="168">
        <v>10</v>
      </c>
      <c r="AF826" s="168">
        <v>10</v>
      </c>
      <c r="AG826" s="168"/>
      <c r="AH826" s="168"/>
      <c r="AI826" s="168"/>
      <c r="AJ826" s="168"/>
      <c r="AK826" s="86">
        <f t="shared" si="1874"/>
        <v>4</v>
      </c>
      <c r="AL826" s="86">
        <f t="shared" si="1875"/>
        <v>2</v>
      </c>
      <c r="AM826" s="42"/>
      <c r="AN826" s="42"/>
      <c r="AO826" s="42">
        <v>4</v>
      </c>
      <c r="AP826" s="258">
        <v>2</v>
      </c>
    </row>
    <row r="827" spans="1:42" s="92" customFormat="1">
      <c r="A827" s="212" t="s">
        <v>196</v>
      </c>
      <c r="B827" s="513" t="s">
        <v>197</v>
      </c>
      <c r="C827" s="514"/>
      <c r="D827" s="218">
        <f t="shared" si="1790"/>
        <v>811</v>
      </c>
      <c r="E827" s="504">
        <f t="shared" si="1876"/>
        <v>10</v>
      </c>
      <c r="F827" s="505"/>
      <c r="G827" s="504">
        <f t="shared" si="1877"/>
        <v>0</v>
      </c>
      <c r="H827" s="505"/>
      <c r="I827" s="494">
        <v>10</v>
      </c>
      <c r="J827" s="495"/>
      <c r="K827" s="168">
        <v>0</v>
      </c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5" t="str">
        <f t="shared" si="1870"/>
        <v>IM3113-17</v>
      </c>
      <c r="W827" s="432" t="str">
        <f t="shared" si="1871"/>
        <v>Цахилгааны техникч</v>
      </c>
      <c r="X827" s="432"/>
      <c r="Y827" s="432"/>
      <c r="Z827" s="184">
        <f t="shared" si="1789"/>
        <v>811</v>
      </c>
      <c r="AA827" s="171"/>
      <c r="AB827" s="171"/>
      <c r="AC827" s="45">
        <f t="shared" si="1872"/>
        <v>8</v>
      </c>
      <c r="AD827" s="45">
        <f t="shared" si="1873"/>
        <v>0</v>
      </c>
      <c r="AE827" s="168">
        <v>8</v>
      </c>
      <c r="AF827" s="168">
        <v>0</v>
      </c>
      <c r="AG827" s="168">
        <v>0</v>
      </c>
      <c r="AH827" s="168">
        <v>0</v>
      </c>
      <c r="AI827" s="168"/>
      <c r="AJ827" s="168"/>
      <c r="AK827" s="86">
        <f t="shared" si="1874"/>
        <v>0</v>
      </c>
      <c r="AL827" s="86">
        <f t="shared" si="1875"/>
        <v>0</v>
      </c>
      <c r="AM827" s="42"/>
      <c r="AN827" s="42"/>
      <c r="AO827" s="42"/>
      <c r="AP827" s="258"/>
    </row>
    <row r="828" spans="1:42" s="92" customFormat="1">
      <c r="A828" s="90" t="s">
        <v>313</v>
      </c>
      <c r="B828" s="524" t="s">
        <v>314</v>
      </c>
      <c r="C828" s="525"/>
      <c r="D828" s="218">
        <f t="shared" si="1790"/>
        <v>812</v>
      </c>
      <c r="E828" s="504">
        <f t="shared" si="1876"/>
        <v>1</v>
      </c>
      <c r="F828" s="505"/>
      <c r="G828" s="504">
        <f t="shared" si="1877"/>
        <v>0</v>
      </c>
      <c r="H828" s="505"/>
      <c r="I828" s="494">
        <v>1</v>
      </c>
      <c r="J828" s="495"/>
      <c r="K828" s="168">
        <v>0</v>
      </c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5" t="str">
        <f t="shared" si="1870"/>
        <v>IM3119-14</v>
      </c>
      <c r="W828" s="432" t="str">
        <f t="shared" si="1871"/>
        <v>Үйлдвэрлэлийн техникч</v>
      </c>
      <c r="X828" s="432"/>
      <c r="Y828" s="432"/>
      <c r="Z828" s="184">
        <f t="shared" si="1789"/>
        <v>812</v>
      </c>
      <c r="AA828" s="171"/>
      <c r="AB828" s="171"/>
      <c r="AC828" s="45">
        <f t="shared" si="1872"/>
        <v>1</v>
      </c>
      <c r="AD828" s="45">
        <f t="shared" si="1873"/>
        <v>0</v>
      </c>
      <c r="AE828" s="168">
        <v>1</v>
      </c>
      <c r="AF828" s="168">
        <v>0</v>
      </c>
      <c r="AG828" s="168"/>
      <c r="AH828" s="168"/>
      <c r="AI828" s="168"/>
      <c r="AJ828" s="168"/>
      <c r="AK828" s="86">
        <f t="shared" si="1874"/>
        <v>0</v>
      </c>
      <c r="AL828" s="86">
        <f t="shared" si="1875"/>
        <v>0</v>
      </c>
      <c r="AM828" s="42"/>
      <c r="AN828" s="42"/>
      <c r="AO828" s="42"/>
      <c r="AP828" s="258"/>
    </row>
    <row r="829" spans="1:42" s="87" customFormat="1">
      <c r="A829" s="527" t="s">
        <v>587</v>
      </c>
      <c r="B829" s="528"/>
      <c r="C829" s="529"/>
      <c r="D829" s="250">
        <f t="shared" si="1790"/>
        <v>813</v>
      </c>
      <c r="E829" s="530">
        <f>SUM(E830:F843)</f>
        <v>303</v>
      </c>
      <c r="F829" s="531"/>
      <c r="G829" s="530">
        <f t="shared" ref="G829" si="1878">SUM(G830:H843)</f>
        <v>158</v>
      </c>
      <c r="H829" s="531"/>
      <c r="I829" s="530">
        <f t="shared" ref="I829" si="1879">SUM(I830:J843)</f>
        <v>15</v>
      </c>
      <c r="J829" s="531"/>
      <c r="K829" s="170">
        <f>SUM(K830:K843)</f>
        <v>3</v>
      </c>
      <c r="L829" s="170">
        <f t="shared" ref="L829:U829" si="1880">SUM(L830:L843)</f>
        <v>0</v>
      </c>
      <c r="M829" s="170">
        <f t="shared" si="1880"/>
        <v>0</v>
      </c>
      <c r="N829" s="170">
        <f t="shared" si="1880"/>
        <v>35</v>
      </c>
      <c r="O829" s="170">
        <f t="shared" si="1880"/>
        <v>35</v>
      </c>
      <c r="P829" s="170">
        <f t="shared" si="1880"/>
        <v>253</v>
      </c>
      <c r="Q829" s="170">
        <f t="shared" si="1880"/>
        <v>120</v>
      </c>
      <c r="R829" s="170">
        <f t="shared" si="1880"/>
        <v>0</v>
      </c>
      <c r="S829" s="170">
        <f t="shared" si="1880"/>
        <v>0</v>
      </c>
      <c r="T829" s="170">
        <f t="shared" si="1880"/>
        <v>0</v>
      </c>
      <c r="U829" s="170">
        <f t="shared" si="1880"/>
        <v>0</v>
      </c>
      <c r="V829" s="535" t="str">
        <f t="shared" si="1236"/>
        <v>66.Универсал политехник коллеж</v>
      </c>
      <c r="W829" s="536"/>
      <c r="X829" s="536"/>
      <c r="Y829" s="537"/>
      <c r="Z829" s="256">
        <f t="shared" si="1789"/>
        <v>813</v>
      </c>
      <c r="AA829" s="170">
        <f>SUM(AA830:AA843)</f>
        <v>0</v>
      </c>
      <c r="AB829" s="170">
        <f t="shared" ref="AB829" si="1881">SUM(AB830:AB843)</f>
        <v>0</v>
      </c>
      <c r="AC829" s="170">
        <f t="shared" ref="AC829" si="1882">SUM(AC830:AC843)</f>
        <v>155</v>
      </c>
      <c r="AD829" s="170">
        <f t="shared" ref="AD829" si="1883">SUM(AD830:AD843)</f>
        <v>76</v>
      </c>
      <c r="AE829" s="170">
        <f t="shared" ref="AE829" si="1884">SUM(AE830:AE843)</f>
        <v>6</v>
      </c>
      <c r="AF829" s="170">
        <f t="shared" ref="AF829" si="1885">SUM(AF830:AF843)</f>
        <v>0</v>
      </c>
      <c r="AG829" s="170">
        <f t="shared" ref="AG829" si="1886">SUM(AG830:AG843)</f>
        <v>149</v>
      </c>
      <c r="AH829" s="170">
        <f t="shared" ref="AH829" si="1887">SUM(AH830:AH843)</f>
        <v>76</v>
      </c>
      <c r="AI829" s="170">
        <f t="shared" ref="AI829" si="1888">SUM(AI830:AI843)</f>
        <v>0</v>
      </c>
      <c r="AJ829" s="170">
        <f t="shared" ref="AJ829" si="1889">SUM(AJ830:AJ843)</f>
        <v>0</v>
      </c>
      <c r="AK829" s="170">
        <f t="shared" ref="AK829" si="1890">SUM(AK830:AK843)</f>
        <v>60</v>
      </c>
      <c r="AL829" s="170">
        <f t="shared" ref="AL829" si="1891">SUM(AL830:AL843)</f>
        <v>21</v>
      </c>
      <c r="AM829" s="170">
        <f t="shared" ref="AM829" si="1892">SUM(AM830:AM843)</f>
        <v>4</v>
      </c>
      <c r="AN829" s="170">
        <f t="shared" ref="AN829" si="1893">SUM(AN830:AN843)</f>
        <v>0</v>
      </c>
      <c r="AO829" s="170">
        <f t="shared" ref="AO829" si="1894">SUM(AO830:AO843)</f>
        <v>56</v>
      </c>
      <c r="AP829" s="211">
        <f t="shared" ref="AP829" si="1895">SUM(AP830:AP843)</f>
        <v>21</v>
      </c>
    </row>
    <row r="830" spans="1:42" s="92" customFormat="1">
      <c r="A830" s="196" t="s">
        <v>188</v>
      </c>
      <c r="B830" s="511" t="s">
        <v>189</v>
      </c>
      <c r="C830" s="512"/>
      <c r="D830" s="218">
        <f t="shared" si="1790"/>
        <v>814</v>
      </c>
      <c r="E830" s="504">
        <f t="shared" si="1831"/>
        <v>37</v>
      </c>
      <c r="F830" s="505"/>
      <c r="G830" s="504">
        <f t="shared" si="1832"/>
        <v>0</v>
      </c>
      <c r="H830" s="505"/>
      <c r="I830" s="542"/>
      <c r="J830" s="543"/>
      <c r="K830" s="129"/>
      <c r="L830" s="129"/>
      <c r="M830" s="129"/>
      <c r="N830" s="129"/>
      <c r="O830" s="129"/>
      <c r="P830" s="129">
        <v>37</v>
      </c>
      <c r="Q830" s="129">
        <v>0</v>
      </c>
      <c r="R830" s="129"/>
      <c r="S830" s="129"/>
      <c r="T830" s="129"/>
      <c r="U830" s="129"/>
      <c r="V830" s="117" t="str">
        <f>+A830</f>
        <v>CF7411-12</v>
      </c>
      <c r="W830" s="432" t="str">
        <f>+B830</f>
        <v>Барилгын цахилгаанчин</v>
      </c>
      <c r="X830" s="432"/>
      <c r="Y830" s="432"/>
      <c r="Z830" s="184">
        <f t="shared" si="1789"/>
        <v>814</v>
      </c>
      <c r="AA830" s="135"/>
      <c r="AB830" s="135"/>
      <c r="AC830" s="45">
        <f t="shared" ref="AC830:AC832" si="1896">+AE830+AG830+AI830</f>
        <v>18</v>
      </c>
      <c r="AD830" s="45">
        <f t="shared" ref="AD830:AD832" si="1897">+AF830+AH830+AJ830</f>
        <v>0</v>
      </c>
      <c r="AE830" s="129"/>
      <c r="AF830" s="129"/>
      <c r="AG830" s="129">
        <v>18</v>
      </c>
      <c r="AH830" s="129">
        <v>0</v>
      </c>
      <c r="AI830" s="129"/>
      <c r="AJ830" s="129"/>
      <c r="AK830" s="86">
        <f t="shared" ref="AK830:AK831" si="1898">+AM830+AO830</f>
        <v>12</v>
      </c>
      <c r="AL830" s="86">
        <f t="shared" ref="AL830:AL831" si="1899">+AN830+AP830</f>
        <v>0</v>
      </c>
      <c r="AM830" s="42"/>
      <c r="AN830" s="42"/>
      <c r="AO830" s="42">
        <v>12</v>
      </c>
      <c r="AP830" s="258">
        <v>0</v>
      </c>
    </row>
    <row r="831" spans="1:42" s="92" customFormat="1">
      <c r="A831" s="196" t="s">
        <v>55</v>
      </c>
      <c r="B831" s="511" t="s">
        <v>175</v>
      </c>
      <c r="C831" s="512"/>
      <c r="D831" s="218">
        <f t="shared" si="1790"/>
        <v>815</v>
      </c>
      <c r="E831" s="504">
        <f t="shared" si="1831"/>
        <v>10</v>
      </c>
      <c r="F831" s="505"/>
      <c r="G831" s="504">
        <f t="shared" si="1832"/>
        <v>3</v>
      </c>
      <c r="H831" s="505"/>
      <c r="I831" s="542"/>
      <c r="J831" s="543"/>
      <c r="K831" s="129"/>
      <c r="L831" s="129"/>
      <c r="M831" s="129"/>
      <c r="N831" s="129"/>
      <c r="O831" s="129"/>
      <c r="P831" s="129">
        <v>10</v>
      </c>
      <c r="Q831" s="129">
        <v>3</v>
      </c>
      <c r="R831" s="129"/>
      <c r="S831" s="129"/>
      <c r="T831" s="129"/>
      <c r="U831" s="129"/>
      <c r="V831" s="117" t="str">
        <f t="shared" ref="V831:V843" si="1900">+A831</f>
        <v>CF7123-20</v>
      </c>
      <c r="W831" s="432" t="str">
        <f t="shared" ref="W831:W843" si="1901">+B831</f>
        <v>Барилгын засал-чимэглэлчин</v>
      </c>
      <c r="X831" s="432"/>
      <c r="Y831" s="432"/>
      <c r="Z831" s="184">
        <f t="shared" si="1789"/>
        <v>815</v>
      </c>
      <c r="AA831" s="135"/>
      <c r="AB831" s="135"/>
      <c r="AC831" s="45">
        <f t="shared" si="1896"/>
        <v>5</v>
      </c>
      <c r="AD831" s="45">
        <f t="shared" si="1897"/>
        <v>2</v>
      </c>
      <c r="AE831" s="129"/>
      <c r="AF831" s="129"/>
      <c r="AG831" s="129">
        <v>5</v>
      </c>
      <c r="AH831" s="129">
        <v>2</v>
      </c>
      <c r="AI831" s="129"/>
      <c r="AJ831" s="129"/>
      <c r="AK831" s="86">
        <f t="shared" si="1898"/>
        <v>4</v>
      </c>
      <c r="AL831" s="86">
        <f t="shared" si="1899"/>
        <v>0</v>
      </c>
      <c r="AM831" s="42">
        <v>2</v>
      </c>
      <c r="AN831" s="42">
        <v>0</v>
      </c>
      <c r="AO831" s="42">
        <v>2</v>
      </c>
      <c r="AP831" s="258">
        <v>0</v>
      </c>
    </row>
    <row r="832" spans="1:42" s="92" customFormat="1">
      <c r="A832" s="212" t="s">
        <v>176</v>
      </c>
      <c r="B832" s="513" t="s">
        <v>173</v>
      </c>
      <c r="C832" s="514"/>
      <c r="D832" s="218">
        <f t="shared" si="1790"/>
        <v>816</v>
      </c>
      <c r="E832" s="504">
        <f t="shared" si="1831"/>
        <v>9</v>
      </c>
      <c r="F832" s="505"/>
      <c r="G832" s="504">
        <f t="shared" si="1832"/>
        <v>0</v>
      </c>
      <c r="H832" s="505"/>
      <c r="I832" s="542"/>
      <c r="J832" s="543"/>
      <c r="K832" s="129"/>
      <c r="L832" s="129"/>
      <c r="M832" s="129"/>
      <c r="N832" s="129"/>
      <c r="O832" s="129"/>
      <c r="P832" s="129">
        <v>9</v>
      </c>
      <c r="Q832" s="129">
        <v>0</v>
      </c>
      <c r="R832" s="129"/>
      <c r="S832" s="129"/>
      <c r="T832" s="129"/>
      <c r="U832" s="129"/>
      <c r="V832" s="117" t="str">
        <f t="shared" si="1900"/>
        <v>CF7126-36</v>
      </c>
      <c r="W832" s="432" t="str">
        <f t="shared" si="1901"/>
        <v>Барилгын сантехникч</v>
      </c>
      <c r="X832" s="432"/>
      <c r="Y832" s="432"/>
      <c r="Z832" s="184">
        <f t="shared" si="1789"/>
        <v>816</v>
      </c>
      <c r="AA832" s="135"/>
      <c r="AB832" s="135"/>
      <c r="AC832" s="45">
        <f t="shared" si="1896"/>
        <v>6</v>
      </c>
      <c r="AD832" s="45">
        <f t="shared" si="1897"/>
        <v>0</v>
      </c>
      <c r="AE832" s="129"/>
      <c r="AF832" s="129"/>
      <c r="AG832" s="129">
        <v>6</v>
      </c>
      <c r="AH832" s="129">
        <v>0</v>
      </c>
      <c r="AI832" s="129"/>
      <c r="AJ832" s="129"/>
      <c r="AK832" s="86">
        <f t="shared" ref="AK832:AK843" si="1902">+AM832+AO832</f>
        <v>3</v>
      </c>
      <c r="AL832" s="86">
        <f t="shared" ref="AL832:AL843" si="1903">+AN832+AP832</f>
        <v>0</v>
      </c>
      <c r="AM832" s="42">
        <v>2</v>
      </c>
      <c r="AN832" s="42">
        <v>0</v>
      </c>
      <c r="AO832" s="42">
        <v>1</v>
      </c>
      <c r="AP832" s="258">
        <v>0</v>
      </c>
    </row>
    <row r="833" spans="1:42" s="92" customFormat="1">
      <c r="A833" s="196" t="s">
        <v>185</v>
      </c>
      <c r="B833" s="511" t="s">
        <v>51</v>
      </c>
      <c r="C833" s="512"/>
      <c r="D833" s="218">
        <f t="shared" si="1790"/>
        <v>817</v>
      </c>
      <c r="E833" s="504">
        <f t="shared" si="1831"/>
        <v>70</v>
      </c>
      <c r="F833" s="505"/>
      <c r="G833" s="504">
        <f t="shared" si="1832"/>
        <v>49</v>
      </c>
      <c r="H833" s="505"/>
      <c r="I833" s="542"/>
      <c r="J833" s="543"/>
      <c r="K833" s="129"/>
      <c r="L833" s="129"/>
      <c r="M833" s="129"/>
      <c r="N833" s="129">
        <v>16</v>
      </c>
      <c r="O833" s="129">
        <v>16</v>
      </c>
      <c r="P833" s="129">
        <v>54</v>
      </c>
      <c r="Q833" s="129">
        <v>33</v>
      </c>
      <c r="R833" s="129"/>
      <c r="S833" s="129"/>
      <c r="T833" s="129"/>
      <c r="U833" s="129"/>
      <c r="V833" s="117" t="str">
        <f t="shared" si="1900"/>
        <v>IF5120-11</v>
      </c>
      <c r="W833" s="432" t="str">
        <f t="shared" si="1901"/>
        <v>Тогооч</v>
      </c>
      <c r="X833" s="432"/>
      <c r="Y833" s="432"/>
      <c r="Z833" s="184">
        <f t="shared" si="1789"/>
        <v>817</v>
      </c>
      <c r="AA833" s="135"/>
      <c r="AB833" s="135"/>
      <c r="AC833" s="45">
        <f t="shared" ref="AC833:AC843" si="1904">+AE833+AG833+AI833</f>
        <v>36</v>
      </c>
      <c r="AD833" s="45">
        <f t="shared" ref="AD833:AD843" si="1905">+AF833+AH833+AJ833</f>
        <v>24</v>
      </c>
      <c r="AE833" s="129"/>
      <c r="AF833" s="129"/>
      <c r="AG833" s="129">
        <v>36</v>
      </c>
      <c r="AH833" s="129">
        <v>24</v>
      </c>
      <c r="AI833" s="129"/>
      <c r="AJ833" s="129"/>
      <c r="AK833" s="86">
        <f t="shared" si="1902"/>
        <v>13</v>
      </c>
      <c r="AL833" s="86">
        <f t="shared" si="1903"/>
        <v>7</v>
      </c>
      <c r="AM833" s="42"/>
      <c r="AN833" s="42"/>
      <c r="AO833" s="42">
        <v>13</v>
      </c>
      <c r="AP833" s="258">
        <v>7</v>
      </c>
    </row>
    <row r="834" spans="1:42" s="92" customFormat="1">
      <c r="A834" s="196" t="s">
        <v>161</v>
      </c>
      <c r="B834" s="511" t="s">
        <v>60</v>
      </c>
      <c r="C834" s="512"/>
      <c r="D834" s="218">
        <f t="shared" si="1790"/>
        <v>818</v>
      </c>
      <c r="E834" s="504">
        <f t="shared" ref="E834:E843" si="1906">+I834+L834+N834+P834+R834+T834+AA834</f>
        <v>18</v>
      </c>
      <c r="F834" s="505"/>
      <c r="G834" s="504">
        <f t="shared" ref="G834:G843" si="1907">+K834+M834+O834+Q834+S834+U834+AB834</f>
        <v>18</v>
      </c>
      <c r="H834" s="505"/>
      <c r="I834" s="542"/>
      <c r="J834" s="543"/>
      <c r="K834" s="129"/>
      <c r="L834" s="129"/>
      <c r="M834" s="129"/>
      <c r="N834" s="129"/>
      <c r="O834" s="129"/>
      <c r="P834" s="129">
        <v>18</v>
      </c>
      <c r="Q834" s="129">
        <v>18</v>
      </c>
      <c r="R834" s="129"/>
      <c r="S834" s="129"/>
      <c r="T834" s="129"/>
      <c r="U834" s="129"/>
      <c r="V834" s="117" t="str">
        <f t="shared" si="1900"/>
        <v>SO5142-11</v>
      </c>
      <c r="W834" s="432" t="str">
        <f t="shared" si="1901"/>
        <v>Гоо засалч</v>
      </c>
      <c r="X834" s="432"/>
      <c r="Y834" s="432"/>
      <c r="Z834" s="184">
        <f t="shared" si="1789"/>
        <v>818</v>
      </c>
      <c r="AA834" s="135"/>
      <c r="AB834" s="135"/>
      <c r="AC834" s="45">
        <f t="shared" si="1904"/>
        <v>8</v>
      </c>
      <c r="AD834" s="45">
        <f t="shared" si="1905"/>
        <v>8</v>
      </c>
      <c r="AE834" s="129"/>
      <c r="AF834" s="129"/>
      <c r="AG834" s="129">
        <v>8</v>
      </c>
      <c r="AH834" s="129">
        <v>8</v>
      </c>
      <c r="AI834" s="129"/>
      <c r="AJ834" s="129"/>
      <c r="AK834" s="86">
        <f t="shared" si="1902"/>
        <v>5</v>
      </c>
      <c r="AL834" s="86">
        <f t="shared" si="1903"/>
        <v>5</v>
      </c>
      <c r="AM834" s="42"/>
      <c r="AN834" s="42"/>
      <c r="AO834" s="42">
        <v>5</v>
      </c>
      <c r="AP834" s="258">
        <v>5</v>
      </c>
    </row>
    <row r="835" spans="1:42" s="92" customFormat="1">
      <c r="A835" s="212" t="s">
        <v>255</v>
      </c>
      <c r="B835" s="513" t="s">
        <v>178</v>
      </c>
      <c r="C835" s="514"/>
      <c r="D835" s="218">
        <f t="shared" si="1790"/>
        <v>819</v>
      </c>
      <c r="E835" s="504">
        <f t="shared" si="1906"/>
        <v>18</v>
      </c>
      <c r="F835" s="505"/>
      <c r="G835" s="504">
        <f t="shared" si="1907"/>
        <v>7</v>
      </c>
      <c r="H835" s="505"/>
      <c r="I835" s="542"/>
      <c r="J835" s="543"/>
      <c r="K835" s="129"/>
      <c r="L835" s="129"/>
      <c r="M835" s="129"/>
      <c r="N835" s="129"/>
      <c r="O835" s="129"/>
      <c r="P835" s="129">
        <v>18</v>
      </c>
      <c r="Q835" s="129">
        <v>7</v>
      </c>
      <c r="R835" s="129"/>
      <c r="S835" s="129"/>
      <c r="T835" s="129"/>
      <c r="U835" s="129"/>
      <c r="V835" s="117" t="str">
        <f t="shared" si="1900"/>
        <v>AD7321-11</v>
      </c>
      <c r="W835" s="432" t="str">
        <f t="shared" si="1901"/>
        <v>Хэвлэлийн график дизайнч</v>
      </c>
      <c r="X835" s="432"/>
      <c r="Y835" s="432"/>
      <c r="Z835" s="184">
        <f t="shared" si="1789"/>
        <v>819</v>
      </c>
      <c r="AA835" s="135"/>
      <c r="AB835" s="135"/>
      <c r="AC835" s="45">
        <f t="shared" si="1904"/>
        <v>9</v>
      </c>
      <c r="AD835" s="45">
        <f t="shared" si="1905"/>
        <v>3</v>
      </c>
      <c r="AE835" s="129"/>
      <c r="AF835" s="129"/>
      <c r="AG835" s="129">
        <v>9</v>
      </c>
      <c r="AH835" s="129">
        <v>3</v>
      </c>
      <c r="AI835" s="129"/>
      <c r="AJ835" s="129"/>
      <c r="AK835" s="86">
        <f t="shared" si="1902"/>
        <v>5</v>
      </c>
      <c r="AL835" s="86">
        <f t="shared" si="1903"/>
        <v>2</v>
      </c>
      <c r="AM835" s="42"/>
      <c r="AN835" s="42"/>
      <c r="AO835" s="42">
        <v>5</v>
      </c>
      <c r="AP835" s="258">
        <v>2</v>
      </c>
    </row>
    <row r="836" spans="1:42" s="92" customFormat="1">
      <c r="A836" s="196" t="s">
        <v>57</v>
      </c>
      <c r="B836" s="511" t="s">
        <v>52</v>
      </c>
      <c r="C836" s="512"/>
      <c r="D836" s="218">
        <f t="shared" si="1790"/>
        <v>820</v>
      </c>
      <c r="E836" s="504">
        <f t="shared" si="1906"/>
        <v>20</v>
      </c>
      <c r="F836" s="505"/>
      <c r="G836" s="504">
        <f t="shared" si="1907"/>
        <v>0</v>
      </c>
      <c r="H836" s="505"/>
      <c r="I836" s="542"/>
      <c r="J836" s="543"/>
      <c r="K836" s="129"/>
      <c r="L836" s="129"/>
      <c r="M836" s="129"/>
      <c r="N836" s="129"/>
      <c r="O836" s="129"/>
      <c r="P836" s="129">
        <v>20</v>
      </c>
      <c r="Q836" s="129">
        <v>0</v>
      </c>
      <c r="R836" s="129"/>
      <c r="S836" s="129"/>
      <c r="T836" s="129"/>
      <c r="U836" s="129"/>
      <c r="V836" s="117" t="str">
        <f t="shared" si="1900"/>
        <v>TC8211-20</v>
      </c>
      <c r="W836" s="432" t="str">
        <f t="shared" si="1901"/>
        <v>Автомашины засварчин</v>
      </c>
      <c r="X836" s="432"/>
      <c r="Y836" s="432"/>
      <c r="Z836" s="184">
        <f t="shared" si="1789"/>
        <v>820</v>
      </c>
      <c r="AA836" s="135"/>
      <c r="AB836" s="135"/>
      <c r="AC836" s="45">
        <f t="shared" si="1904"/>
        <v>10</v>
      </c>
      <c r="AD836" s="45">
        <f t="shared" si="1905"/>
        <v>0</v>
      </c>
      <c r="AE836" s="129"/>
      <c r="AF836" s="129"/>
      <c r="AG836" s="129">
        <v>10</v>
      </c>
      <c r="AH836" s="129">
        <v>0</v>
      </c>
      <c r="AI836" s="129"/>
      <c r="AJ836" s="129"/>
      <c r="AK836" s="86">
        <f t="shared" si="1902"/>
        <v>4</v>
      </c>
      <c r="AL836" s="86">
        <f t="shared" si="1903"/>
        <v>0</v>
      </c>
      <c r="AM836" s="42"/>
      <c r="AN836" s="42"/>
      <c r="AO836" s="42">
        <v>4</v>
      </c>
      <c r="AP836" s="258">
        <v>0</v>
      </c>
    </row>
    <row r="837" spans="1:42" s="92" customFormat="1">
      <c r="A837" s="212" t="s">
        <v>326</v>
      </c>
      <c r="B837" s="511" t="s">
        <v>315</v>
      </c>
      <c r="C837" s="512"/>
      <c r="D837" s="218">
        <f t="shared" si="1790"/>
        <v>821</v>
      </c>
      <c r="E837" s="504">
        <f t="shared" si="1906"/>
        <v>18</v>
      </c>
      <c r="F837" s="505"/>
      <c r="G837" s="504">
        <f t="shared" si="1907"/>
        <v>12</v>
      </c>
      <c r="H837" s="505"/>
      <c r="I837" s="542"/>
      <c r="J837" s="543"/>
      <c r="K837" s="129"/>
      <c r="L837" s="129"/>
      <c r="M837" s="129"/>
      <c r="N837" s="129"/>
      <c r="O837" s="129"/>
      <c r="P837" s="129">
        <v>18</v>
      </c>
      <c r="Q837" s="129">
        <v>12</v>
      </c>
      <c r="R837" s="129"/>
      <c r="S837" s="129"/>
      <c r="T837" s="129"/>
      <c r="U837" s="129"/>
      <c r="V837" s="117" t="str">
        <f t="shared" si="1900"/>
        <v>NT5113-13</v>
      </c>
      <c r="W837" s="432" t="str">
        <f t="shared" si="1901"/>
        <v>Аяллын хөтөч</v>
      </c>
      <c r="X837" s="432"/>
      <c r="Y837" s="432"/>
      <c r="Z837" s="184">
        <f t="shared" si="1789"/>
        <v>821</v>
      </c>
      <c r="AA837" s="135"/>
      <c r="AB837" s="135"/>
      <c r="AC837" s="45">
        <f t="shared" si="1904"/>
        <v>8</v>
      </c>
      <c r="AD837" s="45">
        <f t="shared" si="1905"/>
        <v>4</v>
      </c>
      <c r="AE837" s="129"/>
      <c r="AF837" s="129"/>
      <c r="AG837" s="129">
        <v>8</v>
      </c>
      <c r="AH837" s="129">
        <v>4</v>
      </c>
      <c r="AI837" s="129"/>
      <c r="AJ837" s="129"/>
      <c r="AK837" s="86">
        <f t="shared" si="1902"/>
        <v>2</v>
      </c>
      <c r="AL837" s="86">
        <f t="shared" si="1903"/>
        <v>1</v>
      </c>
      <c r="AM837" s="42"/>
      <c r="AN837" s="42"/>
      <c r="AO837" s="42">
        <v>2</v>
      </c>
      <c r="AP837" s="258">
        <v>1</v>
      </c>
    </row>
    <row r="838" spans="1:42" s="92" customFormat="1">
      <c r="A838" s="196" t="s">
        <v>182</v>
      </c>
      <c r="B838" s="511" t="s">
        <v>179</v>
      </c>
      <c r="C838" s="512"/>
      <c r="D838" s="218">
        <f t="shared" si="1790"/>
        <v>822</v>
      </c>
      <c r="E838" s="504">
        <f t="shared" si="1906"/>
        <v>16</v>
      </c>
      <c r="F838" s="505"/>
      <c r="G838" s="504">
        <f t="shared" si="1907"/>
        <v>12</v>
      </c>
      <c r="H838" s="505"/>
      <c r="I838" s="542"/>
      <c r="J838" s="543"/>
      <c r="K838" s="129"/>
      <c r="L838" s="129"/>
      <c r="M838" s="129"/>
      <c r="N838" s="129"/>
      <c r="O838" s="129"/>
      <c r="P838" s="129">
        <v>16</v>
      </c>
      <c r="Q838" s="129">
        <v>12</v>
      </c>
      <c r="R838" s="129"/>
      <c r="S838" s="129"/>
      <c r="T838" s="129"/>
      <c r="U838" s="129"/>
      <c r="V838" s="117" t="str">
        <f t="shared" si="1900"/>
        <v>SO5141-11</v>
      </c>
      <c r="W838" s="432" t="str">
        <f t="shared" si="1901"/>
        <v>Үсчин</v>
      </c>
      <c r="X838" s="432"/>
      <c r="Y838" s="432"/>
      <c r="Z838" s="184">
        <f t="shared" si="1789"/>
        <v>822</v>
      </c>
      <c r="AA838" s="135"/>
      <c r="AB838" s="135"/>
      <c r="AC838" s="45">
        <f t="shared" si="1904"/>
        <v>11</v>
      </c>
      <c r="AD838" s="45">
        <f t="shared" si="1905"/>
        <v>8</v>
      </c>
      <c r="AE838" s="129"/>
      <c r="AF838" s="129"/>
      <c r="AG838" s="129">
        <v>11</v>
      </c>
      <c r="AH838" s="129">
        <v>8</v>
      </c>
      <c r="AI838" s="129"/>
      <c r="AJ838" s="129"/>
      <c r="AK838" s="86">
        <f t="shared" si="1902"/>
        <v>0</v>
      </c>
      <c r="AL838" s="86">
        <f t="shared" si="1903"/>
        <v>0</v>
      </c>
      <c r="AM838" s="42"/>
      <c r="AN838" s="42"/>
      <c r="AO838" s="42">
        <v>0</v>
      </c>
      <c r="AP838" s="258">
        <v>0</v>
      </c>
    </row>
    <row r="839" spans="1:42" s="92" customFormat="1">
      <c r="A839" s="248" t="s">
        <v>214</v>
      </c>
      <c r="B839" s="511" t="s">
        <v>215</v>
      </c>
      <c r="C839" s="512"/>
      <c r="D839" s="218">
        <f t="shared" si="1790"/>
        <v>823</v>
      </c>
      <c r="E839" s="504">
        <f t="shared" si="1906"/>
        <v>20</v>
      </c>
      <c r="F839" s="505"/>
      <c r="G839" s="504">
        <f t="shared" si="1907"/>
        <v>20</v>
      </c>
      <c r="H839" s="505"/>
      <c r="I839" s="542"/>
      <c r="J839" s="543"/>
      <c r="K839" s="129"/>
      <c r="L839" s="129"/>
      <c r="M839" s="129"/>
      <c r="N839" s="129"/>
      <c r="O839" s="129"/>
      <c r="P839" s="129">
        <v>20</v>
      </c>
      <c r="Q839" s="129">
        <v>20</v>
      </c>
      <c r="R839" s="129"/>
      <c r="S839" s="129"/>
      <c r="T839" s="129"/>
      <c r="U839" s="129"/>
      <c r="V839" s="117" t="str">
        <f t="shared" si="1900"/>
        <v>ID4415-12</v>
      </c>
      <c r="W839" s="432" t="str">
        <f t="shared" si="1901"/>
        <v>Архивын ажилтан</v>
      </c>
      <c r="X839" s="432"/>
      <c r="Y839" s="432"/>
      <c r="Z839" s="184">
        <f t="shared" si="1789"/>
        <v>823</v>
      </c>
      <c r="AA839" s="135"/>
      <c r="AB839" s="135"/>
      <c r="AC839" s="45">
        <f t="shared" si="1904"/>
        <v>10</v>
      </c>
      <c r="AD839" s="45">
        <f t="shared" si="1905"/>
        <v>10</v>
      </c>
      <c r="AE839" s="129"/>
      <c r="AF839" s="129"/>
      <c r="AG839" s="129">
        <v>10</v>
      </c>
      <c r="AH839" s="129">
        <v>10</v>
      </c>
      <c r="AI839" s="129"/>
      <c r="AJ839" s="129"/>
      <c r="AK839" s="86">
        <f t="shared" si="1902"/>
        <v>4</v>
      </c>
      <c r="AL839" s="86">
        <f t="shared" si="1903"/>
        <v>4</v>
      </c>
      <c r="AM839" s="42"/>
      <c r="AN839" s="42"/>
      <c r="AO839" s="42">
        <v>4</v>
      </c>
      <c r="AP839" s="258">
        <v>4</v>
      </c>
    </row>
    <row r="840" spans="1:42" s="92" customFormat="1">
      <c r="A840" s="196" t="s">
        <v>54</v>
      </c>
      <c r="B840" s="511" t="s">
        <v>50</v>
      </c>
      <c r="C840" s="512"/>
      <c r="D840" s="218">
        <f t="shared" si="1790"/>
        <v>824</v>
      </c>
      <c r="E840" s="504">
        <f t="shared" si="1906"/>
        <v>13</v>
      </c>
      <c r="F840" s="505"/>
      <c r="G840" s="504">
        <f t="shared" si="1907"/>
        <v>13</v>
      </c>
      <c r="H840" s="505"/>
      <c r="I840" s="542"/>
      <c r="J840" s="543"/>
      <c r="K840" s="129"/>
      <c r="L840" s="129"/>
      <c r="M840" s="129"/>
      <c r="N840" s="129"/>
      <c r="O840" s="129"/>
      <c r="P840" s="129">
        <v>13</v>
      </c>
      <c r="Q840" s="129">
        <v>13</v>
      </c>
      <c r="R840" s="129"/>
      <c r="S840" s="129"/>
      <c r="T840" s="129"/>
      <c r="U840" s="129"/>
      <c r="V840" s="117" t="str">
        <f t="shared" si="1900"/>
        <v>IE7533-28</v>
      </c>
      <c r="W840" s="432" t="str">
        <f t="shared" si="1901"/>
        <v>Оёмол бүтээгдэхүүний оёдолчин</v>
      </c>
      <c r="X840" s="432"/>
      <c r="Y840" s="432"/>
      <c r="Z840" s="184">
        <f t="shared" si="1789"/>
        <v>824</v>
      </c>
      <c r="AA840" s="135"/>
      <c r="AB840" s="135"/>
      <c r="AC840" s="45">
        <f t="shared" si="1904"/>
        <v>6</v>
      </c>
      <c r="AD840" s="45">
        <f t="shared" si="1905"/>
        <v>6</v>
      </c>
      <c r="AE840" s="129"/>
      <c r="AF840" s="129"/>
      <c r="AG840" s="129">
        <v>6</v>
      </c>
      <c r="AH840" s="129">
        <v>6</v>
      </c>
      <c r="AI840" s="129"/>
      <c r="AJ840" s="129"/>
      <c r="AK840" s="86">
        <f t="shared" si="1902"/>
        <v>1</v>
      </c>
      <c r="AL840" s="86">
        <f t="shared" si="1903"/>
        <v>1</v>
      </c>
      <c r="AM840" s="42"/>
      <c r="AN840" s="42"/>
      <c r="AO840" s="42">
        <v>1</v>
      </c>
      <c r="AP840" s="258">
        <v>1</v>
      </c>
    </row>
    <row r="841" spans="1:42" s="92" customFormat="1" ht="12.75" customHeight="1">
      <c r="A841" s="196" t="s">
        <v>162</v>
      </c>
      <c r="B841" s="513" t="s">
        <v>249</v>
      </c>
      <c r="C841" s="514"/>
      <c r="D841" s="218">
        <f t="shared" si="1790"/>
        <v>825</v>
      </c>
      <c r="E841" s="504">
        <f t="shared" si="1906"/>
        <v>20</v>
      </c>
      <c r="F841" s="505"/>
      <c r="G841" s="504">
        <f t="shared" si="1907"/>
        <v>2</v>
      </c>
      <c r="H841" s="505"/>
      <c r="I841" s="542"/>
      <c r="J841" s="543"/>
      <c r="K841" s="129"/>
      <c r="L841" s="129"/>
      <c r="M841" s="129"/>
      <c r="N841" s="129"/>
      <c r="O841" s="129"/>
      <c r="P841" s="129">
        <v>20</v>
      </c>
      <c r="Q841" s="129">
        <v>2</v>
      </c>
      <c r="R841" s="129"/>
      <c r="S841" s="129"/>
      <c r="T841" s="129"/>
      <c r="U841" s="129"/>
      <c r="V841" s="117" t="str">
        <f t="shared" si="1900"/>
        <v>IO7421-16</v>
      </c>
      <c r="W841" s="432" t="str">
        <f t="shared" si="1901"/>
        <v>Цахим тоног төхөөрөмжийн үйлчилгээний ажилтан</v>
      </c>
      <c r="X841" s="432"/>
      <c r="Y841" s="432"/>
      <c r="Z841" s="184">
        <f t="shared" si="1789"/>
        <v>825</v>
      </c>
      <c r="AA841" s="135"/>
      <c r="AB841" s="135"/>
      <c r="AC841" s="45">
        <f t="shared" si="1904"/>
        <v>12</v>
      </c>
      <c r="AD841" s="45">
        <f t="shared" si="1905"/>
        <v>1</v>
      </c>
      <c r="AE841" s="129"/>
      <c r="AF841" s="129"/>
      <c r="AG841" s="129">
        <v>12</v>
      </c>
      <c r="AH841" s="129">
        <v>1</v>
      </c>
      <c r="AI841" s="129"/>
      <c r="AJ841" s="129"/>
      <c r="AK841" s="86">
        <f t="shared" si="1902"/>
        <v>3</v>
      </c>
      <c r="AL841" s="86">
        <f t="shared" si="1903"/>
        <v>0</v>
      </c>
      <c r="AM841" s="42"/>
      <c r="AN841" s="42"/>
      <c r="AO841" s="42">
        <v>3</v>
      </c>
      <c r="AP841" s="258">
        <v>0</v>
      </c>
    </row>
    <row r="842" spans="1:42" s="92" customFormat="1" ht="12.75" customHeight="1">
      <c r="A842" s="212" t="s">
        <v>181</v>
      </c>
      <c r="B842" s="513" t="s">
        <v>180</v>
      </c>
      <c r="C842" s="514"/>
      <c r="D842" s="218">
        <f t="shared" si="1790"/>
        <v>826</v>
      </c>
      <c r="E842" s="504">
        <f t="shared" si="1906"/>
        <v>19</v>
      </c>
      <c r="F842" s="505"/>
      <c r="G842" s="504">
        <f t="shared" si="1907"/>
        <v>19</v>
      </c>
      <c r="H842" s="505"/>
      <c r="I842" s="542"/>
      <c r="J842" s="543"/>
      <c r="K842" s="129"/>
      <c r="L842" s="129"/>
      <c r="M842" s="129"/>
      <c r="N842" s="129">
        <v>19</v>
      </c>
      <c r="O842" s="129">
        <v>19</v>
      </c>
      <c r="P842" s="129"/>
      <c r="Q842" s="129"/>
      <c r="R842" s="129"/>
      <c r="S842" s="129"/>
      <c r="T842" s="129"/>
      <c r="U842" s="129"/>
      <c r="V842" s="117" t="str">
        <f t="shared" si="1900"/>
        <v>BF4311-17</v>
      </c>
      <c r="W842" s="432" t="str">
        <f t="shared" si="1901"/>
        <v>Төлбөр тооцоо, цалин хөлсний нярав</v>
      </c>
      <c r="X842" s="432"/>
      <c r="Y842" s="432"/>
      <c r="Z842" s="184">
        <f t="shared" si="1789"/>
        <v>826</v>
      </c>
      <c r="AA842" s="135"/>
      <c r="AB842" s="135"/>
      <c r="AC842" s="45">
        <f t="shared" si="1904"/>
        <v>10</v>
      </c>
      <c r="AD842" s="45">
        <f t="shared" si="1905"/>
        <v>10</v>
      </c>
      <c r="AE842" s="129"/>
      <c r="AF842" s="129"/>
      <c r="AG842" s="129">
        <v>10</v>
      </c>
      <c r="AH842" s="129">
        <v>10</v>
      </c>
      <c r="AI842" s="129"/>
      <c r="AJ842" s="129"/>
      <c r="AK842" s="86">
        <f t="shared" si="1902"/>
        <v>1</v>
      </c>
      <c r="AL842" s="86">
        <f t="shared" si="1903"/>
        <v>1</v>
      </c>
      <c r="AM842" s="42"/>
      <c r="AN842" s="42"/>
      <c r="AO842" s="42">
        <v>1</v>
      </c>
      <c r="AP842" s="258">
        <v>1</v>
      </c>
    </row>
    <row r="843" spans="1:42" s="92" customFormat="1">
      <c r="A843" s="107" t="s">
        <v>205</v>
      </c>
      <c r="B843" s="513" t="s">
        <v>206</v>
      </c>
      <c r="C843" s="514"/>
      <c r="D843" s="218">
        <f t="shared" si="1790"/>
        <v>827</v>
      </c>
      <c r="E843" s="504">
        <f t="shared" si="1906"/>
        <v>15</v>
      </c>
      <c r="F843" s="505"/>
      <c r="G843" s="504">
        <f t="shared" si="1907"/>
        <v>3</v>
      </c>
      <c r="H843" s="505"/>
      <c r="I843" s="502">
        <v>15</v>
      </c>
      <c r="J843" s="503"/>
      <c r="K843" s="129">
        <v>3</v>
      </c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17" t="str">
        <f t="shared" si="1900"/>
        <v>CF3112-11</v>
      </c>
      <c r="W843" s="432" t="str">
        <f t="shared" si="1901"/>
        <v>Иргэний барилгын техникч</v>
      </c>
      <c r="X843" s="432"/>
      <c r="Y843" s="432"/>
      <c r="Z843" s="184">
        <f t="shared" si="1789"/>
        <v>827</v>
      </c>
      <c r="AA843" s="135"/>
      <c r="AB843" s="135"/>
      <c r="AC843" s="45">
        <f t="shared" si="1904"/>
        <v>6</v>
      </c>
      <c r="AD843" s="45">
        <f t="shared" si="1905"/>
        <v>0</v>
      </c>
      <c r="AE843" s="129">
        <v>6</v>
      </c>
      <c r="AF843" s="129">
        <v>0</v>
      </c>
      <c r="AG843" s="129"/>
      <c r="AH843" s="129"/>
      <c r="AI843" s="129"/>
      <c r="AJ843" s="129"/>
      <c r="AK843" s="86">
        <f t="shared" si="1902"/>
        <v>3</v>
      </c>
      <c r="AL843" s="86">
        <f t="shared" si="1903"/>
        <v>0</v>
      </c>
      <c r="AM843" s="42"/>
      <c r="AN843" s="42"/>
      <c r="AO843" s="42">
        <v>3</v>
      </c>
      <c r="AP843" s="258">
        <v>0</v>
      </c>
    </row>
    <row r="844" spans="1:42" s="87" customFormat="1">
      <c r="A844" s="527" t="s">
        <v>588</v>
      </c>
      <c r="B844" s="528"/>
      <c r="C844" s="529"/>
      <c r="D844" s="250">
        <f t="shared" si="1790"/>
        <v>828</v>
      </c>
      <c r="E844" s="567">
        <f t="shared" ref="E844" si="1908">SUM(E845:F850)</f>
        <v>157</v>
      </c>
      <c r="F844" s="567"/>
      <c r="G844" s="567">
        <f t="shared" ref="G844" si="1909">SUM(G845:H850)</f>
        <v>86</v>
      </c>
      <c r="H844" s="567"/>
      <c r="I844" s="567">
        <f>SUM(I845:J850)</f>
        <v>0</v>
      </c>
      <c r="J844" s="567"/>
      <c r="K844" s="170">
        <f>SUM(K845:K850)</f>
        <v>0</v>
      </c>
      <c r="L844" s="170">
        <f t="shared" ref="L844:U844" si="1910">SUM(L845:L850)</f>
        <v>0</v>
      </c>
      <c r="M844" s="170">
        <f t="shared" si="1910"/>
        <v>0</v>
      </c>
      <c r="N844" s="170">
        <f t="shared" si="1910"/>
        <v>54</v>
      </c>
      <c r="O844" s="170">
        <f t="shared" si="1910"/>
        <v>34</v>
      </c>
      <c r="P844" s="170">
        <f t="shared" si="1910"/>
        <v>103</v>
      </c>
      <c r="Q844" s="170">
        <f t="shared" si="1910"/>
        <v>52</v>
      </c>
      <c r="R844" s="170">
        <f t="shared" si="1910"/>
        <v>0</v>
      </c>
      <c r="S844" s="170">
        <f t="shared" si="1910"/>
        <v>0</v>
      </c>
      <c r="T844" s="170">
        <f t="shared" si="1910"/>
        <v>0</v>
      </c>
      <c r="U844" s="170">
        <f t="shared" si="1910"/>
        <v>0</v>
      </c>
      <c r="V844" s="535" t="str">
        <f t="shared" si="1236"/>
        <v>67."Шинэ иргэншил" политехник коллеж</v>
      </c>
      <c r="W844" s="536"/>
      <c r="X844" s="536"/>
      <c r="Y844" s="537"/>
      <c r="Z844" s="256">
        <f t="shared" si="1789"/>
        <v>828</v>
      </c>
      <c r="AA844" s="170">
        <f t="shared" ref="AA844" si="1911">SUM(AA845:AA850)</f>
        <v>0</v>
      </c>
      <c r="AB844" s="170">
        <f t="shared" ref="AB844" si="1912">SUM(AB845:AB850)</f>
        <v>0</v>
      </c>
      <c r="AC844" s="170">
        <f t="shared" ref="AC844" si="1913">SUM(AC845:AC850)</f>
        <v>114</v>
      </c>
      <c r="AD844" s="170">
        <f t="shared" ref="AD844" si="1914">SUM(AD845:AD850)</f>
        <v>57</v>
      </c>
      <c r="AE844" s="170">
        <f t="shared" ref="AE844" si="1915">SUM(AE845:AE850)</f>
        <v>0</v>
      </c>
      <c r="AF844" s="170">
        <f t="shared" ref="AF844" si="1916">SUM(AF845:AF850)</f>
        <v>0</v>
      </c>
      <c r="AG844" s="170">
        <f t="shared" ref="AG844" si="1917">SUM(AG845:AG850)</f>
        <v>114</v>
      </c>
      <c r="AH844" s="170">
        <f t="shared" ref="AH844" si="1918">SUM(AH845:AH850)</f>
        <v>57</v>
      </c>
      <c r="AI844" s="170">
        <f t="shared" ref="AI844" si="1919">SUM(AI845:AI850)</f>
        <v>0</v>
      </c>
      <c r="AJ844" s="170">
        <f t="shared" ref="AJ844" si="1920">SUM(AJ845:AJ850)</f>
        <v>0</v>
      </c>
      <c r="AK844" s="170">
        <f t="shared" ref="AK844" si="1921">SUM(AK845:AK850)</f>
        <v>37</v>
      </c>
      <c r="AL844" s="170">
        <f t="shared" ref="AL844" si="1922">SUM(AL845:AL850)</f>
        <v>26</v>
      </c>
      <c r="AM844" s="170">
        <f t="shared" ref="AM844" si="1923">SUM(AM845:AM850)</f>
        <v>13</v>
      </c>
      <c r="AN844" s="170">
        <f t="shared" ref="AN844" si="1924">SUM(AN845:AN850)</f>
        <v>9</v>
      </c>
      <c r="AO844" s="170">
        <f t="shared" ref="AO844" si="1925">SUM(AO845:AO850)</f>
        <v>24</v>
      </c>
      <c r="AP844" s="211">
        <f t="shared" ref="AP844" si="1926">SUM(AP845:AP850)</f>
        <v>17</v>
      </c>
    </row>
    <row r="845" spans="1:42" s="92" customFormat="1">
      <c r="A845" s="196" t="s">
        <v>185</v>
      </c>
      <c r="B845" s="511" t="s">
        <v>51</v>
      </c>
      <c r="C845" s="512"/>
      <c r="D845" s="218">
        <f t="shared" si="1790"/>
        <v>829</v>
      </c>
      <c r="E845" s="504">
        <f t="shared" si="1831"/>
        <v>62</v>
      </c>
      <c r="F845" s="505"/>
      <c r="G845" s="504">
        <f t="shared" si="1832"/>
        <v>24</v>
      </c>
      <c r="H845" s="505"/>
      <c r="I845" s="502"/>
      <c r="J845" s="503"/>
      <c r="K845" s="129"/>
      <c r="L845" s="129"/>
      <c r="M845" s="129"/>
      <c r="N845" s="129">
        <v>15</v>
      </c>
      <c r="O845" s="129">
        <v>10</v>
      </c>
      <c r="P845" s="129">
        <v>47</v>
      </c>
      <c r="Q845" s="129">
        <v>14</v>
      </c>
      <c r="R845" s="129"/>
      <c r="S845" s="129"/>
      <c r="T845" s="129"/>
      <c r="U845" s="129"/>
      <c r="V845" s="117" t="str">
        <f>+A845</f>
        <v>IF5120-11</v>
      </c>
      <c r="W845" s="432" t="str">
        <f>+B845</f>
        <v>Тогооч</v>
      </c>
      <c r="X845" s="432"/>
      <c r="Y845" s="432"/>
      <c r="Z845" s="184">
        <f t="shared" si="1789"/>
        <v>829</v>
      </c>
      <c r="AA845" s="135"/>
      <c r="AB845" s="135"/>
      <c r="AC845" s="45">
        <f t="shared" ref="AC845:AC847" si="1927">+AE845+AG845+AI845</f>
        <v>45</v>
      </c>
      <c r="AD845" s="45">
        <f t="shared" ref="AD845:AD847" si="1928">+AF845+AH845+AJ845</f>
        <v>15</v>
      </c>
      <c r="AE845" s="129"/>
      <c r="AF845" s="129"/>
      <c r="AG845" s="129">
        <v>45</v>
      </c>
      <c r="AH845" s="129">
        <v>15</v>
      </c>
      <c r="AI845" s="129"/>
      <c r="AJ845" s="129"/>
      <c r="AK845" s="86">
        <f t="shared" ref="AK845" si="1929">+AM845+AO845</f>
        <v>13</v>
      </c>
      <c r="AL845" s="86">
        <f t="shared" ref="AL845" si="1930">+AN845+AP845</f>
        <v>9</v>
      </c>
      <c r="AM845" s="42">
        <v>13</v>
      </c>
      <c r="AN845" s="42">
        <v>9</v>
      </c>
      <c r="AO845" s="42"/>
      <c r="AP845" s="258"/>
    </row>
    <row r="846" spans="1:42" s="92" customFormat="1">
      <c r="A846" s="196" t="s">
        <v>188</v>
      </c>
      <c r="B846" s="511" t="s">
        <v>189</v>
      </c>
      <c r="C846" s="512"/>
      <c r="D846" s="218">
        <f t="shared" si="1790"/>
        <v>830</v>
      </c>
      <c r="E846" s="504">
        <f t="shared" si="1831"/>
        <v>9</v>
      </c>
      <c r="F846" s="505"/>
      <c r="G846" s="504">
        <f t="shared" si="1832"/>
        <v>1</v>
      </c>
      <c r="H846" s="505"/>
      <c r="I846" s="502"/>
      <c r="J846" s="503"/>
      <c r="K846" s="129"/>
      <c r="L846" s="129"/>
      <c r="M846" s="129"/>
      <c r="N846" s="129"/>
      <c r="O846" s="129"/>
      <c r="P846" s="129">
        <v>9</v>
      </c>
      <c r="Q846" s="129">
        <v>1</v>
      </c>
      <c r="R846" s="129"/>
      <c r="S846" s="129"/>
      <c r="T846" s="129"/>
      <c r="U846" s="129"/>
      <c r="V846" s="117" t="str">
        <f t="shared" ref="V846:V850" si="1931">+A846</f>
        <v>CF7411-12</v>
      </c>
      <c r="W846" s="432" t="str">
        <f t="shared" ref="W846:W850" si="1932">+B846</f>
        <v>Барилгын цахилгаанчин</v>
      </c>
      <c r="X846" s="432"/>
      <c r="Y846" s="432"/>
      <c r="Z846" s="184">
        <f t="shared" si="1789"/>
        <v>830</v>
      </c>
      <c r="AA846" s="135"/>
      <c r="AB846" s="135"/>
      <c r="AC846" s="45">
        <f t="shared" si="1927"/>
        <v>8</v>
      </c>
      <c r="AD846" s="45">
        <f t="shared" si="1928"/>
        <v>0</v>
      </c>
      <c r="AE846" s="129"/>
      <c r="AF846" s="129"/>
      <c r="AG846" s="129">
        <v>8</v>
      </c>
      <c r="AH846" s="129">
        <v>0</v>
      </c>
      <c r="AI846" s="129"/>
      <c r="AJ846" s="129"/>
      <c r="AK846" s="86">
        <f t="shared" ref="AK846:AK850" si="1933">+AM846+AO846</f>
        <v>1</v>
      </c>
      <c r="AL846" s="86">
        <f t="shared" ref="AL846:AL850" si="1934">+AN846+AP846</f>
        <v>1</v>
      </c>
      <c r="AM846" s="42"/>
      <c r="AN846" s="42"/>
      <c r="AO846" s="42">
        <v>1</v>
      </c>
      <c r="AP846" s="258">
        <v>1</v>
      </c>
    </row>
    <row r="847" spans="1:42" s="92" customFormat="1">
      <c r="A847" s="212" t="s">
        <v>255</v>
      </c>
      <c r="B847" s="513" t="s">
        <v>178</v>
      </c>
      <c r="C847" s="514"/>
      <c r="D847" s="218">
        <f t="shared" si="1790"/>
        <v>831</v>
      </c>
      <c r="E847" s="504">
        <f t="shared" si="1831"/>
        <v>20</v>
      </c>
      <c r="F847" s="505"/>
      <c r="G847" s="504">
        <f t="shared" si="1832"/>
        <v>13</v>
      </c>
      <c r="H847" s="505"/>
      <c r="I847" s="502"/>
      <c r="J847" s="503"/>
      <c r="K847" s="129"/>
      <c r="L847" s="129"/>
      <c r="M847" s="129"/>
      <c r="N847" s="129"/>
      <c r="O847" s="129"/>
      <c r="P847" s="129">
        <v>20</v>
      </c>
      <c r="Q847" s="129">
        <v>13</v>
      </c>
      <c r="R847" s="129"/>
      <c r="S847" s="129"/>
      <c r="T847" s="129"/>
      <c r="U847" s="129"/>
      <c r="V847" s="117" t="str">
        <f t="shared" si="1931"/>
        <v>AD7321-11</v>
      </c>
      <c r="W847" s="432" t="str">
        <f t="shared" si="1932"/>
        <v>Хэвлэлийн график дизайнч</v>
      </c>
      <c r="X847" s="432"/>
      <c r="Y847" s="432"/>
      <c r="Z847" s="184">
        <f t="shared" si="1789"/>
        <v>831</v>
      </c>
      <c r="AA847" s="135"/>
      <c r="AB847" s="135"/>
      <c r="AC847" s="45">
        <f t="shared" si="1927"/>
        <v>8</v>
      </c>
      <c r="AD847" s="45">
        <f t="shared" si="1928"/>
        <v>6</v>
      </c>
      <c r="AE847" s="129"/>
      <c r="AF847" s="129"/>
      <c r="AG847" s="129">
        <v>8</v>
      </c>
      <c r="AH847" s="129">
        <v>6</v>
      </c>
      <c r="AI847" s="129"/>
      <c r="AJ847" s="129"/>
      <c r="AK847" s="86">
        <f t="shared" si="1933"/>
        <v>12</v>
      </c>
      <c r="AL847" s="86">
        <f t="shared" si="1934"/>
        <v>7</v>
      </c>
      <c r="AM847" s="42"/>
      <c r="AN847" s="42"/>
      <c r="AO847" s="42">
        <v>12</v>
      </c>
      <c r="AP847" s="258">
        <v>7</v>
      </c>
    </row>
    <row r="848" spans="1:42" s="92" customFormat="1">
      <c r="A848" s="212" t="s">
        <v>177</v>
      </c>
      <c r="B848" s="513" t="s">
        <v>174</v>
      </c>
      <c r="C848" s="514"/>
      <c r="D848" s="218">
        <f t="shared" si="1790"/>
        <v>832</v>
      </c>
      <c r="E848" s="504">
        <f t="shared" ref="E848:E850" si="1935">+I848+L848+N848+P848+R848+T848+AA848</f>
        <v>31</v>
      </c>
      <c r="F848" s="505"/>
      <c r="G848" s="504">
        <f t="shared" ref="G848:G850" si="1936">+K848+M848+O848+Q848+S848+U848+AB848</f>
        <v>25</v>
      </c>
      <c r="H848" s="505"/>
      <c r="I848" s="502"/>
      <c r="J848" s="503"/>
      <c r="K848" s="129"/>
      <c r="L848" s="129"/>
      <c r="M848" s="129"/>
      <c r="N848" s="129">
        <v>20</v>
      </c>
      <c r="O848" s="129">
        <v>15</v>
      </c>
      <c r="P848" s="129">
        <v>11</v>
      </c>
      <c r="Q848" s="129">
        <v>10</v>
      </c>
      <c r="R848" s="129"/>
      <c r="S848" s="129"/>
      <c r="T848" s="129"/>
      <c r="U848" s="129"/>
      <c r="V848" s="117" t="str">
        <f t="shared" si="1931"/>
        <v>ID4120-11</v>
      </c>
      <c r="W848" s="432" t="str">
        <f t="shared" si="1932"/>
        <v>Нарийн бичгийн дарга-албан хэргийн ажилтан</v>
      </c>
      <c r="X848" s="432"/>
      <c r="Y848" s="432"/>
      <c r="Z848" s="184">
        <f t="shared" si="1789"/>
        <v>832</v>
      </c>
      <c r="AA848" s="135"/>
      <c r="AB848" s="135"/>
      <c r="AC848" s="45">
        <f t="shared" ref="AC848:AC850" si="1937">+AE848+AG848+AI848</f>
        <v>26</v>
      </c>
      <c r="AD848" s="45">
        <f t="shared" ref="AD848:AD850" si="1938">+AF848+AH848+AJ848</f>
        <v>20</v>
      </c>
      <c r="AE848" s="129"/>
      <c r="AF848" s="129"/>
      <c r="AG848" s="129">
        <v>26</v>
      </c>
      <c r="AH848" s="129">
        <v>20</v>
      </c>
      <c r="AI848" s="129"/>
      <c r="AJ848" s="129"/>
      <c r="AK848" s="86">
        <f t="shared" si="1933"/>
        <v>5</v>
      </c>
      <c r="AL848" s="86">
        <f t="shared" si="1934"/>
        <v>5</v>
      </c>
      <c r="AM848" s="42"/>
      <c r="AN848" s="42"/>
      <c r="AO848" s="42">
        <v>5</v>
      </c>
      <c r="AP848" s="258">
        <v>5</v>
      </c>
    </row>
    <row r="849" spans="1:42" s="92" customFormat="1">
      <c r="A849" s="196" t="s">
        <v>182</v>
      </c>
      <c r="B849" s="511" t="s">
        <v>179</v>
      </c>
      <c r="C849" s="512"/>
      <c r="D849" s="218">
        <f t="shared" si="1790"/>
        <v>833</v>
      </c>
      <c r="E849" s="504">
        <f t="shared" si="1935"/>
        <v>16</v>
      </c>
      <c r="F849" s="505"/>
      <c r="G849" s="504">
        <f t="shared" si="1936"/>
        <v>14</v>
      </c>
      <c r="H849" s="505"/>
      <c r="I849" s="502"/>
      <c r="J849" s="503"/>
      <c r="K849" s="129"/>
      <c r="L849" s="129"/>
      <c r="M849" s="129"/>
      <c r="N849" s="129"/>
      <c r="O849" s="129"/>
      <c r="P849" s="129">
        <v>16</v>
      </c>
      <c r="Q849" s="129">
        <v>14</v>
      </c>
      <c r="R849" s="129"/>
      <c r="S849" s="129"/>
      <c r="T849" s="129"/>
      <c r="U849" s="129"/>
      <c r="V849" s="117" t="str">
        <f t="shared" si="1931"/>
        <v>SO5141-11</v>
      </c>
      <c r="W849" s="432" t="str">
        <f t="shared" si="1932"/>
        <v>Үсчин</v>
      </c>
      <c r="X849" s="432"/>
      <c r="Y849" s="432"/>
      <c r="Z849" s="184">
        <f t="shared" si="1789"/>
        <v>833</v>
      </c>
      <c r="AA849" s="135"/>
      <c r="AB849" s="135"/>
      <c r="AC849" s="45">
        <f t="shared" si="1937"/>
        <v>10</v>
      </c>
      <c r="AD849" s="45">
        <f t="shared" si="1938"/>
        <v>10</v>
      </c>
      <c r="AE849" s="129"/>
      <c r="AF849" s="129"/>
      <c r="AG849" s="129">
        <v>10</v>
      </c>
      <c r="AH849" s="129">
        <v>10</v>
      </c>
      <c r="AI849" s="129"/>
      <c r="AJ849" s="129"/>
      <c r="AK849" s="86">
        <f t="shared" si="1933"/>
        <v>6</v>
      </c>
      <c r="AL849" s="86">
        <f t="shared" si="1934"/>
        <v>4</v>
      </c>
      <c r="AM849" s="42"/>
      <c r="AN849" s="42"/>
      <c r="AO849" s="42">
        <v>6</v>
      </c>
      <c r="AP849" s="258">
        <v>4</v>
      </c>
    </row>
    <row r="850" spans="1:42" s="92" customFormat="1" ht="12.75" customHeight="1">
      <c r="A850" s="107" t="s">
        <v>169</v>
      </c>
      <c r="B850" s="513" t="s">
        <v>213</v>
      </c>
      <c r="C850" s="514"/>
      <c r="D850" s="218">
        <f t="shared" si="1790"/>
        <v>834</v>
      </c>
      <c r="E850" s="504">
        <f t="shared" si="1935"/>
        <v>19</v>
      </c>
      <c r="F850" s="505"/>
      <c r="G850" s="504">
        <f t="shared" si="1936"/>
        <v>9</v>
      </c>
      <c r="H850" s="505"/>
      <c r="I850" s="502"/>
      <c r="J850" s="503"/>
      <c r="K850" s="129"/>
      <c r="L850" s="129"/>
      <c r="M850" s="129"/>
      <c r="N850" s="129">
        <v>19</v>
      </c>
      <c r="O850" s="129">
        <v>9</v>
      </c>
      <c r="P850" s="129"/>
      <c r="Q850" s="129"/>
      <c r="R850" s="129"/>
      <c r="S850" s="129"/>
      <c r="T850" s="129"/>
      <c r="U850" s="129"/>
      <c r="V850" s="117" t="str">
        <f t="shared" si="1931"/>
        <v>BT4311-14</v>
      </c>
      <c r="W850" s="432" t="str">
        <f t="shared" si="1932"/>
        <v>Нягтлан бодохын бүртгэл, тооцооны ажилтан</v>
      </c>
      <c r="X850" s="432"/>
      <c r="Y850" s="432"/>
      <c r="Z850" s="184">
        <f t="shared" ref="Z850:Z913" si="1939">+D850</f>
        <v>834</v>
      </c>
      <c r="AA850" s="135"/>
      <c r="AB850" s="135"/>
      <c r="AC850" s="45">
        <f t="shared" si="1937"/>
        <v>17</v>
      </c>
      <c r="AD850" s="45">
        <f t="shared" si="1938"/>
        <v>6</v>
      </c>
      <c r="AE850" s="129"/>
      <c r="AF850" s="129"/>
      <c r="AG850" s="129">
        <v>17</v>
      </c>
      <c r="AH850" s="129">
        <v>6</v>
      </c>
      <c r="AI850" s="129"/>
      <c r="AJ850" s="129"/>
      <c r="AK850" s="86">
        <f t="shared" si="1933"/>
        <v>0</v>
      </c>
      <c r="AL850" s="86">
        <f t="shared" si="1934"/>
        <v>0</v>
      </c>
      <c r="AM850" s="42"/>
      <c r="AN850" s="42"/>
      <c r="AO850" s="42"/>
      <c r="AP850" s="258"/>
    </row>
    <row r="851" spans="1:42" s="87" customFormat="1">
      <c r="A851" s="458" t="s">
        <v>152</v>
      </c>
      <c r="B851" s="534"/>
      <c r="C851" s="459"/>
      <c r="D851" s="39">
        <f t="shared" ref="D851:D914" si="1940">+D850+1</f>
        <v>835</v>
      </c>
      <c r="E851" s="460">
        <f>+E852+E859+E864+E868+E874+E889+E894+E915</f>
        <v>1732</v>
      </c>
      <c r="F851" s="460"/>
      <c r="G851" s="460">
        <f>+G852+G859+G864+G868+G874+G889+G894+G915</f>
        <v>469</v>
      </c>
      <c r="H851" s="460"/>
      <c r="I851" s="460">
        <f>+I852+I859+I864+I868+I874+I889+I894+I915</f>
        <v>132</v>
      </c>
      <c r="J851" s="460"/>
      <c r="K851" s="169">
        <f t="shared" ref="K851:U851" si="1941">+K852+K859+K864+K868+K874+K889+K894+K915</f>
        <v>52</v>
      </c>
      <c r="L851" s="169">
        <f t="shared" si="1941"/>
        <v>196</v>
      </c>
      <c r="M851" s="169">
        <f t="shared" si="1941"/>
        <v>78</v>
      </c>
      <c r="N851" s="169">
        <f t="shared" si="1941"/>
        <v>997</v>
      </c>
      <c r="O851" s="169">
        <f t="shared" si="1941"/>
        <v>301</v>
      </c>
      <c r="P851" s="169">
        <f t="shared" si="1941"/>
        <v>271</v>
      </c>
      <c r="Q851" s="169">
        <f t="shared" si="1941"/>
        <v>21</v>
      </c>
      <c r="R851" s="169">
        <f t="shared" si="1941"/>
        <v>136</v>
      </c>
      <c r="S851" s="169">
        <f t="shared" si="1941"/>
        <v>17</v>
      </c>
      <c r="T851" s="169">
        <f t="shared" si="1941"/>
        <v>0</v>
      </c>
      <c r="U851" s="169">
        <f t="shared" si="1941"/>
        <v>0</v>
      </c>
      <c r="V851" s="458" t="str">
        <f t="shared" si="1236"/>
        <v>ТӨРИЙН ИХ СУРГУУЛИЙН ХАРЪЯА ДҮН-8</v>
      </c>
      <c r="W851" s="534"/>
      <c r="X851" s="534"/>
      <c r="Y851" s="459"/>
      <c r="Z851" s="255">
        <f t="shared" si="1939"/>
        <v>835</v>
      </c>
      <c r="AA851" s="169">
        <f t="shared" ref="AA851:AP851" si="1942">+AA852+AA859+AA864+AA868+AA874+AA889+AA894+AA915</f>
        <v>0</v>
      </c>
      <c r="AB851" s="169">
        <f t="shared" si="1942"/>
        <v>0</v>
      </c>
      <c r="AC851" s="169">
        <f t="shared" si="1942"/>
        <v>601</v>
      </c>
      <c r="AD851" s="169">
        <f t="shared" si="1942"/>
        <v>113</v>
      </c>
      <c r="AE851" s="169">
        <f t="shared" si="1942"/>
        <v>149</v>
      </c>
      <c r="AF851" s="169">
        <f t="shared" si="1942"/>
        <v>52</v>
      </c>
      <c r="AG851" s="169">
        <f t="shared" si="1942"/>
        <v>424</v>
      </c>
      <c r="AH851" s="169">
        <f t="shared" si="1942"/>
        <v>61</v>
      </c>
      <c r="AI851" s="169">
        <f t="shared" si="1942"/>
        <v>28</v>
      </c>
      <c r="AJ851" s="169">
        <f t="shared" si="1942"/>
        <v>0</v>
      </c>
      <c r="AK851" s="169">
        <f t="shared" si="1942"/>
        <v>134</v>
      </c>
      <c r="AL851" s="169">
        <f t="shared" si="1942"/>
        <v>64</v>
      </c>
      <c r="AM851" s="169">
        <f t="shared" si="1942"/>
        <v>42</v>
      </c>
      <c r="AN851" s="169">
        <f t="shared" si="1942"/>
        <v>11</v>
      </c>
      <c r="AO851" s="169">
        <f t="shared" si="1942"/>
        <v>92</v>
      </c>
      <c r="AP851" s="227">
        <f t="shared" si="1942"/>
        <v>53</v>
      </c>
    </row>
    <row r="852" spans="1:42" s="87" customFormat="1">
      <c r="A852" s="565" t="s">
        <v>589</v>
      </c>
      <c r="B852" s="565"/>
      <c r="C852" s="565"/>
      <c r="D852" s="250">
        <f t="shared" si="1940"/>
        <v>836</v>
      </c>
      <c r="E852" s="530">
        <f>SUM(E853:F858)</f>
        <v>71</v>
      </c>
      <c r="F852" s="531"/>
      <c r="G852" s="530">
        <f t="shared" ref="G852" si="1943">SUM(G853:H858)</f>
        <v>41</v>
      </c>
      <c r="H852" s="531"/>
      <c r="I852" s="530">
        <f t="shared" ref="I852" si="1944">SUM(I853:J858)</f>
        <v>0</v>
      </c>
      <c r="J852" s="531"/>
      <c r="K852" s="170">
        <f>SUM(K853:K858)</f>
        <v>0</v>
      </c>
      <c r="L852" s="170">
        <f t="shared" ref="L852:U852" si="1945">SUM(L853:L858)</f>
        <v>71</v>
      </c>
      <c r="M852" s="170">
        <f t="shared" si="1945"/>
        <v>41</v>
      </c>
      <c r="N852" s="170">
        <f t="shared" si="1945"/>
        <v>0</v>
      </c>
      <c r="O852" s="170">
        <f t="shared" si="1945"/>
        <v>0</v>
      </c>
      <c r="P852" s="170">
        <f t="shared" si="1945"/>
        <v>0</v>
      </c>
      <c r="Q852" s="170">
        <f t="shared" si="1945"/>
        <v>0</v>
      </c>
      <c r="R852" s="170">
        <f t="shared" si="1945"/>
        <v>0</v>
      </c>
      <c r="S852" s="170">
        <f t="shared" si="1945"/>
        <v>0</v>
      </c>
      <c r="T852" s="170">
        <f t="shared" si="1945"/>
        <v>0</v>
      </c>
      <c r="U852" s="170">
        <f t="shared" si="1945"/>
        <v>0</v>
      </c>
      <c r="V852" s="535" t="str">
        <f t="shared" si="1236"/>
        <v>68.Монгол Улсын Консерватори</v>
      </c>
      <c r="W852" s="536"/>
      <c r="X852" s="536"/>
      <c r="Y852" s="537"/>
      <c r="Z852" s="256">
        <f t="shared" si="1939"/>
        <v>836</v>
      </c>
      <c r="AA852" s="170">
        <f t="shared" ref="AA852" si="1946">SUM(AA853:AA858)</f>
        <v>0</v>
      </c>
      <c r="AB852" s="170">
        <f t="shared" ref="AB852" si="1947">SUM(AB853:AB858)</f>
        <v>0</v>
      </c>
      <c r="AC852" s="170">
        <f t="shared" ref="AC852" si="1948">SUM(AC853:AC858)</f>
        <v>0</v>
      </c>
      <c r="AD852" s="170">
        <f t="shared" ref="AD852" si="1949">SUM(AD853:AD858)</f>
        <v>0</v>
      </c>
      <c r="AE852" s="170">
        <f t="shared" ref="AE852" si="1950">SUM(AE853:AE858)</f>
        <v>0</v>
      </c>
      <c r="AF852" s="170">
        <f t="shared" ref="AF852" si="1951">SUM(AF853:AF858)</f>
        <v>0</v>
      </c>
      <c r="AG852" s="170">
        <f t="shared" ref="AG852" si="1952">SUM(AG853:AG858)</f>
        <v>0</v>
      </c>
      <c r="AH852" s="170">
        <f t="shared" ref="AH852" si="1953">SUM(AH853:AH858)</f>
        <v>0</v>
      </c>
      <c r="AI852" s="170">
        <f t="shared" ref="AI852" si="1954">SUM(AI853:AI858)</f>
        <v>0</v>
      </c>
      <c r="AJ852" s="170">
        <f t="shared" ref="AJ852" si="1955">SUM(AJ853:AJ858)</f>
        <v>0</v>
      </c>
      <c r="AK852" s="170">
        <f t="shared" ref="AK852" si="1956">SUM(AK853:AK858)</f>
        <v>71</v>
      </c>
      <c r="AL852" s="170">
        <f t="shared" ref="AL852" si="1957">SUM(AL853:AL858)</f>
        <v>41</v>
      </c>
      <c r="AM852" s="170">
        <f t="shared" ref="AM852" si="1958">SUM(AM853:AM858)</f>
        <v>0</v>
      </c>
      <c r="AN852" s="170">
        <f t="shared" ref="AN852" si="1959">SUM(AN853:AN858)</f>
        <v>0</v>
      </c>
      <c r="AO852" s="170">
        <f t="shared" ref="AO852" si="1960">SUM(AO853:AO858)</f>
        <v>71</v>
      </c>
      <c r="AP852" s="211">
        <f t="shared" ref="AP852" si="1961">SUM(AP853:AP858)</f>
        <v>41</v>
      </c>
    </row>
    <row r="853" spans="1:42" s="92" customFormat="1">
      <c r="A853" s="90" t="s">
        <v>229</v>
      </c>
      <c r="B853" s="513" t="s">
        <v>230</v>
      </c>
      <c r="C853" s="514"/>
      <c r="D853" s="218">
        <f t="shared" si="1940"/>
        <v>837</v>
      </c>
      <c r="E853" s="504">
        <f t="shared" ref="E853:E855" si="1962">+I853+L853+N853+P853+R853+T853+AA853</f>
        <v>10</v>
      </c>
      <c r="F853" s="505"/>
      <c r="G853" s="504">
        <f t="shared" ref="G853:G855" si="1963">+K853+M853+O853+Q853+S853+U853+AB853</f>
        <v>3</v>
      </c>
      <c r="H853" s="505"/>
      <c r="I853" s="502"/>
      <c r="J853" s="503"/>
      <c r="K853" s="129"/>
      <c r="L853" s="118">
        <v>10</v>
      </c>
      <c r="M853" s="118">
        <v>3</v>
      </c>
      <c r="N853" s="129"/>
      <c r="O853" s="129"/>
      <c r="P853" s="129"/>
      <c r="Q853" s="129"/>
      <c r="R853" s="129"/>
      <c r="S853" s="129"/>
      <c r="T853" s="129"/>
      <c r="U853" s="129"/>
      <c r="V853" s="117" t="str">
        <f>+A853</f>
        <v>AM2652-21</v>
      </c>
      <c r="W853" s="509" t="str">
        <f>+B853</f>
        <v>Чавхдаст хөгжмийн хөгжимчин</v>
      </c>
      <c r="X853" s="509"/>
      <c r="Y853" s="510"/>
      <c r="Z853" s="184">
        <f t="shared" si="1939"/>
        <v>837</v>
      </c>
      <c r="AA853" s="135"/>
      <c r="AB853" s="135"/>
      <c r="AC853" s="45">
        <f t="shared" ref="AC853:AC858" si="1964">+AE853+AG853+AI853</f>
        <v>0</v>
      </c>
      <c r="AD853" s="45">
        <f t="shared" ref="AD853:AD858" si="1965">+AF853+AH853+AJ853</f>
        <v>0</v>
      </c>
      <c r="AE853" s="134"/>
      <c r="AF853" s="134"/>
      <c r="AG853" s="134"/>
      <c r="AH853" s="134"/>
      <c r="AI853" s="134"/>
      <c r="AJ853" s="134"/>
      <c r="AK853" s="86">
        <f t="shared" ref="AK853:AK858" si="1966">+AM853+AO853</f>
        <v>10</v>
      </c>
      <c r="AL853" s="86">
        <f t="shared" ref="AL853:AL858" si="1967">+AN853+AP853</f>
        <v>3</v>
      </c>
      <c r="AM853" s="42"/>
      <c r="AN853" s="42"/>
      <c r="AO853" s="10">
        <v>10</v>
      </c>
      <c r="AP853" s="224">
        <v>3</v>
      </c>
    </row>
    <row r="854" spans="1:42" s="92" customFormat="1">
      <c r="A854" s="90" t="s">
        <v>231</v>
      </c>
      <c r="B854" s="511" t="s">
        <v>232</v>
      </c>
      <c r="C854" s="512"/>
      <c r="D854" s="218">
        <f t="shared" si="1940"/>
        <v>838</v>
      </c>
      <c r="E854" s="504">
        <f t="shared" si="1962"/>
        <v>13</v>
      </c>
      <c r="F854" s="505"/>
      <c r="G854" s="504">
        <f t="shared" si="1963"/>
        <v>8</v>
      </c>
      <c r="H854" s="505"/>
      <c r="I854" s="502"/>
      <c r="J854" s="503"/>
      <c r="K854" s="129"/>
      <c r="L854" s="118">
        <v>13</v>
      </c>
      <c r="M854" s="118">
        <v>8</v>
      </c>
      <c r="N854" s="129"/>
      <c r="O854" s="129"/>
      <c r="P854" s="129"/>
      <c r="Q854" s="129"/>
      <c r="R854" s="129"/>
      <c r="S854" s="129"/>
      <c r="T854" s="129"/>
      <c r="U854" s="129"/>
      <c r="V854" s="117" t="str">
        <f t="shared" ref="V854:V858" si="1968">+A854</f>
        <v>AM2652-18</v>
      </c>
      <c r="W854" s="509" t="str">
        <f t="shared" ref="W854:W858" si="1969">+B854</f>
        <v>Төгөлдөр хуурч</v>
      </c>
      <c r="X854" s="509"/>
      <c r="Y854" s="510"/>
      <c r="Z854" s="184">
        <f t="shared" si="1939"/>
        <v>838</v>
      </c>
      <c r="AA854" s="135"/>
      <c r="AB854" s="135"/>
      <c r="AC854" s="45">
        <f t="shared" si="1964"/>
        <v>0</v>
      </c>
      <c r="AD854" s="45">
        <f t="shared" si="1965"/>
        <v>0</v>
      </c>
      <c r="AE854" s="134"/>
      <c r="AF854" s="134"/>
      <c r="AG854" s="134"/>
      <c r="AH854" s="134"/>
      <c r="AI854" s="134"/>
      <c r="AJ854" s="134"/>
      <c r="AK854" s="86">
        <f t="shared" si="1966"/>
        <v>13</v>
      </c>
      <c r="AL854" s="86">
        <f t="shared" si="1967"/>
        <v>8</v>
      </c>
      <c r="AM854" s="42"/>
      <c r="AN854" s="42"/>
      <c r="AO854" s="10">
        <v>13</v>
      </c>
      <c r="AP854" s="224">
        <v>8</v>
      </c>
    </row>
    <row r="855" spans="1:42" s="92" customFormat="1" ht="23.25" customHeight="1">
      <c r="A855" s="107" t="s">
        <v>233</v>
      </c>
      <c r="B855" s="511" t="s">
        <v>234</v>
      </c>
      <c r="C855" s="512"/>
      <c r="D855" s="218">
        <f t="shared" si="1940"/>
        <v>839</v>
      </c>
      <c r="E855" s="504">
        <f t="shared" si="1962"/>
        <v>14</v>
      </c>
      <c r="F855" s="505"/>
      <c r="G855" s="504">
        <f t="shared" si="1963"/>
        <v>10</v>
      </c>
      <c r="H855" s="505"/>
      <c r="I855" s="502"/>
      <c r="J855" s="503"/>
      <c r="K855" s="129"/>
      <c r="L855" s="118">
        <v>14</v>
      </c>
      <c r="M855" s="118">
        <v>10</v>
      </c>
      <c r="N855" s="129"/>
      <c r="O855" s="129"/>
      <c r="P855" s="129"/>
      <c r="Q855" s="129"/>
      <c r="R855" s="129"/>
      <c r="S855" s="129"/>
      <c r="T855" s="129"/>
      <c r="U855" s="129"/>
      <c r="V855" s="117" t="str">
        <f t="shared" si="1968"/>
        <v>AM2652-24</v>
      </c>
      <c r="W855" s="509" t="str">
        <f t="shared" si="1969"/>
        <v>Үндэсний найрал хөгжмийн хөгжимчин</v>
      </c>
      <c r="X855" s="509"/>
      <c r="Y855" s="510"/>
      <c r="Z855" s="184">
        <f t="shared" si="1939"/>
        <v>839</v>
      </c>
      <c r="AA855" s="135"/>
      <c r="AB855" s="135"/>
      <c r="AC855" s="45">
        <f t="shared" si="1964"/>
        <v>0</v>
      </c>
      <c r="AD855" s="45">
        <f t="shared" si="1965"/>
        <v>0</v>
      </c>
      <c r="AE855" s="134"/>
      <c r="AF855" s="134"/>
      <c r="AG855" s="134"/>
      <c r="AH855" s="134"/>
      <c r="AI855" s="134"/>
      <c r="AJ855" s="134"/>
      <c r="AK855" s="86">
        <f t="shared" si="1966"/>
        <v>14</v>
      </c>
      <c r="AL855" s="86">
        <f t="shared" si="1967"/>
        <v>10</v>
      </c>
      <c r="AM855" s="42"/>
      <c r="AN855" s="42"/>
      <c r="AO855" s="10">
        <v>14</v>
      </c>
      <c r="AP855" s="224">
        <v>10</v>
      </c>
    </row>
    <row r="856" spans="1:42" s="92" customFormat="1" ht="23.25" customHeight="1">
      <c r="A856" s="212" t="s">
        <v>235</v>
      </c>
      <c r="B856" s="513" t="s">
        <v>611</v>
      </c>
      <c r="C856" s="514"/>
      <c r="D856" s="218">
        <f t="shared" si="1940"/>
        <v>840</v>
      </c>
      <c r="E856" s="504">
        <f t="shared" ref="E856:E858" si="1970">+I856+L856+N856+P856+R856+T856+AA856</f>
        <v>13</v>
      </c>
      <c r="F856" s="505"/>
      <c r="G856" s="504">
        <f t="shared" ref="G856:G858" si="1971">+K856+M856+O856+Q856+S856+U856+AB856</f>
        <v>8</v>
      </c>
      <c r="H856" s="505"/>
      <c r="I856" s="502"/>
      <c r="J856" s="503"/>
      <c r="K856" s="129"/>
      <c r="L856" s="118">
        <v>13</v>
      </c>
      <c r="M856" s="118">
        <v>8</v>
      </c>
      <c r="N856" s="129"/>
      <c r="O856" s="129"/>
      <c r="P856" s="129"/>
      <c r="Q856" s="129"/>
      <c r="R856" s="129"/>
      <c r="S856" s="129"/>
      <c r="T856" s="129"/>
      <c r="U856" s="129"/>
      <c r="V856" s="117" t="str">
        <f t="shared" si="1968"/>
        <v>AM2652-23</v>
      </c>
      <c r="W856" s="509" t="str">
        <f t="shared" si="1969"/>
        <v xml:space="preserve">Үлээвэр, цохивор найрал хөгжмийн хөгжимчин </v>
      </c>
      <c r="X856" s="509"/>
      <c r="Y856" s="510"/>
      <c r="Z856" s="184">
        <f t="shared" si="1939"/>
        <v>840</v>
      </c>
      <c r="AA856" s="135"/>
      <c r="AB856" s="135"/>
      <c r="AC856" s="45">
        <f t="shared" si="1964"/>
        <v>0</v>
      </c>
      <c r="AD856" s="45">
        <f t="shared" si="1965"/>
        <v>0</v>
      </c>
      <c r="AE856" s="134"/>
      <c r="AF856" s="134"/>
      <c r="AG856" s="134"/>
      <c r="AH856" s="134"/>
      <c r="AI856" s="134"/>
      <c r="AJ856" s="134"/>
      <c r="AK856" s="86">
        <f t="shared" si="1966"/>
        <v>13</v>
      </c>
      <c r="AL856" s="86">
        <f t="shared" si="1967"/>
        <v>8</v>
      </c>
      <c r="AM856" s="42"/>
      <c r="AN856" s="42"/>
      <c r="AO856" s="10">
        <v>13</v>
      </c>
      <c r="AP856" s="224">
        <v>8</v>
      </c>
    </row>
    <row r="857" spans="1:42" s="92" customFormat="1">
      <c r="A857" s="90" t="s">
        <v>236</v>
      </c>
      <c r="B857" s="513" t="s">
        <v>237</v>
      </c>
      <c r="C857" s="514"/>
      <c r="D857" s="218">
        <f t="shared" si="1940"/>
        <v>841</v>
      </c>
      <c r="E857" s="504">
        <f t="shared" si="1970"/>
        <v>20</v>
      </c>
      <c r="F857" s="505"/>
      <c r="G857" s="504">
        <f t="shared" si="1971"/>
        <v>11</v>
      </c>
      <c r="H857" s="505"/>
      <c r="I857" s="502"/>
      <c r="J857" s="503"/>
      <c r="K857" s="129"/>
      <c r="L857" s="118">
        <v>20</v>
      </c>
      <c r="M857" s="118">
        <v>11</v>
      </c>
      <c r="N857" s="129"/>
      <c r="O857" s="129"/>
      <c r="P857" s="129"/>
      <c r="Q857" s="129"/>
      <c r="R857" s="129"/>
      <c r="S857" s="129"/>
      <c r="T857" s="129"/>
      <c r="U857" s="129"/>
      <c r="V857" s="117" t="str">
        <f t="shared" si="1968"/>
        <v>AB2653-15</v>
      </c>
      <c r="W857" s="509" t="str">
        <f t="shared" si="1969"/>
        <v>Ардын бүжгийн бүжигчин</v>
      </c>
      <c r="X857" s="509"/>
      <c r="Y857" s="510"/>
      <c r="Z857" s="184">
        <f t="shared" si="1939"/>
        <v>841</v>
      </c>
      <c r="AA857" s="135"/>
      <c r="AB857" s="135"/>
      <c r="AC857" s="45">
        <f t="shared" si="1964"/>
        <v>0</v>
      </c>
      <c r="AD857" s="45">
        <f t="shared" si="1965"/>
        <v>0</v>
      </c>
      <c r="AE857" s="118"/>
      <c r="AF857" s="118"/>
      <c r="AG857" s="134"/>
      <c r="AH857" s="134"/>
      <c r="AI857" s="134"/>
      <c r="AJ857" s="134"/>
      <c r="AK857" s="86">
        <f t="shared" si="1966"/>
        <v>20</v>
      </c>
      <c r="AL857" s="86">
        <f t="shared" si="1967"/>
        <v>11</v>
      </c>
      <c r="AM857" s="42"/>
      <c r="AN857" s="42"/>
      <c r="AO857" s="10">
        <v>20</v>
      </c>
      <c r="AP857" s="224">
        <v>11</v>
      </c>
    </row>
    <row r="858" spans="1:42" s="92" customFormat="1">
      <c r="A858" s="90" t="s">
        <v>238</v>
      </c>
      <c r="B858" s="511" t="s">
        <v>239</v>
      </c>
      <c r="C858" s="512"/>
      <c r="D858" s="218">
        <f t="shared" si="1940"/>
        <v>842</v>
      </c>
      <c r="E858" s="504">
        <f t="shared" si="1970"/>
        <v>1</v>
      </c>
      <c r="F858" s="505"/>
      <c r="G858" s="504">
        <f t="shared" si="1971"/>
        <v>1</v>
      </c>
      <c r="H858" s="505"/>
      <c r="I858" s="502"/>
      <c r="J858" s="503"/>
      <c r="K858" s="129"/>
      <c r="L858" s="118">
        <v>1</v>
      </c>
      <c r="M858" s="118">
        <v>1</v>
      </c>
      <c r="N858" s="129"/>
      <c r="O858" s="129"/>
      <c r="P858" s="129"/>
      <c r="Q858" s="129"/>
      <c r="R858" s="129"/>
      <c r="S858" s="129"/>
      <c r="T858" s="129"/>
      <c r="U858" s="129"/>
      <c r="V858" s="117" t="str">
        <f t="shared" si="1968"/>
        <v>AA2655-17</v>
      </c>
      <c r="W858" s="509" t="str">
        <f t="shared" si="1969"/>
        <v>Циркийн жүжигчин</v>
      </c>
      <c r="X858" s="509"/>
      <c r="Y858" s="510"/>
      <c r="Z858" s="184">
        <f t="shared" si="1939"/>
        <v>842</v>
      </c>
      <c r="AA858" s="135"/>
      <c r="AB858" s="135"/>
      <c r="AC858" s="45">
        <f t="shared" si="1964"/>
        <v>0</v>
      </c>
      <c r="AD858" s="45">
        <f t="shared" si="1965"/>
        <v>0</v>
      </c>
      <c r="AE858" s="134"/>
      <c r="AF858" s="134"/>
      <c r="AG858" s="134"/>
      <c r="AH858" s="134"/>
      <c r="AI858" s="134"/>
      <c r="AJ858" s="134"/>
      <c r="AK858" s="86">
        <f t="shared" si="1966"/>
        <v>1</v>
      </c>
      <c r="AL858" s="86">
        <f t="shared" si="1967"/>
        <v>1</v>
      </c>
      <c r="AM858" s="42"/>
      <c r="AN858" s="42"/>
      <c r="AO858" s="10">
        <v>1</v>
      </c>
      <c r="AP858" s="224">
        <v>1</v>
      </c>
    </row>
    <row r="859" spans="1:42" s="87" customFormat="1" ht="26.25" customHeight="1">
      <c r="A859" s="565" t="s">
        <v>590</v>
      </c>
      <c r="B859" s="565"/>
      <c r="C859" s="565"/>
      <c r="D859" s="250">
        <f t="shared" si="1940"/>
        <v>843</v>
      </c>
      <c r="E859" s="530">
        <f>SUM(E860:F863)</f>
        <v>114</v>
      </c>
      <c r="F859" s="531"/>
      <c r="G859" s="530">
        <f t="shared" ref="G859" si="1972">SUM(G860:H863)</f>
        <v>63</v>
      </c>
      <c r="H859" s="531"/>
      <c r="I859" s="530">
        <f t="shared" ref="I859" si="1973">SUM(I860:J863)</f>
        <v>0</v>
      </c>
      <c r="J859" s="531"/>
      <c r="K859" s="170">
        <f>SUM(K860:K863)</f>
        <v>0</v>
      </c>
      <c r="L859" s="170">
        <f t="shared" ref="L859:U859" si="1974">SUM(L860:L863)</f>
        <v>0</v>
      </c>
      <c r="M859" s="170">
        <f t="shared" si="1974"/>
        <v>0</v>
      </c>
      <c r="N859" s="170">
        <f t="shared" si="1974"/>
        <v>114</v>
      </c>
      <c r="O859" s="170">
        <f t="shared" si="1974"/>
        <v>63</v>
      </c>
      <c r="P859" s="170">
        <f t="shared" si="1974"/>
        <v>0</v>
      </c>
      <c r="Q859" s="170">
        <f t="shared" si="1974"/>
        <v>0</v>
      </c>
      <c r="R859" s="170">
        <f t="shared" si="1974"/>
        <v>0</v>
      </c>
      <c r="S859" s="170">
        <f t="shared" si="1974"/>
        <v>0</v>
      </c>
      <c r="T859" s="170">
        <f t="shared" si="1974"/>
        <v>0</v>
      </c>
      <c r="U859" s="170">
        <f t="shared" si="1974"/>
        <v>0</v>
      </c>
      <c r="V859" s="535" t="str">
        <f t="shared" si="1236"/>
        <v>69.Худалдаа үйлдвэрлэлийн их сургуулийн дэргэдэх МСҮТ</v>
      </c>
      <c r="W859" s="536"/>
      <c r="X859" s="536"/>
      <c r="Y859" s="537"/>
      <c r="Z859" s="256">
        <f t="shared" si="1939"/>
        <v>843</v>
      </c>
      <c r="AA859" s="170">
        <f>SUM(AA860:AA863)</f>
        <v>0</v>
      </c>
      <c r="AB859" s="170">
        <f t="shared" ref="AB859" si="1975">SUM(AB860:AB863)</f>
        <v>0</v>
      </c>
      <c r="AC859" s="170">
        <f t="shared" ref="AC859" si="1976">SUM(AC860:AC863)</f>
        <v>27</v>
      </c>
      <c r="AD859" s="170">
        <f t="shared" ref="AD859" si="1977">SUM(AD860:AD863)</f>
        <v>15</v>
      </c>
      <c r="AE859" s="170">
        <f t="shared" ref="AE859" si="1978">SUM(AE860:AE863)</f>
        <v>0</v>
      </c>
      <c r="AF859" s="170">
        <f t="shared" ref="AF859" si="1979">SUM(AF860:AF863)</f>
        <v>0</v>
      </c>
      <c r="AG859" s="170">
        <f t="shared" ref="AG859" si="1980">SUM(AG860:AG863)</f>
        <v>27</v>
      </c>
      <c r="AH859" s="170">
        <f t="shared" ref="AH859" si="1981">SUM(AH860:AH863)</f>
        <v>15</v>
      </c>
      <c r="AI859" s="170">
        <f t="shared" ref="AI859" si="1982">SUM(AI860:AI863)</f>
        <v>0</v>
      </c>
      <c r="AJ859" s="170">
        <f t="shared" ref="AJ859" si="1983">SUM(AJ860:AJ863)</f>
        <v>0</v>
      </c>
      <c r="AK859" s="170">
        <f t="shared" ref="AK859" si="1984">SUM(AK860:AK863)</f>
        <v>0</v>
      </c>
      <c r="AL859" s="170">
        <f>SUM(AL860:AL863)</f>
        <v>0</v>
      </c>
      <c r="AM859" s="170">
        <f t="shared" ref="AM859" si="1985">SUM(AM860:AM863)</f>
        <v>0</v>
      </c>
      <c r="AN859" s="170">
        <f t="shared" ref="AN859" si="1986">SUM(AN860:AN863)</f>
        <v>0</v>
      </c>
      <c r="AO859" s="170">
        <f t="shared" ref="AO859" si="1987">SUM(AO860:AO863)</f>
        <v>0</v>
      </c>
      <c r="AP859" s="211">
        <f t="shared" ref="AP859" si="1988">SUM(AP860:AP863)</f>
        <v>0</v>
      </c>
    </row>
    <row r="860" spans="1:42" s="92" customFormat="1">
      <c r="A860" s="196" t="s">
        <v>185</v>
      </c>
      <c r="B860" s="511" t="s">
        <v>51</v>
      </c>
      <c r="C860" s="512"/>
      <c r="D860" s="218">
        <f t="shared" si="1940"/>
        <v>844</v>
      </c>
      <c r="E860" s="504">
        <f t="shared" ref="E860:E867" si="1989">+I860+L860+N860+P860+R860+T860+AA860</f>
        <v>39</v>
      </c>
      <c r="F860" s="505"/>
      <c r="G860" s="504">
        <f t="shared" ref="G860:G867" si="1990">+K860+M860+O860+Q860+S860+U860+AB860</f>
        <v>16</v>
      </c>
      <c r="H860" s="505"/>
      <c r="I860" s="542"/>
      <c r="J860" s="543"/>
      <c r="K860" s="135"/>
      <c r="L860" s="129"/>
      <c r="M860" s="129"/>
      <c r="N860" s="129">
        <v>39</v>
      </c>
      <c r="O860" s="129">
        <v>16</v>
      </c>
      <c r="P860" s="135"/>
      <c r="Q860" s="135"/>
      <c r="R860" s="135"/>
      <c r="S860" s="135"/>
      <c r="T860" s="135"/>
      <c r="U860" s="135"/>
      <c r="V860" s="123" t="str">
        <f>+A860</f>
        <v>IF5120-11</v>
      </c>
      <c r="W860" s="432" t="str">
        <f>+B860</f>
        <v>Тогооч</v>
      </c>
      <c r="X860" s="432"/>
      <c r="Y860" s="432"/>
      <c r="Z860" s="184">
        <f t="shared" si="1939"/>
        <v>844</v>
      </c>
      <c r="AA860" s="135"/>
      <c r="AB860" s="135"/>
      <c r="AC860" s="45">
        <f t="shared" ref="AC860:AC861" si="1991">+AE860+AG860+AI860</f>
        <v>10</v>
      </c>
      <c r="AD860" s="45">
        <f t="shared" ref="AD860:AD861" si="1992">+AF860+AH860+AJ860</f>
        <v>3</v>
      </c>
      <c r="AE860" s="129"/>
      <c r="AF860" s="129"/>
      <c r="AG860" s="135">
        <v>10</v>
      </c>
      <c r="AH860" s="135">
        <v>3</v>
      </c>
      <c r="AI860" s="135"/>
      <c r="AJ860" s="135"/>
      <c r="AK860" s="86">
        <f t="shared" ref="AK860" si="1993">+AM860+AO860</f>
        <v>0</v>
      </c>
      <c r="AL860" s="86">
        <f t="shared" ref="AL860" si="1994">+AN860+AP860</f>
        <v>0</v>
      </c>
      <c r="AM860" s="42"/>
      <c r="AN860" s="42"/>
      <c r="AO860" s="42"/>
      <c r="AP860" s="258"/>
    </row>
    <row r="861" spans="1:42" s="92" customFormat="1">
      <c r="A861" s="107" t="s">
        <v>347</v>
      </c>
      <c r="B861" s="513" t="s">
        <v>348</v>
      </c>
      <c r="C861" s="514"/>
      <c r="D861" s="218">
        <f t="shared" si="1940"/>
        <v>845</v>
      </c>
      <c r="E861" s="504">
        <f t="shared" ref="E861:E863" si="1995">+I861+L861+N861+P861+R861+T861+AA861</f>
        <v>29</v>
      </c>
      <c r="F861" s="505"/>
      <c r="G861" s="504">
        <f t="shared" ref="G861:G863" si="1996">+K861+M861+O861+Q861+S861+U861+AB861</f>
        <v>21</v>
      </c>
      <c r="H861" s="505"/>
      <c r="I861" s="542"/>
      <c r="J861" s="543"/>
      <c r="K861" s="135"/>
      <c r="L861" s="129"/>
      <c r="M861" s="129"/>
      <c r="N861" s="129">
        <v>29</v>
      </c>
      <c r="O861" s="129">
        <v>21</v>
      </c>
      <c r="P861" s="135"/>
      <c r="Q861" s="135"/>
      <c r="R861" s="135"/>
      <c r="S861" s="135"/>
      <c r="T861" s="135"/>
      <c r="U861" s="135"/>
      <c r="V861" s="123" t="str">
        <f t="shared" ref="V861:V863" si="1997">+A861</f>
        <v>BT4321-17</v>
      </c>
      <c r="W861" s="432" t="str">
        <f t="shared" ref="W861:W863" si="1998">+B861</f>
        <v>Хангамжийн нярав</v>
      </c>
      <c r="X861" s="432"/>
      <c r="Y861" s="432"/>
      <c r="Z861" s="184">
        <f t="shared" si="1939"/>
        <v>845</v>
      </c>
      <c r="AA861" s="135"/>
      <c r="AB861" s="135"/>
      <c r="AC861" s="45">
        <f t="shared" si="1991"/>
        <v>8</v>
      </c>
      <c r="AD861" s="45">
        <f t="shared" si="1992"/>
        <v>6</v>
      </c>
      <c r="AE861" s="129"/>
      <c r="AF861" s="129"/>
      <c r="AG861" s="135">
        <v>8</v>
      </c>
      <c r="AH861" s="135">
        <v>6</v>
      </c>
      <c r="AI861" s="135"/>
      <c r="AJ861" s="135"/>
      <c r="AK861" s="86">
        <f t="shared" ref="AK861:AK863" si="1999">+AM861+AO861</f>
        <v>0</v>
      </c>
      <c r="AL861" s="86">
        <f t="shared" ref="AL861:AL863" si="2000">+AN861+AP861</f>
        <v>0</v>
      </c>
      <c r="AM861" s="42"/>
      <c r="AN861" s="42"/>
      <c r="AO861" s="42"/>
      <c r="AP861" s="258"/>
    </row>
    <row r="862" spans="1:42" s="92" customFormat="1" ht="24.75" customHeight="1">
      <c r="A862" s="107" t="s">
        <v>169</v>
      </c>
      <c r="B862" s="513" t="s">
        <v>213</v>
      </c>
      <c r="C862" s="514"/>
      <c r="D862" s="218">
        <f t="shared" si="1940"/>
        <v>846</v>
      </c>
      <c r="E862" s="504">
        <f t="shared" si="1995"/>
        <v>28</v>
      </c>
      <c r="F862" s="505"/>
      <c r="G862" s="504">
        <f t="shared" si="1996"/>
        <v>14</v>
      </c>
      <c r="H862" s="505"/>
      <c r="I862" s="542"/>
      <c r="J862" s="543"/>
      <c r="K862" s="135"/>
      <c r="L862" s="129"/>
      <c r="M862" s="129"/>
      <c r="N862" s="129">
        <v>28</v>
      </c>
      <c r="O862" s="129">
        <v>14</v>
      </c>
      <c r="P862" s="135"/>
      <c r="Q862" s="135"/>
      <c r="R862" s="135"/>
      <c r="S862" s="135"/>
      <c r="T862" s="135"/>
      <c r="U862" s="135"/>
      <c r="V862" s="123" t="str">
        <f t="shared" si="1997"/>
        <v>BT4311-14</v>
      </c>
      <c r="W862" s="432" t="str">
        <f t="shared" si="1998"/>
        <v>Нягтлан бодохын бүртгэл, тооцооны ажилтан</v>
      </c>
      <c r="X862" s="432"/>
      <c r="Y862" s="432"/>
      <c r="Z862" s="184">
        <f t="shared" si="1939"/>
        <v>846</v>
      </c>
      <c r="AA862" s="135"/>
      <c r="AB862" s="135"/>
      <c r="AC862" s="45">
        <f t="shared" ref="AC862:AC863" si="2001">+AE862+AG862+AI862</f>
        <v>7</v>
      </c>
      <c r="AD862" s="45">
        <f t="shared" ref="AD862:AD863" si="2002">+AF862+AH862+AJ862</f>
        <v>5</v>
      </c>
      <c r="AE862" s="129"/>
      <c r="AF862" s="129"/>
      <c r="AG862" s="135">
        <v>7</v>
      </c>
      <c r="AH862" s="135">
        <v>5</v>
      </c>
      <c r="AI862" s="135"/>
      <c r="AJ862" s="135"/>
      <c r="AK862" s="86">
        <f t="shared" si="1999"/>
        <v>0</v>
      </c>
      <c r="AL862" s="86">
        <f t="shared" si="2000"/>
        <v>0</v>
      </c>
      <c r="AM862" s="42"/>
      <c r="AN862" s="42"/>
      <c r="AO862" s="42"/>
      <c r="AP862" s="258"/>
    </row>
    <row r="863" spans="1:42" s="92" customFormat="1" ht="24.75" customHeight="1">
      <c r="A863" s="212" t="s">
        <v>177</v>
      </c>
      <c r="B863" s="513" t="s">
        <v>174</v>
      </c>
      <c r="C863" s="514"/>
      <c r="D863" s="218">
        <f t="shared" si="1940"/>
        <v>847</v>
      </c>
      <c r="E863" s="504">
        <f t="shared" si="1995"/>
        <v>18</v>
      </c>
      <c r="F863" s="505"/>
      <c r="G863" s="504">
        <f t="shared" si="1996"/>
        <v>12</v>
      </c>
      <c r="H863" s="505"/>
      <c r="I863" s="542"/>
      <c r="J863" s="543"/>
      <c r="K863" s="135"/>
      <c r="L863" s="129"/>
      <c r="M863" s="129"/>
      <c r="N863" s="129">
        <v>18</v>
      </c>
      <c r="O863" s="129">
        <v>12</v>
      </c>
      <c r="P863" s="135"/>
      <c r="Q863" s="135"/>
      <c r="R863" s="135"/>
      <c r="S863" s="135"/>
      <c r="T863" s="135"/>
      <c r="U863" s="135"/>
      <c r="V863" s="123" t="str">
        <f t="shared" si="1997"/>
        <v>ID4120-11</v>
      </c>
      <c r="W863" s="432" t="str">
        <f t="shared" si="1998"/>
        <v>Нарийн бичгийн дарга-албан хэргийн ажилтан</v>
      </c>
      <c r="X863" s="432"/>
      <c r="Y863" s="432"/>
      <c r="Z863" s="184">
        <f t="shared" si="1939"/>
        <v>847</v>
      </c>
      <c r="AA863" s="135"/>
      <c r="AB863" s="135"/>
      <c r="AC863" s="45">
        <f t="shared" si="2001"/>
        <v>2</v>
      </c>
      <c r="AD863" s="45">
        <f t="shared" si="2002"/>
        <v>1</v>
      </c>
      <c r="AE863" s="129"/>
      <c r="AF863" s="129"/>
      <c r="AG863" s="135">
        <v>2</v>
      </c>
      <c r="AH863" s="135">
        <v>1</v>
      </c>
      <c r="AI863" s="135"/>
      <c r="AJ863" s="135"/>
      <c r="AK863" s="86">
        <f t="shared" si="1999"/>
        <v>0</v>
      </c>
      <c r="AL863" s="86">
        <f t="shared" si="2000"/>
        <v>0</v>
      </c>
      <c r="AM863" s="42"/>
      <c r="AN863" s="42"/>
      <c r="AO863" s="42"/>
      <c r="AP863" s="258"/>
    </row>
    <row r="864" spans="1:42" s="87" customFormat="1">
      <c r="A864" s="565" t="s">
        <v>591</v>
      </c>
      <c r="B864" s="565"/>
      <c r="C864" s="565"/>
      <c r="D864" s="250">
        <f t="shared" si="1940"/>
        <v>848</v>
      </c>
      <c r="E864" s="530">
        <f>SUM(E865:F867)</f>
        <v>108</v>
      </c>
      <c r="F864" s="531"/>
      <c r="G864" s="530">
        <f t="shared" ref="G864" si="2003">SUM(G865:H867)</f>
        <v>44</v>
      </c>
      <c r="H864" s="531"/>
      <c r="I864" s="530">
        <f t="shared" ref="I864" si="2004">SUM(I865:J867)</f>
        <v>0</v>
      </c>
      <c r="J864" s="531"/>
      <c r="K864" s="181">
        <f>SUM(K865:K867)</f>
        <v>0</v>
      </c>
      <c r="L864" s="181">
        <f t="shared" ref="L864:U864" si="2005">SUM(L865:L867)</f>
        <v>0</v>
      </c>
      <c r="M864" s="181">
        <f t="shared" si="2005"/>
        <v>0</v>
      </c>
      <c r="N864" s="181">
        <f t="shared" si="2005"/>
        <v>100</v>
      </c>
      <c r="O864" s="181">
        <f t="shared" si="2005"/>
        <v>43</v>
      </c>
      <c r="P864" s="181">
        <f t="shared" si="2005"/>
        <v>8</v>
      </c>
      <c r="Q864" s="181">
        <f t="shared" si="2005"/>
        <v>1</v>
      </c>
      <c r="R864" s="181">
        <f t="shared" si="2005"/>
        <v>0</v>
      </c>
      <c r="S864" s="181">
        <f t="shared" si="2005"/>
        <v>0</v>
      </c>
      <c r="T864" s="181">
        <f t="shared" si="2005"/>
        <v>0</v>
      </c>
      <c r="U864" s="181">
        <f t="shared" si="2005"/>
        <v>0</v>
      </c>
      <c r="V864" s="535" t="str">
        <f t="shared" si="1236"/>
        <v>70.ШУТИС-ҮТС-ийн дэргэдэх МСҮТ</v>
      </c>
      <c r="W864" s="536"/>
      <c r="X864" s="536"/>
      <c r="Y864" s="537"/>
      <c r="Z864" s="256">
        <f t="shared" si="1939"/>
        <v>848</v>
      </c>
      <c r="AA864" s="181">
        <f>SUM(AA865:AA867)</f>
        <v>0</v>
      </c>
      <c r="AB864" s="181">
        <f t="shared" ref="AB864" si="2006">SUM(AB865:AB867)</f>
        <v>0</v>
      </c>
      <c r="AC864" s="181">
        <f t="shared" ref="AC864" si="2007">SUM(AC865:AC867)</f>
        <v>67</v>
      </c>
      <c r="AD864" s="181">
        <f t="shared" ref="AD864" si="2008">SUM(AD865:AD867)</f>
        <v>33</v>
      </c>
      <c r="AE864" s="181">
        <f t="shared" ref="AE864" si="2009">SUM(AE865:AE867)</f>
        <v>0</v>
      </c>
      <c r="AF864" s="181">
        <f t="shared" ref="AF864" si="2010">SUM(AF865:AF867)</f>
        <v>0</v>
      </c>
      <c r="AG864" s="181">
        <f t="shared" ref="AG864" si="2011">SUM(AG865:AG867)</f>
        <v>67</v>
      </c>
      <c r="AH864" s="181">
        <f t="shared" ref="AH864" si="2012">SUM(AH865:AH867)</f>
        <v>33</v>
      </c>
      <c r="AI864" s="181">
        <f t="shared" ref="AI864" si="2013">SUM(AI865:AI867)</f>
        <v>0</v>
      </c>
      <c r="AJ864" s="181">
        <f t="shared" ref="AJ864" si="2014">SUM(AJ865:AJ867)</f>
        <v>0</v>
      </c>
      <c r="AK864" s="181">
        <f t="shared" ref="AK864" si="2015">SUM(AK865:AK867)</f>
        <v>0</v>
      </c>
      <c r="AL864" s="181">
        <f>SUM(AL865:AL867)</f>
        <v>0</v>
      </c>
      <c r="AM864" s="181">
        <f t="shared" ref="AM864" si="2016">SUM(AM865:AM867)</f>
        <v>0</v>
      </c>
      <c r="AN864" s="181">
        <f t="shared" ref="AN864" si="2017">SUM(AN865:AN867)</f>
        <v>0</v>
      </c>
      <c r="AO864" s="181">
        <f t="shared" ref="AO864" si="2018">SUM(AO865:AO867)</f>
        <v>0</v>
      </c>
      <c r="AP864" s="263">
        <f t="shared" ref="AP864" si="2019">SUM(AP865:AP867)</f>
        <v>0</v>
      </c>
    </row>
    <row r="865" spans="1:42" s="92" customFormat="1">
      <c r="A865" s="212" t="s">
        <v>380</v>
      </c>
      <c r="B865" s="511" t="s">
        <v>381</v>
      </c>
      <c r="C865" s="512"/>
      <c r="D865" s="218">
        <f t="shared" si="1940"/>
        <v>849</v>
      </c>
      <c r="E865" s="504">
        <f t="shared" si="1989"/>
        <v>50</v>
      </c>
      <c r="F865" s="505"/>
      <c r="G865" s="504">
        <f t="shared" si="1990"/>
        <v>20</v>
      </c>
      <c r="H865" s="505"/>
      <c r="I865" s="542"/>
      <c r="J865" s="543"/>
      <c r="K865" s="135"/>
      <c r="L865" s="129"/>
      <c r="M865" s="129"/>
      <c r="N865" s="129">
        <v>50</v>
      </c>
      <c r="O865" s="129">
        <v>20</v>
      </c>
      <c r="P865" s="135"/>
      <c r="Q865" s="135"/>
      <c r="R865" s="135"/>
      <c r="S865" s="135"/>
      <c r="T865" s="135"/>
      <c r="U865" s="135"/>
      <c r="V865" s="117" t="str">
        <f>+A865</f>
        <v>CF7115-11</v>
      </c>
      <c r="W865" s="432" t="str">
        <f>+B865</f>
        <v>Барилга угсралтын мужаан</v>
      </c>
      <c r="X865" s="432"/>
      <c r="Y865" s="432"/>
      <c r="Z865" s="184">
        <f t="shared" si="1939"/>
        <v>849</v>
      </c>
      <c r="AA865" s="135"/>
      <c r="AB865" s="135"/>
      <c r="AC865" s="45">
        <f t="shared" ref="AC865:AC866" si="2020">+AE865+AG865+AI865</f>
        <v>24</v>
      </c>
      <c r="AD865" s="45">
        <f t="shared" ref="AD865:AD866" si="2021">+AF865+AH865+AJ865</f>
        <v>15</v>
      </c>
      <c r="AE865" s="135"/>
      <c r="AF865" s="135"/>
      <c r="AG865" s="135">
        <v>24</v>
      </c>
      <c r="AH865" s="135">
        <v>15</v>
      </c>
      <c r="AI865" s="135"/>
      <c r="AJ865" s="135"/>
      <c r="AK865" s="86">
        <f t="shared" ref="AK865" si="2022">+AM865+AO865</f>
        <v>0</v>
      </c>
      <c r="AL865" s="86">
        <f t="shared" ref="AL865" si="2023">+AN865+AP865</f>
        <v>0</v>
      </c>
      <c r="AM865" s="42"/>
      <c r="AN865" s="42"/>
      <c r="AO865" s="42"/>
      <c r="AP865" s="258"/>
    </row>
    <row r="866" spans="1:42" s="92" customFormat="1">
      <c r="A866" s="212" t="s">
        <v>211</v>
      </c>
      <c r="B866" s="513" t="s">
        <v>212</v>
      </c>
      <c r="C866" s="514"/>
      <c r="D866" s="218">
        <f t="shared" si="1940"/>
        <v>850</v>
      </c>
      <c r="E866" s="504">
        <f t="shared" si="1989"/>
        <v>50</v>
      </c>
      <c r="F866" s="505"/>
      <c r="G866" s="504">
        <f t="shared" si="1990"/>
        <v>23</v>
      </c>
      <c r="H866" s="505"/>
      <c r="I866" s="542"/>
      <c r="J866" s="543"/>
      <c r="K866" s="135"/>
      <c r="L866" s="129"/>
      <c r="M866" s="129"/>
      <c r="N866" s="129">
        <v>50</v>
      </c>
      <c r="O866" s="129">
        <v>23</v>
      </c>
      <c r="P866" s="135"/>
      <c r="Q866" s="135"/>
      <c r="R866" s="135"/>
      <c r="S866" s="135"/>
      <c r="T866" s="135"/>
      <c r="U866" s="135"/>
      <c r="V866" s="117" t="str">
        <f t="shared" ref="V866:V867" si="2024">+A866</f>
        <v>CF7115-24</v>
      </c>
      <c r="W866" s="432" t="str">
        <f t="shared" ref="W866:W867" si="2025">+B866</f>
        <v>Модон эдлэлийн мужаан</v>
      </c>
      <c r="X866" s="432"/>
      <c r="Y866" s="432"/>
      <c r="Z866" s="184">
        <f t="shared" si="1939"/>
        <v>850</v>
      </c>
      <c r="AA866" s="135"/>
      <c r="AB866" s="135"/>
      <c r="AC866" s="45">
        <f t="shared" si="2020"/>
        <v>39</v>
      </c>
      <c r="AD866" s="45">
        <f t="shared" si="2021"/>
        <v>17</v>
      </c>
      <c r="AE866" s="135"/>
      <c r="AF866" s="135"/>
      <c r="AG866" s="135">
        <v>39</v>
      </c>
      <c r="AH866" s="135">
        <v>17</v>
      </c>
      <c r="AI866" s="135"/>
      <c r="AJ866" s="135"/>
      <c r="AK866" s="86">
        <f t="shared" ref="AK866:AK867" si="2026">+AM866+AO866</f>
        <v>0</v>
      </c>
      <c r="AL866" s="86">
        <f t="shared" ref="AL866:AL867" si="2027">+AN866+AP866</f>
        <v>0</v>
      </c>
      <c r="AM866" s="42"/>
      <c r="AN866" s="42"/>
      <c r="AO866" s="42"/>
      <c r="AP866" s="258"/>
    </row>
    <row r="867" spans="1:42" s="92" customFormat="1">
      <c r="A867" s="112" t="s">
        <v>619</v>
      </c>
      <c r="B867" s="511" t="s">
        <v>430</v>
      </c>
      <c r="C867" s="512"/>
      <c r="D867" s="218">
        <f t="shared" si="1940"/>
        <v>851</v>
      </c>
      <c r="E867" s="504">
        <f t="shared" si="1989"/>
        <v>8</v>
      </c>
      <c r="F867" s="505"/>
      <c r="G867" s="504">
        <f t="shared" si="1990"/>
        <v>1</v>
      </c>
      <c r="H867" s="505"/>
      <c r="I867" s="542"/>
      <c r="J867" s="543"/>
      <c r="K867" s="135"/>
      <c r="L867" s="129"/>
      <c r="M867" s="129"/>
      <c r="N867" s="129"/>
      <c r="O867" s="129"/>
      <c r="P867" s="135">
        <v>8</v>
      </c>
      <c r="Q867" s="135">
        <v>1</v>
      </c>
      <c r="R867" s="135"/>
      <c r="S867" s="135"/>
      <c r="T867" s="135"/>
      <c r="U867" s="135"/>
      <c r="V867" s="117" t="str">
        <f t="shared" si="2024"/>
        <v>AM7522-22</v>
      </c>
      <c r="W867" s="432" t="str">
        <f t="shared" si="2025"/>
        <v>Нарийн мужаан</v>
      </c>
      <c r="X867" s="432"/>
      <c r="Y867" s="432"/>
      <c r="Z867" s="184">
        <f t="shared" si="1939"/>
        <v>851</v>
      </c>
      <c r="AA867" s="135"/>
      <c r="AB867" s="135"/>
      <c r="AC867" s="45">
        <f t="shared" ref="AC867" si="2028">+AE867+AG867+AI867</f>
        <v>4</v>
      </c>
      <c r="AD867" s="45">
        <f t="shared" ref="AD867" si="2029">+AF867+AH867+AJ867</f>
        <v>1</v>
      </c>
      <c r="AE867" s="135"/>
      <c r="AF867" s="135"/>
      <c r="AG867" s="135">
        <v>4</v>
      </c>
      <c r="AH867" s="135">
        <v>1</v>
      </c>
      <c r="AI867" s="135"/>
      <c r="AJ867" s="135"/>
      <c r="AK867" s="86">
        <f t="shared" si="2026"/>
        <v>0</v>
      </c>
      <c r="AL867" s="86">
        <f t="shared" si="2027"/>
        <v>0</v>
      </c>
      <c r="AM867" s="42"/>
      <c r="AN867" s="42"/>
      <c r="AO867" s="42"/>
      <c r="AP867" s="258"/>
    </row>
    <row r="868" spans="1:42" s="87" customFormat="1">
      <c r="A868" s="565" t="s">
        <v>592</v>
      </c>
      <c r="B868" s="565"/>
      <c r="C868" s="565"/>
      <c r="D868" s="250">
        <f t="shared" si="1940"/>
        <v>852</v>
      </c>
      <c r="E868" s="530">
        <f>SUM(E869:F873)</f>
        <v>268</v>
      </c>
      <c r="F868" s="531"/>
      <c r="G868" s="530">
        <f t="shared" ref="G868" si="2030">SUM(G869:H873)</f>
        <v>11</v>
      </c>
      <c r="H868" s="531"/>
      <c r="I868" s="530">
        <f t="shared" ref="I868" si="2031">SUM(I869:J873)</f>
        <v>0</v>
      </c>
      <c r="J868" s="531"/>
      <c r="K868" s="170">
        <f>SUM(K869:K873)</f>
        <v>0</v>
      </c>
      <c r="L868" s="170">
        <f t="shared" ref="L868:U868" si="2032">SUM(L869:L873)</f>
        <v>0</v>
      </c>
      <c r="M868" s="170">
        <f t="shared" si="2032"/>
        <v>0</v>
      </c>
      <c r="N868" s="170">
        <f t="shared" si="2032"/>
        <v>54</v>
      </c>
      <c r="O868" s="170">
        <f t="shared" si="2032"/>
        <v>8</v>
      </c>
      <c r="P868" s="170">
        <f t="shared" si="2032"/>
        <v>214</v>
      </c>
      <c r="Q868" s="170">
        <f t="shared" si="2032"/>
        <v>3</v>
      </c>
      <c r="R868" s="170">
        <f t="shared" si="2032"/>
        <v>0</v>
      </c>
      <c r="S868" s="170">
        <f t="shared" si="2032"/>
        <v>0</v>
      </c>
      <c r="T868" s="170">
        <f t="shared" si="2032"/>
        <v>0</v>
      </c>
      <c r="U868" s="170">
        <f t="shared" si="2032"/>
        <v>0</v>
      </c>
      <c r="V868" s="535" t="str">
        <f t="shared" si="1236"/>
        <v>71.ШУТИС-МТС-ийн дэргэдэх  МСҮТ</v>
      </c>
      <c r="W868" s="536"/>
      <c r="X868" s="536"/>
      <c r="Y868" s="537"/>
      <c r="Z868" s="256">
        <f t="shared" si="1939"/>
        <v>852</v>
      </c>
      <c r="AA868" s="170">
        <f>SUM(AA869:AA873)</f>
        <v>0</v>
      </c>
      <c r="AB868" s="170">
        <f t="shared" ref="AB868" si="2033">SUM(AB869:AB873)</f>
        <v>0</v>
      </c>
      <c r="AC868" s="170">
        <f t="shared" ref="AC868" si="2034">SUM(AC869:AC873)</f>
        <v>81</v>
      </c>
      <c r="AD868" s="170">
        <f t="shared" ref="AD868" si="2035">SUM(AD869:AD873)</f>
        <v>3</v>
      </c>
      <c r="AE868" s="170">
        <f t="shared" ref="AE868" si="2036">SUM(AE869:AE873)</f>
        <v>0</v>
      </c>
      <c r="AF868" s="170">
        <f t="shared" ref="AF868" si="2037">SUM(AF869:AF873)</f>
        <v>0</v>
      </c>
      <c r="AG868" s="170">
        <f t="shared" ref="AG868" si="2038">SUM(AG869:AG873)</f>
        <v>81</v>
      </c>
      <c r="AH868" s="170">
        <f t="shared" ref="AH868" si="2039">SUM(AH869:AH873)</f>
        <v>3</v>
      </c>
      <c r="AI868" s="170">
        <f t="shared" ref="AI868" si="2040">SUM(AI869:AI873)</f>
        <v>0</v>
      </c>
      <c r="AJ868" s="170">
        <f t="shared" ref="AJ868" si="2041">SUM(AJ869:AJ873)</f>
        <v>0</v>
      </c>
      <c r="AK868" s="170">
        <f t="shared" ref="AK868" si="2042">SUM(AK869:AK873)</f>
        <v>0</v>
      </c>
      <c r="AL868" s="170">
        <f>SUM(AL869:AL873)</f>
        <v>0</v>
      </c>
      <c r="AM868" s="170">
        <f t="shared" ref="AM868" si="2043">SUM(AM869:AM873)</f>
        <v>0</v>
      </c>
      <c r="AN868" s="170">
        <f t="shared" ref="AN868" si="2044">SUM(AN869:AN873)</f>
        <v>0</v>
      </c>
      <c r="AO868" s="170">
        <f t="shared" ref="AO868" si="2045">SUM(AO869:AO873)</f>
        <v>0</v>
      </c>
      <c r="AP868" s="211">
        <f t="shared" ref="AP868" si="2046">SUM(AP869:AP873)</f>
        <v>0</v>
      </c>
    </row>
    <row r="869" spans="1:42" s="92" customFormat="1" ht="21.75" customHeight="1">
      <c r="A869" s="113" t="s">
        <v>186</v>
      </c>
      <c r="B869" s="513" t="s">
        <v>254</v>
      </c>
      <c r="C869" s="514"/>
      <c r="D869" s="218">
        <f t="shared" si="1940"/>
        <v>853</v>
      </c>
      <c r="E869" s="504">
        <f t="shared" ref="E869:E871" si="2047">+I869+L869+N869+P869+R869+T869+AA869</f>
        <v>135</v>
      </c>
      <c r="F869" s="505"/>
      <c r="G869" s="504">
        <f t="shared" ref="G869:G871" si="2048">+K869+M869+O869+Q869+S869+U869+AB869</f>
        <v>2</v>
      </c>
      <c r="H869" s="505"/>
      <c r="I869" s="502"/>
      <c r="J869" s="503"/>
      <c r="K869" s="135"/>
      <c r="L869" s="135"/>
      <c r="M869" s="135"/>
      <c r="N869" s="129">
        <v>9</v>
      </c>
      <c r="O869" s="129">
        <v>0</v>
      </c>
      <c r="P869" s="129">
        <v>126</v>
      </c>
      <c r="Q869" s="129">
        <v>2</v>
      </c>
      <c r="R869" s="135"/>
      <c r="S869" s="135"/>
      <c r="T869" s="135"/>
      <c r="U869" s="135"/>
      <c r="V869" s="123" t="str">
        <f>+A869</f>
        <v>MT7233-45</v>
      </c>
      <c r="W869" s="432" t="str">
        <f>+B869</f>
        <v>Хүнд машин механизмын засварчин</v>
      </c>
      <c r="X869" s="432"/>
      <c r="Y869" s="432"/>
      <c r="Z869" s="184">
        <f t="shared" si="1939"/>
        <v>853</v>
      </c>
      <c r="AA869" s="135"/>
      <c r="AB869" s="135"/>
      <c r="AC869" s="45">
        <f t="shared" ref="AC869:AC871" si="2049">+AE869+AG869+AI869</f>
        <v>43</v>
      </c>
      <c r="AD869" s="45">
        <f t="shared" ref="AD869:AD871" si="2050">+AF869+AH869+AJ869</f>
        <v>1</v>
      </c>
      <c r="AE869" s="135"/>
      <c r="AF869" s="135"/>
      <c r="AG869" s="129">
        <v>43</v>
      </c>
      <c r="AH869" s="129">
        <v>1</v>
      </c>
      <c r="AI869" s="135"/>
      <c r="AJ869" s="135"/>
      <c r="AK869" s="86">
        <f t="shared" ref="AK869:AK871" si="2051">+AM869+AO869</f>
        <v>0</v>
      </c>
      <c r="AL869" s="86">
        <f t="shared" ref="AL869:AL871" si="2052">+AN869+AP869</f>
        <v>0</v>
      </c>
      <c r="AM869" s="42"/>
      <c r="AN869" s="42"/>
      <c r="AO869" s="42"/>
      <c r="AP869" s="258"/>
    </row>
    <row r="870" spans="1:42" s="92" customFormat="1">
      <c r="A870" s="196" t="s">
        <v>57</v>
      </c>
      <c r="B870" s="511" t="s">
        <v>52</v>
      </c>
      <c r="C870" s="512"/>
      <c r="D870" s="218">
        <f t="shared" si="1940"/>
        <v>854</v>
      </c>
      <c r="E870" s="504">
        <f t="shared" si="2047"/>
        <v>63</v>
      </c>
      <c r="F870" s="505"/>
      <c r="G870" s="504">
        <f t="shared" si="2048"/>
        <v>0</v>
      </c>
      <c r="H870" s="505"/>
      <c r="I870" s="502"/>
      <c r="J870" s="503"/>
      <c r="K870" s="135"/>
      <c r="L870" s="135"/>
      <c r="M870" s="135"/>
      <c r="N870" s="129">
        <v>0</v>
      </c>
      <c r="O870" s="129">
        <v>0</v>
      </c>
      <c r="P870" s="129">
        <v>63</v>
      </c>
      <c r="Q870" s="129">
        <v>0</v>
      </c>
      <c r="R870" s="135"/>
      <c r="S870" s="135"/>
      <c r="T870" s="135"/>
      <c r="U870" s="135"/>
      <c r="V870" s="123" t="str">
        <f t="shared" ref="V870:V873" si="2053">+A870</f>
        <v>TC8211-20</v>
      </c>
      <c r="W870" s="432" t="str">
        <f t="shared" ref="W870:W873" si="2054">+B870</f>
        <v>Автомашины засварчин</v>
      </c>
      <c r="X870" s="432"/>
      <c r="Y870" s="432"/>
      <c r="Z870" s="184">
        <f t="shared" si="1939"/>
        <v>854</v>
      </c>
      <c r="AA870" s="135"/>
      <c r="AB870" s="135"/>
      <c r="AC870" s="45">
        <f t="shared" si="2049"/>
        <v>18</v>
      </c>
      <c r="AD870" s="45">
        <f t="shared" si="2050"/>
        <v>0</v>
      </c>
      <c r="AE870" s="135"/>
      <c r="AF870" s="135"/>
      <c r="AG870" s="129">
        <v>18</v>
      </c>
      <c r="AH870" s="129">
        <v>0</v>
      </c>
      <c r="AI870" s="135"/>
      <c r="AJ870" s="135"/>
      <c r="AK870" s="86">
        <f t="shared" si="2051"/>
        <v>0</v>
      </c>
      <c r="AL870" s="86">
        <f t="shared" si="2052"/>
        <v>0</v>
      </c>
      <c r="AM870" s="42"/>
      <c r="AN870" s="42"/>
      <c r="AO870" s="42"/>
      <c r="AP870" s="258"/>
    </row>
    <row r="871" spans="1:42" s="92" customFormat="1">
      <c r="A871" s="196" t="s">
        <v>163</v>
      </c>
      <c r="B871" s="511" t="s">
        <v>53</v>
      </c>
      <c r="C871" s="512"/>
      <c r="D871" s="218">
        <f t="shared" si="1940"/>
        <v>855</v>
      </c>
      <c r="E871" s="504">
        <f t="shared" si="2047"/>
        <v>35</v>
      </c>
      <c r="F871" s="505"/>
      <c r="G871" s="504">
        <f t="shared" si="2048"/>
        <v>2</v>
      </c>
      <c r="H871" s="505"/>
      <c r="I871" s="502"/>
      <c r="J871" s="503"/>
      <c r="K871" s="135"/>
      <c r="L871" s="135"/>
      <c r="M871" s="135"/>
      <c r="N871" s="129">
        <v>10</v>
      </c>
      <c r="O871" s="129">
        <v>1</v>
      </c>
      <c r="P871" s="129">
        <v>25</v>
      </c>
      <c r="Q871" s="129">
        <v>1</v>
      </c>
      <c r="R871" s="135"/>
      <c r="S871" s="135"/>
      <c r="T871" s="135"/>
      <c r="U871" s="135"/>
      <c r="V871" s="123" t="str">
        <f t="shared" si="2053"/>
        <v>IM7212-14</v>
      </c>
      <c r="W871" s="432" t="str">
        <f t="shared" si="2054"/>
        <v>Гагнуурчин</v>
      </c>
      <c r="X871" s="432"/>
      <c r="Y871" s="432"/>
      <c r="Z871" s="184">
        <f t="shared" si="1939"/>
        <v>855</v>
      </c>
      <c r="AA871" s="135"/>
      <c r="AB871" s="135"/>
      <c r="AC871" s="45">
        <f t="shared" si="2049"/>
        <v>12</v>
      </c>
      <c r="AD871" s="45">
        <f t="shared" si="2050"/>
        <v>1</v>
      </c>
      <c r="AE871" s="135"/>
      <c r="AF871" s="135"/>
      <c r="AG871" s="129">
        <v>12</v>
      </c>
      <c r="AH871" s="129">
        <v>1</v>
      </c>
      <c r="AI871" s="135"/>
      <c r="AJ871" s="135"/>
      <c r="AK871" s="86">
        <f t="shared" si="2051"/>
        <v>0</v>
      </c>
      <c r="AL871" s="86">
        <f t="shared" si="2052"/>
        <v>0</v>
      </c>
      <c r="AM871" s="42"/>
      <c r="AN871" s="42"/>
      <c r="AO871" s="42"/>
      <c r="AP871" s="258"/>
    </row>
    <row r="872" spans="1:42" s="92" customFormat="1" ht="26.25" customHeight="1">
      <c r="A872" s="212" t="s">
        <v>192</v>
      </c>
      <c r="B872" s="513" t="s">
        <v>193</v>
      </c>
      <c r="C872" s="514"/>
      <c r="D872" s="218">
        <f t="shared" si="1940"/>
        <v>856</v>
      </c>
      <c r="E872" s="504">
        <f t="shared" ref="E872:E873" si="2055">+I872+L872+N872+P872+R872+T872+AA872</f>
        <v>29</v>
      </c>
      <c r="F872" s="505"/>
      <c r="G872" s="504">
        <f t="shared" ref="G872:G873" si="2056">+K872+M872+O872+Q872+S872+U872+AB872</f>
        <v>2</v>
      </c>
      <c r="H872" s="505"/>
      <c r="I872" s="502"/>
      <c r="J872" s="503"/>
      <c r="K872" s="135"/>
      <c r="L872" s="135"/>
      <c r="M872" s="135"/>
      <c r="N872" s="129">
        <v>29</v>
      </c>
      <c r="O872" s="129">
        <v>2</v>
      </c>
      <c r="P872" s="129">
        <v>0</v>
      </c>
      <c r="Q872" s="129">
        <v>0</v>
      </c>
      <c r="R872" s="135"/>
      <c r="S872" s="135"/>
      <c r="T872" s="135"/>
      <c r="U872" s="135"/>
      <c r="V872" s="123" t="str">
        <f t="shared" si="2053"/>
        <v>MT8111-35</v>
      </c>
      <c r="W872" s="432" t="str">
        <f t="shared" si="2054"/>
        <v>Хүнд машин механизмын оператор</v>
      </c>
      <c r="X872" s="432"/>
      <c r="Y872" s="432"/>
      <c r="Z872" s="184">
        <f t="shared" si="1939"/>
        <v>856</v>
      </c>
      <c r="AA872" s="135"/>
      <c r="AB872" s="135"/>
      <c r="AC872" s="45">
        <f t="shared" ref="AC872:AC873" si="2057">+AE872+AG872+AI872</f>
        <v>6</v>
      </c>
      <c r="AD872" s="45">
        <f t="shared" ref="AD872:AD873" si="2058">+AF872+AH872+AJ872</f>
        <v>0</v>
      </c>
      <c r="AE872" s="135"/>
      <c r="AF872" s="135"/>
      <c r="AG872" s="129">
        <v>6</v>
      </c>
      <c r="AH872" s="129">
        <v>0</v>
      </c>
      <c r="AI872" s="135"/>
      <c r="AJ872" s="135"/>
      <c r="AK872" s="86">
        <f t="shared" ref="AK872:AK873" si="2059">+AM872+AO872</f>
        <v>0</v>
      </c>
      <c r="AL872" s="86">
        <f t="shared" ref="AL872:AL873" si="2060">+AN872+AP872</f>
        <v>0</v>
      </c>
      <c r="AM872" s="42"/>
      <c r="AN872" s="42"/>
      <c r="AO872" s="42"/>
      <c r="AP872" s="258"/>
    </row>
    <row r="873" spans="1:42" s="92" customFormat="1" ht="26.25" customHeight="1">
      <c r="A873" s="213" t="s">
        <v>190</v>
      </c>
      <c r="B873" s="566" t="s">
        <v>312</v>
      </c>
      <c r="C873" s="514"/>
      <c r="D873" s="218">
        <f t="shared" si="1940"/>
        <v>857</v>
      </c>
      <c r="E873" s="504">
        <f t="shared" si="2055"/>
        <v>6</v>
      </c>
      <c r="F873" s="505"/>
      <c r="G873" s="504">
        <f t="shared" si="2056"/>
        <v>5</v>
      </c>
      <c r="H873" s="505"/>
      <c r="I873" s="502"/>
      <c r="J873" s="503"/>
      <c r="K873" s="135"/>
      <c r="L873" s="135"/>
      <c r="M873" s="135"/>
      <c r="N873" s="129">
        <v>6</v>
      </c>
      <c r="O873" s="129">
        <v>5</v>
      </c>
      <c r="P873" s="129">
        <v>0</v>
      </c>
      <c r="Q873" s="129">
        <v>0</v>
      </c>
      <c r="R873" s="135"/>
      <c r="S873" s="135"/>
      <c r="T873" s="135"/>
      <c r="U873" s="135"/>
      <c r="V873" s="123" t="str">
        <f t="shared" si="2053"/>
        <v>IM7233-18</v>
      </c>
      <c r="W873" s="432" t="str">
        <f t="shared" si="2054"/>
        <v>Үйлдвэрийн машин, тоног төхөөрөмжийн механик</v>
      </c>
      <c r="X873" s="432"/>
      <c r="Y873" s="432"/>
      <c r="Z873" s="184">
        <f t="shared" si="1939"/>
        <v>857</v>
      </c>
      <c r="AA873" s="135"/>
      <c r="AB873" s="135"/>
      <c r="AC873" s="45">
        <f t="shared" si="2057"/>
        <v>2</v>
      </c>
      <c r="AD873" s="45">
        <f t="shared" si="2058"/>
        <v>1</v>
      </c>
      <c r="AE873" s="135"/>
      <c r="AF873" s="135"/>
      <c r="AG873" s="129">
        <v>2</v>
      </c>
      <c r="AH873" s="129">
        <v>1</v>
      </c>
      <c r="AI873" s="135"/>
      <c r="AJ873" s="135"/>
      <c r="AK873" s="86">
        <f t="shared" si="2059"/>
        <v>0</v>
      </c>
      <c r="AL873" s="86">
        <f t="shared" si="2060"/>
        <v>0</v>
      </c>
      <c r="AM873" s="42"/>
      <c r="AN873" s="42"/>
      <c r="AO873" s="42"/>
      <c r="AP873" s="258"/>
    </row>
    <row r="874" spans="1:42" s="87" customFormat="1">
      <c r="A874" s="565" t="s">
        <v>593</v>
      </c>
      <c r="B874" s="565"/>
      <c r="C874" s="565"/>
      <c r="D874" s="250">
        <f t="shared" si="1940"/>
        <v>858</v>
      </c>
      <c r="E874" s="530">
        <f>SUM(E875:F888)</f>
        <v>534</v>
      </c>
      <c r="F874" s="531"/>
      <c r="G874" s="530">
        <f t="shared" ref="G874" si="2061">SUM(G875:H888)</f>
        <v>196</v>
      </c>
      <c r="H874" s="531"/>
      <c r="I874" s="530">
        <f t="shared" ref="I874" si="2062">SUM(I875:J888)</f>
        <v>115</v>
      </c>
      <c r="J874" s="531"/>
      <c r="K874" s="170">
        <f>SUM(K875:K888)</f>
        <v>50</v>
      </c>
      <c r="L874" s="170">
        <f t="shared" ref="L874:U874" si="2063">SUM(L875:L888)</f>
        <v>125</v>
      </c>
      <c r="M874" s="170">
        <f t="shared" si="2063"/>
        <v>37</v>
      </c>
      <c r="N874" s="170">
        <f t="shared" si="2063"/>
        <v>294</v>
      </c>
      <c r="O874" s="170">
        <f t="shared" si="2063"/>
        <v>109</v>
      </c>
      <c r="P874" s="170">
        <f t="shared" si="2063"/>
        <v>0</v>
      </c>
      <c r="Q874" s="170">
        <f t="shared" si="2063"/>
        <v>0</v>
      </c>
      <c r="R874" s="170">
        <f t="shared" si="2063"/>
        <v>0</v>
      </c>
      <c r="S874" s="170">
        <f t="shared" si="2063"/>
        <v>0</v>
      </c>
      <c r="T874" s="170">
        <f t="shared" si="2063"/>
        <v>0</v>
      </c>
      <c r="U874" s="170">
        <f t="shared" si="2063"/>
        <v>0</v>
      </c>
      <c r="V874" s="535" t="str">
        <f t="shared" si="1236"/>
        <v>72.Төмөр замын Политехник коллеж</v>
      </c>
      <c r="W874" s="536"/>
      <c r="X874" s="536"/>
      <c r="Y874" s="537"/>
      <c r="Z874" s="256">
        <f t="shared" si="1939"/>
        <v>858</v>
      </c>
      <c r="AA874" s="170">
        <f>SUM(AA875:AA888)</f>
        <v>0</v>
      </c>
      <c r="AB874" s="170">
        <f t="shared" ref="AB874" si="2064">SUM(AB875:AB888)</f>
        <v>0</v>
      </c>
      <c r="AC874" s="170">
        <f t="shared" ref="AC874" si="2065">SUM(AC875:AC888)</f>
        <v>173</v>
      </c>
      <c r="AD874" s="170">
        <f t="shared" ref="AD874" si="2066">SUM(AD875:AD888)</f>
        <v>60</v>
      </c>
      <c r="AE874" s="170">
        <f t="shared" ref="AE874" si="2067">SUM(AE875:AE888)</f>
        <v>132</v>
      </c>
      <c r="AF874" s="170">
        <f t="shared" ref="AF874" si="2068">SUM(AF875:AF888)</f>
        <v>50</v>
      </c>
      <c r="AG874" s="170">
        <f t="shared" ref="AG874" si="2069">SUM(AG875:AG888)</f>
        <v>41</v>
      </c>
      <c r="AH874" s="170">
        <f t="shared" ref="AH874" si="2070">SUM(AH875:AH888)</f>
        <v>10</v>
      </c>
      <c r="AI874" s="170">
        <f t="shared" ref="AI874" si="2071">SUM(AI875:AI888)</f>
        <v>0</v>
      </c>
      <c r="AJ874" s="170">
        <f t="shared" ref="AJ874" si="2072">SUM(AJ875:AJ888)</f>
        <v>0</v>
      </c>
      <c r="AK874" s="170">
        <f t="shared" ref="AK874" si="2073">SUM(AK875:AK888)</f>
        <v>14</v>
      </c>
      <c r="AL874" s="170">
        <f>SUM(AL875:AL888)</f>
        <v>6</v>
      </c>
      <c r="AM874" s="170">
        <f t="shared" ref="AM874" si="2074">SUM(AM875:AM888)</f>
        <v>14</v>
      </c>
      <c r="AN874" s="170">
        <f t="shared" ref="AN874" si="2075">SUM(AN875:AN888)</f>
        <v>6</v>
      </c>
      <c r="AO874" s="170">
        <f t="shared" ref="AO874" si="2076">SUM(AO875:AO888)</f>
        <v>0</v>
      </c>
      <c r="AP874" s="211">
        <f t="shared" ref="AP874" si="2077">SUM(AP875:AP888)</f>
        <v>0</v>
      </c>
    </row>
    <row r="875" spans="1:42" s="92" customFormat="1">
      <c r="A875" s="107" t="s">
        <v>363</v>
      </c>
      <c r="B875" s="511" t="s">
        <v>364</v>
      </c>
      <c r="C875" s="512"/>
      <c r="D875" s="218">
        <f t="shared" si="1940"/>
        <v>859</v>
      </c>
      <c r="E875" s="504">
        <f t="shared" ref="E875:E876" si="2078">+I875+L875+N875+P875+R875+T875+AA875</f>
        <v>37</v>
      </c>
      <c r="F875" s="505"/>
      <c r="G875" s="504">
        <f t="shared" ref="G875:G876" si="2079">+K875+M875+O875+Q875+S875+U875+AB875</f>
        <v>4</v>
      </c>
      <c r="H875" s="505"/>
      <c r="I875" s="502">
        <v>17</v>
      </c>
      <c r="J875" s="503"/>
      <c r="K875" s="129">
        <v>3</v>
      </c>
      <c r="L875" s="129">
        <v>20</v>
      </c>
      <c r="M875" s="129">
        <v>1</v>
      </c>
      <c r="N875" s="129"/>
      <c r="O875" s="129"/>
      <c r="P875" s="135"/>
      <c r="Q875" s="135"/>
      <c r="R875" s="135"/>
      <c r="S875" s="135"/>
      <c r="T875" s="135"/>
      <c r="U875" s="135"/>
      <c r="V875" s="121" t="str">
        <f>+A875</f>
        <v>TR3115-60</v>
      </c>
      <c r="W875" s="526" t="str">
        <f>+B875</f>
        <v>Зүтгүүрийн техникч</v>
      </c>
      <c r="X875" s="526"/>
      <c r="Y875" s="526"/>
      <c r="Z875" s="184">
        <f t="shared" si="1939"/>
        <v>859</v>
      </c>
      <c r="AA875" s="135"/>
      <c r="AB875" s="135"/>
      <c r="AC875" s="45">
        <f t="shared" ref="AC875:AC879" si="2080">+AE875+AG875+AI875</f>
        <v>17</v>
      </c>
      <c r="AD875" s="45">
        <f t="shared" ref="AD875:AD879" si="2081">+AF875+AH875+AJ875</f>
        <v>3</v>
      </c>
      <c r="AE875" s="129">
        <v>17</v>
      </c>
      <c r="AF875" s="129">
        <v>3</v>
      </c>
      <c r="AG875" s="129"/>
      <c r="AH875" s="129"/>
      <c r="AI875" s="129"/>
      <c r="AJ875" s="129"/>
      <c r="AK875" s="86">
        <f t="shared" ref="AK875:AK880" si="2082">+AM875+AO875</f>
        <v>0</v>
      </c>
      <c r="AL875" s="86">
        <f t="shared" ref="AL875:AL880" si="2083">+AN875+AP875</f>
        <v>0</v>
      </c>
      <c r="AM875" s="42"/>
      <c r="AN875" s="42"/>
      <c r="AO875" s="42"/>
      <c r="AP875" s="258"/>
    </row>
    <row r="876" spans="1:42" s="92" customFormat="1">
      <c r="A876" s="107" t="s">
        <v>365</v>
      </c>
      <c r="B876" s="511" t="s">
        <v>366</v>
      </c>
      <c r="C876" s="512"/>
      <c r="D876" s="218">
        <f t="shared" si="1940"/>
        <v>860</v>
      </c>
      <c r="E876" s="504">
        <f t="shared" si="2078"/>
        <v>56</v>
      </c>
      <c r="F876" s="505"/>
      <c r="G876" s="504">
        <f t="shared" si="2079"/>
        <v>29</v>
      </c>
      <c r="H876" s="505"/>
      <c r="I876" s="502">
        <v>24</v>
      </c>
      <c r="J876" s="503"/>
      <c r="K876" s="129">
        <v>13</v>
      </c>
      <c r="L876" s="129">
        <v>32</v>
      </c>
      <c r="M876" s="129">
        <v>16</v>
      </c>
      <c r="N876" s="129"/>
      <c r="O876" s="129"/>
      <c r="P876" s="135"/>
      <c r="Q876" s="135"/>
      <c r="R876" s="135"/>
      <c r="S876" s="135"/>
      <c r="T876" s="135"/>
      <c r="U876" s="135"/>
      <c r="V876" s="121" t="str">
        <f t="shared" ref="V876:V888" si="2084">+A876</f>
        <v>TR3115-61</v>
      </c>
      <c r="W876" s="526" t="str">
        <f t="shared" ref="W876:W888" si="2085">+B876</f>
        <v>Вагоны техникч</v>
      </c>
      <c r="X876" s="526"/>
      <c r="Y876" s="526"/>
      <c r="Z876" s="184">
        <f t="shared" si="1939"/>
        <v>860</v>
      </c>
      <c r="AA876" s="135"/>
      <c r="AB876" s="135"/>
      <c r="AC876" s="45">
        <f t="shared" si="2080"/>
        <v>25</v>
      </c>
      <c r="AD876" s="45">
        <f t="shared" si="2081"/>
        <v>13</v>
      </c>
      <c r="AE876" s="129">
        <v>25</v>
      </c>
      <c r="AF876" s="129">
        <v>13</v>
      </c>
      <c r="AG876" s="129"/>
      <c r="AH876" s="129"/>
      <c r="AI876" s="129"/>
      <c r="AJ876" s="129"/>
      <c r="AK876" s="86">
        <f t="shared" si="2082"/>
        <v>0</v>
      </c>
      <c r="AL876" s="86">
        <f t="shared" si="2083"/>
        <v>0</v>
      </c>
      <c r="AM876" s="42"/>
      <c r="AN876" s="42"/>
      <c r="AO876" s="42"/>
      <c r="AP876" s="258"/>
    </row>
    <row r="877" spans="1:42" s="92" customFormat="1">
      <c r="A877" s="107" t="s">
        <v>367</v>
      </c>
      <c r="B877" s="511" t="s">
        <v>368</v>
      </c>
      <c r="C877" s="512"/>
      <c r="D877" s="218">
        <f t="shared" si="1940"/>
        <v>861</v>
      </c>
      <c r="E877" s="504">
        <f t="shared" ref="E877:E879" si="2086">+I877+L877+N877+P877+R877+T877+AA877</f>
        <v>32</v>
      </c>
      <c r="F877" s="505"/>
      <c r="G877" s="504">
        <f t="shared" ref="G877:G879" si="2087">+K877+M877+O877+Q877+S877+U877+AB877</f>
        <v>11</v>
      </c>
      <c r="H877" s="505"/>
      <c r="I877" s="502">
        <v>16</v>
      </c>
      <c r="J877" s="503"/>
      <c r="K877" s="129">
        <v>4</v>
      </c>
      <c r="L877" s="129">
        <v>16</v>
      </c>
      <c r="M877" s="129">
        <v>7</v>
      </c>
      <c r="N877" s="129"/>
      <c r="O877" s="129"/>
      <c r="P877" s="135"/>
      <c r="Q877" s="135"/>
      <c r="R877" s="135"/>
      <c r="S877" s="135"/>
      <c r="T877" s="135"/>
      <c r="U877" s="135"/>
      <c r="V877" s="121" t="str">
        <f t="shared" si="2084"/>
        <v>TR3115-62</v>
      </c>
      <c r="W877" s="526" t="str">
        <f t="shared" si="2085"/>
        <v>Замын техникч</v>
      </c>
      <c r="X877" s="526"/>
      <c r="Y877" s="526"/>
      <c r="Z877" s="184">
        <f t="shared" si="1939"/>
        <v>861</v>
      </c>
      <c r="AA877" s="135"/>
      <c r="AB877" s="135"/>
      <c r="AC877" s="45">
        <f t="shared" si="2080"/>
        <v>16</v>
      </c>
      <c r="AD877" s="45">
        <f t="shared" si="2081"/>
        <v>4</v>
      </c>
      <c r="AE877" s="129">
        <v>16</v>
      </c>
      <c r="AF877" s="129">
        <v>4</v>
      </c>
      <c r="AG877" s="129"/>
      <c r="AH877" s="129"/>
      <c r="AI877" s="129"/>
      <c r="AJ877" s="129"/>
      <c r="AK877" s="86">
        <f t="shared" si="2082"/>
        <v>0</v>
      </c>
      <c r="AL877" s="86">
        <f t="shared" si="2083"/>
        <v>0</v>
      </c>
      <c r="AM877" s="42"/>
      <c r="AN877" s="42"/>
      <c r="AO877" s="42"/>
      <c r="AP877" s="258"/>
    </row>
    <row r="878" spans="1:42" s="92" customFormat="1">
      <c r="A878" s="107" t="s">
        <v>369</v>
      </c>
      <c r="B878" s="511" t="s">
        <v>370</v>
      </c>
      <c r="C878" s="512"/>
      <c r="D878" s="218">
        <f t="shared" si="1940"/>
        <v>862</v>
      </c>
      <c r="E878" s="504">
        <f t="shared" si="2086"/>
        <v>19</v>
      </c>
      <c r="F878" s="505"/>
      <c r="G878" s="504">
        <f t="shared" si="2087"/>
        <v>0</v>
      </c>
      <c r="H878" s="505"/>
      <c r="I878" s="502"/>
      <c r="J878" s="503"/>
      <c r="K878" s="129"/>
      <c r="L878" s="129">
        <v>19</v>
      </c>
      <c r="M878" s="129">
        <v>0</v>
      </c>
      <c r="N878" s="129"/>
      <c r="O878" s="129"/>
      <c r="P878" s="135"/>
      <c r="Q878" s="135"/>
      <c r="R878" s="135"/>
      <c r="S878" s="135"/>
      <c r="T878" s="135"/>
      <c r="U878" s="135"/>
      <c r="V878" s="121" t="str">
        <f t="shared" si="2084"/>
        <v>TR3115-63</v>
      </c>
      <c r="W878" s="526" t="str">
        <f t="shared" si="2085"/>
        <v>Төмөр замын машин механизмын техникч</v>
      </c>
      <c r="X878" s="526"/>
      <c r="Y878" s="526"/>
      <c r="Z878" s="184">
        <f t="shared" si="1939"/>
        <v>862</v>
      </c>
      <c r="AA878" s="135"/>
      <c r="AB878" s="135"/>
      <c r="AC878" s="45">
        <f t="shared" si="2080"/>
        <v>9</v>
      </c>
      <c r="AD878" s="45">
        <f t="shared" si="2081"/>
        <v>0</v>
      </c>
      <c r="AE878" s="129">
        <v>9</v>
      </c>
      <c r="AF878" s="129"/>
      <c r="AG878" s="129"/>
      <c r="AH878" s="129"/>
      <c r="AI878" s="129"/>
      <c r="AJ878" s="129"/>
      <c r="AK878" s="86">
        <f t="shared" si="2082"/>
        <v>0</v>
      </c>
      <c r="AL878" s="86">
        <f t="shared" si="2083"/>
        <v>0</v>
      </c>
      <c r="AM878" s="42"/>
      <c r="AN878" s="42"/>
      <c r="AO878" s="42"/>
      <c r="AP878" s="258"/>
    </row>
    <row r="879" spans="1:42" s="92" customFormat="1">
      <c r="A879" s="107" t="s">
        <v>371</v>
      </c>
      <c r="B879" s="511" t="s">
        <v>372</v>
      </c>
      <c r="C879" s="512"/>
      <c r="D879" s="218">
        <f t="shared" si="1940"/>
        <v>863</v>
      </c>
      <c r="E879" s="504">
        <f t="shared" si="2086"/>
        <v>36</v>
      </c>
      <c r="F879" s="505"/>
      <c r="G879" s="504">
        <f t="shared" si="2087"/>
        <v>9</v>
      </c>
      <c r="H879" s="505"/>
      <c r="I879" s="502">
        <v>18</v>
      </c>
      <c r="J879" s="503"/>
      <c r="K879" s="129">
        <v>6</v>
      </c>
      <c r="L879" s="129">
        <v>18</v>
      </c>
      <c r="M879" s="129">
        <v>3</v>
      </c>
      <c r="N879" s="129"/>
      <c r="O879" s="129"/>
      <c r="P879" s="135"/>
      <c r="Q879" s="135"/>
      <c r="R879" s="135"/>
      <c r="S879" s="135"/>
      <c r="T879" s="135"/>
      <c r="U879" s="135"/>
      <c r="V879" s="121" t="str">
        <f t="shared" si="2084"/>
        <v>TR3115-64</v>
      </c>
      <c r="W879" s="526" t="str">
        <f t="shared" si="2085"/>
        <v>Дохиолол төвлөрүүлэлт хориглолтын техникч</v>
      </c>
      <c r="X879" s="526"/>
      <c r="Y879" s="526"/>
      <c r="Z879" s="184">
        <f t="shared" si="1939"/>
        <v>863</v>
      </c>
      <c r="AA879" s="135"/>
      <c r="AB879" s="135"/>
      <c r="AC879" s="45">
        <f t="shared" si="2080"/>
        <v>22</v>
      </c>
      <c r="AD879" s="45">
        <f t="shared" si="2081"/>
        <v>6</v>
      </c>
      <c r="AE879" s="129">
        <v>22</v>
      </c>
      <c r="AF879" s="129">
        <v>6</v>
      </c>
      <c r="AG879" s="129"/>
      <c r="AH879" s="129"/>
      <c r="AI879" s="129"/>
      <c r="AJ879" s="129"/>
      <c r="AK879" s="86">
        <f t="shared" si="2082"/>
        <v>0</v>
      </c>
      <c r="AL879" s="86">
        <f t="shared" si="2083"/>
        <v>0</v>
      </c>
      <c r="AM879" s="42"/>
      <c r="AN879" s="42"/>
      <c r="AO879" s="42"/>
      <c r="AP879" s="258"/>
    </row>
    <row r="880" spans="1:42" s="92" customFormat="1">
      <c r="A880" s="212" t="s">
        <v>196</v>
      </c>
      <c r="B880" s="513" t="s">
        <v>197</v>
      </c>
      <c r="C880" s="514"/>
      <c r="D880" s="218">
        <f t="shared" si="1940"/>
        <v>864</v>
      </c>
      <c r="E880" s="504">
        <f t="shared" ref="E880:E888" si="2088">+I880+L880+N880+P880+R880+T880+AA880</f>
        <v>29</v>
      </c>
      <c r="F880" s="505"/>
      <c r="G880" s="504">
        <f t="shared" ref="G880:G888" si="2089">+K880+M880+O880+Q880+S880+U880+AB880</f>
        <v>12</v>
      </c>
      <c r="H880" s="505"/>
      <c r="I880" s="502">
        <v>9</v>
      </c>
      <c r="J880" s="503"/>
      <c r="K880" s="129">
        <v>2</v>
      </c>
      <c r="L880" s="129">
        <v>20</v>
      </c>
      <c r="M880" s="129">
        <v>10</v>
      </c>
      <c r="N880" s="129"/>
      <c r="O880" s="129"/>
      <c r="P880" s="135"/>
      <c r="Q880" s="135"/>
      <c r="R880" s="135"/>
      <c r="S880" s="135"/>
      <c r="T880" s="135"/>
      <c r="U880" s="135"/>
      <c r="V880" s="121" t="str">
        <f t="shared" si="2084"/>
        <v>IM3113-17</v>
      </c>
      <c r="W880" s="526" t="str">
        <f t="shared" si="2085"/>
        <v>Цахилгааны техникч</v>
      </c>
      <c r="X880" s="526"/>
      <c r="Y880" s="526"/>
      <c r="Z880" s="184">
        <f t="shared" si="1939"/>
        <v>864</v>
      </c>
      <c r="AA880" s="135"/>
      <c r="AB880" s="135"/>
      <c r="AC880" s="45">
        <f t="shared" ref="AC880:AC888" si="2090">+AE880+AG880+AI880</f>
        <v>12</v>
      </c>
      <c r="AD880" s="45">
        <f t="shared" ref="AD880:AD888" si="2091">+AF880+AH880+AJ880</f>
        <v>2</v>
      </c>
      <c r="AE880" s="129">
        <v>12</v>
      </c>
      <c r="AF880" s="129">
        <v>2</v>
      </c>
      <c r="AG880" s="129"/>
      <c r="AH880" s="129"/>
      <c r="AI880" s="129"/>
      <c r="AJ880" s="129"/>
      <c r="AK880" s="86">
        <f t="shared" si="2082"/>
        <v>0</v>
      </c>
      <c r="AL880" s="86">
        <f t="shared" si="2083"/>
        <v>0</v>
      </c>
      <c r="AM880" s="42"/>
      <c r="AN880" s="42"/>
      <c r="AO880" s="42"/>
      <c r="AP880" s="258"/>
    </row>
    <row r="881" spans="1:42" s="92" customFormat="1">
      <c r="A881" s="107" t="s">
        <v>373</v>
      </c>
      <c r="B881" s="511" t="s">
        <v>605</v>
      </c>
      <c r="C881" s="512"/>
      <c r="D881" s="218">
        <f t="shared" si="1940"/>
        <v>865</v>
      </c>
      <c r="E881" s="504">
        <f t="shared" si="2088"/>
        <v>31</v>
      </c>
      <c r="F881" s="505"/>
      <c r="G881" s="504">
        <f t="shared" si="2089"/>
        <v>22</v>
      </c>
      <c r="H881" s="505"/>
      <c r="I881" s="502">
        <v>31</v>
      </c>
      <c r="J881" s="503"/>
      <c r="K881" s="129">
        <v>22</v>
      </c>
      <c r="L881" s="129"/>
      <c r="M881" s="129"/>
      <c r="N881" s="129"/>
      <c r="O881" s="129"/>
      <c r="P881" s="135"/>
      <c r="Q881" s="135"/>
      <c r="R881" s="135"/>
      <c r="S881" s="135"/>
      <c r="T881" s="135"/>
      <c r="U881" s="135"/>
      <c r="V881" s="121" t="str">
        <f t="shared" si="2084"/>
        <v>TR3115-65</v>
      </c>
      <c r="W881" s="526" t="str">
        <f t="shared" si="2085"/>
        <v>Төмөр замын ашиглалтын техникч</v>
      </c>
      <c r="X881" s="526"/>
      <c r="Y881" s="526"/>
      <c r="Z881" s="184">
        <f t="shared" si="1939"/>
        <v>865</v>
      </c>
      <c r="AA881" s="135"/>
      <c r="AB881" s="135"/>
      <c r="AC881" s="45">
        <f t="shared" si="2090"/>
        <v>31</v>
      </c>
      <c r="AD881" s="45">
        <f t="shared" si="2091"/>
        <v>22</v>
      </c>
      <c r="AE881" s="129">
        <v>31</v>
      </c>
      <c r="AF881" s="129">
        <v>22</v>
      </c>
      <c r="AG881" s="129"/>
      <c r="AH881" s="129"/>
      <c r="AI881" s="129"/>
      <c r="AJ881" s="129"/>
      <c r="AK881" s="86">
        <f t="shared" ref="AK881:AK888" si="2092">+AM881+AO881</f>
        <v>0</v>
      </c>
      <c r="AL881" s="86">
        <f t="shared" ref="AL881:AL888" si="2093">+AN881+AP881</f>
        <v>0</v>
      </c>
      <c r="AM881" s="42"/>
      <c r="AN881" s="42"/>
      <c r="AO881" s="42"/>
      <c r="AP881" s="258"/>
    </row>
    <row r="882" spans="1:42" s="92" customFormat="1" ht="12.75" customHeight="1">
      <c r="A882" s="107" t="s">
        <v>352</v>
      </c>
      <c r="B882" s="511" t="s">
        <v>374</v>
      </c>
      <c r="C882" s="512"/>
      <c r="D882" s="218">
        <f t="shared" si="1940"/>
        <v>866</v>
      </c>
      <c r="E882" s="504">
        <f t="shared" si="2088"/>
        <v>28</v>
      </c>
      <c r="F882" s="505"/>
      <c r="G882" s="504">
        <f t="shared" si="2089"/>
        <v>14</v>
      </c>
      <c r="H882" s="505"/>
      <c r="I882" s="502"/>
      <c r="J882" s="503"/>
      <c r="K882" s="129"/>
      <c r="L882" s="129"/>
      <c r="M882" s="129"/>
      <c r="N882" s="129">
        <v>28</v>
      </c>
      <c r="O882" s="129">
        <v>14</v>
      </c>
      <c r="P882" s="135"/>
      <c r="Q882" s="135"/>
      <c r="R882" s="135"/>
      <c r="S882" s="135"/>
      <c r="T882" s="135"/>
      <c r="U882" s="135"/>
      <c r="V882" s="121" t="str">
        <f t="shared" si="2084"/>
        <v>TR4323-15</v>
      </c>
      <c r="W882" s="526" t="str">
        <f t="shared" si="2085"/>
        <v>Төмөр замын өртөөний жижүүр</v>
      </c>
      <c r="X882" s="526"/>
      <c r="Y882" s="526"/>
      <c r="Z882" s="184">
        <f t="shared" si="1939"/>
        <v>866</v>
      </c>
      <c r="AA882" s="135"/>
      <c r="AB882" s="135"/>
      <c r="AC882" s="45">
        <f t="shared" si="2090"/>
        <v>0</v>
      </c>
      <c r="AD882" s="45">
        <f t="shared" si="2091"/>
        <v>0</v>
      </c>
      <c r="AE882" s="129"/>
      <c r="AF882" s="129"/>
      <c r="AG882" s="129"/>
      <c r="AH882" s="129"/>
      <c r="AI882" s="129"/>
      <c r="AJ882" s="129"/>
      <c r="AK882" s="86">
        <f t="shared" si="2092"/>
        <v>2</v>
      </c>
      <c r="AL882" s="86">
        <f t="shared" si="2093"/>
        <v>2</v>
      </c>
      <c r="AM882" s="42">
        <v>2</v>
      </c>
      <c r="AN882" s="42">
        <v>2</v>
      </c>
      <c r="AO882" s="42"/>
      <c r="AP882" s="258"/>
    </row>
    <row r="883" spans="1:42" s="92" customFormat="1">
      <c r="A883" s="107" t="s">
        <v>375</v>
      </c>
      <c r="B883" s="511" t="s">
        <v>431</v>
      </c>
      <c r="C883" s="512"/>
      <c r="D883" s="218">
        <f t="shared" si="1940"/>
        <v>867</v>
      </c>
      <c r="E883" s="504">
        <f t="shared" si="2088"/>
        <v>29</v>
      </c>
      <c r="F883" s="505"/>
      <c r="G883" s="504">
        <f t="shared" si="2089"/>
        <v>19</v>
      </c>
      <c r="H883" s="505"/>
      <c r="I883" s="502"/>
      <c r="J883" s="503"/>
      <c r="K883" s="129"/>
      <c r="L883" s="129"/>
      <c r="M883" s="129"/>
      <c r="N883" s="129">
        <v>29</v>
      </c>
      <c r="O883" s="129">
        <v>19</v>
      </c>
      <c r="P883" s="135"/>
      <c r="Q883" s="135"/>
      <c r="R883" s="135"/>
      <c r="S883" s="135"/>
      <c r="T883" s="135"/>
      <c r="U883" s="135"/>
      <c r="V883" s="121" t="str">
        <f t="shared" si="2084"/>
        <v>TR4323-25</v>
      </c>
      <c r="W883" s="526" t="str">
        <f t="shared" si="2085"/>
        <v>Ачаа вагон хүлээлцэгч</v>
      </c>
      <c r="X883" s="526"/>
      <c r="Y883" s="526"/>
      <c r="Z883" s="184">
        <f t="shared" si="1939"/>
        <v>867</v>
      </c>
      <c r="AA883" s="135"/>
      <c r="AB883" s="135"/>
      <c r="AC883" s="45">
        <f t="shared" si="2090"/>
        <v>0</v>
      </c>
      <c r="AD883" s="45">
        <f t="shared" si="2091"/>
        <v>0</v>
      </c>
      <c r="AE883" s="129"/>
      <c r="AF883" s="129"/>
      <c r="AG883" s="129"/>
      <c r="AH883" s="129"/>
      <c r="AI883" s="129"/>
      <c r="AJ883" s="129"/>
      <c r="AK883" s="86">
        <f t="shared" si="2092"/>
        <v>0</v>
      </c>
      <c r="AL883" s="86">
        <f t="shared" si="2093"/>
        <v>0</v>
      </c>
      <c r="AM883" s="42"/>
      <c r="AN883" s="42"/>
      <c r="AO883" s="42"/>
      <c r="AP883" s="258"/>
    </row>
    <row r="884" spans="1:42" s="92" customFormat="1">
      <c r="A884" s="216" t="s">
        <v>351</v>
      </c>
      <c r="B884" s="513" t="s">
        <v>376</v>
      </c>
      <c r="C884" s="514"/>
      <c r="D884" s="218">
        <f t="shared" si="1940"/>
        <v>868</v>
      </c>
      <c r="E884" s="504">
        <f t="shared" si="2088"/>
        <v>58</v>
      </c>
      <c r="F884" s="505"/>
      <c r="G884" s="504">
        <f t="shared" si="2089"/>
        <v>0</v>
      </c>
      <c r="H884" s="505"/>
      <c r="I884" s="502"/>
      <c r="J884" s="503"/>
      <c r="K884" s="129"/>
      <c r="L884" s="129"/>
      <c r="M884" s="129"/>
      <c r="N884" s="129">
        <v>58</v>
      </c>
      <c r="O884" s="129"/>
      <c r="P884" s="135"/>
      <c r="Q884" s="135"/>
      <c r="R884" s="135"/>
      <c r="S884" s="135"/>
      <c r="T884" s="135"/>
      <c r="U884" s="135"/>
      <c r="V884" s="121" t="str">
        <f t="shared" si="2084"/>
        <v>TR8311-11</v>
      </c>
      <c r="W884" s="526" t="str">
        <f t="shared" si="2085"/>
        <v>Зүтгүүрийн туслах машинч</v>
      </c>
      <c r="X884" s="526"/>
      <c r="Y884" s="526"/>
      <c r="Z884" s="184">
        <f t="shared" si="1939"/>
        <v>868</v>
      </c>
      <c r="AA884" s="135"/>
      <c r="AB884" s="135"/>
      <c r="AC884" s="45">
        <f t="shared" si="2090"/>
        <v>0</v>
      </c>
      <c r="AD884" s="45">
        <f t="shared" si="2091"/>
        <v>0</v>
      </c>
      <c r="AE884" s="129"/>
      <c r="AF884" s="129"/>
      <c r="AG884" s="129"/>
      <c r="AH884" s="129"/>
      <c r="AI884" s="129"/>
      <c r="AJ884" s="129"/>
      <c r="AK884" s="86">
        <f t="shared" si="2092"/>
        <v>2</v>
      </c>
      <c r="AL884" s="86">
        <f t="shared" si="2093"/>
        <v>0</v>
      </c>
      <c r="AM884" s="42">
        <v>2</v>
      </c>
      <c r="AN884" s="42"/>
      <c r="AO884" s="42"/>
      <c r="AP884" s="258"/>
    </row>
    <row r="885" spans="1:42" s="92" customFormat="1">
      <c r="A885" s="124" t="s">
        <v>353</v>
      </c>
      <c r="B885" s="513" t="s">
        <v>354</v>
      </c>
      <c r="C885" s="514"/>
      <c r="D885" s="218">
        <f t="shared" si="1940"/>
        <v>869</v>
      </c>
      <c r="E885" s="504">
        <f t="shared" si="2088"/>
        <v>42</v>
      </c>
      <c r="F885" s="505"/>
      <c r="G885" s="504">
        <f t="shared" si="2089"/>
        <v>0</v>
      </c>
      <c r="H885" s="505"/>
      <c r="I885" s="502"/>
      <c r="J885" s="503"/>
      <c r="K885" s="129"/>
      <c r="L885" s="129"/>
      <c r="M885" s="129"/>
      <c r="N885" s="129">
        <v>42</v>
      </c>
      <c r="O885" s="129"/>
      <c r="P885" s="135"/>
      <c r="Q885" s="135"/>
      <c r="R885" s="135"/>
      <c r="S885" s="135"/>
      <c r="T885" s="135"/>
      <c r="U885" s="135"/>
      <c r="V885" s="121" t="str">
        <f t="shared" si="2084"/>
        <v>TR8311-13</v>
      </c>
      <c r="W885" s="526" t="str">
        <f t="shared" si="2085"/>
        <v>Илчит тэрэгний засварчин</v>
      </c>
      <c r="X885" s="526"/>
      <c r="Y885" s="526"/>
      <c r="Z885" s="184">
        <f t="shared" si="1939"/>
        <v>869</v>
      </c>
      <c r="AA885" s="135"/>
      <c r="AB885" s="135"/>
      <c r="AC885" s="45">
        <f t="shared" si="2090"/>
        <v>9</v>
      </c>
      <c r="AD885" s="45">
        <f t="shared" si="2091"/>
        <v>0</v>
      </c>
      <c r="AE885" s="129"/>
      <c r="AF885" s="129"/>
      <c r="AG885" s="129">
        <v>9</v>
      </c>
      <c r="AH885" s="129"/>
      <c r="AI885" s="129"/>
      <c r="AJ885" s="129"/>
      <c r="AK885" s="86">
        <f t="shared" si="2092"/>
        <v>3</v>
      </c>
      <c r="AL885" s="86">
        <f t="shared" si="2093"/>
        <v>0</v>
      </c>
      <c r="AM885" s="42">
        <v>3</v>
      </c>
      <c r="AN885" s="42"/>
      <c r="AO885" s="42"/>
      <c r="AP885" s="258"/>
    </row>
    <row r="886" spans="1:42" s="92" customFormat="1">
      <c r="A886" s="216" t="s">
        <v>355</v>
      </c>
      <c r="B886" s="511" t="s">
        <v>377</v>
      </c>
      <c r="C886" s="512"/>
      <c r="D886" s="218">
        <f t="shared" si="1940"/>
        <v>870</v>
      </c>
      <c r="E886" s="504">
        <f t="shared" si="2088"/>
        <v>56</v>
      </c>
      <c r="F886" s="505"/>
      <c r="G886" s="504">
        <f t="shared" si="2089"/>
        <v>30</v>
      </c>
      <c r="H886" s="505"/>
      <c r="I886" s="502"/>
      <c r="J886" s="503"/>
      <c r="K886" s="129"/>
      <c r="L886" s="129"/>
      <c r="M886" s="129"/>
      <c r="N886" s="129">
        <v>56</v>
      </c>
      <c r="O886" s="129">
        <v>30</v>
      </c>
      <c r="P886" s="135"/>
      <c r="Q886" s="135"/>
      <c r="R886" s="135"/>
      <c r="S886" s="135"/>
      <c r="T886" s="135"/>
      <c r="U886" s="135"/>
      <c r="V886" s="121" t="str">
        <f t="shared" si="2084"/>
        <v>TR4323-27</v>
      </c>
      <c r="W886" s="526" t="str">
        <f t="shared" si="2085"/>
        <v>Вагон үзэгч, засварчин</v>
      </c>
      <c r="X886" s="526"/>
      <c r="Y886" s="526"/>
      <c r="Z886" s="184">
        <f t="shared" si="1939"/>
        <v>870</v>
      </c>
      <c r="AA886" s="135"/>
      <c r="AB886" s="135"/>
      <c r="AC886" s="45">
        <f t="shared" si="2090"/>
        <v>0</v>
      </c>
      <c r="AD886" s="45">
        <f t="shared" si="2091"/>
        <v>0</v>
      </c>
      <c r="AE886" s="129"/>
      <c r="AF886" s="129"/>
      <c r="AG886" s="129"/>
      <c r="AH886" s="129"/>
      <c r="AI886" s="129"/>
      <c r="AJ886" s="129"/>
      <c r="AK886" s="86">
        <f t="shared" si="2092"/>
        <v>0</v>
      </c>
      <c r="AL886" s="86">
        <f t="shared" si="2093"/>
        <v>0</v>
      </c>
      <c r="AM886" s="42"/>
      <c r="AN886" s="42"/>
      <c r="AO886" s="42"/>
      <c r="AP886" s="258"/>
    </row>
    <row r="887" spans="1:42" s="92" customFormat="1">
      <c r="A887" s="124" t="s">
        <v>378</v>
      </c>
      <c r="B887" s="513" t="s">
        <v>379</v>
      </c>
      <c r="C887" s="514"/>
      <c r="D887" s="218">
        <f t="shared" si="1940"/>
        <v>871</v>
      </c>
      <c r="E887" s="504">
        <f t="shared" si="2088"/>
        <v>29</v>
      </c>
      <c r="F887" s="505"/>
      <c r="G887" s="504">
        <f t="shared" si="2089"/>
        <v>29</v>
      </c>
      <c r="H887" s="505"/>
      <c r="I887" s="502"/>
      <c r="J887" s="503"/>
      <c r="K887" s="129"/>
      <c r="L887" s="129"/>
      <c r="M887" s="129"/>
      <c r="N887" s="129">
        <v>29</v>
      </c>
      <c r="O887" s="129">
        <v>29</v>
      </c>
      <c r="P887" s="135"/>
      <c r="Q887" s="135"/>
      <c r="R887" s="135"/>
      <c r="S887" s="135"/>
      <c r="T887" s="135"/>
      <c r="U887" s="135"/>
      <c r="V887" s="121" t="str">
        <f t="shared" si="2084"/>
        <v>TR4323-26</v>
      </c>
      <c r="W887" s="526" t="str">
        <f t="shared" si="2085"/>
        <v>Зорчигчийн вагоны үйлчлэгч</v>
      </c>
      <c r="X887" s="526"/>
      <c r="Y887" s="526"/>
      <c r="Z887" s="184">
        <f t="shared" si="1939"/>
        <v>871</v>
      </c>
      <c r="AA887" s="135"/>
      <c r="AB887" s="135"/>
      <c r="AC887" s="45">
        <f t="shared" si="2090"/>
        <v>0</v>
      </c>
      <c r="AD887" s="45">
        <f t="shared" si="2091"/>
        <v>0</v>
      </c>
      <c r="AE887" s="129"/>
      <c r="AF887" s="129"/>
      <c r="AG887" s="129"/>
      <c r="AH887" s="129"/>
      <c r="AI887" s="129"/>
      <c r="AJ887" s="129"/>
      <c r="AK887" s="86">
        <f t="shared" si="2092"/>
        <v>2</v>
      </c>
      <c r="AL887" s="86">
        <f t="shared" si="2093"/>
        <v>2</v>
      </c>
      <c r="AM887" s="42">
        <v>2</v>
      </c>
      <c r="AN887" s="42">
        <v>2</v>
      </c>
      <c r="AO887" s="42"/>
      <c r="AP887" s="258"/>
    </row>
    <row r="888" spans="1:42" s="92" customFormat="1">
      <c r="A888" s="124" t="s">
        <v>349</v>
      </c>
      <c r="B888" s="513" t="s">
        <v>350</v>
      </c>
      <c r="C888" s="514"/>
      <c r="D888" s="218">
        <f t="shared" si="1940"/>
        <v>872</v>
      </c>
      <c r="E888" s="504">
        <f t="shared" si="2088"/>
        <v>52</v>
      </c>
      <c r="F888" s="505"/>
      <c r="G888" s="504">
        <f t="shared" si="2089"/>
        <v>17</v>
      </c>
      <c r="H888" s="505"/>
      <c r="I888" s="502"/>
      <c r="J888" s="503"/>
      <c r="K888" s="129"/>
      <c r="L888" s="129"/>
      <c r="M888" s="129"/>
      <c r="N888" s="129">
        <v>52</v>
      </c>
      <c r="O888" s="129">
        <v>17</v>
      </c>
      <c r="P888" s="135"/>
      <c r="Q888" s="135"/>
      <c r="R888" s="135"/>
      <c r="S888" s="135"/>
      <c r="T888" s="135"/>
      <c r="U888" s="135"/>
      <c r="V888" s="121" t="str">
        <f t="shared" si="2084"/>
        <v>TR4323-29</v>
      </c>
      <c r="W888" s="526" t="str">
        <f t="shared" si="2085"/>
        <v>Төмөр замын замчин</v>
      </c>
      <c r="X888" s="526"/>
      <c r="Y888" s="526"/>
      <c r="Z888" s="184">
        <f t="shared" si="1939"/>
        <v>872</v>
      </c>
      <c r="AA888" s="135"/>
      <c r="AB888" s="135"/>
      <c r="AC888" s="45">
        <f t="shared" si="2090"/>
        <v>32</v>
      </c>
      <c r="AD888" s="45">
        <f t="shared" si="2091"/>
        <v>10</v>
      </c>
      <c r="AE888" s="129"/>
      <c r="AF888" s="129"/>
      <c r="AG888" s="129">
        <v>32</v>
      </c>
      <c r="AH888" s="129">
        <v>10</v>
      </c>
      <c r="AI888" s="129"/>
      <c r="AJ888" s="129"/>
      <c r="AK888" s="86">
        <f t="shared" si="2092"/>
        <v>5</v>
      </c>
      <c r="AL888" s="86">
        <f t="shared" si="2093"/>
        <v>2</v>
      </c>
      <c r="AM888" s="42">
        <v>5</v>
      </c>
      <c r="AN888" s="42">
        <v>2</v>
      </c>
      <c r="AO888" s="42"/>
      <c r="AP888" s="258"/>
    </row>
    <row r="889" spans="1:42" s="87" customFormat="1" ht="26.25" customHeight="1">
      <c r="A889" s="565" t="s">
        <v>594</v>
      </c>
      <c r="B889" s="565"/>
      <c r="C889" s="565"/>
      <c r="D889" s="250">
        <f t="shared" si="1940"/>
        <v>873</v>
      </c>
      <c r="E889" s="530">
        <f>SUM(E890:F893)</f>
        <v>21</v>
      </c>
      <c r="F889" s="531"/>
      <c r="G889" s="530">
        <f>SUM(G890:H893)</f>
        <v>12</v>
      </c>
      <c r="H889" s="531"/>
      <c r="I889" s="530">
        <f>SUM(I890:J893)</f>
        <v>0</v>
      </c>
      <c r="J889" s="531"/>
      <c r="K889" s="170">
        <f t="shared" ref="K889:U889" si="2094">SUM(K890:K893)</f>
        <v>0</v>
      </c>
      <c r="L889" s="170">
        <f t="shared" si="2094"/>
        <v>0</v>
      </c>
      <c r="M889" s="170">
        <f t="shared" si="2094"/>
        <v>0</v>
      </c>
      <c r="N889" s="170">
        <f t="shared" si="2094"/>
        <v>0</v>
      </c>
      <c r="O889" s="170">
        <f t="shared" si="2094"/>
        <v>0</v>
      </c>
      <c r="P889" s="170">
        <f t="shared" si="2094"/>
        <v>21</v>
      </c>
      <c r="Q889" s="170">
        <f t="shared" si="2094"/>
        <v>12</v>
      </c>
      <c r="R889" s="170">
        <f t="shared" si="2094"/>
        <v>0</v>
      </c>
      <c r="S889" s="170">
        <f t="shared" si="2094"/>
        <v>0</v>
      </c>
      <c r="T889" s="170">
        <f t="shared" si="2094"/>
        <v>0</v>
      </c>
      <c r="U889" s="170">
        <f t="shared" si="2094"/>
        <v>0</v>
      </c>
      <c r="V889" s="535" t="str">
        <f t="shared" si="1236"/>
        <v>73.Завхан аймаг дахь Хөгжим Бүжгийн Коллеж</v>
      </c>
      <c r="W889" s="536"/>
      <c r="X889" s="536"/>
      <c r="Y889" s="537"/>
      <c r="Z889" s="256">
        <f t="shared" si="1939"/>
        <v>873</v>
      </c>
      <c r="AA889" s="170">
        <f t="shared" ref="AA889:AP889" si="2095">SUM(AA890:AA893)</f>
        <v>0</v>
      </c>
      <c r="AB889" s="170">
        <f t="shared" si="2095"/>
        <v>0</v>
      </c>
      <c r="AC889" s="170">
        <f t="shared" si="2095"/>
        <v>0</v>
      </c>
      <c r="AD889" s="170">
        <f t="shared" si="2095"/>
        <v>0</v>
      </c>
      <c r="AE889" s="170">
        <f t="shared" si="2095"/>
        <v>0</v>
      </c>
      <c r="AF889" s="170">
        <f t="shared" si="2095"/>
        <v>0</v>
      </c>
      <c r="AG889" s="170">
        <f t="shared" si="2095"/>
        <v>0</v>
      </c>
      <c r="AH889" s="170">
        <f t="shared" si="2095"/>
        <v>0</v>
      </c>
      <c r="AI889" s="170">
        <f t="shared" si="2095"/>
        <v>0</v>
      </c>
      <c r="AJ889" s="170">
        <f t="shared" si="2095"/>
        <v>0</v>
      </c>
      <c r="AK889" s="170">
        <f t="shared" si="2095"/>
        <v>21</v>
      </c>
      <c r="AL889" s="170">
        <f t="shared" si="2095"/>
        <v>12</v>
      </c>
      <c r="AM889" s="170">
        <f t="shared" si="2095"/>
        <v>0</v>
      </c>
      <c r="AN889" s="170">
        <f t="shared" si="2095"/>
        <v>0</v>
      </c>
      <c r="AO889" s="170">
        <f t="shared" si="2095"/>
        <v>21</v>
      </c>
      <c r="AP889" s="211">
        <f t="shared" si="2095"/>
        <v>12</v>
      </c>
    </row>
    <row r="890" spans="1:42" s="92" customFormat="1">
      <c r="A890" s="175" t="s">
        <v>256</v>
      </c>
      <c r="B890" s="513" t="s">
        <v>471</v>
      </c>
      <c r="C890" s="514"/>
      <c r="D890" s="218">
        <f t="shared" si="1940"/>
        <v>874</v>
      </c>
      <c r="E890" s="504">
        <f t="shared" ref="E890:E917" si="2096">+I890+L890+N890+P890+R890+T890+AA890</f>
        <v>10</v>
      </c>
      <c r="F890" s="505"/>
      <c r="G890" s="504">
        <f t="shared" ref="G890:G917" si="2097">+K890+M890+O890+Q890+S890+U890+AB890</f>
        <v>6</v>
      </c>
      <c r="H890" s="505"/>
      <c r="I890" s="502"/>
      <c r="J890" s="503"/>
      <c r="K890" s="171"/>
      <c r="L890" s="171"/>
      <c r="M890" s="171"/>
      <c r="N890" s="168"/>
      <c r="O890" s="168"/>
      <c r="P890" s="171">
        <v>10</v>
      </c>
      <c r="Q890" s="171">
        <v>6</v>
      </c>
      <c r="R890" s="171"/>
      <c r="S890" s="171"/>
      <c r="T890" s="171"/>
      <c r="U890" s="171"/>
      <c r="V890" s="164" t="str">
        <f>+A890</f>
        <v>AM2652-11</v>
      </c>
      <c r="W890" s="432" t="str">
        <f>+B890</f>
        <v>Ардын гоцлол хөгжимчин</v>
      </c>
      <c r="X890" s="432"/>
      <c r="Y890" s="432"/>
      <c r="Z890" s="184">
        <f t="shared" si="1939"/>
        <v>874</v>
      </c>
      <c r="AA890" s="171"/>
      <c r="AB890" s="171"/>
      <c r="AC890" s="45">
        <f t="shared" ref="AC890:AC891" si="2098">+AE890+AG890+AI890</f>
        <v>0</v>
      </c>
      <c r="AD890" s="45">
        <f t="shared" ref="AD890:AD891" si="2099">+AF890+AH890+AJ890</f>
        <v>0</v>
      </c>
      <c r="AE890" s="168"/>
      <c r="AF890" s="168"/>
      <c r="AG890" s="168"/>
      <c r="AH890" s="168"/>
      <c r="AI890" s="168"/>
      <c r="AJ890" s="168"/>
      <c r="AK890" s="86">
        <f t="shared" ref="AK890:AK891" si="2100">+AM890+AO890</f>
        <v>10</v>
      </c>
      <c r="AL890" s="86">
        <f t="shared" ref="AL890:AL891" si="2101">+AN890+AP890</f>
        <v>6</v>
      </c>
      <c r="AM890" s="42"/>
      <c r="AN890" s="42"/>
      <c r="AO890" s="42">
        <v>10</v>
      </c>
      <c r="AP890" s="258">
        <v>6</v>
      </c>
    </row>
    <row r="891" spans="1:42" s="92" customFormat="1">
      <c r="A891" s="175" t="s">
        <v>236</v>
      </c>
      <c r="B891" s="513" t="s">
        <v>237</v>
      </c>
      <c r="C891" s="514"/>
      <c r="D891" s="218">
        <f t="shared" si="1940"/>
        <v>875</v>
      </c>
      <c r="E891" s="504">
        <f t="shared" si="2096"/>
        <v>4</v>
      </c>
      <c r="F891" s="505"/>
      <c r="G891" s="504">
        <f t="shared" si="2097"/>
        <v>3</v>
      </c>
      <c r="H891" s="505"/>
      <c r="I891" s="502"/>
      <c r="J891" s="503"/>
      <c r="K891" s="171"/>
      <c r="L891" s="171"/>
      <c r="M891" s="171"/>
      <c r="N891" s="168"/>
      <c r="O891" s="168"/>
      <c r="P891" s="171">
        <v>4</v>
      </c>
      <c r="Q891" s="171">
        <v>3</v>
      </c>
      <c r="R891" s="171"/>
      <c r="S891" s="171"/>
      <c r="T891" s="171"/>
      <c r="U891" s="171"/>
      <c r="V891" s="164" t="str">
        <f t="shared" ref="V891:V893" si="2102">+A891</f>
        <v>AB2653-15</v>
      </c>
      <c r="W891" s="432" t="str">
        <f t="shared" ref="W891:W893" si="2103">+B891</f>
        <v>Ардын бүжгийн бүжигчин</v>
      </c>
      <c r="X891" s="432"/>
      <c r="Y891" s="432"/>
      <c r="Z891" s="184">
        <f t="shared" si="1939"/>
        <v>875</v>
      </c>
      <c r="AA891" s="171"/>
      <c r="AB891" s="171"/>
      <c r="AC891" s="45">
        <f t="shared" si="2098"/>
        <v>0</v>
      </c>
      <c r="AD891" s="45">
        <f t="shared" si="2099"/>
        <v>0</v>
      </c>
      <c r="AE891" s="168"/>
      <c r="AF891" s="168"/>
      <c r="AG891" s="168"/>
      <c r="AH891" s="168"/>
      <c r="AI891" s="168"/>
      <c r="AJ891" s="168"/>
      <c r="AK891" s="86">
        <f t="shared" si="2100"/>
        <v>4</v>
      </c>
      <c r="AL891" s="86">
        <f t="shared" si="2101"/>
        <v>3</v>
      </c>
      <c r="AM891" s="42"/>
      <c r="AN891" s="42"/>
      <c r="AO891" s="42">
        <v>4</v>
      </c>
      <c r="AP891" s="258">
        <v>3</v>
      </c>
    </row>
    <row r="892" spans="1:42" s="92" customFormat="1">
      <c r="A892" s="175" t="s">
        <v>231</v>
      </c>
      <c r="B892" s="513" t="s">
        <v>476</v>
      </c>
      <c r="C892" s="514"/>
      <c r="D892" s="218">
        <f t="shared" si="1940"/>
        <v>876</v>
      </c>
      <c r="E892" s="504">
        <f t="shared" si="2096"/>
        <v>1</v>
      </c>
      <c r="F892" s="505"/>
      <c r="G892" s="504">
        <f t="shared" si="2097"/>
        <v>1</v>
      </c>
      <c r="H892" s="505"/>
      <c r="I892" s="502"/>
      <c r="J892" s="503"/>
      <c r="K892" s="171"/>
      <c r="L892" s="171"/>
      <c r="M892" s="171"/>
      <c r="N892" s="168"/>
      <c r="O892" s="168"/>
      <c r="P892" s="171">
        <v>1</v>
      </c>
      <c r="Q892" s="171">
        <v>1</v>
      </c>
      <c r="R892" s="171"/>
      <c r="S892" s="171"/>
      <c r="T892" s="171"/>
      <c r="U892" s="171"/>
      <c r="V892" s="164" t="str">
        <f t="shared" si="2102"/>
        <v>AM2652-18</v>
      </c>
      <c r="W892" s="432" t="str">
        <f t="shared" si="2103"/>
        <v xml:space="preserve">Төгөлдөр хуурч </v>
      </c>
      <c r="X892" s="432"/>
      <c r="Y892" s="432"/>
      <c r="Z892" s="184">
        <f t="shared" si="1939"/>
        <v>876</v>
      </c>
      <c r="AA892" s="171"/>
      <c r="AB892" s="171"/>
      <c r="AC892" s="45">
        <f t="shared" ref="AC892:AC893" si="2104">+AE892+AG892+AI892</f>
        <v>0</v>
      </c>
      <c r="AD892" s="45">
        <f t="shared" ref="AD892:AD893" si="2105">+AF892+AH892+AJ892</f>
        <v>0</v>
      </c>
      <c r="AE892" s="168"/>
      <c r="AF892" s="168"/>
      <c r="AG892" s="168"/>
      <c r="AH892" s="168"/>
      <c r="AI892" s="168"/>
      <c r="AJ892" s="168"/>
      <c r="AK892" s="86">
        <f t="shared" ref="AK892:AK893" si="2106">+AM892+AO892</f>
        <v>1</v>
      </c>
      <c r="AL892" s="86">
        <f t="shared" ref="AL892:AL893" si="2107">+AN892+AP892</f>
        <v>1</v>
      </c>
      <c r="AM892" s="42"/>
      <c r="AN892" s="42"/>
      <c r="AO892" s="42">
        <v>1</v>
      </c>
      <c r="AP892" s="258">
        <v>1</v>
      </c>
    </row>
    <row r="893" spans="1:42" s="92" customFormat="1">
      <c r="A893" s="175" t="s">
        <v>474</v>
      </c>
      <c r="B893" s="513" t="s">
        <v>446</v>
      </c>
      <c r="C893" s="514"/>
      <c r="D893" s="218">
        <f t="shared" si="1940"/>
        <v>877</v>
      </c>
      <c r="E893" s="504">
        <f t="shared" ref="E893" si="2108">+I893+L893+N893+P893+R893+T893+AA893</f>
        <v>6</v>
      </c>
      <c r="F893" s="505"/>
      <c r="G893" s="504">
        <f t="shared" ref="G893" si="2109">+K893+M893+O893+Q893+S893+U893+AB893</f>
        <v>2</v>
      </c>
      <c r="H893" s="505"/>
      <c r="I893" s="502"/>
      <c r="J893" s="503"/>
      <c r="K893" s="171"/>
      <c r="L893" s="171"/>
      <c r="M893" s="171"/>
      <c r="N893" s="168"/>
      <c r="O893" s="168"/>
      <c r="P893" s="171">
        <v>6</v>
      </c>
      <c r="Q893" s="171">
        <v>2</v>
      </c>
      <c r="R893" s="171"/>
      <c r="S893" s="171"/>
      <c r="T893" s="171"/>
      <c r="U893" s="171"/>
      <c r="V893" s="164" t="str">
        <f t="shared" si="2102"/>
        <v>AP2651-11</v>
      </c>
      <c r="W893" s="432" t="str">
        <f t="shared" si="2103"/>
        <v>Зураач</v>
      </c>
      <c r="X893" s="432"/>
      <c r="Y893" s="432"/>
      <c r="Z893" s="184">
        <f t="shared" si="1939"/>
        <v>877</v>
      </c>
      <c r="AA893" s="171"/>
      <c r="AB893" s="171"/>
      <c r="AC893" s="45">
        <f t="shared" si="2104"/>
        <v>0</v>
      </c>
      <c r="AD893" s="45">
        <f t="shared" si="2105"/>
        <v>0</v>
      </c>
      <c r="AE893" s="168"/>
      <c r="AF893" s="168"/>
      <c r="AG893" s="168"/>
      <c r="AH893" s="168"/>
      <c r="AI893" s="168"/>
      <c r="AJ893" s="168"/>
      <c r="AK893" s="86">
        <f t="shared" si="2106"/>
        <v>6</v>
      </c>
      <c r="AL893" s="86">
        <f t="shared" si="2107"/>
        <v>2</v>
      </c>
      <c r="AM893" s="42"/>
      <c r="AN893" s="42"/>
      <c r="AO893" s="42">
        <v>6</v>
      </c>
      <c r="AP893" s="258">
        <v>2</v>
      </c>
    </row>
    <row r="894" spans="1:42" s="87" customFormat="1" ht="26.25" customHeight="1">
      <c r="A894" s="565" t="s">
        <v>595</v>
      </c>
      <c r="B894" s="565"/>
      <c r="C894" s="565"/>
      <c r="D894" s="250">
        <f t="shared" si="1940"/>
        <v>878</v>
      </c>
      <c r="E894" s="530">
        <f>SUM(E895:F914)</f>
        <v>195</v>
      </c>
      <c r="F894" s="531"/>
      <c r="G894" s="530">
        <f t="shared" ref="G894" si="2110">SUM(G895:H914)</f>
        <v>7</v>
      </c>
      <c r="H894" s="531"/>
      <c r="I894" s="530">
        <f t="shared" ref="I894" si="2111">SUM(I895:J914)</f>
        <v>17</v>
      </c>
      <c r="J894" s="531"/>
      <c r="K894" s="170">
        <f>SUM(K895:K914)</f>
        <v>2</v>
      </c>
      <c r="L894" s="170">
        <f t="shared" ref="L894:U894" si="2112">SUM(L895:L914)</f>
        <v>0</v>
      </c>
      <c r="M894" s="170">
        <f t="shared" si="2112"/>
        <v>0</v>
      </c>
      <c r="N894" s="170">
        <f t="shared" si="2112"/>
        <v>150</v>
      </c>
      <c r="O894" s="170">
        <f t="shared" si="2112"/>
        <v>0</v>
      </c>
      <c r="P894" s="170">
        <f t="shared" si="2112"/>
        <v>28</v>
      </c>
      <c r="Q894" s="170">
        <f t="shared" si="2112"/>
        <v>5</v>
      </c>
      <c r="R894" s="170">
        <f t="shared" si="2112"/>
        <v>0</v>
      </c>
      <c r="S894" s="170">
        <f t="shared" si="2112"/>
        <v>0</v>
      </c>
      <c r="T894" s="170">
        <f t="shared" si="2112"/>
        <v>0</v>
      </c>
      <c r="U894" s="170">
        <f t="shared" si="2112"/>
        <v>0</v>
      </c>
      <c r="V894" s="535" t="str">
        <f t="shared" si="1236"/>
        <v>74.Үндэсний Батлан хамгаалахын их сургуулийн ахлагчийн сургууль</v>
      </c>
      <c r="W894" s="536"/>
      <c r="X894" s="536"/>
      <c r="Y894" s="537"/>
      <c r="Z894" s="256">
        <f t="shared" si="1939"/>
        <v>878</v>
      </c>
      <c r="AA894" s="170">
        <f>SUM(AA895:AA914)</f>
        <v>0</v>
      </c>
      <c r="AB894" s="170">
        <f t="shared" ref="AB894" si="2113">SUM(AB895:AB914)</f>
        <v>0</v>
      </c>
      <c r="AC894" s="170">
        <f t="shared" ref="AC894" si="2114">SUM(AC895:AC914)</f>
        <v>167</v>
      </c>
      <c r="AD894" s="170">
        <f t="shared" ref="AD894" si="2115">SUM(AD895:AD914)</f>
        <v>2</v>
      </c>
      <c r="AE894" s="170">
        <f t="shared" ref="AE894" si="2116">SUM(AE895:AE914)</f>
        <v>17</v>
      </c>
      <c r="AF894" s="170">
        <f t="shared" ref="AF894" si="2117">SUM(AF895:AF914)</f>
        <v>2</v>
      </c>
      <c r="AG894" s="170">
        <f t="shared" ref="AG894" si="2118">SUM(AG895:AG914)</f>
        <v>150</v>
      </c>
      <c r="AH894" s="170">
        <f t="shared" ref="AH894" si="2119">SUM(AH895:AH914)</f>
        <v>0</v>
      </c>
      <c r="AI894" s="170">
        <f t="shared" ref="AI894" si="2120">SUM(AI895:AI914)</f>
        <v>0</v>
      </c>
      <c r="AJ894" s="170">
        <f t="shared" ref="AJ894" si="2121">SUM(AJ895:AJ914)</f>
        <v>0</v>
      </c>
      <c r="AK894" s="170">
        <f t="shared" ref="AK894" si="2122">SUM(AK895:AK914)</f>
        <v>28</v>
      </c>
      <c r="AL894" s="170">
        <f>SUM(AL895:AL914)</f>
        <v>5</v>
      </c>
      <c r="AM894" s="170">
        <f t="shared" ref="AM894" si="2123">SUM(AM895:AM914)</f>
        <v>28</v>
      </c>
      <c r="AN894" s="170">
        <f t="shared" ref="AN894" si="2124">SUM(AN895:AN914)</f>
        <v>5</v>
      </c>
      <c r="AO894" s="170">
        <f t="shared" ref="AO894" si="2125">SUM(AO895:AO914)</f>
        <v>0</v>
      </c>
      <c r="AP894" s="211">
        <f t="shared" ref="AP894" si="2126">SUM(AP895:AP914)</f>
        <v>0</v>
      </c>
    </row>
    <row r="895" spans="1:42" s="92" customFormat="1">
      <c r="A895" s="107" t="s">
        <v>484</v>
      </c>
      <c r="B895" s="506" t="s">
        <v>485</v>
      </c>
      <c r="C895" s="507"/>
      <c r="D895" s="218">
        <f t="shared" si="1940"/>
        <v>879</v>
      </c>
      <c r="E895" s="504">
        <f t="shared" ref="E895:E896" si="2127">+I895+L895+N895+P895+R895+T895+AA895</f>
        <v>14</v>
      </c>
      <c r="F895" s="505"/>
      <c r="G895" s="504">
        <f t="shared" ref="G895:G896" si="2128">+K895+M895+O895+Q895+S895+U895+AB895</f>
        <v>0</v>
      </c>
      <c r="H895" s="505"/>
      <c r="I895" s="502"/>
      <c r="J895" s="503"/>
      <c r="K895" s="171"/>
      <c r="L895" s="171"/>
      <c r="M895" s="171"/>
      <c r="N895" s="168">
        <v>14</v>
      </c>
      <c r="O895" s="168"/>
      <c r="P895" s="171"/>
      <c r="Q895" s="171"/>
      <c r="R895" s="171"/>
      <c r="S895" s="171"/>
      <c r="T895" s="171"/>
      <c r="U895" s="171"/>
      <c r="V895" s="165" t="str">
        <f>+A895</f>
        <v>MC0210-16</v>
      </c>
      <c r="W895" s="432" t="str">
        <f>+B895</f>
        <v>Буудагч</v>
      </c>
      <c r="X895" s="432"/>
      <c r="Y895" s="432"/>
      <c r="Z895" s="184">
        <f t="shared" si="1939"/>
        <v>879</v>
      </c>
      <c r="AA895" s="171"/>
      <c r="AB895" s="171"/>
      <c r="AC895" s="45">
        <f t="shared" ref="AC895:AC899" si="2129">+AE895+AG895+AI895</f>
        <v>14</v>
      </c>
      <c r="AD895" s="45">
        <f t="shared" ref="AD895:AD899" si="2130">+AF895+AH895+AJ895</f>
        <v>0</v>
      </c>
      <c r="AE895" s="171"/>
      <c r="AF895" s="171"/>
      <c r="AG895" s="171">
        <v>14</v>
      </c>
      <c r="AH895" s="171"/>
      <c r="AI895" s="171"/>
      <c r="AJ895" s="171"/>
      <c r="AK895" s="86">
        <f t="shared" ref="AK895:AK903" si="2131">+AM895+AO895</f>
        <v>0</v>
      </c>
      <c r="AL895" s="86">
        <f t="shared" ref="AL895:AL903" si="2132">+AN895+AP895</f>
        <v>0</v>
      </c>
      <c r="AM895" s="42"/>
      <c r="AN895" s="42"/>
      <c r="AO895" s="42"/>
      <c r="AP895" s="258"/>
    </row>
    <row r="896" spans="1:42" s="92" customFormat="1">
      <c r="A896" s="107" t="s">
        <v>486</v>
      </c>
      <c r="B896" s="506" t="s">
        <v>487</v>
      </c>
      <c r="C896" s="507"/>
      <c r="D896" s="218">
        <f t="shared" si="1940"/>
        <v>880</v>
      </c>
      <c r="E896" s="504">
        <f t="shared" si="2127"/>
        <v>5</v>
      </c>
      <c r="F896" s="505"/>
      <c r="G896" s="504">
        <f t="shared" si="2128"/>
        <v>0</v>
      </c>
      <c r="H896" s="505"/>
      <c r="I896" s="502"/>
      <c r="J896" s="503"/>
      <c r="K896" s="171"/>
      <c r="L896" s="171"/>
      <c r="M896" s="171"/>
      <c r="N896" s="168">
        <v>5</v>
      </c>
      <c r="O896" s="168"/>
      <c r="P896" s="171"/>
      <c r="Q896" s="171"/>
      <c r="R896" s="171"/>
      <c r="S896" s="171"/>
      <c r="T896" s="171"/>
      <c r="U896" s="171"/>
      <c r="V896" s="165" t="str">
        <f t="shared" ref="V896:V914" si="2133">+A896</f>
        <v>MC0310-22</v>
      </c>
      <c r="W896" s="432" t="str">
        <f t="shared" ref="W896:W914" si="2134">+B896</f>
        <v>ЯЦБМ-ны механик жолооч</v>
      </c>
      <c r="X896" s="432"/>
      <c r="Y896" s="432"/>
      <c r="Z896" s="184">
        <f t="shared" si="1939"/>
        <v>880</v>
      </c>
      <c r="AA896" s="171"/>
      <c r="AB896" s="171"/>
      <c r="AC896" s="45">
        <f t="shared" si="2129"/>
        <v>5</v>
      </c>
      <c r="AD896" s="45">
        <f t="shared" si="2130"/>
        <v>0</v>
      </c>
      <c r="AE896" s="171"/>
      <c r="AF896" s="171"/>
      <c r="AG896" s="171">
        <v>5</v>
      </c>
      <c r="AH896" s="171"/>
      <c r="AI896" s="171"/>
      <c r="AJ896" s="171"/>
      <c r="AK896" s="86">
        <f t="shared" si="2131"/>
        <v>0</v>
      </c>
      <c r="AL896" s="86">
        <f t="shared" si="2132"/>
        <v>0</v>
      </c>
      <c r="AM896" s="42"/>
      <c r="AN896" s="42"/>
      <c r="AO896" s="42"/>
      <c r="AP896" s="258"/>
    </row>
    <row r="897" spans="1:42" s="92" customFormat="1">
      <c r="A897" s="107" t="s">
        <v>488</v>
      </c>
      <c r="B897" s="506" t="s">
        <v>489</v>
      </c>
      <c r="C897" s="507"/>
      <c r="D897" s="218">
        <f t="shared" si="1940"/>
        <v>881</v>
      </c>
      <c r="E897" s="504">
        <f t="shared" ref="E897:E914" si="2135">+I897+L897+N897+P897+R897+T897+AA897</f>
        <v>5</v>
      </c>
      <c r="F897" s="505"/>
      <c r="G897" s="504">
        <f t="shared" ref="G897:G914" si="2136">+K897+M897+O897+Q897+S897+U897+AB897</f>
        <v>0</v>
      </c>
      <c r="H897" s="505"/>
      <c r="I897" s="502"/>
      <c r="J897" s="503"/>
      <c r="K897" s="171"/>
      <c r="L897" s="171"/>
      <c r="M897" s="171"/>
      <c r="N897" s="168">
        <v>5</v>
      </c>
      <c r="O897" s="168"/>
      <c r="P897" s="171"/>
      <c r="Q897" s="171"/>
      <c r="R897" s="171"/>
      <c r="S897" s="171"/>
      <c r="T897" s="171"/>
      <c r="U897" s="171"/>
      <c r="V897" s="165" t="str">
        <f t="shared" si="2133"/>
        <v>MC0310-12</v>
      </c>
      <c r="W897" s="432" t="str">
        <f t="shared" si="2134"/>
        <v>ЯЦБМ-ны наводчик оператор</v>
      </c>
      <c r="X897" s="432"/>
      <c r="Y897" s="432"/>
      <c r="Z897" s="184">
        <f t="shared" si="1939"/>
        <v>881</v>
      </c>
      <c r="AA897" s="171"/>
      <c r="AB897" s="171"/>
      <c r="AC897" s="45">
        <f t="shared" si="2129"/>
        <v>5</v>
      </c>
      <c r="AD897" s="45">
        <f t="shared" si="2130"/>
        <v>0</v>
      </c>
      <c r="AE897" s="171"/>
      <c r="AF897" s="171"/>
      <c r="AG897" s="171">
        <v>5</v>
      </c>
      <c r="AH897" s="171"/>
      <c r="AI897" s="171"/>
      <c r="AJ897" s="171"/>
      <c r="AK897" s="86">
        <f t="shared" si="2131"/>
        <v>0</v>
      </c>
      <c r="AL897" s="86">
        <f t="shared" si="2132"/>
        <v>0</v>
      </c>
      <c r="AM897" s="42"/>
      <c r="AN897" s="42"/>
      <c r="AO897" s="42"/>
      <c r="AP897" s="258"/>
    </row>
    <row r="898" spans="1:42" s="92" customFormat="1">
      <c r="A898" s="107" t="s">
        <v>490</v>
      </c>
      <c r="B898" s="506" t="s">
        <v>491</v>
      </c>
      <c r="C898" s="507"/>
      <c r="D898" s="218">
        <f t="shared" si="1940"/>
        <v>882</v>
      </c>
      <c r="E898" s="504">
        <f t="shared" si="2135"/>
        <v>5</v>
      </c>
      <c r="F898" s="505"/>
      <c r="G898" s="504">
        <f t="shared" si="2136"/>
        <v>0</v>
      </c>
      <c r="H898" s="505"/>
      <c r="I898" s="502"/>
      <c r="J898" s="503"/>
      <c r="K898" s="171"/>
      <c r="L898" s="171"/>
      <c r="M898" s="171"/>
      <c r="N898" s="168">
        <v>5</v>
      </c>
      <c r="O898" s="168"/>
      <c r="P898" s="171"/>
      <c r="Q898" s="171"/>
      <c r="R898" s="171"/>
      <c r="S898" s="171"/>
      <c r="T898" s="171"/>
      <c r="U898" s="171"/>
      <c r="V898" s="165" t="str">
        <f t="shared" si="2133"/>
        <v>MC0310-15</v>
      </c>
      <c r="W898" s="432" t="str">
        <f t="shared" si="2134"/>
        <v>Танкийн механик жолооч</v>
      </c>
      <c r="X898" s="432"/>
      <c r="Y898" s="432"/>
      <c r="Z898" s="184">
        <f t="shared" si="1939"/>
        <v>882</v>
      </c>
      <c r="AA898" s="171"/>
      <c r="AB898" s="171"/>
      <c r="AC898" s="45">
        <f t="shared" si="2129"/>
        <v>5</v>
      </c>
      <c r="AD898" s="45">
        <f t="shared" si="2130"/>
        <v>0</v>
      </c>
      <c r="AE898" s="171"/>
      <c r="AF898" s="171"/>
      <c r="AG898" s="171">
        <v>5</v>
      </c>
      <c r="AH898" s="171"/>
      <c r="AI898" s="171"/>
      <c r="AJ898" s="171"/>
      <c r="AK898" s="86">
        <f t="shared" si="2131"/>
        <v>0</v>
      </c>
      <c r="AL898" s="86">
        <f t="shared" si="2132"/>
        <v>0</v>
      </c>
      <c r="AM898" s="42"/>
      <c r="AN898" s="42"/>
      <c r="AO898" s="42"/>
      <c r="AP898" s="258"/>
    </row>
    <row r="899" spans="1:42" s="92" customFormat="1">
      <c r="A899" s="107" t="s">
        <v>492</v>
      </c>
      <c r="B899" s="506" t="s">
        <v>493</v>
      </c>
      <c r="C899" s="507"/>
      <c r="D899" s="218">
        <f t="shared" si="1940"/>
        <v>883</v>
      </c>
      <c r="E899" s="504">
        <f t="shared" si="2135"/>
        <v>5</v>
      </c>
      <c r="F899" s="505"/>
      <c r="G899" s="504">
        <f t="shared" si="2136"/>
        <v>0</v>
      </c>
      <c r="H899" s="505"/>
      <c r="I899" s="502"/>
      <c r="J899" s="503"/>
      <c r="K899" s="171"/>
      <c r="L899" s="171"/>
      <c r="M899" s="171"/>
      <c r="N899" s="168">
        <v>5</v>
      </c>
      <c r="O899" s="168"/>
      <c r="P899" s="171"/>
      <c r="Q899" s="171"/>
      <c r="R899" s="171"/>
      <c r="S899" s="171"/>
      <c r="T899" s="171"/>
      <c r="U899" s="171"/>
      <c r="V899" s="165" t="str">
        <f t="shared" si="2133"/>
        <v>MC0310-14</v>
      </c>
      <c r="W899" s="432" t="str">
        <f t="shared" si="2134"/>
        <v>Танкийн буудагч</v>
      </c>
      <c r="X899" s="432"/>
      <c r="Y899" s="432"/>
      <c r="Z899" s="184">
        <f t="shared" si="1939"/>
        <v>883</v>
      </c>
      <c r="AA899" s="171"/>
      <c r="AB899" s="171"/>
      <c r="AC899" s="45">
        <f t="shared" si="2129"/>
        <v>5</v>
      </c>
      <c r="AD899" s="45">
        <f t="shared" si="2130"/>
        <v>0</v>
      </c>
      <c r="AE899" s="171"/>
      <c r="AF899" s="171"/>
      <c r="AG899" s="171">
        <v>5</v>
      </c>
      <c r="AH899" s="171"/>
      <c r="AI899" s="171"/>
      <c r="AJ899" s="171"/>
      <c r="AK899" s="86">
        <f t="shared" si="2131"/>
        <v>0</v>
      </c>
      <c r="AL899" s="86">
        <f t="shared" si="2132"/>
        <v>0</v>
      </c>
      <c r="AM899" s="42"/>
      <c r="AN899" s="42"/>
      <c r="AO899" s="42"/>
      <c r="AP899" s="258"/>
    </row>
    <row r="900" spans="1:42" s="92" customFormat="1">
      <c r="A900" s="107" t="s">
        <v>494</v>
      </c>
      <c r="B900" s="506" t="s">
        <v>495</v>
      </c>
      <c r="C900" s="507"/>
      <c r="D900" s="218">
        <f t="shared" si="1940"/>
        <v>884</v>
      </c>
      <c r="E900" s="504">
        <f t="shared" si="2135"/>
        <v>5</v>
      </c>
      <c r="F900" s="505"/>
      <c r="G900" s="504">
        <f t="shared" si="2136"/>
        <v>0</v>
      </c>
      <c r="H900" s="505"/>
      <c r="I900" s="502"/>
      <c r="J900" s="503"/>
      <c r="K900" s="171"/>
      <c r="L900" s="171"/>
      <c r="M900" s="171"/>
      <c r="N900" s="168">
        <v>5</v>
      </c>
      <c r="O900" s="168"/>
      <c r="P900" s="171"/>
      <c r="Q900" s="171"/>
      <c r="R900" s="171"/>
      <c r="S900" s="171"/>
      <c r="T900" s="171"/>
      <c r="U900" s="171"/>
      <c r="V900" s="165" t="str">
        <f t="shared" si="2133"/>
        <v>MC0310-23</v>
      </c>
      <c r="W900" s="432" t="str">
        <f t="shared" si="2134"/>
        <v>Хуягт тээвэрлэгчийн механик жолооч</v>
      </c>
      <c r="X900" s="432"/>
      <c r="Y900" s="432"/>
      <c r="Z900" s="184">
        <f t="shared" si="1939"/>
        <v>884</v>
      </c>
      <c r="AA900" s="171"/>
      <c r="AB900" s="171"/>
      <c r="AC900" s="45">
        <f t="shared" ref="AC900:AC914" si="2137">+AE900+AG900+AI900</f>
        <v>5</v>
      </c>
      <c r="AD900" s="45">
        <f t="shared" ref="AD900:AD914" si="2138">+AF900+AH900+AJ900</f>
        <v>0</v>
      </c>
      <c r="AE900" s="171"/>
      <c r="AF900" s="171"/>
      <c r="AG900" s="171">
        <v>5</v>
      </c>
      <c r="AH900" s="171"/>
      <c r="AI900" s="171"/>
      <c r="AJ900" s="171"/>
      <c r="AK900" s="86">
        <f t="shared" si="2131"/>
        <v>0</v>
      </c>
      <c r="AL900" s="86">
        <f t="shared" si="2132"/>
        <v>0</v>
      </c>
      <c r="AM900" s="42"/>
      <c r="AN900" s="42"/>
      <c r="AO900" s="42"/>
      <c r="AP900" s="258"/>
    </row>
    <row r="901" spans="1:42" s="92" customFormat="1">
      <c r="A901" s="107" t="s">
        <v>496</v>
      </c>
      <c r="B901" s="506" t="s">
        <v>497</v>
      </c>
      <c r="C901" s="507"/>
      <c r="D901" s="218">
        <f t="shared" si="1940"/>
        <v>885</v>
      </c>
      <c r="E901" s="504">
        <f t="shared" si="2135"/>
        <v>10</v>
      </c>
      <c r="F901" s="505"/>
      <c r="G901" s="504">
        <f t="shared" si="2136"/>
        <v>0</v>
      </c>
      <c r="H901" s="505"/>
      <c r="I901" s="502"/>
      <c r="J901" s="503"/>
      <c r="K901" s="171"/>
      <c r="L901" s="171"/>
      <c r="M901" s="171"/>
      <c r="N901" s="168">
        <v>10</v>
      </c>
      <c r="O901" s="168"/>
      <c r="P901" s="171"/>
      <c r="Q901" s="171"/>
      <c r="R901" s="171"/>
      <c r="S901" s="171"/>
      <c r="T901" s="171"/>
      <c r="U901" s="171"/>
      <c r="V901" s="165" t="str">
        <f t="shared" si="2133"/>
        <v>MC0310-54</v>
      </c>
      <c r="W901" s="432" t="str">
        <f t="shared" si="2134"/>
        <v>Артиллерийн бууны захирагч, наводчик</v>
      </c>
      <c r="X901" s="432"/>
      <c r="Y901" s="432"/>
      <c r="Z901" s="184">
        <f t="shared" si="1939"/>
        <v>885</v>
      </c>
      <c r="AA901" s="171"/>
      <c r="AB901" s="171"/>
      <c r="AC901" s="45">
        <f t="shared" si="2137"/>
        <v>10</v>
      </c>
      <c r="AD901" s="45">
        <f t="shared" si="2138"/>
        <v>0</v>
      </c>
      <c r="AE901" s="171"/>
      <c r="AF901" s="171"/>
      <c r="AG901" s="171">
        <v>10</v>
      </c>
      <c r="AH901" s="171"/>
      <c r="AI901" s="171"/>
      <c r="AJ901" s="171"/>
      <c r="AK901" s="86">
        <f t="shared" si="2131"/>
        <v>0</v>
      </c>
      <c r="AL901" s="86">
        <f t="shared" si="2132"/>
        <v>0</v>
      </c>
      <c r="AM901" s="42"/>
      <c r="AN901" s="42"/>
      <c r="AO901" s="42"/>
      <c r="AP901" s="258"/>
    </row>
    <row r="902" spans="1:42" s="92" customFormat="1">
      <c r="A902" s="107" t="s">
        <v>498</v>
      </c>
      <c r="B902" s="506" t="s">
        <v>499</v>
      </c>
      <c r="C902" s="507"/>
      <c r="D902" s="218">
        <f t="shared" si="1940"/>
        <v>886</v>
      </c>
      <c r="E902" s="504">
        <f t="shared" si="2135"/>
        <v>9</v>
      </c>
      <c r="F902" s="505"/>
      <c r="G902" s="504">
        <f t="shared" si="2136"/>
        <v>0</v>
      </c>
      <c r="H902" s="505"/>
      <c r="I902" s="502"/>
      <c r="J902" s="503"/>
      <c r="K902" s="171"/>
      <c r="L902" s="171"/>
      <c r="M902" s="171"/>
      <c r="N902" s="168">
        <v>9</v>
      </c>
      <c r="O902" s="168"/>
      <c r="P902" s="171"/>
      <c r="Q902" s="171"/>
      <c r="R902" s="171"/>
      <c r="S902" s="171"/>
      <c r="T902" s="171"/>
      <c r="U902" s="171"/>
      <c r="V902" s="165" t="str">
        <f t="shared" si="2133"/>
        <v>MC0312-17</v>
      </c>
      <c r="W902" s="432" t="str">
        <f t="shared" si="2134"/>
        <v>Цахилгаан холбоо, компьютер сүлжээний техникч</v>
      </c>
      <c r="X902" s="432"/>
      <c r="Y902" s="432"/>
      <c r="Z902" s="184">
        <f t="shared" si="1939"/>
        <v>886</v>
      </c>
      <c r="AA902" s="171"/>
      <c r="AB902" s="171"/>
      <c r="AC902" s="45">
        <f t="shared" si="2137"/>
        <v>9</v>
      </c>
      <c r="AD902" s="45">
        <f t="shared" si="2138"/>
        <v>0</v>
      </c>
      <c r="AE902" s="171"/>
      <c r="AF902" s="171"/>
      <c r="AG902" s="171">
        <v>9</v>
      </c>
      <c r="AH902" s="171"/>
      <c r="AI902" s="171"/>
      <c r="AJ902" s="171"/>
      <c r="AK902" s="86">
        <f t="shared" si="2131"/>
        <v>0</v>
      </c>
      <c r="AL902" s="86">
        <f t="shared" si="2132"/>
        <v>0</v>
      </c>
      <c r="AM902" s="42"/>
      <c r="AN902" s="42"/>
      <c r="AO902" s="42"/>
      <c r="AP902" s="258"/>
    </row>
    <row r="903" spans="1:42" s="92" customFormat="1">
      <c r="A903" s="107" t="s">
        <v>500</v>
      </c>
      <c r="B903" s="506" t="s">
        <v>501</v>
      </c>
      <c r="C903" s="507"/>
      <c r="D903" s="218">
        <f t="shared" si="1940"/>
        <v>887</v>
      </c>
      <c r="E903" s="504">
        <f t="shared" si="2135"/>
        <v>12</v>
      </c>
      <c r="F903" s="505"/>
      <c r="G903" s="504">
        <f t="shared" si="2136"/>
        <v>0</v>
      </c>
      <c r="H903" s="505"/>
      <c r="I903" s="502"/>
      <c r="J903" s="503"/>
      <c r="K903" s="171"/>
      <c r="L903" s="171"/>
      <c r="M903" s="171"/>
      <c r="N903" s="168">
        <v>12</v>
      </c>
      <c r="O903" s="168"/>
      <c r="P903" s="171"/>
      <c r="Q903" s="171"/>
      <c r="R903" s="171"/>
      <c r="S903" s="171"/>
      <c r="T903" s="171"/>
      <c r="U903" s="171"/>
      <c r="V903" s="165" t="str">
        <f t="shared" si="2133"/>
        <v>MC0312-12</v>
      </c>
      <c r="W903" s="432" t="str">
        <f t="shared" si="2134"/>
        <v>Радиотелеграфчин</v>
      </c>
      <c r="X903" s="432"/>
      <c r="Y903" s="432"/>
      <c r="Z903" s="184">
        <f t="shared" si="1939"/>
        <v>887</v>
      </c>
      <c r="AA903" s="171"/>
      <c r="AB903" s="171"/>
      <c r="AC903" s="45">
        <f t="shared" si="2137"/>
        <v>12</v>
      </c>
      <c r="AD903" s="45">
        <f t="shared" si="2138"/>
        <v>0</v>
      </c>
      <c r="AE903" s="171"/>
      <c r="AF903" s="171"/>
      <c r="AG903" s="171">
        <v>12</v>
      </c>
      <c r="AH903" s="171"/>
      <c r="AI903" s="171"/>
      <c r="AJ903" s="171"/>
      <c r="AK903" s="86">
        <f t="shared" si="2131"/>
        <v>0</v>
      </c>
      <c r="AL903" s="86">
        <f t="shared" si="2132"/>
        <v>0</v>
      </c>
      <c r="AM903" s="42"/>
      <c r="AN903" s="42"/>
      <c r="AO903" s="42"/>
      <c r="AP903" s="258"/>
    </row>
    <row r="904" spans="1:42" s="92" customFormat="1">
      <c r="A904" s="107" t="s">
        <v>502</v>
      </c>
      <c r="B904" s="506" t="s">
        <v>503</v>
      </c>
      <c r="C904" s="507"/>
      <c r="D904" s="218">
        <f t="shared" si="1940"/>
        <v>888</v>
      </c>
      <c r="E904" s="504">
        <f t="shared" si="2135"/>
        <v>9</v>
      </c>
      <c r="F904" s="505"/>
      <c r="G904" s="504">
        <f t="shared" si="2136"/>
        <v>0</v>
      </c>
      <c r="H904" s="505"/>
      <c r="I904" s="502"/>
      <c r="J904" s="503"/>
      <c r="K904" s="171"/>
      <c r="L904" s="171"/>
      <c r="M904" s="171"/>
      <c r="N904" s="168">
        <v>9</v>
      </c>
      <c r="O904" s="168"/>
      <c r="P904" s="171"/>
      <c r="Q904" s="171"/>
      <c r="R904" s="171"/>
      <c r="S904" s="171"/>
      <c r="T904" s="171"/>
      <c r="U904" s="171"/>
      <c r="V904" s="165" t="str">
        <f t="shared" si="2133"/>
        <v>MC0210-21</v>
      </c>
      <c r="W904" s="432" t="str">
        <f t="shared" si="2134"/>
        <v>РЛС-ын оператор, планшетчин</v>
      </c>
      <c r="X904" s="432"/>
      <c r="Y904" s="432"/>
      <c r="Z904" s="184">
        <f t="shared" si="1939"/>
        <v>888</v>
      </c>
      <c r="AA904" s="171"/>
      <c r="AB904" s="171"/>
      <c r="AC904" s="45">
        <f t="shared" si="2137"/>
        <v>9</v>
      </c>
      <c r="AD904" s="45">
        <f t="shared" si="2138"/>
        <v>0</v>
      </c>
      <c r="AE904" s="171"/>
      <c r="AF904" s="171"/>
      <c r="AG904" s="171">
        <v>9</v>
      </c>
      <c r="AH904" s="171"/>
      <c r="AI904" s="171"/>
      <c r="AJ904" s="171"/>
      <c r="AK904" s="86">
        <f t="shared" ref="AK904:AK914" si="2139">+AM904+AO904</f>
        <v>0</v>
      </c>
      <c r="AL904" s="86">
        <f t="shared" ref="AL904:AL914" si="2140">+AN904+AP904</f>
        <v>0</v>
      </c>
      <c r="AM904" s="42"/>
      <c r="AN904" s="42"/>
      <c r="AO904" s="42"/>
      <c r="AP904" s="258"/>
    </row>
    <row r="905" spans="1:42" s="92" customFormat="1">
      <c r="A905" s="107" t="s">
        <v>504</v>
      </c>
      <c r="B905" s="506" t="s">
        <v>505</v>
      </c>
      <c r="C905" s="507"/>
      <c r="D905" s="218">
        <f t="shared" si="1940"/>
        <v>889</v>
      </c>
      <c r="E905" s="504">
        <f t="shared" si="2135"/>
        <v>10</v>
      </c>
      <c r="F905" s="505"/>
      <c r="G905" s="504">
        <f t="shared" si="2136"/>
        <v>0</v>
      </c>
      <c r="H905" s="505"/>
      <c r="I905" s="502"/>
      <c r="J905" s="503"/>
      <c r="K905" s="171"/>
      <c r="L905" s="171"/>
      <c r="M905" s="171"/>
      <c r="N905" s="168">
        <v>10</v>
      </c>
      <c r="O905" s="168"/>
      <c r="P905" s="171"/>
      <c r="Q905" s="171"/>
      <c r="R905" s="171"/>
      <c r="S905" s="171"/>
      <c r="T905" s="171"/>
      <c r="U905" s="171"/>
      <c r="V905" s="165" t="str">
        <f t="shared" si="2133"/>
        <v>MC0314-11</v>
      </c>
      <c r="W905" s="432" t="str">
        <f t="shared" si="2134"/>
        <v>Зэвсгийн нярав, засварчин</v>
      </c>
      <c r="X905" s="432"/>
      <c r="Y905" s="432"/>
      <c r="Z905" s="184">
        <f t="shared" si="1939"/>
        <v>889</v>
      </c>
      <c r="AA905" s="171"/>
      <c r="AB905" s="171"/>
      <c r="AC905" s="45">
        <f t="shared" si="2137"/>
        <v>10</v>
      </c>
      <c r="AD905" s="45">
        <f t="shared" si="2138"/>
        <v>0</v>
      </c>
      <c r="AE905" s="171"/>
      <c r="AF905" s="171"/>
      <c r="AG905" s="171">
        <v>10</v>
      </c>
      <c r="AH905" s="171"/>
      <c r="AI905" s="171"/>
      <c r="AJ905" s="171"/>
      <c r="AK905" s="86">
        <f t="shared" si="2139"/>
        <v>0</v>
      </c>
      <c r="AL905" s="86">
        <f t="shared" si="2140"/>
        <v>0</v>
      </c>
      <c r="AM905" s="42"/>
      <c r="AN905" s="42"/>
      <c r="AO905" s="42"/>
      <c r="AP905" s="258"/>
    </row>
    <row r="906" spans="1:42" s="92" customFormat="1">
      <c r="A906" s="107" t="s">
        <v>506</v>
      </c>
      <c r="B906" s="506" t="s">
        <v>507</v>
      </c>
      <c r="C906" s="507"/>
      <c r="D906" s="218">
        <f t="shared" si="1940"/>
        <v>890</v>
      </c>
      <c r="E906" s="504">
        <f t="shared" si="2135"/>
        <v>10</v>
      </c>
      <c r="F906" s="505"/>
      <c r="G906" s="504">
        <f t="shared" si="2136"/>
        <v>0</v>
      </c>
      <c r="H906" s="505"/>
      <c r="I906" s="502"/>
      <c r="J906" s="503"/>
      <c r="K906" s="171"/>
      <c r="L906" s="171"/>
      <c r="M906" s="171"/>
      <c r="N906" s="168">
        <v>10</v>
      </c>
      <c r="O906" s="168"/>
      <c r="P906" s="171"/>
      <c r="Q906" s="171"/>
      <c r="R906" s="171"/>
      <c r="S906" s="171"/>
      <c r="T906" s="171"/>
      <c r="U906" s="171"/>
      <c r="V906" s="165" t="str">
        <f t="shared" si="2133"/>
        <v>MC0210-36</v>
      </c>
      <c r="W906" s="432" t="str">
        <f t="shared" si="2134"/>
        <v>Химичин зааварлагч</v>
      </c>
      <c r="X906" s="432"/>
      <c r="Y906" s="432"/>
      <c r="Z906" s="184">
        <f t="shared" si="1939"/>
        <v>890</v>
      </c>
      <c r="AA906" s="171"/>
      <c r="AB906" s="171"/>
      <c r="AC906" s="45">
        <f t="shared" si="2137"/>
        <v>10</v>
      </c>
      <c r="AD906" s="45">
        <f t="shared" si="2138"/>
        <v>0</v>
      </c>
      <c r="AE906" s="171"/>
      <c r="AF906" s="171"/>
      <c r="AG906" s="171">
        <v>10</v>
      </c>
      <c r="AH906" s="171"/>
      <c r="AI906" s="171"/>
      <c r="AJ906" s="171"/>
      <c r="AK906" s="86">
        <f t="shared" si="2139"/>
        <v>0</v>
      </c>
      <c r="AL906" s="86">
        <f t="shared" si="2140"/>
        <v>0</v>
      </c>
      <c r="AM906" s="42"/>
      <c r="AN906" s="42"/>
      <c r="AO906" s="42"/>
      <c r="AP906" s="258"/>
    </row>
    <row r="907" spans="1:42" s="92" customFormat="1">
      <c r="A907" s="107" t="s">
        <v>508</v>
      </c>
      <c r="B907" s="506" t="s">
        <v>509</v>
      </c>
      <c r="C907" s="507"/>
      <c r="D907" s="218">
        <f t="shared" si="1940"/>
        <v>891</v>
      </c>
      <c r="E907" s="504">
        <f t="shared" si="2135"/>
        <v>6</v>
      </c>
      <c r="F907" s="505"/>
      <c r="G907" s="504">
        <f t="shared" si="2136"/>
        <v>0</v>
      </c>
      <c r="H907" s="505"/>
      <c r="I907" s="502"/>
      <c r="J907" s="503"/>
      <c r="K907" s="171"/>
      <c r="L907" s="171"/>
      <c r="M907" s="171"/>
      <c r="N907" s="168">
        <v>6</v>
      </c>
      <c r="O907" s="168"/>
      <c r="P907" s="171"/>
      <c r="Q907" s="171"/>
      <c r="R907" s="171"/>
      <c r="S907" s="171"/>
      <c r="T907" s="171"/>
      <c r="U907" s="171"/>
      <c r="V907" s="165" t="str">
        <f t="shared" si="2133"/>
        <v>MC0310-25</v>
      </c>
      <c r="W907" s="432" t="str">
        <f t="shared" si="2134"/>
        <v>Инженерийн дугуйт машины механик жлоооч</v>
      </c>
      <c r="X907" s="432"/>
      <c r="Y907" s="432"/>
      <c r="Z907" s="184">
        <f t="shared" si="1939"/>
        <v>891</v>
      </c>
      <c r="AA907" s="171"/>
      <c r="AB907" s="171"/>
      <c r="AC907" s="45">
        <f t="shared" si="2137"/>
        <v>6</v>
      </c>
      <c r="AD907" s="45">
        <f t="shared" si="2138"/>
        <v>0</v>
      </c>
      <c r="AE907" s="171"/>
      <c r="AF907" s="171"/>
      <c r="AG907" s="171">
        <v>6</v>
      </c>
      <c r="AH907" s="171"/>
      <c r="AI907" s="171"/>
      <c r="AJ907" s="171"/>
      <c r="AK907" s="86">
        <f t="shared" si="2139"/>
        <v>0</v>
      </c>
      <c r="AL907" s="86">
        <f t="shared" si="2140"/>
        <v>0</v>
      </c>
      <c r="AM907" s="42"/>
      <c r="AN907" s="42"/>
      <c r="AO907" s="42"/>
      <c r="AP907" s="258"/>
    </row>
    <row r="908" spans="1:42" s="92" customFormat="1">
      <c r="A908" s="107" t="s">
        <v>510</v>
      </c>
      <c r="B908" s="506" t="s">
        <v>511</v>
      </c>
      <c r="C908" s="507"/>
      <c r="D908" s="218">
        <f t="shared" si="1940"/>
        <v>892</v>
      </c>
      <c r="E908" s="504">
        <f t="shared" si="2135"/>
        <v>10</v>
      </c>
      <c r="F908" s="505"/>
      <c r="G908" s="504">
        <f t="shared" si="2136"/>
        <v>0</v>
      </c>
      <c r="H908" s="505"/>
      <c r="I908" s="502"/>
      <c r="J908" s="503"/>
      <c r="K908" s="171"/>
      <c r="L908" s="171"/>
      <c r="M908" s="171"/>
      <c r="N908" s="168">
        <v>10</v>
      </c>
      <c r="O908" s="168"/>
      <c r="P908" s="171"/>
      <c r="Q908" s="171"/>
      <c r="R908" s="171"/>
      <c r="S908" s="171"/>
      <c r="T908" s="171"/>
      <c r="U908" s="171"/>
      <c r="V908" s="165" t="str">
        <f t="shared" si="2133"/>
        <v>MC0315-22</v>
      </c>
      <c r="W908" s="432" t="str">
        <f t="shared" si="2134"/>
        <v xml:space="preserve">Онгоц нисдэг тэрэгний хөдөлгүүрийн механик </v>
      </c>
      <c r="X908" s="432"/>
      <c r="Y908" s="432"/>
      <c r="Z908" s="184">
        <f t="shared" si="1939"/>
        <v>892</v>
      </c>
      <c r="AA908" s="171"/>
      <c r="AB908" s="171"/>
      <c r="AC908" s="45">
        <f t="shared" si="2137"/>
        <v>10</v>
      </c>
      <c r="AD908" s="45">
        <f t="shared" si="2138"/>
        <v>0</v>
      </c>
      <c r="AE908" s="171"/>
      <c r="AF908" s="171"/>
      <c r="AG908" s="171">
        <v>10</v>
      </c>
      <c r="AH908" s="171"/>
      <c r="AI908" s="171"/>
      <c r="AJ908" s="171"/>
      <c r="AK908" s="86">
        <f t="shared" si="2139"/>
        <v>0</v>
      </c>
      <c r="AL908" s="86">
        <f t="shared" si="2140"/>
        <v>0</v>
      </c>
      <c r="AM908" s="42"/>
      <c r="AN908" s="42"/>
      <c r="AO908" s="42"/>
      <c r="AP908" s="258"/>
    </row>
    <row r="909" spans="1:42" s="92" customFormat="1">
      <c r="A909" s="107" t="s">
        <v>512</v>
      </c>
      <c r="B909" s="506" t="s">
        <v>513</v>
      </c>
      <c r="C909" s="507"/>
      <c r="D909" s="218">
        <f t="shared" si="1940"/>
        <v>893</v>
      </c>
      <c r="E909" s="504">
        <f t="shared" si="2135"/>
        <v>10</v>
      </c>
      <c r="F909" s="505"/>
      <c r="G909" s="504">
        <f t="shared" si="2136"/>
        <v>0</v>
      </c>
      <c r="H909" s="505"/>
      <c r="I909" s="502"/>
      <c r="J909" s="503"/>
      <c r="K909" s="171"/>
      <c r="L909" s="171"/>
      <c r="M909" s="171"/>
      <c r="N909" s="168">
        <v>10</v>
      </c>
      <c r="O909" s="168"/>
      <c r="P909" s="171"/>
      <c r="Q909" s="171"/>
      <c r="R909" s="171"/>
      <c r="S909" s="171"/>
      <c r="T909" s="171"/>
      <c r="U909" s="171"/>
      <c r="V909" s="165" t="str">
        <f t="shared" si="2133"/>
        <v>MC0310-48</v>
      </c>
      <c r="W909" s="432" t="str">
        <f t="shared" si="2134"/>
        <v>ЗУ-23-ын бууны наводчик</v>
      </c>
      <c r="X909" s="432"/>
      <c r="Y909" s="432"/>
      <c r="Z909" s="184">
        <f t="shared" si="1939"/>
        <v>893</v>
      </c>
      <c r="AA909" s="171"/>
      <c r="AB909" s="171"/>
      <c r="AC909" s="45">
        <f t="shared" si="2137"/>
        <v>10</v>
      </c>
      <c r="AD909" s="45">
        <f t="shared" si="2138"/>
        <v>0</v>
      </c>
      <c r="AE909" s="171"/>
      <c r="AF909" s="171"/>
      <c r="AG909" s="171">
        <v>10</v>
      </c>
      <c r="AH909" s="171"/>
      <c r="AI909" s="171"/>
      <c r="AJ909" s="171"/>
      <c r="AK909" s="86">
        <f t="shared" si="2139"/>
        <v>0</v>
      </c>
      <c r="AL909" s="86">
        <f t="shared" si="2140"/>
        <v>0</v>
      </c>
      <c r="AM909" s="42"/>
      <c r="AN909" s="42"/>
      <c r="AO909" s="42"/>
      <c r="AP909" s="258"/>
    </row>
    <row r="910" spans="1:42" s="92" customFormat="1">
      <c r="A910" s="107" t="s">
        <v>514</v>
      </c>
      <c r="B910" s="506" t="s">
        <v>515</v>
      </c>
      <c r="C910" s="507"/>
      <c r="D910" s="218">
        <f t="shared" si="1940"/>
        <v>894</v>
      </c>
      <c r="E910" s="504">
        <f t="shared" si="2135"/>
        <v>10</v>
      </c>
      <c r="F910" s="505"/>
      <c r="G910" s="504">
        <f t="shared" si="2136"/>
        <v>0</v>
      </c>
      <c r="H910" s="505"/>
      <c r="I910" s="502"/>
      <c r="J910" s="503"/>
      <c r="K910" s="171"/>
      <c r="L910" s="171"/>
      <c r="M910" s="171"/>
      <c r="N910" s="168">
        <v>10</v>
      </c>
      <c r="O910" s="168"/>
      <c r="P910" s="171"/>
      <c r="Q910" s="171"/>
      <c r="R910" s="171"/>
      <c r="S910" s="171"/>
      <c r="T910" s="171"/>
      <c r="U910" s="171"/>
      <c r="V910" s="165" t="str">
        <f t="shared" si="2133"/>
        <v>MC0315-11</v>
      </c>
      <c r="W910" s="432" t="str">
        <f t="shared" si="2134"/>
        <v>Артиллерийн тагнуулчин, гал засварлагч</v>
      </c>
      <c r="X910" s="432"/>
      <c r="Y910" s="432"/>
      <c r="Z910" s="184">
        <f t="shared" si="1939"/>
        <v>894</v>
      </c>
      <c r="AA910" s="171"/>
      <c r="AB910" s="171"/>
      <c r="AC910" s="45">
        <f t="shared" si="2137"/>
        <v>10</v>
      </c>
      <c r="AD910" s="45">
        <f t="shared" si="2138"/>
        <v>0</v>
      </c>
      <c r="AE910" s="171"/>
      <c r="AF910" s="171"/>
      <c r="AG910" s="171">
        <v>10</v>
      </c>
      <c r="AH910" s="171"/>
      <c r="AI910" s="171"/>
      <c r="AJ910" s="171"/>
      <c r="AK910" s="86">
        <f t="shared" si="2139"/>
        <v>0</v>
      </c>
      <c r="AL910" s="86">
        <f t="shared" si="2140"/>
        <v>0</v>
      </c>
      <c r="AM910" s="42"/>
      <c r="AN910" s="42"/>
      <c r="AO910" s="42"/>
      <c r="AP910" s="258"/>
    </row>
    <row r="911" spans="1:42" s="92" customFormat="1">
      <c r="A911" s="107" t="s">
        <v>516</v>
      </c>
      <c r="B911" s="506" t="s">
        <v>517</v>
      </c>
      <c r="C911" s="507"/>
      <c r="D911" s="218">
        <f t="shared" si="1940"/>
        <v>895</v>
      </c>
      <c r="E911" s="504">
        <f t="shared" si="2135"/>
        <v>5</v>
      </c>
      <c r="F911" s="505"/>
      <c r="G911" s="504">
        <f t="shared" si="2136"/>
        <v>0</v>
      </c>
      <c r="H911" s="505"/>
      <c r="I911" s="502"/>
      <c r="J911" s="503"/>
      <c r="K911" s="171"/>
      <c r="L911" s="171"/>
      <c r="M911" s="171"/>
      <c r="N911" s="168">
        <v>5</v>
      </c>
      <c r="O911" s="168"/>
      <c r="P911" s="171"/>
      <c r="Q911" s="171"/>
      <c r="R911" s="171"/>
      <c r="S911" s="171"/>
      <c r="T911" s="171"/>
      <c r="U911" s="171"/>
      <c r="V911" s="165" t="str">
        <f t="shared" si="2133"/>
        <v>MC0210-42</v>
      </c>
      <c r="W911" s="432" t="str">
        <f t="shared" si="2134"/>
        <v>Автын хөдөлгүүрйн засварчин</v>
      </c>
      <c r="X911" s="432"/>
      <c r="Y911" s="432"/>
      <c r="Z911" s="184">
        <f t="shared" si="1939"/>
        <v>895</v>
      </c>
      <c r="AA911" s="171"/>
      <c r="AB911" s="171"/>
      <c r="AC911" s="45">
        <f t="shared" si="2137"/>
        <v>5</v>
      </c>
      <c r="AD911" s="45">
        <f t="shared" si="2138"/>
        <v>0</v>
      </c>
      <c r="AE911" s="171"/>
      <c r="AF911" s="171"/>
      <c r="AG911" s="171">
        <v>5</v>
      </c>
      <c r="AH911" s="171"/>
      <c r="AI911" s="171"/>
      <c r="AJ911" s="171"/>
      <c r="AK911" s="86">
        <f t="shared" si="2139"/>
        <v>0</v>
      </c>
      <c r="AL911" s="86">
        <f t="shared" si="2140"/>
        <v>0</v>
      </c>
      <c r="AM911" s="42"/>
      <c r="AN911" s="42"/>
      <c r="AO911" s="42"/>
      <c r="AP911" s="258"/>
    </row>
    <row r="912" spans="1:42" s="92" customFormat="1">
      <c r="A912" s="107" t="s">
        <v>518</v>
      </c>
      <c r="B912" s="506" t="s">
        <v>519</v>
      </c>
      <c r="C912" s="507"/>
      <c r="D912" s="218">
        <f t="shared" si="1940"/>
        <v>896</v>
      </c>
      <c r="E912" s="504">
        <f t="shared" si="2135"/>
        <v>5</v>
      </c>
      <c r="F912" s="505"/>
      <c r="G912" s="504">
        <f t="shared" si="2136"/>
        <v>0</v>
      </c>
      <c r="H912" s="505"/>
      <c r="I912" s="502"/>
      <c r="J912" s="503"/>
      <c r="K912" s="171"/>
      <c r="L912" s="171"/>
      <c r="M912" s="171"/>
      <c r="N912" s="168">
        <v>5</v>
      </c>
      <c r="O912" s="168"/>
      <c r="P912" s="171"/>
      <c r="Q912" s="171"/>
      <c r="R912" s="171"/>
      <c r="S912" s="171"/>
      <c r="T912" s="171"/>
      <c r="U912" s="171"/>
      <c r="V912" s="165" t="str">
        <f t="shared" si="2133"/>
        <v>MC0310-27</v>
      </c>
      <c r="W912" s="432" t="str">
        <f t="shared" si="2134"/>
        <v>Автотехникийн цахилгаанчин</v>
      </c>
      <c r="X912" s="432"/>
      <c r="Y912" s="432"/>
      <c r="Z912" s="184">
        <f t="shared" si="1939"/>
        <v>896</v>
      </c>
      <c r="AA912" s="171"/>
      <c r="AB912" s="171"/>
      <c r="AC912" s="45">
        <f t="shared" si="2137"/>
        <v>5</v>
      </c>
      <c r="AD912" s="45">
        <f t="shared" si="2138"/>
        <v>0</v>
      </c>
      <c r="AE912" s="171"/>
      <c r="AF912" s="171"/>
      <c r="AG912" s="171">
        <v>5</v>
      </c>
      <c r="AH912" s="171"/>
      <c r="AI912" s="171"/>
      <c r="AJ912" s="171"/>
      <c r="AK912" s="86">
        <f t="shared" si="2139"/>
        <v>0</v>
      </c>
      <c r="AL912" s="86">
        <f t="shared" si="2140"/>
        <v>0</v>
      </c>
      <c r="AM912" s="42"/>
      <c r="AN912" s="42"/>
      <c r="AO912" s="42"/>
      <c r="AP912" s="258"/>
    </row>
    <row r="913" spans="1:42" s="92" customFormat="1">
      <c r="A913" s="107" t="s">
        <v>520</v>
      </c>
      <c r="B913" s="511" t="s">
        <v>521</v>
      </c>
      <c r="C913" s="512"/>
      <c r="D913" s="218">
        <f t="shared" si="1940"/>
        <v>897</v>
      </c>
      <c r="E913" s="504">
        <f t="shared" si="2135"/>
        <v>5</v>
      </c>
      <c r="F913" s="505"/>
      <c r="G913" s="504">
        <f t="shared" si="2136"/>
        <v>0</v>
      </c>
      <c r="H913" s="505"/>
      <c r="I913" s="502"/>
      <c r="J913" s="503"/>
      <c r="K913" s="171"/>
      <c r="L913" s="171"/>
      <c r="M913" s="171"/>
      <c r="N913" s="168">
        <v>5</v>
      </c>
      <c r="O913" s="168"/>
      <c r="P913" s="171"/>
      <c r="Q913" s="171"/>
      <c r="R913" s="171"/>
      <c r="S913" s="171"/>
      <c r="T913" s="171"/>
      <c r="U913" s="171"/>
      <c r="V913" s="165" t="str">
        <f t="shared" si="2133"/>
        <v>MC0310-24</v>
      </c>
      <c r="W913" s="432" t="str">
        <f t="shared" si="2134"/>
        <v>Сапёрчин тэсэлгээчин</v>
      </c>
      <c r="X913" s="432"/>
      <c r="Y913" s="432"/>
      <c r="Z913" s="184">
        <f t="shared" si="1939"/>
        <v>897</v>
      </c>
      <c r="AA913" s="171"/>
      <c r="AB913" s="171"/>
      <c r="AC913" s="45">
        <f t="shared" si="2137"/>
        <v>5</v>
      </c>
      <c r="AD913" s="45">
        <f t="shared" si="2138"/>
        <v>0</v>
      </c>
      <c r="AE913" s="171"/>
      <c r="AF913" s="171"/>
      <c r="AG913" s="171">
        <v>5</v>
      </c>
      <c r="AH913" s="171"/>
      <c r="AI913" s="171"/>
      <c r="AJ913" s="171"/>
      <c r="AK913" s="86">
        <f t="shared" si="2139"/>
        <v>0</v>
      </c>
      <c r="AL913" s="86">
        <f t="shared" si="2140"/>
        <v>0</v>
      </c>
      <c r="AM913" s="42"/>
      <c r="AN913" s="42"/>
      <c r="AO913" s="42"/>
      <c r="AP913" s="258"/>
    </row>
    <row r="914" spans="1:42" s="88" customFormat="1" ht="14.25" customHeight="1">
      <c r="A914" s="212" t="s">
        <v>235</v>
      </c>
      <c r="B914" s="513" t="s">
        <v>611</v>
      </c>
      <c r="C914" s="514"/>
      <c r="D914" s="218">
        <f t="shared" si="1940"/>
        <v>898</v>
      </c>
      <c r="E914" s="504">
        <f t="shared" si="2135"/>
        <v>45</v>
      </c>
      <c r="F914" s="505"/>
      <c r="G914" s="504">
        <f t="shared" si="2136"/>
        <v>7</v>
      </c>
      <c r="H914" s="505"/>
      <c r="I914" s="502">
        <v>17</v>
      </c>
      <c r="J914" s="503"/>
      <c r="K914" s="168">
        <v>2</v>
      </c>
      <c r="L914" s="168"/>
      <c r="M914" s="168"/>
      <c r="N914" s="168"/>
      <c r="O914" s="168"/>
      <c r="P914" s="168">
        <v>28</v>
      </c>
      <c r="Q914" s="168">
        <v>5</v>
      </c>
      <c r="R914" s="168"/>
      <c r="S914" s="168"/>
      <c r="T914" s="168"/>
      <c r="U914" s="168"/>
      <c r="V914" s="165" t="str">
        <f t="shared" si="2133"/>
        <v>AM2652-23</v>
      </c>
      <c r="W914" s="432" t="str">
        <f t="shared" si="2134"/>
        <v xml:space="preserve">Үлээвэр, цохивор найрал хөгжмийн хөгжимчин </v>
      </c>
      <c r="X914" s="432"/>
      <c r="Y914" s="432"/>
      <c r="Z914" s="184">
        <f t="shared" ref="Z914:Z925" si="2141">+D914</f>
        <v>898</v>
      </c>
      <c r="AA914" s="168"/>
      <c r="AB914" s="168"/>
      <c r="AC914" s="45">
        <f t="shared" si="2137"/>
        <v>17</v>
      </c>
      <c r="AD914" s="45">
        <f t="shared" si="2138"/>
        <v>2</v>
      </c>
      <c r="AE914" s="168">
        <v>17</v>
      </c>
      <c r="AF914" s="168">
        <v>2</v>
      </c>
      <c r="AG914" s="168"/>
      <c r="AH914" s="168"/>
      <c r="AI914" s="168"/>
      <c r="AJ914" s="168"/>
      <c r="AK914" s="86">
        <f t="shared" si="2139"/>
        <v>28</v>
      </c>
      <c r="AL914" s="86">
        <f t="shared" si="2140"/>
        <v>5</v>
      </c>
      <c r="AM914" s="42">
        <v>28</v>
      </c>
      <c r="AN914" s="42">
        <v>5</v>
      </c>
      <c r="AO914" s="42"/>
      <c r="AP914" s="258"/>
    </row>
    <row r="915" spans="1:42" s="87" customFormat="1" ht="27" customHeight="1">
      <c r="A915" s="565" t="s">
        <v>596</v>
      </c>
      <c r="B915" s="565"/>
      <c r="C915" s="565"/>
      <c r="D915" s="250">
        <f t="shared" ref="D915:D925" si="2142">+D914+1</f>
        <v>899</v>
      </c>
      <c r="E915" s="530">
        <f>SUM(E916:F925)</f>
        <v>421</v>
      </c>
      <c r="F915" s="531"/>
      <c r="G915" s="530">
        <f t="shared" ref="G915" si="2143">SUM(G916:H925)</f>
        <v>95</v>
      </c>
      <c r="H915" s="531"/>
      <c r="I915" s="530">
        <f t="shared" ref="I915" si="2144">SUM(I916:J925)</f>
        <v>0</v>
      </c>
      <c r="J915" s="531"/>
      <c r="K915" s="170">
        <f>SUM(K916:K925)</f>
        <v>0</v>
      </c>
      <c r="L915" s="170">
        <f t="shared" ref="L915:U915" si="2145">SUM(L916:L925)</f>
        <v>0</v>
      </c>
      <c r="M915" s="170">
        <f t="shared" si="2145"/>
        <v>0</v>
      </c>
      <c r="N915" s="170">
        <f t="shared" si="2145"/>
        <v>285</v>
      </c>
      <c r="O915" s="170">
        <f t="shared" si="2145"/>
        <v>78</v>
      </c>
      <c r="P915" s="170">
        <f t="shared" si="2145"/>
        <v>0</v>
      </c>
      <c r="Q915" s="170">
        <f t="shared" si="2145"/>
        <v>0</v>
      </c>
      <c r="R915" s="170">
        <f t="shared" si="2145"/>
        <v>136</v>
      </c>
      <c r="S915" s="170">
        <f t="shared" si="2145"/>
        <v>17</v>
      </c>
      <c r="T915" s="170">
        <f t="shared" si="2145"/>
        <v>0</v>
      </c>
      <c r="U915" s="170">
        <f t="shared" si="2145"/>
        <v>0</v>
      </c>
      <c r="V915" s="535" t="str">
        <f t="shared" si="1236"/>
        <v>75.ШШГЕГ-ын харьяа "Амгалан" МСҮТ</v>
      </c>
      <c r="W915" s="536"/>
      <c r="X915" s="536"/>
      <c r="Y915" s="537"/>
      <c r="Z915" s="256">
        <f t="shared" si="2141"/>
        <v>899</v>
      </c>
      <c r="AA915" s="170">
        <f t="shared" ref="AA915" si="2146">SUM(AA916:AA925)</f>
        <v>0</v>
      </c>
      <c r="AB915" s="170">
        <f t="shared" ref="AB915" si="2147">SUM(AB916:AB925)</f>
        <v>0</v>
      </c>
      <c r="AC915" s="170">
        <f t="shared" ref="AC915" si="2148">SUM(AC916:AC925)</f>
        <v>86</v>
      </c>
      <c r="AD915" s="170">
        <f t="shared" ref="AD915" si="2149">SUM(AD916:AD925)</f>
        <v>0</v>
      </c>
      <c r="AE915" s="170">
        <f t="shared" ref="AE915" si="2150">SUM(AE916:AE925)</f>
        <v>0</v>
      </c>
      <c r="AF915" s="170">
        <f t="shared" ref="AF915" si="2151">SUM(AF916:AF925)</f>
        <v>0</v>
      </c>
      <c r="AG915" s="170">
        <f t="shared" ref="AG915" si="2152">SUM(AG916:AG925)</f>
        <v>58</v>
      </c>
      <c r="AH915" s="170">
        <f t="shared" ref="AH915" si="2153">SUM(AH916:AH925)</f>
        <v>0</v>
      </c>
      <c r="AI915" s="170">
        <f t="shared" ref="AI915" si="2154">SUM(AI916:AI925)</f>
        <v>28</v>
      </c>
      <c r="AJ915" s="170">
        <f t="shared" ref="AJ915" si="2155">SUM(AJ916:AJ925)</f>
        <v>0</v>
      </c>
      <c r="AK915" s="170">
        <f t="shared" ref="AK915" si="2156">SUM(AK916:AK925)</f>
        <v>0</v>
      </c>
      <c r="AL915" s="170">
        <f t="shared" ref="AL915" si="2157">SUM(AL916:AL925)</f>
        <v>0</v>
      </c>
      <c r="AM915" s="170">
        <f t="shared" ref="AM915" si="2158">SUM(AM916:AM925)</f>
        <v>0</v>
      </c>
      <c r="AN915" s="170">
        <f t="shared" ref="AN915" si="2159">SUM(AN916:AN925)</f>
        <v>0</v>
      </c>
      <c r="AO915" s="170">
        <f t="shared" ref="AO915" si="2160">SUM(AO916:AO925)</f>
        <v>0</v>
      </c>
      <c r="AP915" s="211">
        <f t="shared" ref="AP915" si="2161">SUM(AP916:AP925)</f>
        <v>0</v>
      </c>
    </row>
    <row r="916" spans="1:42">
      <c r="A916" s="196" t="s">
        <v>55</v>
      </c>
      <c r="B916" s="511" t="s">
        <v>175</v>
      </c>
      <c r="C916" s="512"/>
      <c r="D916" s="218">
        <f t="shared" si="2142"/>
        <v>900</v>
      </c>
      <c r="E916" s="504">
        <f t="shared" si="2096"/>
        <v>62</v>
      </c>
      <c r="F916" s="505"/>
      <c r="G916" s="504">
        <f t="shared" si="2097"/>
        <v>19</v>
      </c>
      <c r="H916" s="505"/>
      <c r="I916" s="555"/>
      <c r="J916" s="555"/>
      <c r="K916" s="132"/>
      <c r="L916" s="132"/>
      <c r="M916" s="132"/>
      <c r="N916" s="132">
        <v>52</v>
      </c>
      <c r="O916" s="132">
        <v>19</v>
      </c>
      <c r="P916" s="132"/>
      <c r="Q916" s="132"/>
      <c r="R916" s="132">
        <v>10</v>
      </c>
      <c r="S916" s="132"/>
      <c r="T916" s="132"/>
      <c r="U916" s="132"/>
      <c r="V916" s="94" t="str">
        <f>+A916</f>
        <v>CF7123-20</v>
      </c>
      <c r="W916" s="562" t="str">
        <f>+B916</f>
        <v>Барилгын засал-чимэглэлчин</v>
      </c>
      <c r="X916" s="563"/>
      <c r="Y916" s="564"/>
      <c r="Z916" s="184">
        <f t="shared" si="2141"/>
        <v>900</v>
      </c>
      <c r="AA916" s="94"/>
      <c r="AB916" s="94"/>
      <c r="AC916" s="45">
        <f t="shared" ref="AC916:AC917" si="2162">+AE916+AG916+AI916</f>
        <v>0</v>
      </c>
      <c r="AD916" s="45">
        <f t="shared" ref="AD916:AD917" si="2163">+AF916+AH916+AJ916</f>
        <v>0</v>
      </c>
      <c r="AE916" s="132"/>
      <c r="AF916" s="132"/>
      <c r="AG916" s="132"/>
      <c r="AH916" s="132"/>
      <c r="AI916" s="132"/>
      <c r="AJ916" s="132"/>
      <c r="AK916" s="86">
        <f t="shared" ref="AK916:AK920" si="2164">+AM916+AO916</f>
        <v>0</v>
      </c>
      <c r="AL916" s="86">
        <f t="shared" ref="AL916:AL920" si="2165">+AN916+AP916</f>
        <v>0</v>
      </c>
      <c r="AM916" s="94"/>
      <c r="AN916" s="94"/>
      <c r="AO916" s="94"/>
      <c r="AP916" s="266"/>
    </row>
    <row r="917" spans="1:42">
      <c r="A917" s="196" t="s">
        <v>58</v>
      </c>
      <c r="B917" s="511" t="s">
        <v>208</v>
      </c>
      <c r="C917" s="512"/>
      <c r="D917" s="218">
        <f t="shared" si="2142"/>
        <v>901</v>
      </c>
      <c r="E917" s="504">
        <f t="shared" si="2096"/>
        <v>33</v>
      </c>
      <c r="F917" s="505"/>
      <c r="G917" s="504">
        <f t="shared" si="2097"/>
        <v>20</v>
      </c>
      <c r="H917" s="505"/>
      <c r="I917" s="555"/>
      <c r="J917" s="555"/>
      <c r="K917" s="132"/>
      <c r="L917" s="132"/>
      <c r="M917" s="132"/>
      <c r="N917" s="132">
        <v>33</v>
      </c>
      <c r="O917" s="132">
        <v>20</v>
      </c>
      <c r="P917" s="132"/>
      <c r="Q917" s="132"/>
      <c r="R917" s="132"/>
      <c r="S917" s="132"/>
      <c r="T917" s="132"/>
      <c r="U917" s="132"/>
      <c r="V917" s="94" t="str">
        <f t="shared" ref="V917:V925" si="2166">+A917</f>
        <v>CF7112-19</v>
      </c>
      <c r="W917" s="562" t="str">
        <f t="shared" ref="W917:W925" si="2167">+B917</f>
        <v>Барилгын өрөг угсрагч</v>
      </c>
      <c r="X917" s="563"/>
      <c r="Y917" s="564"/>
      <c r="Z917" s="184">
        <f t="shared" si="2141"/>
        <v>901</v>
      </c>
      <c r="AA917" s="94"/>
      <c r="AB917" s="94"/>
      <c r="AC917" s="45">
        <f t="shared" si="2162"/>
        <v>0</v>
      </c>
      <c r="AD917" s="45">
        <f t="shared" si="2163"/>
        <v>0</v>
      </c>
      <c r="AE917" s="132"/>
      <c r="AF917" s="132"/>
      <c r="AG917" s="132"/>
      <c r="AH917" s="132"/>
      <c r="AI917" s="132"/>
      <c r="AJ917" s="132"/>
      <c r="AK917" s="86">
        <f t="shared" si="2164"/>
        <v>0</v>
      </c>
      <c r="AL917" s="86">
        <f t="shared" si="2165"/>
        <v>0</v>
      </c>
      <c r="AM917" s="94"/>
      <c r="AN917" s="94"/>
      <c r="AO917" s="94"/>
      <c r="AP917" s="266"/>
    </row>
    <row r="918" spans="1:42">
      <c r="A918" s="196" t="s">
        <v>188</v>
      </c>
      <c r="B918" s="511" t="s">
        <v>189</v>
      </c>
      <c r="C918" s="512"/>
      <c r="D918" s="218">
        <f t="shared" si="2142"/>
        <v>902</v>
      </c>
      <c r="E918" s="504">
        <f t="shared" ref="E918:E925" si="2168">+I918+L918+N918+P918+R918+T918+AA918</f>
        <v>52</v>
      </c>
      <c r="F918" s="505"/>
      <c r="G918" s="504">
        <f t="shared" ref="G918:G925" si="2169">+K918+M918+O918+Q918+S918+U918+AB918</f>
        <v>19</v>
      </c>
      <c r="H918" s="505"/>
      <c r="I918" s="555"/>
      <c r="J918" s="555"/>
      <c r="K918" s="132"/>
      <c r="L918" s="132"/>
      <c r="M918" s="132"/>
      <c r="N918" s="132">
        <v>39</v>
      </c>
      <c r="O918" s="132">
        <v>19</v>
      </c>
      <c r="P918" s="132"/>
      <c r="Q918" s="132"/>
      <c r="R918" s="132">
        <v>13</v>
      </c>
      <c r="S918" s="132"/>
      <c r="T918" s="132"/>
      <c r="U918" s="132"/>
      <c r="V918" s="94" t="str">
        <f t="shared" si="2166"/>
        <v>CF7411-12</v>
      </c>
      <c r="W918" s="562" t="str">
        <f t="shared" si="2167"/>
        <v>Барилгын цахилгаанчин</v>
      </c>
      <c r="X918" s="563"/>
      <c r="Y918" s="564"/>
      <c r="Z918" s="184">
        <f t="shared" si="2141"/>
        <v>902</v>
      </c>
      <c r="AA918" s="94"/>
      <c r="AB918" s="94"/>
      <c r="AC918" s="45">
        <f t="shared" ref="AC918:AC925" si="2170">+AE918+AG918+AI918</f>
        <v>0</v>
      </c>
      <c r="AD918" s="45">
        <f t="shared" ref="AD918:AD925" si="2171">+AF918+AH918+AJ918</f>
        <v>0</v>
      </c>
      <c r="AE918" s="132"/>
      <c r="AF918" s="132"/>
      <c r="AG918" s="132"/>
      <c r="AH918" s="132"/>
      <c r="AI918" s="132"/>
      <c r="AJ918" s="132"/>
      <c r="AK918" s="86">
        <f t="shared" si="2164"/>
        <v>0</v>
      </c>
      <c r="AL918" s="86">
        <f t="shared" si="2165"/>
        <v>0</v>
      </c>
      <c r="AM918" s="94"/>
      <c r="AN918" s="94"/>
      <c r="AO918" s="94"/>
      <c r="AP918" s="266"/>
    </row>
    <row r="919" spans="1:42">
      <c r="A919" s="212" t="s">
        <v>191</v>
      </c>
      <c r="B919" s="455" t="s">
        <v>59</v>
      </c>
      <c r="C919" s="456"/>
      <c r="D919" s="218">
        <f t="shared" si="2142"/>
        <v>903</v>
      </c>
      <c r="E919" s="504">
        <f t="shared" si="2168"/>
        <v>36</v>
      </c>
      <c r="F919" s="505"/>
      <c r="G919" s="504">
        <f t="shared" si="2169"/>
        <v>0</v>
      </c>
      <c r="H919" s="505"/>
      <c r="I919" s="555"/>
      <c r="J919" s="555"/>
      <c r="K919" s="132"/>
      <c r="L919" s="132"/>
      <c r="M919" s="132"/>
      <c r="N919" s="132">
        <v>20</v>
      </c>
      <c r="O919" s="132"/>
      <c r="P919" s="132"/>
      <c r="Q919" s="132"/>
      <c r="R919" s="132">
        <v>16</v>
      </c>
      <c r="S919" s="132"/>
      <c r="T919" s="132"/>
      <c r="U919" s="132"/>
      <c r="V919" s="94" t="str">
        <f t="shared" si="2166"/>
        <v>CF7114-20</v>
      </c>
      <c r="W919" s="562" t="str">
        <f t="shared" si="2167"/>
        <v>Бетон арматурчин</v>
      </c>
      <c r="X919" s="563"/>
      <c r="Y919" s="564"/>
      <c r="Z919" s="184">
        <f t="shared" si="2141"/>
        <v>903</v>
      </c>
      <c r="AA919" s="94"/>
      <c r="AB919" s="94"/>
      <c r="AC919" s="45">
        <f t="shared" si="2170"/>
        <v>0</v>
      </c>
      <c r="AD919" s="45">
        <f t="shared" si="2171"/>
        <v>0</v>
      </c>
      <c r="AE919" s="132"/>
      <c r="AF919" s="132"/>
      <c r="AG919" s="132"/>
      <c r="AH919" s="132"/>
      <c r="AI919" s="132"/>
      <c r="AJ919" s="132"/>
      <c r="AK919" s="86">
        <f t="shared" si="2164"/>
        <v>0</v>
      </c>
      <c r="AL919" s="86">
        <f t="shared" si="2165"/>
        <v>0</v>
      </c>
      <c r="AM919" s="94"/>
      <c r="AN919" s="94"/>
      <c r="AO919" s="94"/>
      <c r="AP919" s="266"/>
    </row>
    <row r="920" spans="1:42">
      <c r="A920" s="113" t="s">
        <v>183</v>
      </c>
      <c r="B920" s="421" t="s">
        <v>219</v>
      </c>
      <c r="C920" s="421"/>
      <c r="D920" s="218">
        <f t="shared" si="2142"/>
        <v>904</v>
      </c>
      <c r="E920" s="504">
        <f t="shared" si="2168"/>
        <v>38</v>
      </c>
      <c r="F920" s="505"/>
      <c r="G920" s="504">
        <f t="shared" si="2169"/>
        <v>0</v>
      </c>
      <c r="H920" s="505"/>
      <c r="I920" s="555"/>
      <c r="J920" s="555"/>
      <c r="K920" s="132"/>
      <c r="L920" s="132"/>
      <c r="M920" s="132"/>
      <c r="N920" s="132">
        <v>38</v>
      </c>
      <c r="O920" s="132"/>
      <c r="P920" s="132"/>
      <c r="Q920" s="132"/>
      <c r="R920" s="132"/>
      <c r="S920" s="132"/>
      <c r="T920" s="132"/>
      <c r="U920" s="132"/>
      <c r="V920" s="94" t="str">
        <f t="shared" si="2166"/>
        <v>CF7115-22</v>
      </c>
      <c r="W920" s="562" t="str">
        <f t="shared" si="2167"/>
        <v>Барилгын мужаан</v>
      </c>
      <c r="X920" s="563"/>
      <c r="Y920" s="564"/>
      <c r="Z920" s="184">
        <f t="shared" si="2141"/>
        <v>904</v>
      </c>
      <c r="AA920" s="94"/>
      <c r="AB920" s="94"/>
      <c r="AC920" s="45">
        <f t="shared" si="2170"/>
        <v>38</v>
      </c>
      <c r="AD920" s="45">
        <f t="shared" si="2171"/>
        <v>0</v>
      </c>
      <c r="AE920" s="132"/>
      <c r="AF920" s="132"/>
      <c r="AG920" s="132">
        <v>38</v>
      </c>
      <c r="AH920" s="132"/>
      <c r="AI920" s="132"/>
      <c r="AJ920" s="132"/>
      <c r="AK920" s="86">
        <f t="shared" si="2164"/>
        <v>0</v>
      </c>
      <c r="AL920" s="86">
        <f t="shared" si="2165"/>
        <v>0</v>
      </c>
      <c r="AM920" s="94"/>
      <c r="AN920" s="94"/>
      <c r="AO920" s="94"/>
      <c r="AP920" s="266"/>
    </row>
    <row r="921" spans="1:42">
      <c r="A921" s="212" t="s">
        <v>176</v>
      </c>
      <c r="B921" s="513" t="s">
        <v>173</v>
      </c>
      <c r="C921" s="514"/>
      <c r="D921" s="218">
        <f t="shared" si="2142"/>
        <v>905</v>
      </c>
      <c r="E921" s="504">
        <f t="shared" si="2168"/>
        <v>32</v>
      </c>
      <c r="F921" s="505"/>
      <c r="G921" s="504">
        <f t="shared" si="2169"/>
        <v>0</v>
      </c>
      <c r="H921" s="505"/>
      <c r="I921" s="555"/>
      <c r="J921" s="555"/>
      <c r="K921" s="132"/>
      <c r="L921" s="132"/>
      <c r="M921" s="132"/>
      <c r="N921" s="132">
        <v>20</v>
      </c>
      <c r="O921" s="132"/>
      <c r="P921" s="132"/>
      <c r="Q921" s="132"/>
      <c r="R921" s="132">
        <v>12</v>
      </c>
      <c r="S921" s="132"/>
      <c r="T921" s="132"/>
      <c r="U921" s="132"/>
      <c r="V921" s="94" t="str">
        <f t="shared" si="2166"/>
        <v>CF7126-36</v>
      </c>
      <c r="W921" s="562" t="str">
        <f t="shared" si="2167"/>
        <v>Барилгын сантехникч</v>
      </c>
      <c r="X921" s="563"/>
      <c r="Y921" s="564"/>
      <c r="Z921" s="184">
        <f t="shared" si="2141"/>
        <v>905</v>
      </c>
      <c r="AA921" s="94"/>
      <c r="AB921" s="94"/>
      <c r="AC921" s="45">
        <f t="shared" si="2170"/>
        <v>0</v>
      </c>
      <c r="AD921" s="45">
        <f t="shared" si="2171"/>
        <v>0</v>
      </c>
      <c r="AE921" s="132"/>
      <c r="AF921" s="132"/>
      <c r="AG921" s="132"/>
      <c r="AH921" s="132"/>
      <c r="AI921" s="132"/>
      <c r="AJ921" s="132"/>
      <c r="AK921" s="86">
        <f t="shared" ref="AK921:AK925" si="2172">+AM921+AO921</f>
        <v>0</v>
      </c>
      <c r="AL921" s="86">
        <f t="shared" ref="AL921:AL925" si="2173">+AN921+AP921</f>
        <v>0</v>
      </c>
      <c r="AM921" s="94"/>
      <c r="AN921" s="94"/>
      <c r="AO921" s="94"/>
      <c r="AP921" s="266"/>
    </row>
    <row r="922" spans="1:42">
      <c r="A922" s="196" t="s">
        <v>163</v>
      </c>
      <c r="B922" s="511" t="s">
        <v>53</v>
      </c>
      <c r="C922" s="512"/>
      <c r="D922" s="218">
        <f t="shared" si="2142"/>
        <v>906</v>
      </c>
      <c r="E922" s="504">
        <f t="shared" si="2168"/>
        <v>68</v>
      </c>
      <c r="F922" s="505"/>
      <c r="G922" s="504">
        <f t="shared" si="2169"/>
        <v>17</v>
      </c>
      <c r="H922" s="505"/>
      <c r="I922" s="555"/>
      <c r="J922" s="555"/>
      <c r="K922" s="132"/>
      <c r="L922" s="132"/>
      <c r="M922" s="132"/>
      <c r="N922" s="132">
        <v>51</v>
      </c>
      <c r="O922" s="132"/>
      <c r="P922" s="132"/>
      <c r="Q922" s="132"/>
      <c r="R922" s="132">
        <v>17</v>
      </c>
      <c r="S922" s="132">
        <v>17</v>
      </c>
      <c r="T922" s="132"/>
      <c r="U922" s="132"/>
      <c r="V922" s="94" t="str">
        <f t="shared" si="2166"/>
        <v>IM7212-14</v>
      </c>
      <c r="W922" s="562" t="str">
        <f t="shared" si="2167"/>
        <v>Гагнуурчин</v>
      </c>
      <c r="X922" s="563"/>
      <c r="Y922" s="564"/>
      <c r="Z922" s="184">
        <f t="shared" si="2141"/>
        <v>906</v>
      </c>
      <c r="AA922" s="94"/>
      <c r="AB922" s="94"/>
      <c r="AC922" s="45">
        <f t="shared" si="2170"/>
        <v>20</v>
      </c>
      <c r="AD922" s="45">
        <f t="shared" si="2171"/>
        <v>0</v>
      </c>
      <c r="AE922" s="132"/>
      <c r="AF922" s="132"/>
      <c r="AG922" s="132">
        <v>20</v>
      </c>
      <c r="AH922" s="132"/>
      <c r="AI922" s="132"/>
      <c r="AJ922" s="132"/>
      <c r="AK922" s="86">
        <f t="shared" si="2172"/>
        <v>0</v>
      </c>
      <c r="AL922" s="86">
        <f t="shared" si="2173"/>
        <v>0</v>
      </c>
      <c r="AM922" s="94"/>
      <c r="AN922" s="94"/>
      <c r="AO922" s="94"/>
      <c r="AP922" s="266"/>
    </row>
    <row r="923" spans="1:42">
      <c r="A923" s="196" t="s">
        <v>185</v>
      </c>
      <c r="B923" s="511" t="s">
        <v>51</v>
      </c>
      <c r="C923" s="512"/>
      <c r="D923" s="218">
        <f t="shared" si="2142"/>
        <v>907</v>
      </c>
      <c r="E923" s="504">
        <f t="shared" si="2168"/>
        <v>47</v>
      </c>
      <c r="F923" s="505"/>
      <c r="G923" s="504">
        <f t="shared" si="2169"/>
        <v>20</v>
      </c>
      <c r="H923" s="505"/>
      <c r="I923" s="555"/>
      <c r="J923" s="555"/>
      <c r="K923" s="132"/>
      <c r="L923" s="132"/>
      <c r="M923" s="132"/>
      <c r="N923" s="132">
        <v>32</v>
      </c>
      <c r="O923" s="132">
        <v>20</v>
      </c>
      <c r="P923" s="132"/>
      <c r="Q923" s="132"/>
      <c r="R923" s="132">
        <v>15</v>
      </c>
      <c r="S923" s="132"/>
      <c r="T923" s="132"/>
      <c r="U923" s="132"/>
      <c r="V923" s="94" t="str">
        <f t="shared" si="2166"/>
        <v>IF5120-11</v>
      </c>
      <c r="W923" s="562" t="str">
        <f t="shared" si="2167"/>
        <v>Тогооч</v>
      </c>
      <c r="X923" s="563"/>
      <c r="Y923" s="564"/>
      <c r="Z923" s="184">
        <f t="shared" si="2141"/>
        <v>907</v>
      </c>
      <c r="AA923" s="94"/>
      <c r="AB923" s="94"/>
      <c r="AC923" s="45">
        <f t="shared" si="2170"/>
        <v>0</v>
      </c>
      <c r="AD923" s="45">
        <f t="shared" si="2171"/>
        <v>0</v>
      </c>
      <c r="AE923" s="132"/>
      <c r="AF923" s="132"/>
      <c r="AG923" s="132"/>
      <c r="AH923" s="132"/>
      <c r="AI923" s="132"/>
      <c r="AJ923" s="132"/>
      <c r="AK923" s="86">
        <f t="shared" si="2172"/>
        <v>0</v>
      </c>
      <c r="AL923" s="86">
        <f t="shared" si="2173"/>
        <v>0</v>
      </c>
      <c r="AM923" s="94"/>
      <c r="AN923" s="94"/>
      <c r="AO923" s="94"/>
      <c r="AP923" s="266"/>
    </row>
    <row r="924" spans="1:42" ht="12.75" customHeight="1">
      <c r="A924" s="196" t="s">
        <v>54</v>
      </c>
      <c r="B924" s="511" t="s">
        <v>50</v>
      </c>
      <c r="C924" s="512"/>
      <c r="D924" s="218">
        <f t="shared" si="2142"/>
        <v>908</v>
      </c>
      <c r="E924" s="504">
        <f t="shared" si="2168"/>
        <v>38</v>
      </c>
      <c r="F924" s="505"/>
      <c r="G924" s="504">
        <f t="shared" si="2169"/>
        <v>0</v>
      </c>
      <c r="H924" s="505"/>
      <c r="I924" s="555"/>
      <c r="J924" s="555"/>
      <c r="K924" s="132"/>
      <c r="L924" s="132"/>
      <c r="M924" s="132"/>
      <c r="N924" s="132"/>
      <c r="O924" s="132"/>
      <c r="P924" s="132"/>
      <c r="Q924" s="132"/>
      <c r="R924" s="132">
        <v>38</v>
      </c>
      <c r="S924" s="132"/>
      <c r="T924" s="132"/>
      <c r="U924" s="132"/>
      <c r="V924" s="94" t="str">
        <f t="shared" si="2166"/>
        <v>IE7533-28</v>
      </c>
      <c r="W924" s="562" t="str">
        <f t="shared" si="2167"/>
        <v>Оёмол бүтээгдэхүүний оёдолчин</v>
      </c>
      <c r="X924" s="563"/>
      <c r="Y924" s="564"/>
      <c r="Z924" s="184">
        <f t="shared" si="2141"/>
        <v>908</v>
      </c>
      <c r="AA924" s="94"/>
      <c r="AB924" s="94"/>
      <c r="AC924" s="45">
        <f t="shared" si="2170"/>
        <v>28</v>
      </c>
      <c r="AD924" s="45">
        <f t="shared" si="2171"/>
        <v>0</v>
      </c>
      <c r="AE924" s="132"/>
      <c r="AF924" s="132"/>
      <c r="AG924" s="132"/>
      <c r="AH924" s="132"/>
      <c r="AI924" s="132">
        <v>28</v>
      </c>
      <c r="AJ924" s="132"/>
      <c r="AK924" s="86">
        <f t="shared" si="2172"/>
        <v>0</v>
      </c>
      <c r="AL924" s="86">
        <f t="shared" si="2173"/>
        <v>0</v>
      </c>
      <c r="AM924" s="94"/>
      <c r="AN924" s="94"/>
      <c r="AO924" s="94"/>
      <c r="AP924" s="266"/>
    </row>
    <row r="925" spans="1:42">
      <c r="A925" s="113" t="s">
        <v>240</v>
      </c>
      <c r="B925" s="421" t="s">
        <v>241</v>
      </c>
      <c r="C925" s="421"/>
      <c r="D925" s="218">
        <f t="shared" si="2142"/>
        <v>909</v>
      </c>
      <c r="E925" s="504">
        <f t="shared" si="2168"/>
        <v>15</v>
      </c>
      <c r="F925" s="505"/>
      <c r="G925" s="504">
        <f t="shared" si="2169"/>
        <v>0</v>
      </c>
      <c r="H925" s="505"/>
      <c r="I925" s="555"/>
      <c r="J925" s="555"/>
      <c r="K925" s="132"/>
      <c r="L925" s="132"/>
      <c r="M925" s="132"/>
      <c r="N925" s="132"/>
      <c r="O925" s="132"/>
      <c r="P925" s="132"/>
      <c r="Q925" s="132"/>
      <c r="R925" s="132">
        <v>15</v>
      </c>
      <c r="S925" s="132"/>
      <c r="T925" s="132"/>
      <c r="U925" s="132"/>
      <c r="V925" s="94" t="str">
        <f t="shared" si="2166"/>
        <v>AM7318-24</v>
      </c>
      <c r="W925" s="562" t="str">
        <f t="shared" si="2167"/>
        <v>Арьсаар гар урлалын зүйл урлаач</v>
      </c>
      <c r="X925" s="563"/>
      <c r="Y925" s="564"/>
      <c r="Z925" s="184">
        <f t="shared" si="2141"/>
        <v>909</v>
      </c>
      <c r="AA925" s="94"/>
      <c r="AB925" s="94"/>
      <c r="AC925" s="45">
        <f t="shared" si="2170"/>
        <v>0</v>
      </c>
      <c r="AD925" s="45">
        <f t="shared" si="2171"/>
        <v>0</v>
      </c>
      <c r="AE925" s="132"/>
      <c r="AF925" s="132"/>
      <c r="AG925" s="132"/>
      <c r="AH925" s="132"/>
      <c r="AI925" s="132"/>
      <c r="AJ925" s="132"/>
      <c r="AK925" s="86">
        <f t="shared" si="2172"/>
        <v>0</v>
      </c>
      <c r="AL925" s="86">
        <f t="shared" si="2173"/>
        <v>0</v>
      </c>
      <c r="AM925" s="94"/>
      <c r="AN925" s="94"/>
      <c r="AO925" s="94"/>
      <c r="AP925" s="266"/>
    </row>
  </sheetData>
  <mergeCells count="4564">
    <mergeCell ref="I356:J356"/>
    <mergeCell ref="I357:J357"/>
    <mergeCell ref="I358:J358"/>
    <mergeCell ref="I359:J359"/>
    <mergeCell ref="W353:Y353"/>
    <mergeCell ref="W354:Y354"/>
    <mergeCell ref="W355:Y355"/>
    <mergeCell ref="W356:Y356"/>
    <mergeCell ref="W357:Y357"/>
    <mergeCell ref="W358:Y358"/>
    <mergeCell ref="W359:Y359"/>
    <mergeCell ref="B355:C355"/>
    <mergeCell ref="B356:C356"/>
    <mergeCell ref="B357:C357"/>
    <mergeCell ref="B358:C358"/>
    <mergeCell ref="B359:C359"/>
    <mergeCell ref="E353:F353"/>
    <mergeCell ref="G353:H353"/>
    <mergeCell ref="E354:F354"/>
    <mergeCell ref="G354:H354"/>
    <mergeCell ref="E355:F355"/>
    <mergeCell ref="G355:H355"/>
    <mergeCell ref="E356:F356"/>
    <mergeCell ref="G356:H356"/>
    <mergeCell ref="E357:F357"/>
    <mergeCell ref="G357:H357"/>
    <mergeCell ref="E358:F358"/>
    <mergeCell ref="G358:H358"/>
    <mergeCell ref="E359:F359"/>
    <mergeCell ref="G359:H359"/>
    <mergeCell ref="W445:Y445"/>
    <mergeCell ref="W446:Y446"/>
    <mergeCell ref="W447:Y447"/>
    <mergeCell ref="W448:Y448"/>
    <mergeCell ref="W449:Y449"/>
    <mergeCell ref="W450:Y450"/>
    <mergeCell ref="W451:Y451"/>
    <mergeCell ref="W452:Y452"/>
    <mergeCell ref="W453:Y453"/>
    <mergeCell ref="W454:Y454"/>
    <mergeCell ref="W455:Y455"/>
    <mergeCell ref="W456:Y456"/>
    <mergeCell ref="B349:C349"/>
    <mergeCell ref="B350:C350"/>
    <mergeCell ref="B351:C351"/>
    <mergeCell ref="E349:F349"/>
    <mergeCell ref="G349:H349"/>
    <mergeCell ref="E350:F350"/>
    <mergeCell ref="G350:H350"/>
    <mergeCell ref="E351:F351"/>
    <mergeCell ref="G351:H351"/>
    <mergeCell ref="I349:J349"/>
    <mergeCell ref="I350:J350"/>
    <mergeCell ref="I351:J351"/>
    <mergeCell ref="W349:Y349"/>
    <mergeCell ref="W350:Y350"/>
    <mergeCell ref="W351:Y351"/>
    <mergeCell ref="B353:C353"/>
    <mergeCell ref="B354:C354"/>
    <mergeCell ref="I353:J353"/>
    <mergeCell ref="I354:J354"/>
    <mergeCell ref="I355:J355"/>
    <mergeCell ref="B455:C455"/>
    <mergeCell ref="B456:C456"/>
    <mergeCell ref="E445:F445"/>
    <mergeCell ref="G445:H445"/>
    <mergeCell ref="E446:F446"/>
    <mergeCell ref="G446:H446"/>
    <mergeCell ref="E447:F447"/>
    <mergeCell ref="G447:H447"/>
    <mergeCell ref="E448:F448"/>
    <mergeCell ref="G448:H448"/>
    <mergeCell ref="E449:F449"/>
    <mergeCell ref="G449:H449"/>
    <mergeCell ref="E450:F450"/>
    <mergeCell ref="G450:H450"/>
    <mergeCell ref="E451:F451"/>
    <mergeCell ref="G451:H451"/>
    <mergeCell ref="E452:F452"/>
    <mergeCell ref="G452:H452"/>
    <mergeCell ref="E453:F453"/>
    <mergeCell ref="G453:H453"/>
    <mergeCell ref="E454:F454"/>
    <mergeCell ref="G454:H454"/>
    <mergeCell ref="E455:F455"/>
    <mergeCell ref="G455:H455"/>
    <mergeCell ref="E456:F456"/>
    <mergeCell ref="G456:H456"/>
    <mergeCell ref="I728:J728"/>
    <mergeCell ref="I729:J729"/>
    <mergeCell ref="I730:J730"/>
    <mergeCell ref="I731:J731"/>
    <mergeCell ref="I732:J732"/>
    <mergeCell ref="W721:Y721"/>
    <mergeCell ref="W722:Y722"/>
    <mergeCell ref="W723:Y723"/>
    <mergeCell ref="W724:Y724"/>
    <mergeCell ref="W725:Y725"/>
    <mergeCell ref="W726:Y726"/>
    <mergeCell ref="W727:Y727"/>
    <mergeCell ref="W728:Y728"/>
    <mergeCell ref="W729:Y729"/>
    <mergeCell ref="W730:Y730"/>
    <mergeCell ref="W731:Y731"/>
    <mergeCell ref="W732:Y732"/>
    <mergeCell ref="B732:C732"/>
    <mergeCell ref="E721:F721"/>
    <mergeCell ref="G721:H721"/>
    <mergeCell ref="E722:F722"/>
    <mergeCell ref="G722:H722"/>
    <mergeCell ref="E723:F723"/>
    <mergeCell ref="G723:H723"/>
    <mergeCell ref="E724:F724"/>
    <mergeCell ref="G724:H724"/>
    <mergeCell ref="E725:F725"/>
    <mergeCell ref="G725:H725"/>
    <mergeCell ref="E726:F726"/>
    <mergeCell ref="G726:H726"/>
    <mergeCell ref="E727:F727"/>
    <mergeCell ref="G727:H727"/>
    <mergeCell ref="E728:F728"/>
    <mergeCell ref="G728:H728"/>
    <mergeCell ref="E729:F729"/>
    <mergeCell ref="G729:H729"/>
    <mergeCell ref="E730:F730"/>
    <mergeCell ref="G730:H730"/>
    <mergeCell ref="E731:F731"/>
    <mergeCell ref="G731:H731"/>
    <mergeCell ref="E732:F732"/>
    <mergeCell ref="G732:H732"/>
    <mergeCell ref="W786:Y786"/>
    <mergeCell ref="W787:Y787"/>
    <mergeCell ref="W788:Y788"/>
    <mergeCell ref="B331:C331"/>
    <mergeCell ref="B332:C332"/>
    <mergeCell ref="E331:F331"/>
    <mergeCell ref="G331:H331"/>
    <mergeCell ref="E332:F332"/>
    <mergeCell ref="G332:H332"/>
    <mergeCell ref="E333:F333"/>
    <mergeCell ref="G333:H333"/>
    <mergeCell ref="E334:F334"/>
    <mergeCell ref="G334:H334"/>
    <mergeCell ref="I331:J331"/>
    <mergeCell ref="I332:J332"/>
    <mergeCell ref="I333:J333"/>
    <mergeCell ref="I334:J334"/>
    <mergeCell ref="W331:Y331"/>
    <mergeCell ref="W332:Y332"/>
    <mergeCell ref="W333:Y333"/>
    <mergeCell ref="W334:Y334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W769:Y769"/>
    <mergeCell ref="W770:Y770"/>
    <mergeCell ref="W771:Y771"/>
    <mergeCell ref="W772:Y772"/>
    <mergeCell ref="W773:Y773"/>
    <mergeCell ref="W774:Y774"/>
    <mergeCell ref="W775:Y775"/>
    <mergeCell ref="W776:Y776"/>
    <mergeCell ref="W777:Y777"/>
    <mergeCell ref="W778:Y778"/>
    <mergeCell ref="W779:Y779"/>
    <mergeCell ref="W780:Y780"/>
    <mergeCell ref="W781:Y781"/>
    <mergeCell ref="W782:Y782"/>
    <mergeCell ref="W783:Y783"/>
    <mergeCell ref="W784:Y784"/>
    <mergeCell ref="W785:Y785"/>
    <mergeCell ref="G786:H786"/>
    <mergeCell ref="E787:F787"/>
    <mergeCell ref="G787:H787"/>
    <mergeCell ref="E788:F788"/>
    <mergeCell ref="G788:H78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E777:F777"/>
    <mergeCell ref="G777:H777"/>
    <mergeCell ref="E778:F778"/>
    <mergeCell ref="G778:H778"/>
    <mergeCell ref="E779:F779"/>
    <mergeCell ref="G779:H779"/>
    <mergeCell ref="G783:H783"/>
    <mergeCell ref="E784:F784"/>
    <mergeCell ref="G784:H784"/>
    <mergeCell ref="E785:F785"/>
    <mergeCell ref="G785:H785"/>
    <mergeCell ref="I166:J166"/>
    <mergeCell ref="I167:J167"/>
    <mergeCell ref="I168:J168"/>
    <mergeCell ref="I169:J169"/>
    <mergeCell ref="I170:J170"/>
    <mergeCell ref="I171:J171"/>
    <mergeCell ref="E166:F166"/>
    <mergeCell ref="G166:H166"/>
    <mergeCell ref="E167:F167"/>
    <mergeCell ref="G167:H167"/>
    <mergeCell ref="E168:F168"/>
    <mergeCell ref="G168:H168"/>
    <mergeCell ref="E169:F169"/>
    <mergeCell ref="G169:H169"/>
    <mergeCell ref="E170:F170"/>
    <mergeCell ref="G170:H170"/>
    <mergeCell ref="E171:F171"/>
    <mergeCell ref="G171:H171"/>
    <mergeCell ref="I659:J659"/>
    <mergeCell ref="E660:F660"/>
    <mergeCell ref="I721:J721"/>
    <mergeCell ref="I722:J722"/>
    <mergeCell ref="I723:J723"/>
    <mergeCell ref="I724:J724"/>
    <mergeCell ref="I725:J725"/>
    <mergeCell ref="I726:J726"/>
    <mergeCell ref="I727:J727"/>
    <mergeCell ref="I473:J473"/>
    <mergeCell ref="W166:Y166"/>
    <mergeCell ref="W167:Y167"/>
    <mergeCell ref="W168:Y168"/>
    <mergeCell ref="W169:Y169"/>
    <mergeCell ref="W170:Y170"/>
    <mergeCell ref="W171:Y171"/>
    <mergeCell ref="B781:C781"/>
    <mergeCell ref="B782:C782"/>
    <mergeCell ref="B783:C783"/>
    <mergeCell ref="B784:C784"/>
    <mergeCell ref="E769:F769"/>
    <mergeCell ref="G769:H769"/>
    <mergeCell ref="E770:F770"/>
    <mergeCell ref="G770:H770"/>
    <mergeCell ref="E771:F771"/>
    <mergeCell ref="G771:H771"/>
    <mergeCell ref="E772:F772"/>
    <mergeCell ref="G772:H772"/>
    <mergeCell ref="E773:F773"/>
    <mergeCell ref="G773:H773"/>
    <mergeCell ref="E774:F774"/>
    <mergeCell ref="G774:H774"/>
    <mergeCell ref="E775:F775"/>
    <mergeCell ref="G775:H775"/>
    <mergeCell ref="E776:F776"/>
    <mergeCell ref="G776:H776"/>
    <mergeCell ref="B166:C166"/>
    <mergeCell ref="B167:C167"/>
    <mergeCell ref="B168:C168"/>
    <mergeCell ref="B169:C169"/>
    <mergeCell ref="B170:C170"/>
    <mergeCell ref="B171:C171"/>
    <mergeCell ref="I840:J840"/>
    <mergeCell ref="I841:J841"/>
    <mergeCell ref="I842:J842"/>
    <mergeCell ref="I843:J843"/>
    <mergeCell ref="W830:Y830"/>
    <mergeCell ref="W831:Y831"/>
    <mergeCell ref="W832:Y832"/>
    <mergeCell ref="W833:Y833"/>
    <mergeCell ref="W834:Y834"/>
    <mergeCell ref="W835:Y835"/>
    <mergeCell ref="W836:Y836"/>
    <mergeCell ref="W837:Y837"/>
    <mergeCell ref="W838:Y838"/>
    <mergeCell ref="W839:Y839"/>
    <mergeCell ref="W840:Y840"/>
    <mergeCell ref="W841:Y841"/>
    <mergeCell ref="W842:Y842"/>
    <mergeCell ref="W843:Y843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E830:F830"/>
    <mergeCell ref="G830:H830"/>
    <mergeCell ref="E831:F831"/>
    <mergeCell ref="G831:H831"/>
    <mergeCell ref="E832:F832"/>
    <mergeCell ref="G832:H832"/>
    <mergeCell ref="E833:F833"/>
    <mergeCell ref="G833:H833"/>
    <mergeCell ref="E834:F834"/>
    <mergeCell ref="G834:H834"/>
    <mergeCell ref="E835:F835"/>
    <mergeCell ref="G835:H835"/>
    <mergeCell ref="E836:F836"/>
    <mergeCell ref="G836:H836"/>
    <mergeCell ref="E837:F837"/>
    <mergeCell ref="G837:H837"/>
    <mergeCell ref="E838:F838"/>
    <mergeCell ref="G838:H838"/>
    <mergeCell ref="E839:F839"/>
    <mergeCell ref="G839:H839"/>
    <mergeCell ref="B830:C830"/>
    <mergeCell ref="B831:C831"/>
    <mergeCell ref="I830:J830"/>
    <mergeCell ref="I831:J831"/>
    <mergeCell ref="G661:H661"/>
    <mergeCell ref="I661:J661"/>
    <mergeCell ref="E662:F662"/>
    <mergeCell ref="G662:H662"/>
    <mergeCell ref="I662:J662"/>
    <mergeCell ref="E663:F663"/>
    <mergeCell ref="G663:H663"/>
    <mergeCell ref="I663:J663"/>
    <mergeCell ref="W654:Y654"/>
    <mergeCell ref="W655:Y655"/>
    <mergeCell ref="W656:Y656"/>
    <mergeCell ref="W657:Y657"/>
    <mergeCell ref="W658:Y658"/>
    <mergeCell ref="E766:F766"/>
    <mergeCell ref="G766:H766"/>
    <mergeCell ref="E767:F767"/>
    <mergeCell ref="G767:H767"/>
    <mergeCell ref="I766:J766"/>
    <mergeCell ref="I767:J767"/>
    <mergeCell ref="W766:Y766"/>
    <mergeCell ref="W767:Y767"/>
    <mergeCell ref="E780:F780"/>
    <mergeCell ref="G780:H780"/>
    <mergeCell ref="E781:F781"/>
    <mergeCell ref="G781:H781"/>
    <mergeCell ref="E782:F782"/>
    <mergeCell ref="G782:H782"/>
    <mergeCell ref="E783:F783"/>
    <mergeCell ref="W659:Y659"/>
    <mergeCell ref="W660:Y660"/>
    <mergeCell ref="W661:Y661"/>
    <mergeCell ref="W662:Y662"/>
    <mergeCell ref="W663:Y66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E654:F654"/>
    <mergeCell ref="G654:H654"/>
    <mergeCell ref="I654:J654"/>
    <mergeCell ref="E655:F655"/>
    <mergeCell ref="G655:H655"/>
    <mergeCell ref="I655:J655"/>
    <mergeCell ref="E656:F656"/>
    <mergeCell ref="G656:H656"/>
    <mergeCell ref="B41:C41"/>
    <mergeCell ref="B42:C42"/>
    <mergeCell ref="B43:C4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41:Y41"/>
    <mergeCell ref="W42:Y42"/>
    <mergeCell ref="W43:Y43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E33:F33"/>
    <mergeCell ref="G33:H33"/>
    <mergeCell ref="I33:J33"/>
    <mergeCell ref="E34:F34"/>
    <mergeCell ref="G34:H34"/>
    <mergeCell ref="I34:J34"/>
    <mergeCell ref="I36:J36"/>
    <mergeCell ref="E37:F37"/>
    <mergeCell ref="G37:H37"/>
    <mergeCell ref="I37:J37"/>
    <mergeCell ref="E38:F38"/>
    <mergeCell ref="G38:H38"/>
    <mergeCell ref="I38:J38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B386:C386"/>
    <mergeCell ref="B387:C387"/>
    <mergeCell ref="B388:C388"/>
    <mergeCell ref="B389:C389"/>
    <mergeCell ref="E385:F385"/>
    <mergeCell ref="G385:H385"/>
    <mergeCell ref="I385:J385"/>
    <mergeCell ref="E386:F386"/>
    <mergeCell ref="G386:H386"/>
    <mergeCell ref="I386:J386"/>
    <mergeCell ref="E387:F387"/>
    <mergeCell ref="G387:H387"/>
    <mergeCell ref="I387:J387"/>
    <mergeCell ref="E388:F388"/>
    <mergeCell ref="G388:H388"/>
    <mergeCell ref="I388:J388"/>
    <mergeCell ref="E389:F389"/>
    <mergeCell ref="G389:H389"/>
    <mergeCell ref="I389:J389"/>
    <mergeCell ref="W479:Y479"/>
    <mergeCell ref="W480:Y480"/>
    <mergeCell ref="W481:Y481"/>
    <mergeCell ref="W482:Y482"/>
    <mergeCell ref="W483:Y483"/>
    <mergeCell ref="W484:Y484"/>
    <mergeCell ref="W485:Y485"/>
    <mergeCell ref="W486:Y486"/>
    <mergeCell ref="W487:Y487"/>
    <mergeCell ref="W488:Y488"/>
    <mergeCell ref="W489:Y489"/>
    <mergeCell ref="W462:Y462"/>
    <mergeCell ref="W463:Y463"/>
    <mergeCell ref="W464:Y464"/>
    <mergeCell ref="W465:Y465"/>
    <mergeCell ref="W466:Y466"/>
    <mergeCell ref="W467:Y467"/>
    <mergeCell ref="W468:Y468"/>
    <mergeCell ref="W469:Y469"/>
    <mergeCell ref="W470:Y470"/>
    <mergeCell ref="W471:Y471"/>
    <mergeCell ref="W472:Y472"/>
    <mergeCell ref="W473:Y473"/>
    <mergeCell ref="W474:Y474"/>
    <mergeCell ref="W475:Y475"/>
    <mergeCell ref="W476:Y476"/>
    <mergeCell ref="W477:Y477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E479:F479"/>
    <mergeCell ref="G479:H479"/>
    <mergeCell ref="I479:J479"/>
    <mergeCell ref="E480:F480"/>
    <mergeCell ref="G480:H480"/>
    <mergeCell ref="I480:J480"/>
    <mergeCell ref="E481:F481"/>
    <mergeCell ref="G481:H481"/>
    <mergeCell ref="I481:J481"/>
    <mergeCell ref="E482:F482"/>
    <mergeCell ref="G482:H482"/>
    <mergeCell ref="I482:J482"/>
    <mergeCell ref="E483:F483"/>
    <mergeCell ref="G483:H483"/>
    <mergeCell ref="I483:J483"/>
    <mergeCell ref="E484:F484"/>
    <mergeCell ref="G484:H484"/>
    <mergeCell ref="I484:J484"/>
    <mergeCell ref="E485:F485"/>
    <mergeCell ref="G485:H485"/>
    <mergeCell ref="I485:J485"/>
    <mergeCell ref="W425:Y425"/>
    <mergeCell ref="W426:Y426"/>
    <mergeCell ref="G472:H472"/>
    <mergeCell ref="I472:J472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E464:F464"/>
    <mergeCell ref="G464:H464"/>
    <mergeCell ref="E465:F465"/>
    <mergeCell ref="B471:C471"/>
    <mergeCell ref="B472:C472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18:C418"/>
    <mergeCell ref="B419:C419"/>
    <mergeCell ref="B420:C420"/>
    <mergeCell ref="B473:C473"/>
    <mergeCell ref="B474:C474"/>
    <mergeCell ref="B475:C475"/>
    <mergeCell ref="B476:C476"/>
    <mergeCell ref="B477:C477"/>
    <mergeCell ref="W184:Y184"/>
    <mergeCell ref="W185:Y185"/>
    <mergeCell ref="W186:Y186"/>
    <mergeCell ref="W187:Y187"/>
    <mergeCell ref="W188:Y188"/>
    <mergeCell ref="W189:Y189"/>
    <mergeCell ref="E458:F458"/>
    <mergeCell ref="G458:H458"/>
    <mergeCell ref="I458:J458"/>
    <mergeCell ref="E459:F459"/>
    <mergeCell ref="G459:H459"/>
    <mergeCell ref="I459:J459"/>
    <mergeCell ref="E460:F460"/>
    <mergeCell ref="G460:H460"/>
    <mergeCell ref="E461:F461"/>
    <mergeCell ref="G461:H461"/>
    <mergeCell ref="W458:Y458"/>
    <mergeCell ref="W459:Y459"/>
    <mergeCell ref="W460:Y460"/>
    <mergeCell ref="W461:Y461"/>
    <mergeCell ref="E474:F474"/>
    <mergeCell ref="G474:H474"/>
    <mergeCell ref="I474:J474"/>
    <mergeCell ref="E475:F475"/>
    <mergeCell ref="B187:C187"/>
    <mergeCell ref="B188:C188"/>
    <mergeCell ref="B189:C189"/>
    <mergeCell ref="E184:F184"/>
    <mergeCell ref="G184:H184"/>
    <mergeCell ref="I184:J184"/>
    <mergeCell ref="E185:F185"/>
    <mergeCell ref="G185:H185"/>
    <mergeCell ref="I185:J185"/>
    <mergeCell ref="E186:F186"/>
    <mergeCell ref="G186:H186"/>
    <mergeCell ref="I186:J186"/>
    <mergeCell ref="E187:F187"/>
    <mergeCell ref="G187:H187"/>
    <mergeCell ref="I187:J187"/>
    <mergeCell ref="E188:F188"/>
    <mergeCell ref="G188:H188"/>
    <mergeCell ref="I188:J188"/>
    <mergeCell ref="E189:F189"/>
    <mergeCell ref="G189:H189"/>
    <mergeCell ref="I189:J189"/>
    <mergeCell ref="B525:C525"/>
    <mergeCell ref="B526:C526"/>
    <mergeCell ref="E510:F510"/>
    <mergeCell ref="G510:H510"/>
    <mergeCell ref="I510:J510"/>
    <mergeCell ref="E511:F511"/>
    <mergeCell ref="G511:H511"/>
    <mergeCell ref="I511:J511"/>
    <mergeCell ref="E512:F512"/>
    <mergeCell ref="G512:H512"/>
    <mergeCell ref="I512:J512"/>
    <mergeCell ref="E513:F513"/>
    <mergeCell ref="G513:H513"/>
    <mergeCell ref="I513:J513"/>
    <mergeCell ref="E514:F514"/>
    <mergeCell ref="G514:H514"/>
    <mergeCell ref="I514:J514"/>
    <mergeCell ref="E515:F515"/>
    <mergeCell ref="G515:H515"/>
    <mergeCell ref="I515:J515"/>
    <mergeCell ref="E516:F516"/>
    <mergeCell ref="G516:H516"/>
    <mergeCell ref="I516:J516"/>
    <mergeCell ref="E517:F517"/>
    <mergeCell ref="G517:H517"/>
    <mergeCell ref="I517:J517"/>
    <mergeCell ref="E518:F518"/>
    <mergeCell ref="G518:H518"/>
    <mergeCell ref="I518:J518"/>
    <mergeCell ref="E519:F519"/>
    <mergeCell ref="G519:H519"/>
    <mergeCell ref="I519:J519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E520:F520"/>
    <mergeCell ref="G520:H520"/>
    <mergeCell ref="E521:F521"/>
    <mergeCell ref="G521:H521"/>
    <mergeCell ref="E522:F522"/>
    <mergeCell ref="G522:H522"/>
    <mergeCell ref="E523:F523"/>
    <mergeCell ref="G523:H523"/>
    <mergeCell ref="E524:F524"/>
    <mergeCell ref="G524:H524"/>
    <mergeCell ref="B421:C421"/>
    <mergeCell ref="B422:C422"/>
    <mergeCell ref="B423:C423"/>
    <mergeCell ref="B424:C424"/>
    <mergeCell ref="B425:C425"/>
    <mergeCell ref="B426:C426"/>
    <mergeCell ref="E411:F411"/>
    <mergeCell ref="G411:H411"/>
    <mergeCell ref="I411:J411"/>
    <mergeCell ref="E412:F412"/>
    <mergeCell ref="G412:H412"/>
    <mergeCell ref="I412:J412"/>
    <mergeCell ref="E413:F413"/>
    <mergeCell ref="G413:H413"/>
    <mergeCell ref="I413:J413"/>
    <mergeCell ref="E414:F414"/>
    <mergeCell ref="G414:H414"/>
    <mergeCell ref="I414:J414"/>
    <mergeCell ref="E415:F415"/>
    <mergeCell ref="G415:H415"/>
    <mergeCell ref="I415:J415"/>
    <mergeCell ref="I421:J421"/>
    <mergeCell ref="E422:F422"/>
    <mergeCell ref="G424:H424"/>
    <mergeCell ref="E421:F421"/>
    <mergeCell ref="G421:H421"/>
    <mergeCell ref="E424:F424"/>
    <mergeCell ref="B413:C413"/>
    <mergeCell ref="B414:C414"/>
    <mergeCell ref="B415:C415"/>
    <mergeCell ref="B416:C416"/>
    <mergeCell ref="B417:C417"/>
    <mergeCell ref="G197:H197"/>
    <mergeCell ref="I197:J197"/>
    <mergeCell ref="E198:F198"/>
    <mergeCell ref="G198:H198"/>
    <mergeCell ref="I198:J198"/>
    <mergeCell ref="W191:Y191"/>
    <mergeCell ref="W192:Y192"/>
    <mergeCell ref="W193:Y193"/>
    <mergeCell ref="W194:Y194"/>
    <mergeCell ref="W195:Y195"/>
    <mergeCell ref="W196:Y196"/>
    <mergeCell ref="W197:Y197"/>
    <mergeCell ref="W198:Y198"/>
    <mergeCell ref="B410:C410"/>
    <mergeCell ref="B411:C411"/>
    <mergeCell ref="B412:C412"/>
    <mergeCell ref="W410:Y410"/>
    <mergeCell ref="W411:Y411"/>
    <mergeCell ref="W412:Y412"/>
    <mergeCell ref="E191:F191"/>
    <mergeCell ref="G191:H191"/>
    <mergeCell ref="I191:J191"/>
    <mergeCell ref="E192:F192"/>
    <mergeCell ref="G192:H192"/>
    <mergeCell ref="I192:J192"/>
    <mergeCell ref="E193:F193"/>
    <mergeCell ref="G193:H193"/>
    <mergeCell ref="I193:J193"/>
    <mergeCell ref="E194:F194"/>
    <mergeCell ref="W385:Y385"/>
    <mergeCell ref="W386:Y386"/>
    <mergeCell ref="W387:Y387"/>
    <mergeCell ref="G194:H194"/>
    <mergeCell ref="I194:J194"/>
    <mergeCell ref="E195:F195"/>
    <mergeCell ref="G195:H195"/>
    <mergeCell ref="I195:J195"/>
    <mergeCell ref="E196:F196"/>
    <mergeCell ref="G196:H196"/>
    <mergeCell ref="I196:J196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G236:H236"/>
    <mergeCell ref="I236:J236"/>
    <mergeCell ref="E237:F237"/>
    <mergeCell ref="G237:H237"/>
    <mergeCell ref="I237:J237"/>
    <mergeCell ref="E238:F238"/>
    <mergeCell ref="G238:H238"/>
    <mergeCell ref="I238:J238"/>
    <mergeCell ref="E239:F239"/>
    <mergeCell ref="G239:H239"/>
    <mergeCell ref="I239:J239"/>
    <mergeCell ref="E240:F240"/>
    <mergeCell ref="G240:H240"/>
    <mergeCell ref="I240:J240"/>
    <mergeCell ref="G288:H288"/>
    <mergeCell ref="E410:F410"/>
    <mergeCell ref="W361:Y361"/>
    <mergeCell ref="W362:Y362"/>
    <mergeCell ref="W363:Y363"/>
    <mergeCell ref="W364:Y364"/>
    <mergeCell ref="W365:Y365"/>
    <mergeCell ref="W366:Y366"/>
    <mergeCell ref="W367:Y367"/>
    <mergeCell ref="W368:Y368"/>
    <mergeCell ref="W369:Y369"/>
    <mergeCell ref="I311:J311"/>
    <mergeCell ref="I312:J312"/>
    <mergeCell ref="I313:J313"/>
    <mergeCell ref="I314:J314"/>
    <mergeCell ref="I315:J315"/>
    <mergeCell ref="W388:Y388"/>
    <mergeCell ref="G371:H371"/>
    <mergeCell ref="I371:J371"/>
    <mergeCell ref="E372:F372"/>
    <mergeCell ref="G372:H372"/>
    <mergeCell ref="I372:J372"/>
    <mergeCell ref="E373:F373"/>
    <mergeCell ref="G373:H373"/>
    <mergeCell ref="I373:J373"/>
    <mergeCell ref="E374:F374"/>
    <mergeCell ref="G374:H374"/>
    <mergeCell ref="E311:F311"/>
    <mergeCell ref="G311:H311"/>
    <mergeCell ref="E312:F312"/>
    <mergeCell ref="G312:H312"/>
    <mergeCell ref="E313:F313"/>
    <mergeCell ref="G313:H313"/>
    <mergeCell ref="B688:C688"/>
    <mergeCell ref="B689:C689"/>
    <mergeCell ref="B690:C690"/>
    <mergeCell ref="B691:C691"/>
    <mergeCell ref="E690:F690"/>
    <mergeCell ref="G690:H690"/>
    <mergeCell ref="I690:J690"/>
    <mergeCell ref="E691:F691"/>
    <mergeCell ref="E362:F362"/>
    <mergeCell ref="G362:H362"/>
    <mergeCell ref="I362:J362"/>
    <mergeCell ref="E363:F363"/>
    <mergeCell ref="G363:H363"/>
    <mergeCell ref="I363:J363"/>
    <mergeCell ref="E364:F364"/>
    <mergeCell ref="G364:H364"/>
    <mergeCell ref="I364:J364"/>
    <mergeCell ref="E365:F365"/>
    <mergeCell ref="G365:H365"/>
    <mergeCell ref="I365:J365"/>
    <mergeCell ref="E366:F366"/>
    <mergeCell ref="G366:H366"/>
    <mergeCell ref="I366:J366"/>
    <mergeCell ref="E367:F367"/>
    <mergeCell ref="G367:H367"/>
    <mergeCell ref="I367:J367"/>
    <mergeCell ref="E368:F368"/>
    <mergeCell ref="G368:H368"/>
    <mergeCell ref="I368:J368"/>
    <mergeCell ref="E369:F369"/>
    <mergeCell ref="G369:H369"/>
    <mergeCell ref="I369:J369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G691:H691"/>
    <mergeCell ref="I691:J691"/>
    <mergeCell ref="W665:Y665"/>
    <mergeCell ref="W666:Y666"/>
    <mergeCell ref="W667:Y667"/>
    <mergeCell ref="W668:Y668"/>
    <mergeCell ref="W669:Y669"/>
    <mergeCell ref="W670:Y670"/>
    <mergeCell ref="W671:Y671"/>
    <mergeCell ref="W672:Y672"/>
    <mergeCell ref="W673:Y673"/>
    <mergeCell ref="W674:Y674"/>
    <mergeCell ref="W675:Y675"/>
    <mergeCell ref="W676:Y676"/>
    <mergeCell ref="W677:Y677"/>
    <mergeCell ref="W678:Y678"/>
    <mergeCell ref="W679:Y679"/>
    <mergeCell ref="W680:Y680"/>
    <mergeCell ref="W681:Y681"/>
    <mergeCell ref="W682:Y682"/>
    <mergeCell ref="W683:Y683"/>
    <mergeCell ref="W684:Y684"/>
    <mergeCell ref="W685:Y685"/>
    <mergeCell ref="W686:Y686"/>
    <mergeCell ref="W687:Y687"/>
    <mergeCell ref="W688:Y688"/>
    <mergeCell ref="W689:Y689"/>
    <mergeCell ref="W690:Y690"/>
    <mergeCell ref="G677:H677"/>
    <mergeCell ref="W691:Y691"/>
    <mergeCell ref="G683:H683"/>
    <mergeCell ref="I683:J683"/>
    <mergeCell ref="E684:F684"/>
    <mergeCell ref="G684:H684"/>
    <mergeCell ref="I684:J684"/>
    <mergeCell ref="E685:F685"/>
    <mergeCell ref="G685:H685"/>
    <mergeCell ref="I685:J685"/>
    <mergeCell ref="E686:F686"/>
    <mergeCell ref="G686:H686"/>
    <mergeCell ref="I686:J686"/>
    <mergeCell ref="G687:H687"/>
    <mergeCell ref="I687:J687"/>
    <mergeCell ref="E688:F688"/>
    <mergeCell ref="G688:H688"/>
    <mergeCell ref="I688:J688"/>
    <mergeCell ref="E689:F689"/>
    <mergeCell ref="G689:H689"/>
    <mergeCell ref="I689:J689"/>
    <mergeCell ref="I681:J681"/>
    <mergeCell ref="E682:F682"/>
    <mergeCell ref="G682:H682"/>
    <mergeCell ref="I682:J682"/>
    <mergeCell ref="I677:J677"/>
    <mergeCell ref="E486:F486"/>
    <mergeCell ref="G486:H486"/>
    <mergeCell ref="I486:J486"/>
    <mergeCell ref="E487:F487"/>
    <mergeCell ref="G487:H487"/>
    <mergeCell ref="I487:J487"/>
    <mergeCell ref="E488:F488"/>
    <mergeCell ref="G488:H488"/>
    <mergeCell ref="I488:J488"/>
    <mergeCell ref="E489:F489"/>
    <mergeCell ref="G489:H489"/>
    <mergeCell ref="I489:J489"/>
    <mergeCell ref="G660:H660"/>
    <mergeCell ref="I660:J660"/>
    <mergeCell ref="I523:J523"/>
    <mergeCell ref="I524:J524"/>
    <mergeCell ref="E661:F661"/>
    <mergeCell ref="I656:J656"/>
    <mergeCell ref="E622:F622"/>
    <mergeCell ref="G632:H632"/>
    <mergeCell ref="E633:F633"/>
    <mergeCell ref="G633:H633"/>
    <mergeCell ref="G462:H462"/>
    <mergeCell ref="E463:F463"/>
    <mergeCell ref="G463:H463"/>
    <mergeCell ref="G465:H465"/>
    <mergeCell ref="E466:F466"/>
    <mergeCell ref="G466:H466"/>
    <mergeCell ref="E467:F467"/>
    <mergeCell ref="G467:H467"/>
    <mergeCell ref="I475:J475"/>
    <mergeCell ref="E476:F476"/>
    <mergeCell ref="G476:H476"/>
    <mergeCell ref="I476:J476"/>
    <mergeCell ref="E477:F477"/>
    <mergeCell ref="G477:H477"/>
    <mergeCell ref="I477:J477"/>
    <mergeCell ref="G473:H473"/>
    <mergeCell ref="I529:J529"/>
    <mergeCell ref="E530:F530"/>
    <mergeCell ref="G530:H530"/>
    <mergeCell ref="I530:J530"/>
    <mergeCell ref="G475:H475"/>
    <mergeCell ref="E416:F416"/>
    <mergeCell ref="G416:H416"/>
    <mergeCell ref="I416:J416"/>
    <mergeCell ref="E417:F417"/>
    <mergeCell ref="G417:H417"/>
    <mergeCell ref="I417:J417"/>
    <mergeCell ref="E418:F418"/>
    <mergeCell ref="G418:H418"/>
    <mergeCell ref="I418:J418"/>
    <mergeCell ref="E419:F419"/>
    <mergeCell ref="G419:H419"/>
    <mergeCell ref="I419:J419"/>
    <mergeCell ref="E420:F420"/>
    <mergeCell ref="G420:H420"/>
    <mergeCell ref="G478:H478"/>
    <mergeCell ref="I478:J478"/>
    <mergeCell ref="I490:J490"/>
    <mergeCell ref="E423:F423"/>
    <mergeCell ref="I424:J424"/>
    <mergeCell ref="W510:Y510"/>
    <mergeCell ref="W511:Y511"/>
    <mergeCell ref="W512:Y512"/>
    <mergeCell ref="W376:Y376"/>
    <mergeCell ref="W377:Y377"/>
    <mergeCell ref="W378:Y378"/>
    <mergeCell ref="W379:Y379"/>
    <mergeCell ref="W380:Y380"/>
    <mergeCell ref="W381:Y381"/>
    <mergeCell ref="W382:Y382"/>
    <mergeCell ref="W383:Y383"/>
    <mergeCell ref="E376:F376"/>
    <mergeCell ref="G376:H376"/>
    <mergeCell ref="I376:J376"/>
    <mergeCell ref="E377:F377"/>
    <mergeCell ref="G377:H377"/>
    <mergeCell ref="I377:J377"/>
    <mergeCell ref="E378:F378"/>
    <mergeCell ref="G378:H378"/>
    <mergeCell ref="I378:J378"/>
    <mergeCell ref="E379:F379"/>
    <mergeCell ref="G379:H379"/>
    <mergeCell ref="I379:J379"/>
    <mergeCell ref="E382:F382"/>
    <mergeCell ref="G382:H382"/>
    <mergeCell ref="E380:F380"/>
    <mergeCell ref="E425:F425"/>
    <mergeCell ref="G425:H425"/>
    <mergeCell ref="I425:J425"/>
    <mergeCell ref="E426:F426"/>
    <mergeCell ref="G426:H426"/>
    <mergeCell ref="E462:F462"/>
    <mergeCell ref="W519:Y519"/>
    <mergeCell ref="W520:Y520"/>
    <mergeCell ref="W521:Y521"/>
    <mergeCell ref="W522:Y522"/>
    <mergeCell ref="W523:Y523"/>
    <mergeCell ref="W524:Y524"/>
    <mergeCell ref="W525:Y525"/>
    <mergeCell ref="W526:Y526"/>
    <mergeCell ref="I520:J520"/>
    <mergeCell ref="W541:Y541"/>
    <mergeCell ref="I539:J539"/>
    <mergeCell ref="I540:J540"/>
    <mergeCell ref="I541:J541"/>
    <mergeCell ref="E525:F525"/>
    <mergeCell ref="G525:H525"/>
    <mergeCell ref="I525:J525"/>
    <mergeCell ref="E526:F526"/>
    <mergeCell ref="G526:H526"/>
    <mergeCell ref="I526:J526"/>
    <mergeCell ref="E535:F535"/>
    <mergeCell ref="G535:H535"/>
    <mergeCell ref="I535:J535"/>
    <mergeCell ref="E536:F536"/>
    <mergeCell ref="G536:H536"/>
    <mergeCell ref="I536:J536"/>
    <mergeCell ref="E537:F537"/>
    <mergeCell ref="G537:H537"/>
    <mergeCell ref="I537:J537"/>
    <mergeCell ref="E538:F538"/>
    <mergeCell ref="G538:H538"/>
    <mergeCell ref="I521:J521"/>
    <mergeCell ref="I522:J522"/>
    <mergeCell ref="W176:Y176"/>
    <mergeCell ref="I538:J538"/>
    <mergeCell ref="I380:J380"/>
    <mergeCell ref="E381:F381"/>
    <mergeCell ref="G381:H381"/>
    <mergeCell ref="I381:J381"/>
    <mergeCell ref="W529:Y529"/>
    <mergeCell ref="W530:Y530"/>
    <mergeCell ref="W531:Y531"/>
    <mergeCell ref="W532:Y532"/>
    <mergeCell ref="W533:Y533"/>
    <mergeCell ref="W534:Y534"/>
    <mergeCell ref="W535:Y535"/>
    <mergeCell ref="W536:Y536"/>
    <mergeCell ref="W537:Y537"/>
    <mergeCell ref="W538:Y538"/>
    <mergeCell ref="W539:Y539"/>
    <mergeCell ref="E539:F539"/>
    <mergeCell ref="G539:H539"/>
    <mergeCell ref="G384:H384"/>
    <mergeCell ref="I384:J384"/>
    <mergeCell ref="G390:H390"/>
    <mergeCell ref="I390:J390"/>
    <mergeCell ref="G444:H444"/>
    <mergeCell ref="I444:J444"/>
    <mergeCell ref="I382:J382"/>
    <mergeCell ref="E383:F383"/>
    <mergeCell ref="G383:H383"/>
    <mergeCell ref="I383:J383"/>
    <mergeCell ref="G422:H422"/>
    <mergeCell ref="I422:J422"/>
    <mergeCell ref="I426:J426"/>
    <mergeCell ref="G182:H182"/>
    <mergeCell ref="I85:J85"/>
    <mergeCell ref="B79:C79"/>
    <mergeCell ref="B80:C80"/>
    <mergeCell ref="B81:C81"/>
    <mergeCell ref="B82:C82"/>
    <mergeCell ref="B83:C83"/>
    <mergeCell ref="B84:C84"/>
    <mergeCell ref="B85:C85"/>
    <mergeCell ref="W79:Y79"/>
    <mergeCell ref="W80:Y80"/>
    <mergeCell ref="W81:Y81"/>
    <mergeCell ref="W82:Y82"/>
    <mergeCell ref="W83:Y83"/>
    <mergeCell ref="W84:Y84"/>
    <mergeCell ref="W85:Y85"/>
    <mergeCell ref="E528:F528"/>
    <mergeCell ref="G528:H528"/>
    <mergeCell ref="I528:J528"/>
    <mergeCell ref="W528:Y528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W173:Y173"/>
    <mergeCell ref="W174:Y174"/>
    <mergeCell ref="W175:Y175"/>
    <mergeCell ref="W162:Y162"/>
    <mergeCell ref="W163:Y163"/>
    <mergeCell ref="W164:Y164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W146:Y146"/>
    <mergeCell ref="W147:Y147"/>
    <mergeCell ref="W148:Y148"/>
    <mergeCell ref="W149:Y149"/>
    <mergeCell ref="W150:Y150"/>
    <mergeCell ref="W151:Y151"/>
    <mergeCell ref="W152:Y152"/>
    <mergeCell ref="W153:Y153"/>
    <mergeCell ref="W154:Y154"/>
    <mergeCell ref="W155:Y155"/>
    <mergeCell ref="W156:Y156"/>
    <mergeCell ref="W157:Y157"/>
    <mergeCell ref="W158:Y158"/>
    <mergeCell ref="W159:Y159"/>
    <mergeCell ref="W160:Y160"/>
    <mergeCell ref="W161:Y161"/>
    <mergeCell ref="G157:H157"/>
    <mergeCell ref="G161:H161"/>
    <mergeCell ref="I161:J161"/>
    <mergeCell ref="G159:H159"/>
    <mergeCell ref="I159:J159"/>
    <mergeCell ref="G160:H160"/>
    <mergeCell ref="I160:J160"/>
    <mergeCell ref="I173:J173"/>
    <mergeCell ref="W177:Y177"/>
    <mergeCell ref="W178:Y178"/>
    <mergeCell ref="W179:Y179"/>
    <mergeCell ref="W180:Y180"/>
    <mergeCell ref="W181:Y181"/>
    <mergeCell ref="W182:Y182"/>
    <mergeCell ref="E164:F164"/>
    <mergeCell ref="G164:H164"/>
    <mergeCell ref="I164:J164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I151:J151"/>
    <mergeCell ref="G158:H158"/>
    <mergeCell ref="I158:J158"/>
    <mergeCell ref="E162:F162"/>
    <mergeCell ref="G162:H162"/>
    <mergeCell ref="I162:J162"/>
    <mergeCell ref="E163:F163"/>
    <mergeCell ref="G163:H163"/>
    <mergeCell ref="I163:J163"/>
    <mergeCell ref="E152:F152"/>
    <mergeCell ref="G152:H152"/>
    <mergeCell ref="I152:J152"/>
    <mergeCell ref="E153:F153"/>
    <mergeCell ref="G153:H153"/>
    <mergeCell ref="I153:J153"/>
    <mergeCell ref="E154:F154"/>
    <mergeCell ref="G154:H154"/>
    <mergeCell ref="I154:J154"/>
    <mergeCell ref="E155:F155"/>
    <mergeCell ref="G155:H155"/>
    <mergeCell ref="I155:J155"/>
    <mergeCell ref="E156:F156"/>
    <mergeCell ref="G156:H156"/>
    <mergeCell ref="I156:J156"/>
    <mergeCell ref="E157:F157"/>
    <mergeCell ref="E158:F158"/>
    <mergeCell ref="E159:F159"/>
    <mergeCell ref="E160:F160"/>
    <mergeCell ref="E161:F161"/>
    <mergeCell ref="I157:J157"/>
    <mergeCell ref="E146:F146"/>
    <mergeCell ref="G146:H146"/>
    <mergeCell ref="I146:J146"/>
    <mergeCell ref="E147:F147"/>
    <mergeCell ref="G147:H147"/>
    <mergeCell ref="I147:J147"/>
    <mergeCell ref="E148:F148"/>
    <mergeCell ref="G148:H148"/>
    <mergeCell ref="I148:J148"/>
    <mergeCell ref="E149:F149"/>
    <mergeCell ref="G149:H149"/>
    <mergeCell ref="I149:J149"/>
    <mergeCell ref="E150:F150"/>
    <mergeCell ref="G150:H150"/>
    <mergeCell ref="I150:J150"/>
    <mergeCell ref="E151:F151"/>
    <mergeCell ref="G151:H151"/>
    <mergeCell ref="E229:F229"/>
    <mergeCell ref="G229:H229"/>
    <mergeCell ref="I229:J229"/>
    <mergeCell ref="E230:F230"/>
    <mergeCell ref="G230:H230"/>
    <mergeCell ref="I230:J230"/>
    <mergeCell ref="E233:F233"/>
    <mergeCell ref="B871:C871"/>
    <mergeCell ref="W228:Y228"/>
    <mergeCell ref="W229:Y229"/>
    <mergeCell ref="W230:Y230"/>
    <mergeCell ref="W231:Y231"/>
    <mergeCell ref="W232:Y232"/>
    <mergeCell ref="W233:Y233"/>
    <mergeCell ref="W234:Y234"/>
    <mergeCell ref="W235:Y235"/>
    <mergeCell ref="W236:Y236"/>
    <mergeCell ref="W237:Y237"/>
    <mergeCell ref="W238:Y238"/>
    <mergeCell ref="W239:Y239"/>
    <mergeCell ref="W240:Y240"/>
    <mergeCell ref="I235:J235"/>
    <mergeCell ref="E234:F234"/>
    <mergeCell ref="E235:F235"/>
    <mergeCell ref="W871:Y871"/>
    <mergeCell ref="G718:H718"/>
    <mergeCell ref="I718:J718"/>
    <mergeCell ref="E719:F719"/>
    <mergeCell ref="G719:H719"/>
    <mergeCell ref="I719:J719"/>
    <mergeCell ref="W693:Y693"/>
    <mergeCell ref="W694:Y694"/>
    <mergeCell ref="W513:Y513"/>
    <mergeCell ref="W514:Y514"/>
    <mergeCell ref="W515:Y515"/>
    <mergeCell ref="W516:Y516"/>
    <mergeCell ref="W517:Y517"/>
    <mergeCell ref="W518:Y518"/>
    <mergeCell ref="E872:F872"/>
    <mergeCell ref="G872:H872"/>
    <mergeCell ref="I872:J872"/>
    <mergeCell ref="E873:F873"/>
    <mergeCell ref="G873:H873"/>
    <mergeCell ref="I873:J873"/>
    <mergeCell ref="B869:C869"/>
    <mergeCell ref="B870:C870"/>
    <mergeCell ref="W872:Y872"/>
    <mergeCell ref="W873:Y873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E228:F228"/>
    <mergeCell ref="G228:H228"/>
    <mergeCell ref="I228:J228"/>
    <mergeCell ref="G532:H532"/>
    <mergeCell ref="I532:J532"/>
    <mergeCell ref="E533:F533"/>
    <mergeCell ref="G533:H533"/>
    <mergeCell ref="I533:J533"/>
    <mergeCell ref="W718:Y718"/>
    <mergeCell ref="W719:Y719"/>
    <mergeCell ref="E870:F870"/>
    <mergeCell ref="G870:H870"/>
    <mergeCell ref="I870:J870"/>
    <mergeCell ref="W701:Y701"/>
    <mergeCell ref="W702:Y702"/>
    <mergeCell ref="W540:Y540"/>
    <mergeCell ref="W695:Y695"/>
    <mergeCell ref="W696:Y696"/>
    <mergeCell ref="W697:Y697"/>
    <mergeCell ref="W698:Y698"/>
    <mergeCell ref="W699:Y699"/>
    <mergeCell ref="W700:Y700"/>
    <mergeCell ref="G669:H669"/>
    <mergeCell ref="I669:J669"/>
    <mergeCell ref="E670:F670"/>
    <mergeCell ref="G670:H670"/>
    <mergeCell ref="I670:J670"/>
    <mergeCell ref="G674:H674"/>
    <mergeCell ref="I674:J674"/>
    <mergeCell ref="G675:H675"/>
    <mergeCell ref="I675:J675"/>
    <mergeCell ref="G665:H665"/>
    <mergeCell ref="I665:J665"/>
    <mergeCell ref="E666:F666"/>
    <mergeCell ref="G666:H666"/>
    <mergeCell ref="G400:H400"/>
    <mergeCell ref="I400:J400"/>
    <mergeCell ref="E401:F401"/>
    <mergeCell ref="G401:H401"/>
    <mergeCell ref="I401:J401"/>
    <mergeCell ref="E402:F402"/>
    <mergeCell ref="G402:H402"/>
    <mergeCell ref="I402:J402"/>
    <mergeCell ref="B528:C528"/>
    <mergeCell ref="E534:F534"/>
    <mergeCell ref="G534:H534"/>
    <mergeCell ref="I534:J534"/>
    <mergeCell ref="I509:J509"/>
    <mergeCell ref="G490:H490"/>
    <mergeCell ref="G509:H509"/>
    <mergeCell ref="G408:H408"/>
    <mergeCell ref="I408:J408"/>
    <mergeCell ref="G409:H409"/>
    <mergeCell ref="I409:J409"/>
    <mergeCell ref="G427:H427"/>
    <mergeCell ref="I427:J427"/>
    <mergeCell ref="G469:H469"/>
    <mergeCell ref="G470:H470"/>
    <mergeCell ref="G471:H471"/>
    <mergeCell ref="I405:J405"/>
    <mergeCell ref="I406:J406"/>
    <mergeCell ref="I407:J407"/>
    <mergeCell ref="I428:J428"/>
    <mergeCell ref="E531:F531"/>
    <mergeCell ref="G531:H531"/>
    <mergeCell ref="I531:J531"/>
    <mergeCell ref="E532:F532"/>
    <mergeCell ref="E623:F623"/>
    <mergeCell ref="G623:H623"/>
    <mergeCell ref="E624:F624"/>
    <mergeCell ref="G624:H624"/>
    <mergeCell ref="E625:F625"/>
    <mergeCell ref="E636:F636"/>
    <mergeCell ref="G636:H636"/>
    <mergeCell ref="E630:F630"/>
    <mergeCell ref="G630:H630"/>
    <mergeCell ref="E671:F671"/>
    <mergeCell ref="G671:H671"/>
    <mergeCell ref="I671:J671"/>
    <mergeCell ref="E672:F672"/>
    <mergeCell ref="G672:H672"/>
    <mergeCell ref="I672:J672"/>
    <mergeCell ref="E673:F673"/>
    <mergeCell ref="G673:H673"/>
    <mergeCell ref="I673:J673"/>
    <mergeCell ref="G631:H631"/>
    <mergeCell ref="G648:H648"/>
    <mergeCell ref="E649:F649"/>
    <mergeCell ref="G649:H649"/>
    <mergeCell ref="I666:J666"/>
    <mergeCell ref="E667:F667"/>
    <mergeCell ref="G667:H667"/>
    <mergeCell ref="I667:J667"/>
    <mergeCell ref="E668:F668"/>
    <mergeCell ref="G668:H668"/>
    <mergeCell ref="I668:J668"/>
    <mergeCell ref="E657:F657"/>
    <mergeCell ref="G657:H657"/>
    <mergeCell ref="I657:J657"/>
    <mergeCell ref="G711:H711"/>
    <mergeCell ref="I711:J711"/>
    <mergeCell ref="G712:H712"/>
    <mergeCell ref="I712:J712"/>
    <mergeCell ref="G713:H713"/>
    <mergeCell ref="I713:J713"/>
    <mergeCell ref="G714:H714"/>
    <mergeCell ref="I714:J714"/>
    <mergeCell ref="E676:F676"/>
    <mergeCell ref="G676:H676"/>
    <mergeCell ref="I676:J676"/>
    <mergeCell ref="E677:F677"/>
    <mergeCell ref="E710:F710"/>
    <mergeCell ref="G710:H710"/>
    <mergeCell ref="I710:J710"/>
    <mergeCell ref="I636:J636"/>
    <mergeCell ref="I637:J637"/>
    <mergeCell ref="E678:F678"/>
    <mergeCell ref="E658:F658"/>
    <mergeCell ref="G658:H658"/>
    <mergeCell ref="I658:J658"/>
    <mergeCell ref="E659:F659"/>
    <mergeCell ref="G659:H659"/>
    <mergeCell ref="G678:H678"/>
    <mergeCell ref="I678:J678"/>
    <mergeCell ref="E679:F679"/>
    <mergeCell ref="G679:H679"/>
    <mergeCell ref="I679:J679"/>
    <mergeCell ref="E680:F680"/>
    <mergeCell ref="G680:H680"/>
    <mergeCell ref="I680:J680"/>
    <mergeCell ref="G681:H681"/>
    <mergeCell ref="G699:H699"/>
    <mergeCell ref="I699:J699"/>
    <mergeCell ref="E700:F700"/>
    <mergeCell ref="E716:F716"/>
    <mergeCell ref="G716:H716"/>
    <mergeCell ref="I716:J716"/>
    <mergeCell ref="E717:F717"/>
    <mergeCell ref="I717:J717"/>
    <mergeCell ref="E709:F709"/>
    <mergeCell ref="E715:F715"/>
    <mergeCell ref="W706:Y706"/>
    <mergeCell ref="W707:Y707"/>
    <mergeCell ref="W708:Y708"/>
    <mergeCell ref="W709:Y709"/>
    <mergeCell ref="W710:Y710"/>
    <mergeCell ref="W711:Y711"/>
    <mergeCell ref="W712:Y712"/>
    <mergeCell ref="W713:Y713"/>
    <mergeCell ref="W714:Y714"/>
    <mergeCell ref="W715:Y715"/>
    <mergeCell ref="W716:Y716"/>
    <mergeCell ref="W717:Y717"/>
    <mergeCell ref="G706:H706"/>
    <mergeCell ref="I706:J706"/>
    <mergeCell ref="G707:H707"/>
    <mergeCell ref="I707:J707"/>
    <mergeCell ref="G708:H708"/>
    <mergeCell ref="I708:J708"/>
    <mergeCell ref="G709:H709"/>
    <mergeCell ref="I709:J709"/>
    <mergeCell ref="G715:H715"/>
    <mergeCell ref="I715:J715"/>
    <mergeCell ref="E693:F693"/>
    <mergeCell ref="G693:H693"/>
    <mergeCell ref="I693:J693"/>
    <mergeCell ref="E694:F694"/>
    <mergeCell ref="G694:H694"/>
    <mergeCell ref="I694:J694"/>
    <mergeCell ref="E695:F695"/>
    <mergeCell ref="G695:H695"/>
    <mergeCell ref="I695:J695"/>
    <mergeCell ref="E696:F696"/>
    <mergeCell ref="G696:H696"/>
    <mergeCell ref="I696:J696"/>
    <mergeCell ref="E697:F697"/>
    <mergeCell ref="G697:H697"/>
    <mergeCell ref="I697:J697"/>
    <mergeCell ref="E698:F698"/>
    <mergeCell ref="G698:H698"/>
    <mergeCell ref="I698:J698"/>
    <mergeCell ref="V859:Y859"/>
    <mergeCell ref="G286:H286"/>
    <mergeCell ref="E287:F287"/>
    <mergeCell ref="G287:H287"/>
    <mergeCell ref="W281:Y281"/>
    <mergeCell ref="W282:Y282"/>
    <mergeCell ref="W283:Y283"/>
    <mergeCell ref="W284:Y284"/>
    <mergeCell ref="W285:Y285"/>
    <mergeCell ref="W286:Y286"/>
    <mergeCell ref="W287:Y287"/>
    <mergeCell ref="E284:F284"/>
    <mergeCell ref="E285:F285"/>
    <mergeCell ref="E286:F286"/>
    <mergeCell ref="G700:H700"/>
    <mergeCell ref="I700:J700"/>
    <mergeCell ref="E701:F701"/>
    <mergeCell ref="G701:H701"/>
    <mergeCell ref="I701:J701"/>
    <mergeCell ref="E702:F702"/>
    <mergeCell ref="G702:H702"/>
    <mergeCell ref="I702:J702"/>
    <mergeCell ref="E703:F703"/>
    <mergeCell ref="G703:H703"/>
    <mergeCell ref="I703:J703"/>
    <mergeCell ref="E704:F704"/>
    <mergeCell ref="G704:H704"/>
    <mergeCell ref="I705:J705"/>
    <mergeCell ref="E706:F706"/>
    <mergeCell ref="W703:Y703"/>
    <mergeCell ref="W704:Y704"/>
    <mergeCell ref="W705:Y705"/>
    <mergeCell ref="V86:Y86"/>
    <mergeCell ref="V101:Y101"/>
    <mergeCell ref="V117:Y117"/>
    <mergeCell ref="V20:Y20"/>
    <mergeCell ref="V21:Y21"/>
    <mergeCell ref="V22:Y22"/>
    <mergeCell ref="V23:Y23"/>
    <mergeCell ref="G101:H101"/>
    <mergeCell ref="I101:J101"/>
    <mergeCell ref="G117:H117"/>
    <mergeCell ref="I117:J117"/>
    <mergeCell ref="I93:J93"/>
    <mergeCell ref="I94:J94"/>
    <mergeCell ref="I95:J95"/>
    <mergeCell ref="I96:J96"/>
    <mergeCell ref="I97:J97"/>
    <mergeCell ref="I98:J98"/>
    <mergeCell ref="I99:J99"/>
    <mergeCell ref="I100:J100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G64:H64"/>
    <mergeCell ref="G17:H17"/>
    <mergeCell ref="I17:J17"/>
    <mergeCell ref="G21:H21"/>
    <mergeCell ref="G18:H18"/>
    <mergeCell ref="I18:J18"/>
    <mergeCell ref="I21:J21"/>
    <mergeCell ref="E22:F22"/>
    <mergeCell ref="I64:J64"/>
    <mergeCell ref="G78:H78"/>
    <mergeCell ref="V44:Y44"/>
    <mergeCell ref="V64:Y64"/>
    <mergeCell ref="V78:Y78"/>
    <mergeCell ref="E19:F19"/>
    <mergeCell ref="E20:F20"/>
    <mergeCell ref="E21:F21"/>
    <mergeCell ref="G22:H22"/>
    <mergeCell ref="I78:J78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35:F35"/>
    <mergeCell ref="G35:H35"/>
    <mergeCell ref="I35:J35"/>
    <mergeCell ref="E36:F36"/>
    <mergeCell ref="G36:H36"/>
    <mergeCell ref="T1:U1"/>
    <mergeCell ref="AN1:AP1"/>
    <mergeCell ref="B3:U3"/>
    <mergeCell ref="B4:U4"/>
    <mergeCell ref="C8:I8"/>
    <mergeCell ref="C9:I9"/>
    <mergeCell ref="B11:D11"/>
    <mergeCell ref="B12:C15"/>
    <mergeCell ref="D12:D15"/>
    <mergeCell ref="AP14:AP15"/>
    <mergeCell ref="I15:J15"/>
    <mergeCell ref="R14:S14"/>
    <mergeCell ref="T14:U14"/>
    <mergeCell ref="AA14:AB14"/>
    <mergeCell ref="AL13:AL15"/>
    <mergeCell ref="AM13:AM15"/>
    <mergeCell ref="AA12:AB12"/>
    <mergeCell ref="AC12:AJ12"/>
    <mergeCell ref="AO13:AO15"/>
    <mergeCell ref="I14:K14"/>
    <mergeCell ref="L14:M14"/>
    <mergeCell ref="N14:O14"/>
    <mergeCell ref="P14:Q14"/>
    <mergeCell ref="AE13:AF13"/>
    <mergeCell ref="AG13:AH13"/>
    <mergeCell ref="AI13:AJ13"/>
    <mergeCell ref="AN14:AN15"/>
    <mergeCell ref="AK12:AK15"/>
    <mergeCell ref="AA13:AB13"/>
    <mergeCell ref="AC13:AC15"/>
    <mergeCell ref="AG14:AG15"/>
    <mergeCell ref="AI14:AI15"/>
    <mergeCell ref="AD13:AD15"/>
    <mergeCell ref="I12:U12"/>
    <mergeCell ref="V12:Y15"/>
    <mergeCell ref="I13:M13"/>
    <mergeCell ref="N13:Q13"/>
    <mergeCell ref="R13:U13"/>
    <mergeCell ref="Z12:Z15"/>
    <mergeCell ref="A348:C348"/>
    <mergeCell ref="A587:C587"/>
    <mergeCell ref="A602:C602"/>
    <mergeCell ref="A622:C622"/>
    <mergeCell ref="A638:C638"/>
    <mergeCell ref="A408:C408"/>
    <mergeCell ref="A409:C409"/>
    <mergeCell ref="V18:Y18"/>
    <mergeCell ref="E16:F16"/>
    <mergeCell ref="G16:H16"/>
    <mergeCell ref="I16:J16"/>
    <mergeCell ref="V16:Y16"/>
    <mergeCell ref="G19:H19"/>
    <mergeCell ref="I19:J19"/>
    <mergeCell ref="V19:Y19"/>
    <mergeCell ref="G20:H20"/>
    <mergeCell ref="I20:J20"/>
    <mergeCell ref="V17:Y17"/>
    <mergeCell ref="E17:F17"/>
    <mergeCell ref="E18:F18"/>
    <mergeCell ref="I22:J22"/>
    <mergeCell ref="G23:H23"/>
    <mergeCell ref="I23:J23"/>
    <mergeCell ref="G44:H44"/>
    <mergeCell ref="I44:J44"/>
    <mergeCell ref="G86:H86"/>
    <mergeCell ref="I86:J86"/>
    <mergeCell ref="G254:H254"/>
    <mergeCell ref="I254:J254"/>
    <mergeCell ref="G212:H212"/>
    <mergeCell ref="I212:J212"/>
    <mergeCell ref="G227:H227"/>
    <mergeCell ref="I227:J227"/>
    <mergeCell ref="G241:H241"/>
    <mergeCell ref="I241:J241"/>
    <mergeCell ref="I183:J183"/>
    <mergeCell ref="G190:H190"/>
    <mergeCell ref="I190:J190"/>
    <mergeCell ref="G199:H199"/>
    <mergeCell ref="I199:J199"/>
    <mergeCell ref="G200:H200"/>
    <mergeCell ref="I200:J200"/>
    <mergeCell ref="I134:J134"/>
    <mergeCell ref="G145:H145"/>
    <mergeCell ref="I145:J145"/>
    <mergeCell ref="G165:H165"/>
    <mergeCell ref="I165:J165"/>
    <mergeCell ref="G172:H172"/>
    <mergeCell ref="I172:J172"/>
    <mergeCell ref="G134:H134"/>
    <mergeCell ref="G183:H183"/>
    <mergeCell ref="I141:J141"/>
    <mergeCell ref="G233:H233"/>
    <mergeCell ref="I233:J233"/>
    <mergeCell ref="G234:H234"/>
    <mergeCell ref="I234:J234"/>
    <mergeCell ref="G235:H235"/>
    <mergeCell ref="G318:H318"/>
    <mergeCell ref="I318:J318"/>
    <mergeCell ref="G321:H321"/>
    <mergeCell ref="I321:J321"/>
    <mergeCell ref="I310:J310"/>
    <mergeCell ref="G319:H319"/>
    <mergeCell ref="I319:J319"/>
    <mergeCell ref="G320:H320"/>
    <mergeCell ref="I320:J320"/>
    <mergeCell ref="G265:H265"/>
    <mergeCell ref="I265:J265"/>
    <mergeCell ref="G266:H266"/>
    <mergeCell ref="I266:J266"/>
    <mergeCell ref="G280:H280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G281:H281"/>
    <mergeCell ref="G282:H282"/>
    <mergeCell ref="G283:H283"/>
    <mergeCell ref="G284:H284"/>
    <mergeCell ref="G285:H285"/>
    <mergeCell ref="G278:H278"/>
    <mergeCell ref="I278:J278"/>
    <mergeCell ref="G269:H269"/>
    <mergeCell ref="G310:H310"/>
    <mergeCell ref="G314:H314"/>
    <mergeCell ref="G436:H436"/>
    <mergeCell ref="G410:H410"/>
    <mergeCell ref="I410:J410"/>
    <mergeCell ref="G423:H423"/>
    <mergeCell ref="I423:J423"/>
    <mergeCell ref="G404:H404"/>
    <mergeCell ref="G468:H468"/>
    <mergeCell ref="G407:H407"/>
    <mergeCell ref="I352:J352"/>
    <mergeCell ref="G380:H380"/>
    <mergeCell ref="G360:H360"/>
    <mergeCell ref="G352:H352"/>
    <mergeCell ref="I420:J420"/>
    <mergeCell ref="G457:H457"/>
    <mergeCell ref="I457:J457"/>
    <mergeCell ref="G361:H361"/>
    <mergeCell ref="I361:J361"/>
    <mergeCell ref="I374:J37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G429:H429"/>
    <mergeCell ref="I394:J394"/>
    <mergeCell ref="I455:J455"/>
    <mergeCell ref="I456:J456"/>
    <mergeCell ref="I741:J741"/>
    <mergeCell ref="G742:H742"/>
    <mergeCell ref="I742:J742"/>
    <mergeCell ref="G743:H743"/>
    <mergeCell ref="I743:J743"/>
    <mergeCell ref="G587:H587"/>
    <mergeCell ref="I587:J587"/>
    <mergeCell ref="G602:H602"/>
    <mergeCell ref="I602:J602"/>
    <mergeCell ref="G622:H622"/>
    <mergeCell ref="I622:J622"/>
    <mergeCell ref="G527:H527"/>
    <mergeCell ref="I527:J527"/>
    <mergeCell ref="G542:H542"/>
    <mergeCell ref="I542:J542"/>
    <mergeCell ref="G562:H562"/>
    <mergeCell ref="I562:J562"/>
    <mergeCell ref="I610:J610"/>
    <mergeCell ref="G611:H611"/>
    <mergeCell ref="I611:J611"/>
    <mergeCell ref="G612:H612"/>
    <mergeCell ref="I612:J612"/>
    <mergeCell ref="G613:H613"/>
    <mergeCell ref="I613:J613"/>
    <mergeCell ref="G614:H614"/>
    <mergeCell ref="I614:J614"/>
    <mergeCell ref="G615:H615"/>
    <mergeCell ref="I615:J615"/>
    <mergeCell ref="G616:H616"/>
    <mergeCell ref="I704:J704"/>
    <mergeCell ref="G705:H705"/>
    <mergeCell ref="G717:H717"/>
    <mergeCell ref="V199:Y199"/>
    <mergeCell ref="V200:Y200"/>
    <mergeCell ref="V212:Y212"/>
    <mergeCell ref="V227:Y227"/>
    <mergeCell ref="V241:Y241"/>
    <mergeCell ref="V254:Y254"/>
    <mergeCell ref="V134:Y134"/>
    <mergeCell ref="V145:Y145"/>
    <mergeCell ref="V165:Y165"/>
    <mergeCell ref="V172:Y172"/>
    <mergeCell ref="V183:Y183"/>
    <mergeCell ref="V190:Y190"/>
    <mergeCell ref="G915:H915"/>
    <mergeCell ref="I915:J915"/>
    <mergeCell ref="G868:H868"/>
    <mergeCell ref="I868:J868"/>
    <mergeCell ref="G874:H874"/>
    <mergeCell ref="I874:J874"/>
    <mergeCell ref="G889:H889"/>
    <mergeCell ref="I889:J889"/>
    <mergeCell ref="G864:H864"/>
    <mergeCell ref="I864:J864"/>
    <mergeCell ref="G851:H851"/>
    <mergeCell ref="I851:J851"/>
    <mergeCell ref="G894:H894"/>
    <mergeCell ref="I894:J894"/>
    <mergeCell ref="G764:H764"/>
    <mergeCell ref="I764:J764"/>
    <mergeCell ref="G765:H765"/>
    <mergeCell ref="I765:J765"/>
    <mergeCell ref="G768:H768"/>
    <mergeCell ref="I768:J768"/>
    <mergeCell ref="V288:Y288"/>
    <mergeCell ref="V316:Y316"/>
    <mergeCell ref="V322:Y322"/>
    <mergeCell ref="V330:Y330"/>
    <mergeCell ref="W289:Y289"/>
    <mergeCell ref="W290:Y290"/>
    <mergeCell ref="W291:Y291"/>
    <mergeCell ref="W317:Y317"/>
    <mergeCell ref="W318:Y318"/>
    <mergeCell ref="W319:Y319"/>
    <mergeCell ref="W320:Y320"/>
    <mergeCell ref="W321:Y321"/>
    <mergeCell ref="W310:Y310"/>
    <mergeCell ref="W311:Y311"/>
    <mergeCell ref="W267:Y267"/>
    <mergeCell ref="W268:Y268"/>
    <mergeCell ref="W269:Y269"/>
    <mergeCell ref="W270:Y270"/>
    <mergeCell ref="W271:Y271"/>
    <mergeCell ref="W272:Y272"/>
    <mergeCell ref="W273:Y273"/>
    <mergeCell ref="W274:Y274"/>
    <mergeCell ref="W275:Y275"/>
    <mergeCell ref="W276:Y276"/>
    <mergeCell ref="W277:Y277"/>
    <mergeCell ref="W278:Y278"/>
    <mergeCell ref="W279:Y279"/>
    <mergeCell ref="W297:Y297"/>
    <mergeCell ref="W327:Y327"/>
    <mergeCell ref="W328:Y328"/>
    <mergeCell ref="W329:Y329"/>
    <mergeCell ref="W307:Y307"/>
    <mergeCell ref="W422:Y422"/>
    <mergeCell ref="W423:Y423"/>
    <mergeCell ref="W424:Y424"/>
    <mergeCell ref="V292:Y292"/>
    <mergeCell ref="V302:Y302"/>
    <mergeCell ref="V306:Y306"/>
    <mergeCell ref="V309:Y309"/>
    <mergeCell ref="V335:Y335"/>
    <mergeCell ref="V340:Y340"/>
    <mergeCell ref="W293:Y293"/>
    <mergeCell ref="W294:Y294"/>
    <mergeCell ref="W295:Y295"/>
    <mergeCell ref="W296:Y296"/>
    <mergeCell ref="W298:Y298"/>
    <mergeCell ref="W299:Y299"/>
    <mergeCell ref="W300:Y300"/>
    <mergeCell ref="W301:Y301"/>
    <mergeCell ref="W389:Y389"/>
    <mergeCell ref="W312:Y312"/>
    <mergeCell ref="W313:Y313"/>
    <mergeCell ref="W314:Y314"/>
    <mergeCell ref="W315:Y315"/>
    <mergeCell ref="W336:Y336"/>
    <mergeCell ref="W400:Y400"/>
    <mergeCell ref="W401:Y401"/>
    <mergeCell ref="W402:Y402"/>
    <mergeCell ref="W371:Y371"/>
    <mergeCell ref="W372:Y372"/>
    <mergeCell ref="W373:Y373"/>
    <mergeCell ref="W374:Y374"/>
    <mergeCell ref="W341:Y341"/>
    <mergeCell ref="W337:Y337"/>
    <mergeCell ref="V653:Y653"/>
    <mergeCell ref="V664:Y664"/>
    <mergeCell ref="V692:Y692"/>
    <mergeCell ref="V720:Y720"/>
    <mergeCell ref="V733:Y733"/>
    <mergeCell ref="V764:Y764"/>
    <mergeCell ref="V542:Y542"/>
    <mergeCell ref="V562:Y562"/>
    <mergeCell ref="V587:Y587"/>
    <mergeCell ref="V602:Y602"/>
    <mergeCell ref="V622:Y622"/>
    <mergeCell ref="V638:Y638"/>
    <mergeCell ref="V409:Y409"/>
    <mergeCell ref="V427:Y427"/>
    <mergeCell ref="V444:Y444"/>
    <mergeCell ref="W405:Y405"/>
    <mergeCell ref="W406:Y406"/>
    <mergeCell ref="W407:Y407"/>
    <mergeCell ref="W428:Y428"/>
    <mergeCell ref="W429:Y429"/>
    <mergeCell ref="W430:Y430"/>
    <mergeCell ref="W431:Y431"/>
    <mergeCell ref="W432:Y432"/>
    <mergeCell ref="W433:Y433"/>
    <mergeCell ref="W434:Y434"/>
    <mergeCell ref="W435:Y435"/>
    <mergeCell ref="W436:Y436"/>
    <mergeCell ref="W437:Y437"/>
    <mergeCell ref="W438:Y438"/>
    <mergeCell ref="W439:Y439"/>
    <mergeCell ref="W413:Y413"/>
    <mergeCell ref="W414:Y414"/>
    <mergeCell ref="V457:Y457"/>
    <mergeCell ref="V478:Y478"/>
    <mergeCell ref="V527:Y527"/>
    <mergeCell ref="V490:Y490"/>
    <mergeCell ref="V509:Y509"/>
    <mergeCell ref="V384:Y384"/>
    <mergeCell ref="V390:Y390"/>
    <mergeCell ref="V395:Y395"/>
    <mergeCell ref="V399:Y399"/>
    <mergeCell ref="V403:Y403"/>
    <mergeCell ref="V408:Y408"/>
    <mergeCell ref="E101:F101"/>
    <mergeCell ref="E117:F117"/>
    <mergeCell ref="E134:F134"/>
    <mergeCell ref="E145:F145"/>
    <mergeCell ref="E254:F254"/>
    <mergeCell ref="E265:F265"/>
    <mergeCell ref="E266:F266"/>
    <mergeCell ref="E280:F280"/>
    <mergeCell ref="E288:F288"/>
    <mergeCell ref="E292:F292"/>
    <mergeCell ref="E302:F302"/>
    <mergeCell ref="E183:F183"/>
    <mergeCell ref="E165:F165"/>
    <mergeCell ref="E172:F172"/>
    <mergeCell ref="W415:Y415"/>
    <mergeCell ref="W416:Y416"/>
    <mergeCell ref="W417:Y417"/>
    <mergeCell ref="W418:Y418"/>
    <mergeCell ref="W419:Y419"/>
    <mergeCell ref="W420:Y420"/>
    <mergeCell ref="W421:Y421"/>
    <mergeCell ref="E190:F190"/>
    <mergeCell ref="E199:F199"/>
    <mergeCell ref="E200:F200"/>
    <mergeCell ref="E212:F212"/>
    <mergeCell ref="E227:F227"/>
    <mergeCell ref="E241:F241"/>
    <mergeCell ref="E281:F281"/>
    <mergeCell ref="E282:F282"/>
    <mergeCell ref="E283:F283"/>
    <mergeCell ref="E271:F271"/>
    <mergeCell ref="E275:F275"/>
    <mergeCell ref="E279:F279"/>
    <mergeCell ref="E699:F699"/>
    <mergeCell ref="E711:F711"/>
    <mergeCell ref="E236:F236"/>
    <mergeCell ref="E665:F665"/>
    <mergeCell ref="E669:F669"/>
    <mergeCell ref="E675:F675"/>
    <mergeCell ref="E681:F681"/>
    <mergeCell ref="E687:F687"/>
    <mergeCell ref="E527:F527"/>
    <mergeCell ref="E542:F542"/>
    <mergeCell ref="E197:F197"/>
    <mergeCell ref="E468:F468"/>
    <mergeCell ref="E469:F469"/>
    <mergeCell ref="E470:F470"/>
    <mergeCell ref="E471:F471"/>
    <mergeCell ref="E472:F472"/>
    <mergeCell ref="E473:F473"/>
    <mergeCell ref="E371:F371"/>
    <mergeCell ref="E707:F707"/>
    <mergeCell ref="E708:F708"/>
    <mergeCell ref="E620:F620"/>
    <mergeCell ref="E915:F915"/>
    <mergeCell ref="E791:F791"/>
    <mergeCell ref="E829:F829"/>
    <mergeCell ref="E844:F844"/>
    <mergeCell ref="E851:F851"/>
    <mergeCell ref="E638:F638"/>
    <mergeCell ref="E653:F653"/>
    <mergeCell ref="E664:F664"/>
    <mergeCell ref="E692:F692"/>
    <mergeCell ref="E720:F720"/>
    <mergeCell ref="E733:F733"/>
    <mergeCell ref="E764:F764"/>
    <mergeCell ref="E765:F765"/>
    <mergeCell ref="E768:F768"/>
    <mergeCell ref="E852:F852"/>
    <mergeCell ref="E859:F859"/>
    <mergeCell ref="E864:F864"/>
    <mergeCell ref="E628:F628"/>
    <mergeCell ref="E741:F741"/>
    <mergeCell ref="E789:F789"/>
    <mergeCell ref="E705:F705"/>
    <mergeCell ref="E712:F712"/>
    <mergeCell ref="E632:F632"/>
    <mergeCell ref="E714:F714"/>
    <mergeCell ref="E674:F674"/>
    <mergeCell ref="E683:F683"/>
    <mergeCell ref="E786:F786"/>
    <mergeCell ref="E751:F751"/>
    <mergeCell ref="E857:F857"/>
    <mergeCell ref="E886:F886"/>
    <mergeCell ref="E648:F648"/>
    <mergeCell ref="V91:Y91"/>
    <mergeCell ref="V92:Y92"/>
    <mergeCell ref="V93:Y93"/>
    <mergeCell ref="V94:Y94"/>
    <mergeCell ref="V95:Y95"/>
    <mergeCell ref="G815:H815"/>
    <mergeCell ref="I815:J815"/>
    <mergeCell ref="V815:Y81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8:C98"/>
    <mergeCell ref="B99:C99"/>
    <mergeCell ref="B100:C100"/>
    <mergeCell ref="B97:C97"/>
    <mergeCell ref="I87:J87"/>
    <mergeCell ref="I88:J88"/>
    <mergeCell ref="I89:J89"/>
    <mergeCell ref="I90:J90"/>
    <mergeCell ref="I91:J91"/>
    <mergeCell ref="E403:F403"/>
    <mergeCell ref="I92:J92"/>
    <mergeCell ref="E444:F444"/>
    <mergeCell ref="E457:F457"/>
    <mergeCell ref="E478:F478"/>
    <mergeCell ref="E99:F99"/>
    <mergeCell ref="G99:H99"/>
    <mergeCell ref="E100:F100"/>
    <mergeCell ref="G100:H100"/>
    <mergeCell ref="V96:Y96"/>
    <mergeCell ref="V97:Y97"/>
    <mergeCell ref="V98:Y98"/>
    <mergeCell ref="V99:Y99"/>
    <mergeCell ref="V100:Y100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V87:Y87"/>
    <mergeCell ref="V88:Y88"/>
    <mergeCell ref="V89:Y89"/>
    <mergeCell ref="V90:Y90"/>
    <mergeCell ref="A12:A15"/>
    <mergeCell ref="A22:C22"/>
    <mergeCell ref="A17:C17"/>
    <mergeCell ref="A18:C18"/>
    <mergeCell ref="A19:C19"/>
    <mergeCell ref="A20:C20"/>
    <mergeCell ref="A21:C21"/>
    <mergeCell ref="A86:C86"/>
    <mergeCell ref="A23:C23"/>
    <mergeCell ref="A44:C44"/>
    <mergeCell ref="A64:C64"/>
    <mergeCell ref="A78:C78"/>
    <mergeCell ref="B16:C16"/>
    <mergeCell ref="G96:H96"/>
    <mergeCell ref="E97:F97"/>
    <mergeCell ref="G97:H97"/>
    <mergeCell ref="E98:F98"/>
    <mergeCell ref="G98:H98"/>
    <mergeCell ref="E23:F23"/>
    <mergeCell ref="E44:F44"/>
    <mergeCell ref="E64:F64"/>
    <mergeCell ref="E78:F78"/>
    <mergeCell ref="E86:F86"/>
    <mergeCell ref="E13:F15"/>
    <mergeCell ref="G13:H15"/>
    <mergeCell ref="E79:F79"/>
    <mergeCell ref="E80:F80"/>
    <mergeCell ref="E81:F81"/>
    <mergeCell ref="E82:F82"/>
    <mergeCell ref="E83:F83"/>
    <mergeCell ref="E84:F84"/>
    <mergeCell ref="E85:F85"/>
    <mergeCell ref="A134:C134"/>
    <mergeCell ref="A145:C145"/>
    <mergeCell ref="A165:C165"/>
    <mergeCell ref="A172:C172"/>
    <mergeCell ref="A183:C183"/>
    <mergeCell ref="A190:C190"/>
    <mergeCell ref="A199:C199"/>
    <mergeCell ref="B281:C281"/>
    <mergeCell ref="B282:C282"/>
    <mergeCell ref="B283:C283"/>
    <mergeCell ref="B284:C284"/>
    <mergeCell ref="B285:C285"/>
    <mergeCell ref="B286:C286"/>
    <mergeCell ref="B287:C287"/>
    <mergeCell ref="A200:C200"/>
    <mergeCell ref="A212:C212"/>
    <mergeCell ref="A227:C227"/>
    <mergeCell ref="B268:C268"/>
    <mergeCell ref="B144:C144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84:C184"/>
    <mergeCell ref="B185:C185"/>
    <mergeCell ref="B186:C186"/>
    <mergeCell ref="B267:C267"/>
    <mergeCell ref="B269:C269"/>
    <mergeCell ref="A768:C768"/>
    <mergeCell ref="A789:C789"/>
    <mergeCell ref="A791:C791"/>
    <mergeCell ref="A815:C815"/>
    <mergeCell ref="A829:C829"/>
    <mergeCell ref="A844:C844"/>
    <mergeCell ref="A851:C851"/>
    <mergeCell ref="A852:C852"/>
    <mergeCell ref="A859:C859"/>
    <mergeCell ref="B706:C706"/>
    <mergeCell ref="B707:C707"/>
    <mergeCell ref="B708:C708"/>
    <mergeCell ref="A241:C241"/>
    <mergeCell ref="A254:C254"/>
    <mergeCell ref="A266:C266"/>
    <mergeCell ref="A280:C280"/>
    <mergeCell ref="A288:C288"/>
    <mergeCell ref="A292:C292"/>
    <mergeCell ref="A265:C265"/>
    <mergeCell ref="A764:C764"/>
    <mergeCell ref="A765:C765"/>
    <mergeCell ref="A542:C542"/>
    <mergeCell ref="A562:C562"/>
    <mergeCell ref="A302:C302"/>
    <mergeCell ref="A306:C306"/>
    <mergeCell ref="A309:C309"/>
    <mergeCell ref="A316:C316"/>
    <mergeCell ref="A322:C322"/>
    <mergeCell ref="A330:C330"/>
    <mergeCell ref="A335:C335"/>
    <mergeCell ref="A340:C340"/>
    <mergeCell ref="B693:C693"/>
    <mergeCell ref="A490:C490"/>
    <mergeCell ref="A509:C509"/>
    <mergeCell ref="A527:C527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10:C510"/>
    <mergeCell ref="B511:C511"/>
    <mergeCell ref="B512:C512"/>
    <mergeCell ref="A427:C427"/>
    <mergeCell ref="B405:C405"/>
    <mergeCell ref="B406:C406"/>
    <mergeCell ref="B407:C407"/>
    <mergeCell ref="E408:F408"/>
    <mergeCell ref="E409:F409"/>
    <mergeCell ref="E427:F427"/>
    <mergeCell ref="E306:F306"/>
    <mergeCell ref="E309:F309"/>
    <mergeCell ref="E335:F335"/>
    <mergeCell ref="E340:F340"/>
    <mergeCell ref="E348:F348"/>
    <mergeCell ref="E352:F352"/>
    <mergeCell ref="E360:F360"/>
    <mergeCell ref="E370:F370"/>
    <mergeCell ref="E375:F375"/>
    <mergeCell ref="E384:F384"/>
    <mergeCell ref="E390:F390"/>
    <mergeCell ref="E395:F395"/>
    <mergeCell ref="E399:F399"/>
    <mergeCell ref="E337:F337"/>
    <mergeCell ref="B376:C376"/>
    <mergeCell ref="B377:C377"/>
    <mergeCell ref="B378:C378"/>
    <mergeCell ref="B379:C379"/>
    <mergeCell ref="B380:C380"/>
    <mergeCell ref="B381:C381"/>
    <mergeCell ref="B382:C382"/>
    <mergeCell ref="A360:C360"/>
    <mergeCell ref="A370:C370"/>
    <mergeCell ref="A375:C375"/>
    <mergeCell ref="B317:C317"/>
    <mergeCell ref="B343:C343"/>
    <mergeCell ref="B344:C344"/>
    <mergeCell ref="B346:C346"/>
    <mergeCell ref="B347:C347"/>
    <mergeCell ref="B345:C345"/>
    <mergeCell ref="A390:C390"/>
    <mergeCell ref="A395:C395"/>
    <mergeCell ref="A399:C399"/>
    <mergeCell ref="A403:C403"/>
    <mergeCell ref="B318:C318"/>
    <mergeCell ref="B319:C319"/>
    <mergeCell ref="B320:C320"/>
    <mergeCell ref="B321:C321"/>
    <mergeCell ref="E317:F317"/>
    <mergeCell ref="E318:F318"/>
    <mergeCell ref="E322:F322"/>
    <mergeCell ref="E330:F330"/>
    <mergeCell ref="E321:F321"/>
    <mergeCell ref="E341:F341"/>
    <mergeCell ref="E342:F342"/>
    <mergeCell ref="E343:F343"/>
    <mergeCell ref="B341:C341"/>
    <mergeCell ref="B342:C342"/>
    <mergeCell ref="B371:C371"/>
    <mergeCell ref="B372:C372"/>
    <mergeCell ref="B400:C400"/>
    <mergeCell ref="B401:C401"/>
    <mergeCell ref="B402:C402"/>
    <mergeCell ref="E400:F400"/>
    <mergeCell ref="B373:C373"/>
    <mergeCell ref="B374:C374"/>
    <mergeCell ref="B385:C385"/>
    <mergeCell ref="E268:F268"/>
    <mergeCell ref="G268:H268"/>
    <mergeCell ref="I268:J268"/>
    <mergeCell ref="E269:F269"/>
    <mergeCell ref="G275:H275"/>
    <mergeCell ref="I275:J275"/>
    <mergeCell ref="B294:C294"/>
    <mergeCell ref="E298:F298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301:C301"/>
    <mergeCell ref="E293:F293"/>
    <mergeCell ref="E276:F276"/>
    <mergeCell ref="E277:F277"/>
    <mergeCell ref="E278:F278"/>
    <mergeCell ref="I269:J269"/>
    <mergeCell ref="G276:H276"/>
    <mergeCell ref="I276:J276"/>
    <mergeCell ref="G277:H277"/>
    <mergeCell ref="G271:H271"/>
    <mergeCell ref="I288:J288"/>
    <mergeCell ref="G292:H292"/>
    <mergeCell ref="I289:J289"/>
    <mergeCell ref="G290:H290"/>
    <mergeCell ref="E270:F270"/>
    <mergeCell ref="G317:H317"/>
    <mergeCell ref="I317:J31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9:C289"/>
    <mergeCell ref="B290:C290"/>
    <mergeCell ref="B291:C291"/>
    <mergeCell ref="E289:F289"/>
    <mergeCell ref="E290:F290"/>
    <mergeCell ref="E291:F291"/>
    <mergeCell ref="B293:C293"/>
    <mergeCell ref="B307:C307"/>
    <mergeCell ref="B308:C308"/>
    <mergeCell ref="B310:C310"/>
    <mergeCell ref="B311:C311"/>
    <mergeCell ref="B312:C312"/>
    <mergeCell ref="B313:C313"/>
    <mergeCell ref="B314:C314"/>
    <mergeCell ref="B315:C315"/>
    <mergeCell ref="E310:F310"/>
    <mergeCell ref="E314:F314"/>
    <mergeCell ref="E315:F315"/>
    <mergeCell ref="G315:H315"/>
    <mergeCell ref="I340:J340"/>
    <mergeCell ref="G348:H348"/>
    <mergeCell ref="I348:J348"/>
    <mergeCell ref="I399:J399"/>
    <mergeCell ref="G403:H403"/>
    <mergeCell ref="I403:J403"/>
    <mergeCell ref="G341:H341"/>
    <mergeCell ref="G342:H342"/>
    <mergeCell ref="G343:H343"/>
    <mergeCell ref="G344:H344"/>
    <mergeCell ref="G345:H345"/>
    <mergeCell ref="G346:H346"/>
    <mergeCell ref="G347:H347"/>
    <mergeCell ref="E316:F316"/>
    <mergeCell ref="G297:H297"/>
    <mergeCell ref="W303:Y303"/>
    <mergeCell ref="W304:Y304"/>
    <mergeCell ref="W305:Y305"/>
    <mergeCell ref="E303:F303"/>
    <mergeCell ref="E319:F319"/>
    <mergeCell ref="E320:F320"/>
    <mergeCell ref="G306:H306"/>
    <mergeCell ref="I306:J306"/>
    <mergeCell ref="G309:H309"/>
    <mergeCell ref="I309:J309"/>
    <mergeCell ref="G335:H335"/>
    <mergeCell ref="I335:J335"/>
    <mergeCell ref="I316:J316"/>
    <mergeCell ref="I322:J322"/>
    <mergeCell ref="I330:J330"/>
    <mergeCell ref="G316:H316"/>
    <mergeCell ref="G322:H322"/>
    <mergeCell ref="G625:H625"/>
    <mergeCell ref="E626:F626"/>
    <mergeCell ref="G626:H626"/>
    <mergeCell ref="E627:F627"/>
    <mergeCell ref="G627:H627"/>
    <mergeCell ref="G628:H628"/>
    <mergeCell ref="E629:F629"/>
    <mergeCell ref="G629:H629"/>
    <mergeCell ref="B736:C736"/>
    <mergeCell ref="B737:C737"/>
    <mergeCell ref="B637:C637"/>
    <mergeCell ref="B636:C636"/>
    <mergeCell ref="B705:C705"/>
    <mergeCell ref="E718:F718"/>
    <mergeCell ref="E713:F713"/>
    <mergeCell ref="W338:Y338"/>
    <mergeCell ref="W339:Y339"/>
    <mergeCell ref="B404:C404"/>
    <mergeCell ref="I404:J404"/>
    <mergeCell ref="W404:Y404"/>
    <mergeCell ref="E338:F338"/>
    <mergeCell ref="G338:H338"/>
    <mergeCell ref="E339:F339"/>
    <mergeCell ref="G339:H339"/>
    <mergeCell ref="I338:J338"/>
    <mergeCell ref="I339:J339"/>
    <mergeCell ref="A352:C352"/>
    <mergeCell ref="V352:Y352"/>
    <mergeCell ref="V360:Y360"/>
    <mergeCell ref="V370:Y370"/>
    <mergeCell ref="V375:Y375"/>
    <mergeCell ref="I375:J375"/>
    <mergeCell ref="E740:F740"/>
    <mergeCell ref="B652:C652"/>
    <mergeCell ref="G641:H641"/>
    <mergeCell ref="E642:F642"/>
    <mergeCell ref="G642:H642"/>
    <mergeCell ref="E643:F643"/>
    <mergeCell ref="G643:H643"/>
    <mergeCell ref="E644:F644"/>
    <mergeCell ref="G644:H644"/>
    <mergeCell ref="E645:F645"/>
    <mergeCell ref="G645:H645"/>
    <mergeCell ref="E646:F646"/>
    <mergeCell ref="G646:H646"/>
    <mergeCell ref="E647:F647"/>
    <mergeCell ref="G647:H647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48:C648"/>
    <mergeCell ref="B649:C649"/>
    <mergeCell ref="B650:C650"/>
    <mergeCell ref="B651:C651"/>
    <mergeCell ref="B735:C735"/>
    <mergeCell ref="B738:C738"/>
    <mergeCell ref="A653:C653"/>
    <mergeCell ref="A664:C664"/>
    <mergeCell ref="A692:C692"/>
    <mergeCell ref="A720:C720"/>
    <mergeCell ref="A733:C733"/>
    <mergeCell ref="B709:C709"/>
    <mergeCell ref="B710:C710"/>
    <mergeCell ref="B711:C711"/>
    <mergeCell ref="B712:C712"/>
    <mergeCell ref="B713:C713"/>
    <mergeCell ref="B714:C714"/>
    <mergeCell ref="B715:C715"/>
    <mergeCell ref="B747:C747"/>
    <mergeCell ref="B748:C748"/>
    <mergeCell ref="B749:C749"/>
    <mergeCell ref="B750:C750"/>
    <mergeCell ref="B751:C751"/>
    <mergeCell ref="B743:C743"/>
    <mergeCell ref="B739:C739"/>
    <mergeCell ref="B740:C740"/>
    <mergeCell ref="B741:C741"/>
    <mergeCell ref="B742:C742"/>
    <mergeCell ref="B716:C716"/>
    <mergeCell ref="B717:C717"/>
    <mergeCell ref="B718:C718"/>
    <mergeCell ref="B719:C719"/>
    <mergeCell ref="B665:C665"/>
    <mergeCell ref="B666:C666"/>
    <mergeCell ref="B667:C667"/>
    <mergeCell ref="B668:C668"/>
    <mergeCell ref="B669:C669"/>
    <mergeCell ref="B670:C670"/>
    <mergeCell ref="B752:C752"/>
    <mergeCell ref="W632:Y632"/>
    <mergeCell ref="W633:Y633"/>
    <mergeCell ref="W634:Y634"/>
    <mergeCell ref="W635:Y635"/>
    <mergeCell ref="W636:Y636"/>
    <mergeCell ref="W637:Y637"/>
    <mergeCell ref="B734:C734"/>
    <mergeCell ref="E637:F637"/>
    <mergeCell ref="G637:H637"/>
    <mergeCell ref="G692:H692"/>
    <mergeCell ref="I692:J692"/>
    <mergeCell ref="G720:H720"/>
    <mergeCell ref="I720:J720"/>
    <mergeCell ref="G733:H733"/>
    <mergeCell ref="I733:J733"/>
    <mergeCell ref="G638:H638"/>
    <mergeCell ref="I638:J638"/>
    <mergeCell ref="G653:H653"/>
    <mergeCell ref="I653:J653"/>
    <mergeCell ref="G664:H664"/>
    <mergeCell ref="I664:J664"/>
    <mergeCell ref="B643:C643"/>
    <mergeCell ref="B644:C644"/>
    <mergeCell ref="B645:C645"/>
    <mergeCell ref="B646:C646"/>
    <mergeCell ref="B647:C647"/>
    <mergeCell ref="G740:H740"/>
    <mergeCell ref="I740:J740"/>
    <mergeCell ref="E750:F750"/>
    <mergeCell ref="G750:H750"/>
    <mergeCell ref="I750:J750"/>
    <mergeCell ref="B762:C762"/>
    <mergeCell ref="B763:C763"/>
    <mergeCell ref="E734:F734"/>
    <mergeCell ref="G734:H734"/>
    <mergeCell ref="I734:J734"/>
    <mergeCell ref="E735:F735"/>
    <mergeCell ref="G735:H735"/>
    <mergeCell ref="I735:J735"/>
    <mergeCell ref="E736:F736"/>
    <mergeCell ref="G736:H736"/>
    <mergeCell ref="I736:J736"/>
    <mergeCell ref="E737:F737"/>
    <mergeCell ref="G737:H737"/>
    <mergeCell ref="I737:J737"/>
    <mergeCell ref="E738:F738"/>
    <mergeCell ref="G738:H738"/>
    <mergeCell ref="I738:J738"/>
    <mergeCell ref="E739:F739"/>
    <mergeCell ref="G739:H739"/>
    <mergeCell ref="I739:J739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44:C744"/>
    <mergeCell ref="B745:C745"/>
    <mergeCell ref="B746:C746"/>
    <mergeCell ref="G751:H751"/>
    <mergeCell ref="I751:J751"/>
    <mergeCell ref="E752:F752"/>
    <mergeCell ref="G752:H752"/>
    <mergeCell ref="I752:J752"/>
    <mergeCell ref="E747:F747"/>
    <mergeCell ref="G747:H747"/>
    <mergeCell ref="I747:J747"/>
    <mergeCell ref="E748:F748"/>
    <mergeCell ref="G748:H748"/>
    <mergeCell ref="I748:J748"/>
    <mergeCell ref="E749:F749"/>
    <mergeCell ref="G749:H749"/>
    <mergeCell ref="I749:J749"/>
    <mergeCell ref="E744:F744"/>
    <mergeCell ref="E742:F742"/>
    <mergeCell ref="E743:F743"/>
    <mergeCell ref="G744:H744"/>
    <mergeCell ref="I744:J744"/>
    <mergeCell ref="E745:F745"/>
    <mergeCell ref="G745:H745"/>
    <mergeCell ref="I745:J745"/>
    <mergeCell ref="E746:F746"/>
    <mergeCell ref="G746:H746"/>
    <mergeCell ref="I746:J746"/>
    <mergeCell ref="G741:H741"/>
    <mergeCell ref="W751:Y751"/>
    <mergeCell ref="E759:F759"/>
    <mergeCell ref="G759:H759"/>
    <mergeCell ref="I759:J759"/>
    <mergeCell ref="E760:F760"/>
    <mergeCell ref="G760:H760"/>
    <mergeCell ref="I760:J760"/>
    <mergeCell ref="E761:F761"/>
    <mergeCell ref="G761:H761"/>
    <mergeCell ref="I761:J761"/>
    <mergeCell ref="E756:F756"/>
    <mergeCell ref="G756:H756"/>
    <mergeCell ref="I756:J756"/>
    <mergeCell ref="E757:F757"/>
    <mergeCell ref="G757:H757"/>
    <mergeCell ref="I757:J757"/>
    <mergeCell ref="E758:F758"/>
    <mergeCell ref="G758:H758"/>
    <mergeCell ref="I758:J758"/>
    <mergeCell ref="E753:F753"/>
    <mergeCell ref="G753:H753"/>
    <mergeCell ref="I753:J753"/>
    <mergeCell ref="E754:F754"/>
    <mergeCell ref="G754:H754"/>
    <mergeCell ref="I754:J754"/>
    <mergeCell ref="E755:F755"/>
    <mergeCell ref="G755:H755"/>
    <mergeCell ref="I755:J755"/>
    <mergeCell ref="W752:Y752"/>
    <mergeCell ref="W753:Y753"/>
    <mergeCell ref="W754:Y754"/>
    <mergeCell ref="W755:Y755"/>
    <mergeCell ref="W734:Y734"/>
    <mergeCell ref="W735:Y735"/>
    <mergeCell ref="W736:Y736"/>
    <mergeCell ref="W737:Y737"/>
    <mergeCell ref="W738:Y738"/>
    <mergeCell ref="W739:Y739"/>
    <mergeCell ref="W740:Y740"/>
    <mergeCell ref="W741:Y741"/>
    <mergeCell ref="W742:Y742"/>
    <mergeCell ref="W743:Y743"/>
    <mergeCell ref="W744:Y744"/>
    <mergeCell ref="W745:Y745"/>
    <mergeCell ref="W746:Y746"/>
    <mergeCell ref="W747:Y747"/>
    <mergeCell ref="W748:Y748"/>
    <mergeCell ref="W749:Y749"/>
    <mergeCell ref="W750:Y750"/>
    <mergeCell ref="G857:H857"/>
    <mergeCell ref="I857:J857"/>
    <mergeCell ref="W756:Y756"/>
    <mergeCell ref="W757:Y757"/>
    <mergeCell ref="W758:Y758"/>
    <mergeCell ref="W759:Y759"/>
    <mergeCell ref="W760:Y760"/>
    <mergeCell ref="E762:F762"/>
    <mergeCell ref="G762:H762"/>
    <mergeCell ref="I762:J762"/>
    <mergeCell ref="E763:F763"/>
    <mergeCell ref="G763:H763"/>
    <mergeCell ref="I763:J763"/>
    <mergeCell ref="G789:H789"/>
    <mergeCell ref="G791:H791"/>
    <mergeCell ref="I791:J791"/>
    <mergeCell ref="W761:Y761"/>
    <mergeCell ref="W762:Y762"/>
    <mergeCell ref="W763:Y763"/>
    <mergeCell ref="V851:Y851"/>
    <mergeCell ref="V852:Y852"/>
    <mergeCell ref="V829:Y829"/>
    <mergeCell ref="V844:Y844"/>
    <mergeCell ref="V765:Y765"/>
    <mergeCell ref="V768:Y768"/>
    <mergeCell ref="V791:Y791"/>
    <mergeCell ref="I789:J789"/>
    <mergeCell ref="V789:Y789"/>
    <mergeCell ref="I837:J837"/>
    <mergeCell ref="I838:J838"/>
    <mergeCell ref="I839:J839"/>
    <mergeCell ref="E853:F853"/>
    <mergeCell ref="G853:H853"/>
    <mergeCell ref="I853:J853"/>
    <mergeCell ref="E854:F854"/>
    <mergeCell ref="E923:F923"/>
    <mergeCell ref="G923:H923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I920:J920"/>
    <mergeCell ref="E921:F921"/>
    <mergeCell ref="G921:H921"/>
    <mergeCell ref="I921:J921"/>
    <mergeCell ref="E922:F922"/>
    <mergeCell ref="G922:H922"/>
    <mergeCell ref="I922:J922"/>
    <mergeCell ref="G917:H917"/>
    <mergeCell ref="I917:J917"/>
    <mergeCell ref="E918:F918"/>
    <mergeCell ref="G918:H918"/>
    <mergeCell ref="I918:J918"/>
    <mergeCell ref="E919:F919"/>
    <mergeCell ref="G919:H919"/>
    <mergeCell ref="I919:J919"/>
    <mergeCell ref="E920:F920"/>
    <mergeCell ref="G920:H920"/>
    <mergeCell ref="I856:J856"/>
    <mergeCell ref="B875:C875"/>
    <mergeCell ref="V915:Y915"/>
    <mergeCell ref="E871:F871"/>
    <mergeCell ref="G871:H871"/>
    <mergeCell ref="I871:J871"/>
    <mergeCell ref="G829:H829"/>
    <mergeCell ref="I829:J829"/>
    <mergeCell ref="G844:H844"/>
    <mergeCell ref="I844:J844"/>
    <mergeCell ref="G852:H852"/>
    <mergeCell ref="I852:J852"/>
    <mergeCell ref="E815:F815"/>
    <mergeCell ref="G859:H859"/>
    <mergeCell ref="I859:J859"/>
    <mergeCell ref="E840:F840"/>
    <mergeCell ref="G840:H840"/>
    <mergeCell ref="E841:F841"/>
    <mergeCell ref="G841:H841"/>
    <mergeCell ref="E842:F842"/>
    <mergeCell ref="G842:H842"/>
    <mergeCell ref="E843:F843"/>
    <mergeCell ref="G843:H843"/>
    <mergeCell ref="I832:J832"/>
    <mergeCell ref="I833:J833"/>
    <mergeCell ref="I834:J834"/>
    <mergeCell ref="I835:J835"/>
    <mergeCell ref="I836:J836"/>
    <mergeCell ref="I858:J858"/>
    <mergeCell ref="I846:J846"/>
    <mergeCell ref="I847:J847"/>
    <mergeCell ref="I848:J848"/>
    <mergeCell ref="I849:J849"/>
    <mergeCell ref="I850:J850"/>
    <mergeCell ref="B876:C876"/>
    <mergeCell ref="B877:C877"/>
    <mergeCell ref="B878:C878"/>
    <mergeCell ref="B879:C879"/>
    <mergeCell ref="B880:C880"/>
    <mergeCell ref="B881:C881"/>
    <mergeCell ref="B882:C882"/>
    <mergeCell ref="A864:C864"/>
    <mergeCell ref="A868:C868"/>
    <mergeCell ref="V894:Y894"/>
    <mergeCell ref="B872:C872"/>
    <mergeCell ref="B873:C873"/>
    <mergeCell ref="E869:F869"/>
    <mergeCell ref="G869:H869"/>
    <mergeCell ref="I869:J869"/>
    <mergeCell ref="B885:C885"/>
    <mergeCell ref="W869:Y869"/>
    <mergeCell ref="W870:Y870"/>
    <mergeCell ref="B886:C886"/>
    <mergeCell ref="B887:C887"/>
    <mergeCell ref="B888:C888"/>
    <mergeCell ref="E875:F875"/>
    <mergeCell ref="G875:H875"/>
    <mergeCell ref="I875:J875"/>
    <mergeCell ref="E876:F876"/>
    <mergeCell ref="G876:H876"/>
    <mergeCell ref="I876:J876"/>
    <mergeCell ref="E877:F877"/>
    <mergeCell ref="G877:H877"/>
    <mergeCell ref="I877:J877"/>
    <mergeCell ref="E878:F878"/>
    <mergeCell ref="G878:H878"/>
    <mergeCell ref="V889:Y889"/>
    <mergeCell ref="W855:Y855"/>
    <mergeCell ref="W856:Y856"/>
    <mergeCell ref="W857:Y857"/>
    <mergeCell ref="W858:Y858"/>
    <mergeCell ref="A874:C874"/>
    <mergeCell ref="E621:F621"/>
    <mergeCell ref="E430:F430"/>
    <mergeCell ref="G430:H430"/>
    <mergeCell ref="E610:F610"/>
    <mergeCell ref="G610:H610"/>
    <mergeCell ref="B612:C612"/>
    <mergeCell ref="G544:H544"/>
    <mergeCell ref="E545:F545"/>
    <mergeCell ref="G545:H545"/>
    <mergeCell ref="E546:F546"/>
    <mergeCell ref="G546:H546"/>
    <mergeCell ref="E547:F547"/>
    <mergeCell ref="G547:H547"/>
    <mergeCell ref="E548:F548"/>
    <mergeCell ref="G548:H548"/>
    <mergeCell ref="A444:C444"/>
    <mergeCell ref="A457:C457"/>
    <mergeCell ref="A478:C478"/>
    <mergeCell ref="E562:F562"/>
    <mergeCell ref="E587:F587"/>
    <mergeCell ref="E602:F602"/>
    <mergeCell ref="B611:C611"/>
    <mergeCell ref="B603:C603"/>
    <mergeCell ref="B604:C604"/>
    <mergeCell ref="B605:C605"/>
    <mergeCell ref="E554:F554"/>
    <mergeCell ref="B613:C613"/>
    <mergeCell ref="B924:C924"/>
    <mergeCell ref="E858:F858"/>
    <mergeCell ref="W925:Y925"/>
    <mergeCell ref="W916:Y916"/>
    <mergeCell ref="W917:Y917"/>
    <mergeCell ref="W918:Y918"/>
    <mergeCell ref="W919:Y919"/>
    <mergeCell ref="W920:Y920"/>
    <mergeCell ref="W921:Y921"/>
    <mergeCell ref="W922:Y922"/>
    <mergeCell ref="W923:Y923"/>
    <mergeCell ref="W924:Y924"/>
    <mergeCell ref="I923:J923"/>
    <mergeCell ref="E924:F924"/>
    <mergeCell ref="G924:H924"/>
    <mergeCell ref="I924:J924"/>
    <mergeCell ref="E925:F925"/>
    <mergeCell ref="G925:H925"/>
    <mergeCell ref="G858:H858"/>
    <mergeCell ref="B883:C883"/>
    <mergeCell ref="B884:C884"/>
    <mergeCell ref="A889:C889"/>
    <mergeCell ref="A894:C894"/>
    <mergeCell ref="A915:C915"/>
    <mergeCell ref="E868:F868"/>
    <mergeCell ref="E874:F874"/>
    <mergeCell ref="E889:F889"/>
    <mergeCell ref="E894:F894"/>
    <mergeCell ref="V864:Y864"/>
    <mergeCell ref="V868:Y868"/>
    <mergeCell ref="V874:Y874"/>
    <mergeCell ref="W619:Y619"/>
    <mergeCell ref="W621:Y621"/>
    <mergeCell ref="I616:J616"/>
    <mergeCell ref="B428:C428"/>
    <mergeCell ref="I925:J925"/>
    <mergeCell ref="B925:C925"/>
    <mergeCell ref="E916:F916"/>
    <mergeCell ref="G916:H916"/>
    <mergeCell ref="I916:J916"/>
    <mergeCell ref="E917:F917"/>
    <mergeCell ref="B621:C621"/>
    <mergeCell ref="E603:F603"/>
    <mergeCell ref="G603:H603"/>
    <mergeCell ref="I603:J603"/>
    <mergeCell ref="E604:F604"/>
    <mergeCell ref="G604:H604"/>
    <mergeCell ref="I604:J604"/>
    <mergeCell ref="E605:F605"/>
    <mergeCell ref="G605:H605"/>
    <mergeCell ref="I605:J605"/>
    <mergeCell ref="E606:F606"/>
    <mergeCell ref="G606:H606"/>
    <mergeCell ref="I606:J606"/>
    <mergeCell ref="E607:F607"/>
    <mergeCell ref="G607:H607"/>
    <mergeCell ref="I607:J607"/>
    <mergeCell ref="E608:F608"/>
    <mergeCell ref="G608:H608"/>
    <mergeCell ref="I608:J608"/>
    <mergeCell ref="E609:F609"/>
    <mergeCell ref="G609:H609"/>
    <mergeCell ref="I609:J609"/>
    <mergeCell ref="G621:H621"/>
    <mergeCell ref="I621:J621"/>
    <mergeCell ref="B614:C614"/>
    <mergeCell ref="B615:C615"/>
    <mergeCell ref="B616:C616"/>
    <mergeCell ref="B617:C617"/>
    <mergeCell ref="B618:C618"/>
    <mergeCell ref="B619:C619"/>
    <mergeCell ref="B620:C620"/>
    <mergeCell ref="E555:F555"/>
    <mergeCell ref="G555:H555"/>
    <mergeCell ref="E556:F556"/>
    <mergeCell ref="G556:H556"/>
    <mergeCell ref="E557:F557"/>
    <mergeCell ref="G557:H557"/>
    <mergeCell ref="G399:H399"/>
    <mergeCell ref="W603:Y603"/>
    <mergeCell ref="W604:Y604"/>
    <mergeCell ref="W605:Y605"/>
    <mergeCell ref="W606:Y606"/>
    <mergeCell ref="W607:Y607"/>
    <mergeCell ref="W608:Y608"/>
    <mergeCell ref="W609:Y609"/>
    <mergeCell ref="W610:Y610"/>
    <mergeCell ref="W611:Y611"/>
    <mergeCell ref="W612:Y612"/>
    <mergeCell ref="W613:Y613"/>
    <mergeCell ref="W614:Y614"/>
    <mergeCell ref="W615:Y615"/>
    <mergeCell ref="W616:Y616"/>
    <mergeCell ref="W617:Y617"/>
    <mergeCell ref="W618:Y618"/>
    <mergeCell ref="G529:H529"/>
    <mergeCell ref="E300:F300"/>
    <mergeCell ref="G300:H300"/>
    <mergeCell ref="I300:J300"/>
    <mergeCell ref="E301:F301"/>
    <mergeCell ref="G301:H301"/>
    <mergeCell ref="I301:J301"/>
    <mergeCell ref="B437:C437"/>
    <mergeCell ref="B438:C438"/>
    <mergeCell ref="B439:C439"/>
    <mergeCell ref="B440:C440"/>
    <mergeCell ref="B441:C441"/>
    <mergeCell ref="B442:C442"/>
    <mergeCell ref="B443:C443"/>
    <mergeCell ref="I442:J442"/>
    <mergeCell ref="E440:F440"/>
    <mergeCell ref="G553:H553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E428:F428"/>
    <mergeCell ref="G428:H428"/>
    <mergeCell ref="E429:F429"/>
    <mergeCell ref="E404:F404"/>
    <mergeCell ref="G337:H337"/>
    <mergeCell ref="I337:J337"/>
    <mergeCell ref="G340:H340"/>
    <mergeCell ref="G298:H298"/>
    <mergeCell ref="I298:J298"/>
    <mergeCell ref="E299:F299"/>
    <mergeCell ref="G299:H299"/>
    <mergeCell ref="I299:J299"/>
    <mergeCell ref="I296:J296"/>
    <mergeCell ref="E297:F297"/>
    <mergeCell ref="E328:F328"/>
    <mergeCell ref="G328:H328"/>
    <mergeCell ref="E329:F329"/>
    <mergeCell ref="I618:J618"/>
    <mergeCell ref="G443:H443"/>
    <mergeCell ref="I443:J443"/>
    <mergeCell ref="E437:F437"/>
    <mergeCell ref="G437:H437"/>
    <mergeCell ref="E438:F438"/>
    <mergeCell ref="G438:H438"/>
    <mergeCell ref="E439:F439"/>
    <mergeCell ref="G439:H439"/>
    <mergeCell ref="I439:J439"/>
    <mergeCell ref="I440:J440"/>
    <mergeCell ref="E441:F441"/>
    <mergeCell ref="G441:H441"/>
    <mergeCell ref="I441:J441"/>
    <mergeCell ref="E442:F442"/>
    <mergeCell ref="G442:H442"/>
    <mergeCell ref="E617:F617"/>
    <mergeCell ref="E490:F490"/>
    <mergeCell ref="E509:F509"/>
    <mergeCell ref="E611:F611"/>
    <mergeCell ref="E612:F612"/>
    <mergeCell ref="E613:F613"/>
    <mergeCell ref="E619:F619"/>
    <mergeCell ref="E405:F405"/>
    <mergeCell ref="E406:F406"/>
    <mergeCell ref="E407:F407"/>
    <mergeCell ref="G405:H405"/>
    <mergeCell ref="G406:H406"/>
    <mergeCell ref="E307:F307"/>
    <mergeCell ref="G307:H307"/>
    <mergeCell ref="E308:F308"/>
    <mergeCell ref="G308:H308"/>
    <mergeCell ref="I307:J307"/>
    <mergeCell ref="I308:J308"/>
    <mergeCell ref="E550:F550"/>
    <mergeCell ref="G617:H617"/>
    <mergeCell ref="I617:J617"/>
    <mergeCell ref="I336:J336"/>
    <mergeCell ref="E336:F336"/>
    <mergeCell ref="G336:H336"/>
    <mergeCell ref="G434:H434"/>
    <mergeCell ref="E435:F435"/>
    <mergeCell ref="G435:H435"/>
    <mergeCell ref="E436:F436"/>
    <mergeCell ref="E443:F443"/>
    <mergeCell ref="E614:F614"/>
    <mergeCell ref="E615:F615"/>
    <mergeCell ref="E616:F616"/>
    <mergeCell ref="E540:F540"/>
    <mergeCell ref="G540:H540"/>
    <mergeCell ref="E541:F541"/>
    <mergeCell ref="G541:H541"/>
    <mergeCell ref="I471:J471"/>
    <mergeCell ref="E529:F529"/>
    <mergeCell ref="I137:J137"/>
    <mergeCell ref="E138:F138"/>
    <mergeCell ref="G138:H138"/>
    <mergeCell ref="I138:J138"/>
    <mergeCell ref="E139:F139"/>
    <mergeCell ref="G139:H139"/>
    <mergeCell ref="I139:J139"/>
    <mergeCell ref="E140:F140"/>
    <mergeCell ref="G140:H140"/>
    <mergeCell ref="I140:J140"/>
    <mergeCell ref="E141:F141"/>
    <mergeCell ref="G141:H141"/>
    <mergeCell ref="G440:H440"/>
    <mergeCell ref="E431:F431"/>
    <mergeCell ref="G431:H431"/>
    <mergeCell ref="E432:F432"/>
    <mergeCell ref="G432:H432"/>
    <mergeCell ref="E433:F433"/>
    <mergeCell ref="G433:H433"/>
    <mergeCell ref="E434:F434"/>
    <mergeCell ref="I290:J290"/>
    <mergeCell ref="G291:H291"/>
    <mergeCell ref="I291:J291"/>
    <mergeCell ref="I292:J292"/>
    <mergeCell ref="G302:H302"/>
    <mergeCell ref="I302:J302"/>
    <mergeCell ref="G289:H289"/>
    <mergeCell ref="I297:J297"/>
    <mergeCell ref="G293:H293"/>
    <mergeCell ref="I293:J293"/>
    <mergeCell ref="E294:F294"/>
    <mergeCell ref="G294:H294"/>
    <mergeCell ref="E882:F882"/>
    <mergeCell ref="G882:H882"/>
    <mergeCell ref="I882:J882"/>
    <mergeCell ref="E883:F883"/>
    <mergeCell ref="G883:H883"/>
    <mergeCell ref="I883:J883"/>
    <mergeCell ref="E884:F884"/>
    <mergeCell ref="G884:H88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E142:F142"/>
    <mergeCell ref="G142:H142"/>
    <mergeCell ref="I142:J142"/>
    <mergeCell ref="E143:F143"/>
    <mergeCell ref="G143:H143"/>
    <mergeCell ref="I143:J143"/>
    <mergeCell ref="E144:F144"/>
    <mergeCell ref="G144:H144"/>
    <mergeCell ref="I144:J144"/>
    <mergeCell ref="E135:F135"/>
    <mergeCell ref="G135:H135"/>
    <mergeCell ref="I135:J135"/>
    <mergeCell ref="E136:F136"/>
    <mergeCell ref="G136:H136"/>
    <mergeCell ref="I136:J136"/>
    <mergeCell ref="G886:H886"/>
    <mergeCell ref="I886:J886"/>
    <mergeCell ref="E887:F887"/>
    <mergeCell ref="G887:H887"/>
    <mergeCell ref="I887:J887"/>
    <mergeCell ref="E888:F888"/>
    <mergeCell ref="G888:H888"/>
    <mergeCell ref="I888:J888"/>
    <mergeCell ref="W875:Y875"/>
    <mergeCell ref="W876:Y876"/>
    <mergeCell ref="W877:Y877"/>
    <mergeCell ref="W878:Y878"/>
    <mergeCell ref="W879:Y879"/>
    <mergeCell ref="W880:Y880"/>
    <mergeCell ref="W881:Y881"/>
    <mergeCell ref="W882:Y882"/>
    <mergeCell ref="W883:Y883"/>
    <mergeCell ref="W884:Y884"/>
    <mergeCell ref="W885:Y885"/>
    <mergeCell ref="W886:Y886"/>
    <mergeCell ref="W887:Y887"/>
    <mergeCell ref="W888:Y888"/>
    <mergeCell ref="I878:J878"/>
    <mergeCell ref="E879:F879"/>
    <mergeCell ref="G879:H879"/>
    <mergeCell ref="I879:J879"/>
    <mergeCell ref="E880:F880"/>
    <mergeCell ref="G880:H880"/>
    <mergeCell ref="I880:J880"/>
    <mergeCell ref="E881:F881"/>
    <mergeCell ref="G881:H881"/>
    <mergeCell ref="I881:J881"/>
    <mergeCell ref="E215:F215"/>
    <mergeCell ref="G215:H215"/>
    <mergeCell ref="E216:F216"/>
    <mergeCell ref="G216:H216"/>
    <mergeCell ref="E217:F217"/>
    <mergeCell ref="G217:H217"/>
    <mergeCell ref="E218:F218"/>
    <mergeCell ref="G218:H218"/>
    <mergeCell ref="E219:F219"/>
    <mergeCell ref="G219:H219"/>
    <mergeCell ref="E220:F220"/>
    <mergeCell ref="G220:H220"/>
    <mergeCell ref="E221:F221"/>
    <mergeCell ref="G221:H221"/>
    <mergeCell ref="I884:J884"/>
    <mergeCell ref="E885:F885"/>
    <mergeCell ref="G885:H885"/>
    <mergeCell ref="I885:J885"/>
    <mergeCell ref="I277:J277"/>
    <mergeCell ref="I271:J271"/>
    <mergeCell ref="E272:F272"/>
    <mergeCell ref="G619:H619"/>
    <mergeCell ref="I619:J619"/>
    <mergeCell ref="G273:H273"/>
    <mergeCell ref="I273:J273"/>
    <mergeCell ref="E274:F274"/>
    <mergeCell ref="G274:H274"/>
    <mergeCell ref="I274:J274"/>
    <mergeCell ref="E305:F305"/>
    <mergeCell ref="G305:H305"/>
    <mergeCell ref="I305:J305"/>
    <mergeCell ref="E543:F543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E213:F213"/>
    <mergeCell ref="G213:H213"/>
    <mergeCell ref="E214:F214"/>
    <mergeCell ref="G214:H214"/>
    <mergeCell ref="E223:F223"/>
    <mergeCell ref="G223:H223"/>
    <mergeCell ref="E224:F224"/>
    <mergeCell ref="G224:H224"/>
    <mergeCell ref="E225:F225"/>
    <mergeCell ref="G225:H225"/>
    <mergeCell ref="E226:F226"/>
    <mergeCell ref="G226:H226"/>
    <mergeCell ref="G270:H270"/>
    <mergeCell ref="I270:J270"/>
    <mergeCell ref="G267:H267"/>
    <mergeCell ref="I267:J267"/>
    <mergeCell ref="G272:H272"/>
    <mergeCell ref="I272:J272"/>
    <mergeCell ref="E273:F273"/>
    <mergeCell ref="G279:H279"/>
    <mergeCell ref="I279:J279"/>
    <mergeCell ref="I255:J255"/>
    <mergeCell ref="I256:J256"/>
    <mergeCell ref="I257:J257"/>
    <mergeCell ref="I258:J258"/>
    <mergeCell ref="I259:J259"/>
    <mergeCell ref="I260:J260"/>
    <mergeCell ref="E231:F231"/>
    <mergeCell ref="G231:H231"/>
    <mergeCell ref="I231:J231"/>
    <mergeCell ref="E232:F232"/>
    <mergeCell ref="G232:H232"/>
    <mergeCell ref="I232:J232"/>
    <mergeCell ref="G247:H247"/>
    <mergeCell ref="E248:F248"/>
    <mergeCell ref="E267:F267"/>
    <mergeCell ref="W213:Y213"/>
    <mergeCell ref="W214:Y214"/>
    <mergeCell ref="W215:Y215"/>
    <mergeCell ref="W216:Y216"/>
    <mergeCell ref="W217:Y217"/>
    <mergeCell ref="W218:Y218"/>
    <mergeCell ref="W219:Y219"/>
    <mergeCell ref="W220:Y220"/>
    <mergeCell ref="W221:Y221"/>
    <mergeCell ref="W222:Y222"/>
    <mergeCell ref="W223:Y223"/>
    <mergeCell ref="W224:Y224"/>
    <mergeCell ref="W225:Y225"/>
    <mergeCell ref="W226:Y226"/>
    <mergeCell ref="E222:F222"/>
    <mergeCell ref="G222:H222"/>
    <mergeCell ref="W543:Y543"/>
    <mergeCell ref="I294:J294"/>
    <mergeCell ref="E295:F295"/>
    <mergeCell ref="G295:H295"/>
    <mergeCell ref="I295:J295"/>
    <mergeCell ref="E296:F296"/>
    <mergeCell ref="G296:H296"/>
    <mergeCell ref="E242:F242"/>
    <mergeCell ref="G242:H242"/>
    <mergeCell ref="E243:F243"/>
    <mergeCell ref="G243:H243"/>
    <mergeCell ref="E244:F244"/>
    <mergeCell ref="G244:H244"/>
    <mergeCell ref="E245:F245"/>
    <mergeCell ref="G245:H245"/>
    <mergeCell ref="E246:F246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E549:F549"/>
    <mergeCell ref="G549:H549"/>
    <mergeCell ref="G550:H550"/>
    <mergeCell ref="E551:F551"/>
    <mergeCell ref="G551:H551"/>
    <mergeCell ref="E552:F552"/>
    <mergeCell ref="G552:H552"/>
    <mergeCell ref="E553:F553"/>
    <mergeCell ref="G554:H554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E558:F558"/>
    <mergeCell ref="G558:H558"/>
    <mergeCell ref="E559:F559"/>
    <mergeCell ref="G559:H559"/>
    <mergeCell ref="E560:F560"/>
    <mergeCell ref="G560:H560"/>
    <mergeCell ref="E561:F561"/>
    <mergeCell ref="G561:H561"/>
    <mergeCell ref="I242:J242"/>
    <mergeCell ref="I243:J243"/>
    <mergeCell ref="I252:J252"/>
    <mergeCell ref="I251:J251"/>
    <mergeCell ref="B543:C543"/>
    <mergeCell ref="W544:Y544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W242:Y242"/>
    <mergeCell ref="W243:Y243"/>
    <mergeCell ref="W244:Y244"/>
    <mergeCell ref="B544:C544"/>
    <mergeCell ref="I543:J543"/>
    <mergeCell ref="I544:J544"/>
    <mergeCell ref="G543:H543"/>
    <mergeCell ref="E544:F544"/>
    <mergeCell ref="I253:J253"/>
    <mergeCell ref="G303:H303"/>
    <mergeCell ref="I303:J303"/>
    <mergeCell ref="E304:F304"/>
    <mergeCell ref="G304:H304"/>
    <mergeCell ref="I304:J304"/>
    <mergeCell ref="I244:J244"/>
    <mergeCell ref="I245:J245"/>
    <mergeCell ref="I246:J246"/>
    <mergeCell ref="I247:J247"/>
    <mergeCell ref="I248:J248"/>
    <mergeCell ref="I249:J249"/>
    <mergeCell ref="B639:C639"/>
    <mergeCell ref="B640:C640"/>
    <mergeCell ref="W639:Y639"/>
    <mergeCell ref="W640:Y640"/>
    <mergeCell ref="B582:C582"/>
    <mergeCell ref="B583:C583"/>
    <mergeCell ref="B584:C584"/>
    <mergeCell ref="B585:C585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G248:H248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B606:C606"/>
    <mergeCell ref="B607:C607"/>
    <mergeCell ref="B608:C608"/>
    <mergeCell ref="B609:C609"/>
    <mergeCell ref="B610:C610"/>
    <mergeCell ref="E631:F631"/>
    <mergeCell ref="B580:C580"/>
    <mergeCell ref="B581:C581"/>
    <mergeCell ref="W245:Y245"/>
    <mergeCell ref="W246:Y246"/>
    <mergeCell ref="W247:Y247"/>
    <mergeCell ref="W248:Y248"/>
    <mergeCell ref="W249:Y249"/>
    <mergeCell ref="W250:Y250"/>
    <mergeCell ref="W251:Y251"/>
    <mergeCell ref="W252:Y252"/>
    <mergeCell ref="W253:Y253"/>
    <mergeCell ref="E253:F253"/>
    <mergeCell ref="G253:H253"/>
    <mergeCell ref="I560:J560"/>
    <mergeCell ref="I561:J561"/>
    <mergeCell ref="W558:Y558"/>
    <mergeCell ref="W559:Y559"/>
    <mergeCell ref="W560:Y560"/>
    <mergeCell ref="W561:Y561"/>
    <mergeCell ref="B545:C545"/>
    <mergeCell ref="B546:C546"/>
    <mergeCell ref="B547:C547"/>
    <mergeCell ref="B548:C548"/>
    <mergeCell ref="B549:C549"/>
    <mergeCell ref="B550:C550"/>
    <mergeCell ref="B551:C551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B641:C641"/>
    <mergeCell ref="B642:C642"/>
    <mergeCell ref="E572:F572"/>
    <mergeCell ref="G572:H572"/>
    <mergeCell ref="E573:F573"/>
    <mergeCell ref="G573:H573"/>
    <mergeCell ref="E574:F574"/>
    <mergeCell ref="G574:H574"/>
    <mergeCell ref="E575:F575"/>
    <mergeCell ref="G575:H575"/>
    <mergeCell ref="E576:F576"/>
    <mergeCell ref="G576:H576"/>
    <mergeCell ref="E577:F577"/>
    <mergeCell ref="G577:H577"/>
    <mergeCell ref="E578:F578"/>
    <mergeCell ref="G578:H578"/>
    <mergeCell ref="E579:F579"/>
    <mergeCell ref="E639:F639"/>
    <mergeCell ref="G639:H639"/>
    <mergeCell ref="E640:F640"/>
    <mergeCell ref="G640:H640"/>
    <mergeCell ref="E641:F641"/>
    <mergeCell ref="E618:F618"/>
    <mergeCell ref="G618:H618"/>
    <mergeCell ref="W645:Y645"/>
    <mergeCell ref="W646:Y646"/>
    <mergeCell ref="W647:Y647"/>
    <mergeCell ref="W648:Y648"/>
    <mergeCell ref="W649:Y649"/>
    <mergeCell ref="W650:Y650"/>
    <mergeCell ref="W651:Y651"/>
    <mergeCell ref="W652:Y652"/>
    <mergeCell ref="E563:F563"/>
    <mergeCell ref="G563:H563"/>
    <mergeCell ref="E564:F564"/>
    <mergeCell ref="G564:H564"/>
    <mergeCell ref="E565:F565"/>
    <mergeCell ref="G565:H565"/>
    <mergeCell ref="E566:F566"/>
    <mergeCell ref="G566:H566"/>
    <mergeCell ref="E567:F567"/>
    <mergeCell ref="G567:H567"/>
    <mergeCell ref="E568:F568"/>
    <mergeCell ref="G568:H568"/>
    <mergeCell ref="E569:F569"/>
    <mergeCell ref="G569:H569"/>
    <mergeCell ref="E570:F570"/>
    <mergeCell ref="G570:H570"/>
    <mergeCell ref="E571:F571"/>
    <mergeCell ref="G571:H571"/>
    <mergeCell ref="E650:F650"/>
    <mergeCell ref="G650:H650"/>
    <mergeCell ref="E651:F651"/>
    <mergeCell ref="G651:H651"/>
    <mergeCell ref="E652:F652"/>
    <mergeCell ref="G652:H65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W620:Y620"/>
    <mergeCell ref="W642:Y642"/>
    <mergeCell ref="W643:Y643"/>
    <mergeCell ref="W644:Y644"/>
    <mergeCell ref="I639:J639"/>
    <mergeCell ref="I640:J640"/>
    <mergeCell ref="I641:J641"/>
    <mergeCell ref="I642:J642"/>
    <mergeCell ref="I643:J643"/>
    <mergeCell ref="I644:J644"/>
    <mergeCell ref="I573:J573"/>
    <mergeCell ref="I574:J574"/>
    <mergeCell ref="I575:J575"/>
    <mergeCell ref="I576:J576"/>
    <mergeCell ref="I577:J577"/>
    <mergeCell ref="I578:J578"/>
    <mergeCell ref="I579:J579"/>
    <mergeCell ref="G579:H579"/>
    <mergeCell ref="E580:F580"/>
    <mergeCell ref="G580:H580"/>
    <mergeCell ref="E581:F581"/>
    <mergeCell ref="G581:H581"/>
    <mergeCell ref="E582:F582"/>
    <mergeCell ref="G582:H582"/>
    <mergeCell ref="E583:F583"/>
    <mergeCell ref="G583:H583"/>
    <mergeCell ref="W641:Y641"/>
    <mergeCell ref="G620:H620"/>
    <mergeCell ref="I620:J620"/>
    <mergeCell ref="W623:Y623"/>
    <mergeCell ref="W624:Y624"/>
    <mergeCell ref="W625:Y625"/>
    <mergeCell ref="W626:Y626"/>
    <mergeCell ref="W627:Y627"/>
    <mergeCell ref="W628:Y628"/>
    <mergeCell ref="W629:Y629"/>
    <mergeCell ref="W630:Y630"/>
    <mergeCell ref="W631:Y631"/>
    <mergeCell ref="E634:F634"/>
    <mergeCell ref="G634:H634"/>
    <mergeCell ref="E635:F635"/>
    <mergeCell ref="G635:H635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807:C807"/>
    <mergeCell ref="B808:C808"/>
    <mergeCell ref="B586:C586"/>
    <mergeCell ref="W563:Y563"/>
    <mergeCell ref="W564:Y564"/>
    <mergeCell ref="W565:Y565"/>
    <mergeCell ref="W566:Y566"/>
    <mergeCell ref="W567:Y567"/>
    <mergeCell ref="W568:Y568"/>
    <mergeCell ref="W569:Y569"/>
    <mergeCell ref="W570:Y570"/>
    <mergeCell ref="W571:Y571"/>
    <mergeCell ref="W572:Y572"/>
    <mergeCell ref="W573:Y573"/>
    <mergeCell ref="W574:Y574"/>
    <mergeCell ref="W575:Y575"/>
    <mergeCell ref="W576:Y576"/>
    <mergeCell ref="W577:Y577"/>
    <mergeCell ref="W578:Y578"/>
    <mergeCell ref="W579:Y579"/>
    <mergeCell ref="W580:Y580"/>
    <mergeCell ref="W581:Y581"/>
    <mergeCell ref="W582:Y582"/>
    <mergeCell ref="W583:Y583"/>
    <mergeCell ref="W584:Y584"/>
    <mergeCell ref="W585:Y585"/>
    <mergeCell ref="W586:Y586"/>
    <mergeCell ref="I580:J580"/>
    <mergeCell ref="I581:J581"/>
    <mergeCell ref="I582:J582"/>
    <mergeCell ref="I583:J583"/>
    <mergeCell ref="I584:J584"/>
    <mergeCell ref="G796:H796"/>
    <mergeCell ref="E797:F797"/>
    <mergeCell ref="G797:H797"/>
    <mergeCell ref="E798:F798"/>
    <mergeCell ref="G798:H798"/>
    <mergeCell ref="E799:F799"/>
    <mergeCell ref="G799:H799"/>
    <mergeCell ref="E800:F800"/>
    <mergeCell ref="G800:H800"/>
    <mergeCell ref="E801:F801"/>
    <mergeCell ref="B805:C805"/>
    <mergeCell ref="B806:C806"/>
    <mergeCell ref="G802:H802"/>
    <mergeCell ref="E803:F803"/>
    <mergeCell ref="G803:H803"/>
    <mergeCell ref="E804:F804"/>
    <mergeCell ref="G804:H804"/>
    <mergeCell ref="E812:F812"/>
    <mergeCell ref="G812:H812"/>
    <mergeCell ref="E813:F813"/>
    <mergeCell ref="G813:H813"/>
    <mergeCell ref="G805:H805"/>
    <mergeCell ref="E806:F806"/>
    <mergeCell ref="G806:H806"/>
    <mergeCell ref="E807:F807"/>
    <mergeCell ref="G807:H807"/>
    <mergeCell ref="E808:F808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E792:F792"/>
    <mergeCell ref="G792:H792"/>
    <mergeCell ref="E793:F793"/>
    <mergeCell ref="G793:H793"/>
    <mergeCell ref="E794:F794"/>
    <mergeCell ref="G794:H794"/>
    <mergeCell ref="E795:F795"/>
    <mergeCell ref="G795:H795"/>
    <mergeCell ref="E796:F796"/>
    <mergeCell ref="B809:C809"/>
    <mergeCell ref="B810:C810"/>
    <mergeCell ref="B811:C811"/>
    <mergeCell ref="B812:C812"/>
    <mergeCell ref="B813:C813"/>
    <mergeCell ref="B814:C814"/>
    <mergeCell ref="E814:F814"/>
    <mergeCell ref="G814:H814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G808:H808"/>
    <mergeCell ref="E809:F809"/>
    <mergeCell ref="I809:J809"/>
    <mergeCell ref="I810:J810"/>
    <mergeCell ref="I811:J811"/>
    <mergeCell ref="I812:J812"/>
    <mergeCell ref="I813:J813"/>
    <mergeCell ref="I814:J814"/>
    <mergeCell ref="E805:F805"/>
    <mergeCell ref="W809:Y809"/>
    <mergeCell ref="W810:Y810"/>
    <mergeCell ref="W811:Y811"/>
    <mergeCell ref="W812:Y812"/>
    <mergeCell ref="W813:Y813"/>
    <mergeCell ref="W814:Y814"/>
    <mergeCell ref="W792:Y792"/>
    <mergeCell ref="W793:Y793"/>
    <mergeCell ref="W794:Y794"/>
    <mergeCell ref="W795:Y795"/>
    <mergeCell ref="W796:Y796"/>
    <mergeCell ref="W797:Y797"/>
    <mergeCell ref="W798:Y798"/>
    <mergeCell ref="W799:Y799"/>
    <mergeCell ref="W800:Y800"/>
    <mergeCell ref="W801:Y801"/>
    <mergeCell ref="W802:Y802"/>
    <mergeCell ref="W803:Y803"/>
    <mergeCell ref="W804:Y804"/>
    <mergeCell ref="W805:Y805"/>
    <mergeCell ref="W806:Y806"/>
    <mergeCell ref="W807:Y807"/>
    <mergeCell ref="W808:Y808"/>
    <mergeCell ref="G801:H801"/>
    <mergeCell ref="E802:F802"/>
    <mergeCell ref="G809:H809"/>
    <mergeCell ref="E810:F810"/>
    <mergeCell ref="G810:H810"/>
    <mergeCell ref="E811:F811"/>
    <mergeCell ref="G811:H811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B56:C56"/>
    <mergeCell ref="B57:C57"/>
    <mergeCell ref="B58:C58"/>
    <mergeCell ref="B59:C59"/>
    <mergeCell ref="B60:C60"/>
    <mergeCell ref="B61:C61"/>
    <mergeCell ref="E63:F63"/>
    <mergeCell ref="G63:H63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E54:F54"/>
    <mergeCell ref="G54:H54"/>
    <mergeCell ref="E55:F55"/>
    <mergeCell ref="G55:H55"/>
    <mergeCell ref="E56:F56"/>
    <mergeCell ref="B62:C62"/>
    <mergeCell ref="B63:C63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63:Y6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E588:F588"/>
    <mergeCell ref="G588:H588"/>
    <mergeCell ref="E589:F589"/>
    <mergeCell ref="G589:H589"/>
    <mergeCell ref="E590:F590"/>
    <mergeCell ref="G590:H590"/>
    <mergeCell ref="E591:F591"/>
    <mergeCell ref="G591:H591"/>
    <mergeCell ref="E592:F592"/>
    <mergeCell ref="G592:H592"/>
    <mergeCell ref="E593:F593"/>
    <mergeCell ref="G593:H593"/>
    <mergeCell ref="E594:F594"/>
    <mergeCell ref="G594:H594"/>
    <mergeCell ref="E595:F595"/>
    <mergeCell ref="G595:H595"/>
    <mergeCell ref="E596:F596"/>
    <mergeCell ref="G596:H596"/>
    <mergeCell ref="G600:H600"/>
    <mergeCell ref="E601:F601"/>
    <mergeCell ref="G601:H601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W600:Y600"/>
    <mergeCell ref="W601:Y60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E201:F201"/>
    <mergeCell ref="G201:H201"/>
    <mergeCell ref="E202:F202"/>
    <mergeCell ref="G202:H202"/>
    <mergeCell ref="E203:F203"/>
    <mergeCell ref="G203:H203"/>
    <mergeCell ref="E204:F204"/>
    <mergeCell ref="E597:F597"/>
    <mergeCell ref="E600:F600"/>
    <mergeCell ref="W599:Y599"/>
    <mergeCell ref="G208:H208"/>
    <mergeCell ref="E209:F209"/>
    <mergeCell ref="G209:H209"/>
    <mergeCell ref="E210:F210"/>
    <mergeCell ref="G210:H210"/>
    <mergeCell ref="E211:F211"/>
    <mergeCell ref="G211:H211"/>
    <mergeCell ref="G597:H597"/>
    <mergeCell ref="E598:F598"/>
    <mergeCell ref="G598:H598"/>
    <mergeCell ref="E599:F599"/>
    <mergeCell ref="G599:H599"/>
    <mergeCell ref="I585:J585"/>
    <mergeCell ref="I586:J586"/>
    <mergeCell ref="E584:F584"/>
    <mergeCell ref="G584:H584"/>
    <mergeCell ref="E585:F585"/>
    <mergeCell ref="G585:H585"/>
    <mergeCell ref="E586:F586"/>
    <mergeCell ref="G586:H586"/>
    <mergeCell ref="I341:J341"/>
    <mergeCell ref="I342:J342"/>
    <mergeCell ref="I343:J343"/>
    <mergeCell ref="I344:J344"/>
    <mergeCell ref="I345:J345"/>
    <mergeCell ref="I346:J346"/>
    <mergeCell ref="I347:J347"/>
    <mergeCell ref="I250:J250"/>
    <mergeCell ref="G246:H246"/>
    <mergeCell ref="E247:F247"/>
    <mergeCell ref="I572:J572"/>
    <mergeCell ref="B790:C790"/>
    <mergeCell ref="E790:F790"/>
    <mergeCell ref="G790:H790"/>
    <mergeCell ref="I790:J790"/>
    <mergeCell ref="W790:Y790"/>
    <mergeCell ref="B327:C327"/>
    <mergeCell ref="B328:C328"/>
    <mergeCell ref="B329:C329"/>
    <mergeCell ref="E327:F327"/>
    <mergeCell ref="G327:H327"/>
    <mergeCell ref="G329:H329"/>
    <mergeCell ref="I327:J327"/>
    <mergeCell ref="I328:J328"/>
    <mergeCell ref="I329:J329"/>
    <mergeCell ref="W588:Y588"/>
    <mergeCell ref="W589:Y589"/>
    <mergeCell ref="W590:Y590"/>
    <mergeCell ref="W591:Y591"/>
    <mergeCell ref="W592:Y592"/>
    <mergeCell ref="W593:Y593"/>
    <mergeCell ref="W594:Y594"/>
    <mergeCell ref="W595:Y595"/>
    <mergeCell ref="W596:Y596"/>
    <mergeCell ref="W597:Y597"/>
    <mergeCell ref="W545:Y545"/>
    <mergeCell ref="W546:Y546"/>
    <mergeCell ref="W547:Y547"/>
    <mergeCell ref="W548:Y548"/>
    <mergeCell ref="W549:Y549"/>
    <mergeCell ref="W550:Y550"/>
    <mergeCell ref="W551:Y551"/>
    <mergeCell ref="W552:Y552"/>
    <mergeCell ref="G854:H854"/>
    <mergeCell ref="I854:J854"/>
    <mergeCell ref="W848:Y848"/>
    <mergeCell ref="W849:Y849"/>
    <mergeCell ref="W850:Y850"/>
    <mergeCell ref="W205:Y205"/>
    <mergeCell ref="W206:Y206"/>
    <mergeCell ref="W207:Y207"/>
    <mergeCell ref="W208:Y208"/>
    <mergeCell ref="W209:Y209"/>
    <mergeCell ref="W210:Y210"/>
    <mergeCell ref="W211:Y211"/>
    <mergeCell ref="W326:Y326"/>
    <mergeCell ref="G204:H204"/>
    <mergeCell ref="E205:F205"/>
    <mergeCell ref="G205:H205"/>
    <mergeCell ref="E206:F206"/>
    <mergeCell ref="G206:H206"/>
    <mergeCell ref="E207:F207"/>
    <mergeCell ref="G207:H207"/>
    <mergeCell ref="E208:F208"/>
    <mergeCell ref="W553:Y553"/>
    <mergeCell ref="W554:Y554"/>
    <mergeCell ref="W555:Y555"/>
    <mergeCell ref="W556:Y556"/>
    <mergeCell ref="W557:Y557"/>
    <mergeCell ref="I558:J558"/>
    <mergeCell ref="I559:J559"/>
    <mergeCell ref="W497:Y497"/>
    <mergeCell ref="V348:Y348"/>
    <mergeCell ref="I395:J395"/>
    <mergeCell ref="W598:Y598"/>
    <mergeCell ref="I860:J860"/>
    <mergeCell ref="I861:J861"/>
    <mergeCell ref="I862:J862"/>
    <mergeCell ref="I863:J863"/>
    <mergeCell ref="W860:Y860"/>
    <mergeCell ref="W861:Y861"/>
    <mergeCell ref="W862:Y862"/>
    <mergeCell ref="W863:Y863"/>
    <mergeCell ref="B846:C846"/>
    <mergeCell ref="B847:C847"/>
    <mergeCell ref="B848:C848"/>
    <mergeCell ref="B849:C849"/>
    <mergeCell ref="B850:C850"/>
    <mergeCell ref="W853:Y853"/>
    <mergeCell ref="W854:Y854"/>
    <mergeCell ref="E845:F845"/>
    <mergeCell ref="G845:H845"/>
    <mergeCell ref="E846:F846"/>
    <mergeCell ref="G846:H846"/>
    <mergeCell ref="E847:F847"/>
    <mergeCell ref="G847:H847"/>
    <mergeCell ref="E848:F848"/>
    <mergeCell ref="G848:H848"/>
    <mergeCell ref="E849:F849"/>
    <mergeCell ref="G849:H849"/>
    <mergeCell ref="E850:F850"/>
    <mergeCell ref="G850:H850"/>
    <mergeCell ref="B845:C845"/>
    <mergeCell ref="I845:J845"/>
    <mergeCell ref="W845:Y845"/>
    <mergeCell ref="B853:C853"/>
    <mergeCell ref="B854:C854"/>
    <mergeCell ref="B856:C856"/>
    <mergeCell ref="B857:C857"/>
    <mergeCell ref="B858:C858"/>
    <mergeCell ref="E855:F855"/>
    <mergeCell ref="G855:H855"/>
    <mergeCell ref="I855:J855"/>
    <mergeCell ref="E856:F856"/>
    <mergeCell ref="G856:H856"/>
    <mergeCell ref="B865:C865"/>
    <mergeCell ref="B866:C866"/>
    <mergeCell ref="B867:C867"/>
    <mergeCell ref="E865:F865"/>
    <mergeCell ref="G865:H865"/>
    <mergeCell ref="E866:F866"/>
    <mergeCell ref="G866:H866"/>
    <mergeCell ref="E867:F867"/>
    <mergeCell ref="G867:H867"/>
    <mergeCell ref="I865:J865"/>
    <mergeCell ref="I866:J866"/>
    <mergeCell ref="I867:J867"/>
    <mergeCell ref="B860:C860"/>
    <mergeCell ref="B861:C861"/>
    <mergeCell ref="B862:C862"/>
    <mergeCell ref="B863:C863"/>
    <mergeCell ref="E860:F860"/>
    <mergeCell ref="G860:H860"/>
    <mergeCell ref="E861:F861"/>
    <mergeCell ref="G861:H861"/>
    <mergeCell ref="E862:F862"/>
    <mergeCell ref="G862:H862"/>
    <mergeCell ref="E863:F863"/>
    <mergeCell ref="G863:H863"/>
    <mergeCell ref="W866:Y866"/>
    <mergeCell ref="W867:Y867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E65:F65"/>
    <mergeCell ref="G65:H65"/>
    <mergeCell ref="E66:F66"/>
    <mergeCell ref="G66:H66"/>
    <mergeCell ref="E325:F325"/>
    <mergeCell ref="G325:H325"/>
    <mergeCell ref="E326:F326"/>
    <mergeCell ref="G326:H326"/>
    <mergeCell ref="I323:J323"/>
    <mergeCell ref="I324:J324"/>
    <mergeCell ref="I325:J325"/>
    <mergeCell ref="I326:J326"/>
    <mergeCell ref="W323:Y323"/>
    <mergeCell ref="W324:Y324"/>
    <mergeCell ref="W325:Y325"/>
    <mergeCell ref="G67:H67"/>
    <mergeCell ref="B855:C855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W201:Y201"/>
    <mergeCell ref="I76:J76"/>
    <mergeCell ref="I77:J77"/>
    <mergeCell ref="G118:H118"/>
    <mergeCell ref="G119:H119"/>
    <mergeCell ref="G120:H120"/>
    <mergeCell ref="G121:H121"/>
    <mergeCell ref="G122:H122"/>
    <mergeCell ref="G123:H123"/>
    <mergeCell ref="I129:J129"/>
    <mergeCell ref="I130:J130"/>
    <mergeCell ref="I131:J131"/>
    <mergeCell ref="I132:J132"/>
    <mergeCell ref="I133:J133"/>
    <mergeCell ref="G124:H124"/>
    <mergeCell ref="G125:H125"/>
    <mergeCell ref="I201:J201"/>
    <mergeCell ref="E137:F137"/>
    <mergeCell ref="G137:H137"/>
    <mergeCell ref="W204:Y204"/>
    <mergeCell ref="W65:Y65"/>
    <mergeCell ref="W66:Y66"/>
    <mergeCell ref="W67:Y67"/>
    <mergeCell ref="W68:Y68"/>
    <mergeCell ref="W69:Y69"/>
    <mergeCell ref="W70:Y70"/>
    <mergeCell ref="W71:Y71"/>
    <mergeCell ref="W72:Y72"/>
    <mergeCell ref="W73:Y73"/>
    <mergeCell ref="W74:Y74"/>
    <mergeCell ref="W75:Y75"/>
    <mergeCell ref="W76:Y76"/>
    <mergeCell ref="W77:Y77"/>
    <mergeCell ref="B323:C323"/>
    <mergeCell ref="E76:F76"/>
    <mergeCell ref="G76:H76"/>
    <mergeCell ref="E77:F77"/>
    <mergeCell ref="G77:H77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G68:H68"/>
    <mergeCell ref="E69:F69"/>
    <mergeCell ref="E67:F6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E118:F118"/>
    <mergeCell ref="E132:F132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04:F104"/>
    <mergeCell ref="B115:C115"/>
    <mergeCell ref="E68:F68"/>
    <mergeCell ref="A101:C101"/>
    <mergeCell ref="A117:C11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W308:Y308"/>
    <mergeCell ref="W135:Y135"/>
    <mergeCell ref="W136:Y136"/>
    <mergeCell ref="W137:Y137"/>
    <mergeCell ref="W138:Y138"/>
    <mergeCell ref="W139:Y139"/>
    <mergeCell ref="W140:Y140"/>
    <mergeCell ref="W141:Y141"/>
    <mergeCell ref="W142:Y142"/>
    <mergeCell ref="W143:Y143"/>
    <mergeCell ref="W144:Y144"/>
    <mergeCell ref="V265:Y265"/>
    <mergeCell ref="V266:Y266"/>
    <mergeCell ref="V280:Y280"/>
    <mergeCell ref="G132:H132"/>
    <mergeCell ref="E133:F133"/>
    <mergeCell ref="G133:H133"/>
    <mergeCell ref="G264:H264"/>
    <mergeCell ref="E259:F259"/>
    <mergeCell ref="G259:H259"/>
    <mergeCell ref="E260:F260"/>
    <mergeCell ref="W202:Y202"/>
    <mergeCell ref="W203:Y203"/>
    <mergeCell ref="W120:Y120"/>
    <mergeCell ref="W121:Y121"/>
    <mergeCell ref="W122:Y122"/>
    <mergeCell ref="W123:Y123"/>
    <mergeCell ref="W124:Y124"/>
    <mergeCell ref="W125:Y125"/>
    <mergeCell ref="W126:Y126"/>
    <mergeCell ref="W127:Y127"/>
    <mergeCell ref="W128:Y128"/>
    <mergeCell ref="W129:Y129"/>
    <mergeCell ref="W130:Y130"/>
    <mergeCell ref="W131:Y131"/>
    <mergeCell ref="W132:Y132"/>
    <mergeCell ref="W133:Y133"/>
    <mergeCell ref="B497:C497"/>
    <mergeCell ref="B391:C391"/>
    <mergeCell ref="B392:C392"/>
    <mergeCell ref="B393:C393"/>
    <mergeCell ref="B394:C394"/>
    <mergeCell ref="E391:F391"/>
    <mergeCell ref="G391:H391"/>
    <mergeCell ref="E392:F392"/>
    <mergeCell ref="G392:H392"/>
    <mergeCell ref="E393:F393"/>
    <mergeCell ref="G393:H393"/>
    <mergeCell ref="E394:F394"/>
    <mergeCell ref="G394:H394"/>
    <mergeCell ref="I391:J391"/>
    <mergeCell ref="I392:J392"/>
    <mergeCell ref="I393:J393"/>
    <mergeCell ref="G126:H126"/>
    <mergeCell ref="E127:F127"/>
    <mergeCell ref="B506:C506"/>
    <mergeCell ref="B507:C507"/>
    <mergeCell ref="W342:Y342"/>
    <mergeCell ref="W343:Y343"/>
    <mergeCell ref="W344:Y344"/>
    <mergeCell ref="W345:Y345"/>
    <mergeCell ref="W346:Y346"/>
    <mergeCell ref="W347:Y347"/>
    <mergeCell ref="B396:C396"/>
    <mergeCell ref="B397:C397"/>
    <mergeCell ref="B398:C398"/>
    <mergeCell ref="E396:F396"/>
    <mergeCell ref="G396:H396"/>
    <mergeCell ref="E397:F397"/>
    <mergeCell ref="G397:H397"/>
    <mergeCell ref="E398:F398"/>
    <mergeCell ref="G398:H398"/>
    <mergeCell ref="I396:J396"/>
    <mergeCell ref="I397:J397"/>
    <mergeCell ref="I398:J398"/>
    <mergeCell ref="W396:Y396"/>
    <mergeCell ref="W397:Y397"/>
    <mergeCell ref="W398:Y398"/>
    <mergeCell ref="E507:F507"/>
    <mergeCell ref="W440:Y440"/>
    <mergeCell ref="W441:Y441"/>
    <mergeCell ref="W442:Y442"/>
    <mergeCell ref="W443:Y443"/>
    <mergeCell ref="I360:J360"/>
    <mergeCell ref="G370:H370"/>
    <mergeCell ref="I370:J370"/>
    <mergeCell ref="G375:H375"/>
    <mergeCell ref="B502:C502"/>
    <mergeCell ref="B503:C503"/>
    <mergeCell ref="B504:C504"/>
    <mergeCell ref="B505:C505"/>
    <mergeCell ref="G493:H493"/>
    <mergeCell ref="E494:F494"/>
    <mergeCell ref="G494:H494"/>
    <mergeCell ref="E495:F495"/>
    <mergeCell ref="G495:H495"/>
    <mergeCell ref="E496:F496"/>
    <mergeCell ref="G496:H496"/>
    <mergeCell ref="E497:F497"/>
    <mergeCell ref="G497:H497"/>
    <mergeCell ref="E498:F498"/>
    <mergeCell ref="G498:H498"/>
    <mergeCell ref="E499:F499"/>
    <mergeCell ref="G499:H499"/>
    <mergeCell ref="E500:F500"/>
    <mergeCell ref="G500:H500"/>
    <mergeCell ref="G507:H507"/>
    <mergeCell ref="E508:F508"/>
    <mergeCell ref="G508:H508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G503:H503"/>
    <mergeCell ref="E504:F504"/>
    <mergeCell ref="G504:H504"/>
    <mergeCell ref="E505:F505"/>
    <mergeCell ref="G505:H505"/>
    <mergeCell ref="E506:F506"/>
    <mergeCell ref="E491:F491"/>
    <mergeCell ref="G491:H491"/>
    <mergeCell ref="E502:F502"/>
    <mergeCell ref="G502:H502"/>
    <mergeCell ref="E503:F503"/>
    <mergeCell ref="A384:C384"/>
    <mergeCell ref="B383:C383"/>
    <mergeCell ref="E344:F344"/>
    <mergeCell ref="E345:F345"/>
    <mergeCell ref="E346:F346"/>
    <mergeCell ref="E347:F347"/>
    <mergeCell ref="E361:F361"/>
    <mergeCell ref="B324:C324"/>
    <mergeCell ref="B325:C325"/>
    <mergeCell ref="B326:C326"/>
    <mergeCell ref="E323:F323"/>
    <mergeCell ref="G323:H323"/>
    <mergeCell ref="E324:F324"/>
    <mergeCell ref="G324:H324"/>
    <mergeCell ref="G395:H395"/>
    <mergeCell ref="E501:F501"/>
    <mergeCell ref="G501:H501"/>
    <mergeCell ref="B491:C491"/>
    <mergeCell ref="B492:C492"/>
    <mergeCell ref="B493:C493"/>
    <mergeCell ref="B494:C494"/>
    <mergeCell ref="B495:C495"/>
    <mergeCell ref="B496:C496"/>
    <mergeCell ref="B498:C498"/>
    <mergeCell ref="B499:C499"/>
    <mergeCell ref="B500:C500"/>
    <mergeCell ref="B501:C501"/>
    <mergeCell ref="G330:H330"/>
    <mergeCell ref="B336:C336"/>
    <mergeCell ref="B337:C337"/>
    <mergeCell ref="B338:C338"/>
    <mergeCell ref="B339:C33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6:C116"/>
    <mergeCell ref="E102:F102"/>
    <mergeCell ref="G102:H102"/>
    <mergeCell ref="E103:F103"/>
    <mergeCell ref="G115:H115"/>
    <mergeCell ref="G103:H103"/>
    <mergeCell ref="I122:J122"/>
    <mergeCell ref="I123:J123"/>
    <mergeCell ref="I124:J124"/>
    <mergeCell ref="I125:J125"/>
    <mergeCell ref="I126:J126"/>
    <mergeCell ref="I127:J127"/>
    <mergeCell ref="I128:J128"/>
    <mergeCell ref="W492:Y492"/>
    <mergeCell ref="W493:Y493"/>
    <mergeCell ref="W494:Y494"/>
    <mergeCell ref="W495:Y495"/>
    <mergeCell ref="G104:H104"/>
    <mergeCell ref="E105:F105"/>
    <mergeCell ref="G105:H105"/>
    <mergeCell ref="E106:F106"/>
    <mergeCell ref="G106:H106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E492:F492"/>
    <mergeCell ref="G492:H492"/>
    <mergeCell ref="W118:Y118"/>
    <mergeCell ref="W119:Y119"/>
    <mergeCell ref="I816:J816"/>
    <mergeCell ref="I817:J817"/>
    <mergeCell ref="I818:J818"/>
    <mergeCell ref="I819:J819"/>
    <mergeCell ref="I820:J820"/>
    <mergeCell ref="I821:J821"/>
    <mergeCell ref="E116:F116"/>
    <mergeCell ref="G116:H116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E107:F107"/>
    <mergeCell ref="G107:H107"/>
    <mergeCell ref="E108:F108"/>
    <mergeCell ref="G108:H108"/>
    <mergeCell ref="E109:F109"/>
    <mergeCell ref="I118:J118"/>
    <mergeCell ref="I119:J119"/>
    <mergeCell ref="I120:J120"/>
    <mergeCell ref="I121:J121"/>
    <mergeCell ref="E891:F891"/>
    <mergeCell ref="G891:H891"/>
    <mergeCell ref="E892:F892"/>
    <mergeCell ref="G892:H892"/>
    <mergeCell ref="E893:F893"/>
    <mergeCell ref="G893:H893"/>
    <mergeCell ref="I890:J890"/>
    <mergeCell ref="I891:J891"/>
    <mergeCell ref="I892:J892"/>
    <mergeCell ref="I893:J893"/>
    <mergeCell ref="B890:C890"/>
    <mergeCell ref="B891:C891"/>
    <mergeCell ref="B892:C892"/>
    <mergeCell ref="B893:C893"/>
    <mergeCell ref="W102:Y102"/>
    <mergeCell ref="W103:Y103"/>
    <mergeCell ref="W104:Y104"/>
    <mergeCell ref="W105:Y105"/>
    <mergeCell ref="W106:Y106"/>
    <mergeCell ref="W107:Y107"/>
    <mergeCell ref="W108:Y108"/>
    <mergeCell ref="W109:Y109"/>
    <mergeCell ref="W110:Y110"/>
    <mergeCell ref="W111:Y111"/>
    <mergeCell ref="W112:Y112"/>
    <mergeCell ref="W113:Y113"/>
    <mergeCell ref="W114:Y114"/>
    <mergeCell ref="W115:Y115"/>
    <mergeCell ref="W116:Y116"/>
    <mergeCell ref="E890:F890"/>
    <mergeCell ref="G890:H890"/>
    <mergeCell ref="W890:Y890"/>
    <mergeCell ref="B821:C821"/>
    <mergeCell ref="B823:C823"/>
    <mergeCell ref="B825:C825"/>
    <mergeCell ref="B826:C826"/>
    <mergeCell ref="B827:C827"/>
    <mergeCell ref="B828:C828"/>
    <mergeCell ref="E816:F816"/>
    <mergeCell ref="G816:H816"/>
    <mergeCell ref="E817:F817"/>
    <mergeCell ref="G817:H817"/>
    <mergeCell ref="E818:F818"/>
    <mergeCell ref="G818:H818"/>
    <mergeCell ref="E819:F819"/>
    <mergeCell ref="G819:H819"/>
    <mergeCell ref="E820:F820"/>
    <mergeCell ref="G820:H820"/>
    <mergeCell ref="E821:F821"/>
    <mergeCell ref="G821:H821"/>
    <mergeCell ref="E822:F822"/>
    <mergeCell ref="G822:H822"/>
    <mergeCell ref="E823:F823"/>
    <mergeCell ref="G823:H823"/>
    <mergeCell ref="E824:F824"/>
    <mergeCell ref="G824:H824"/>
    <mergeCell ref="E825:F825"/>
    <mergeCell ref="G825:H825"/>
    <mergeCell ref="E826:F826"/>
    <mergeCell ref="G826:H826"/>
    <mergeCell ref="E827:F827"/>
    <mergeCell ref="G827:H827"/>
    <mergeCell ref="E828:F828"/>
    <mergeCell ref="G828:H828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E255:F255"/>
    <mergeCell ref="G255:H255"/>
    <mergeCell ref="E256:F256"/>
    <mergeCell ref="G256:H256"/>
    <mergeCell ref="E257:F257"/>
    <mergeCell ref="G257:H257"/>
    <mergeCell ref="E258:F258"/>
    <mergeCell ref="G258:H258"/>
    <mergeCell ref="B912:C912"/>
    <mergeCell ref="B913:C913"/>
    <mergeCell ref="B914:C914"/>
    <mergeCell ref="I261:J261"/>
    <mergeCell ref="I262:J262"/>
    <mergeCell ref="I263:J263"/>
    <mergeCell ref="I264:J264"/>
    <mergeCell ref="G905:H905"/>
    <mergeCell ref="E906:F906"/>
    <mergeCell ref="G906:H906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770:C770"/>
    <mergeCell ref="B771:C771"/>
    <mergeCell ref="B773:C773"/>
    <mergeCell ref="I822:J822"/>
    <mergeCell ref="I823:J823"/>
    <mergeCell ref="I824:J824"/>
    <mergeCell ref="I825:J825"/>
    <mergeCell ref="I826:J826"/>
    <mergeCell ref="I827:J827"/>
    <mergeCell ref="I828:J828"/>
    <mergeCell ref="B816:C816"/>
    <mergeCell ref="B817:C817"/>
    <mergeCell ref="B818:C818"/>
    <mergeCell ref="B819:C819"/>
    <mergeCell ref="G896:H896"/>
    <mergeCell ref="W491:Y491"/>
    <mergeCell ref="W506:Y506"/>
    <mergeCell ref="W507:Y507"/>
    <mergeCell ref="W508:Y508"/>
    <mergeCell ref="B822:C822"/>
    <mergeCell ref="B769:C769"/>
    <mergeCell ref="B334:C334"/>
    <mergeCell ref="W498:Y498"/>
    <mergeCell ref="W499:Y499"/>
    <mergeCell ref="W500:Y500"/>
    <mergeCell ref="W501:Y501"/>
    <mergeCell ref="B508:C508"/>
    <mergeCell ref="E493:F493"/>
    <mergeCell ref="G260:H260"/>
    <mergeCell ref="E261:F261"/>
    <mergeCell ref="G261:H261"/>
    <mergeCell ref="E262:F262"/>
    <mergeCell ref="G262:H262"/>
    <mergeCell ref="E263:F263"/>
    <mergeCell ref="G263:H263"/>
    <mergeCell ref="E264:F264"/>
    <mergeCell ref="W816:Y816"/>
    <mergeCell ref="W817:Y817"/>
    <mergeCell ref="W818:Y818"/>
    <mergeCell ref="W819:Y819"/>
    <mergeCell ref="W820:Y820"/>
    <mergeCell ref="W821:Y821"/>
    <mergeCell ref="W822:Y822"/>
    <mergeCell ref="W823:Y823"/>
    <mergeCell ref="W824:Y824"/>
    <mergeCell ref="W825:Y825"/>
    <mergeCell ref="B780:C780"/>
    <mergeCell ref="B785:C785"/>
    <mergeCell ref="W502:Y502"/>
    <mergeCell ref="W503:Y503"/>
    <mergeCell ref="W504:Y504"/>
    <mergeCell ref="W505:Y505"/>
    <mergeCell ref="G506:H506"/>
    <mergeCell ref="W496:Y496"/>
    <mergeCell ref="B911:C911"/>
    <mergeCell ref="E912:F912"/>
    <mergeCell ref="G912:H912"/>
    <mergeCell ref="W912:Y912"/>
    <mergeCell ref="B778:C778"/>
    <mergeCell ref="B820:C820"/>
    <mergeCell ref="B774:C774"/>
    <mergeCell ref="B776:C776"/>
    <mergeCell ref="W255:Y255"/>
    <mergeCell ref="W256:Y256"/>
    <mergeCell ref="W257:Y257"/>
    <mergeCell ref="W258:Y258"/>
    <mergeCell ref="W259:Y259"/>
    <mergeCell ref="W260:Y260"/>
    <mergeCell ref="W261:Y261"/>
    <mergeCell ref="W262:Y262"/>
    <mergeCell ref="W263:Y263"/>
    <mergeCell ref="W264:Y264"/>
    <mergeCell ref="B895:C895"/>
    <mergeCell ref="B896:C896"/>
    <mergeCell ref="B897:C897"/>
    <mergeCell ref="E895:F895"/>
    <mergeCell ref="G895:H895"/>
    <mergeCell ref="E896:F896"/>
    <mergeCell ref="E913:F913"/>
    <mergeCell ref="G913:H913"/>
    <mergeCell ref="E914:F914"/>
    <mergeCell ref="G914:H914"/>
    <mergeCell ref="I895:J895"/>
    <mergeCell ref="I896:J896"/>
    <mergeCell ref="I897:J897"/>
    <mergeCell ref="I898:J898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E898:F898"/>
    <mergeCell ref="G898:H898"/>
    <mergeCell ref="E899:F899"/>
    <mergeCell ref="G899:H899"/>
    <mergeCell ref="E900:F900"/>
    <mergeCell ref="E897:F897"/>
    <mergeCell ref="G897:H897"/>
    <mergeCell ref="I912:J912"/>
    <mergeCell ref="I913:J913"/>
    <mergeCell ref="I914:J914"/>
    <mergeCell ref="G900:H900"/>
    <mergeCell ref="E901:F901"/>
    <mergeCell ref="W913:Y913"/>
    <mergeCell ref="W914:Y914"/>
    <mergeCell ref="W391:Y391"/>
    <mergeCell ref="W392:Y392"/>
    <mergeCell ref="W393:Y393"/>
    <mergeCell ref="W394:Y394"/>
    <mergeCell ref="W895:Y895"/>
    <mergeCell ref="W896:Y896"/>
    <mergeCell ref="W897:Y897"/>
    <mergeCell ref="W898:Y898"/>
    <mergeCell ref="W899:Y899"/>
    <mergeCell ref="W900:Y900"/>
    <mergeCell ref="W901:Y901"/>
    <mergeCell ref="W902:Y902"/>
    <mergeCell ref="W903:Y903"/>
    <mergeCell ref="W904:Y904"/>
    <mergeCell ref="W905:Y905"/>
    <mergeCell ref="W906:Y906"/>
    <mergeCell ref="W907:Y907"/>
    <mergeCell ref="W908:Y908"/>
    <mergeCell ref="W909:Y909"/>
    <mergeCell ref="W910:Y910"/>
    <mergeCell ref="W911:Y911"/>
    <mergeCell ref="W891:Y891"/>
    <mergeCell ref="W892:Y892"/>
    <mergeCell ref="W893:Y893"/>
    <mergeCell ref="W846:Y846"/>
    <mergeCell ref="W847:Y847"/>
    <mergeCell ref="W826:Y826"/>
    <mergeCell ref="W827:Y827"/>
    <mergeCell ref="W828:Y828"/>
    <mergeCell ref="W865:Y865"/>
    <mergeCell ref="A7:B7"/>
    <mergeCell ref="A8:B8"/>
    <mergeCell ref="A9:B9"/>
    <mergeCell ref="I911:J911"/>
    <mergeCell ref="E907:F907"/>
    <mergeCell ref="G907:H907"/>
    <mergeCell ref="E908:F908"/>
    <mergeCell ref="G908:H908"/>
    <mergeCell ref="E909:F909"/>
    <mergeCell ref="G909:H909"/>
    <mergeCell ref="E910:F910"/>
    <mergeCell ref="G910:H910"/>
    <mergeCell ref="E911:F911"/>
    <mergeCell ref="G911:H911"/>
    <mergeCell ref="E903:F903"/>
    <mergeCell ref="G903:H903"/>
    <mergeCell ref="E904:F904"/>
    <mergeCell ref="G904:H904"/>
    <mergeCell ref="E905:F905"/>
    <mergeCell ref="B907:C907"/>
    <mergeCell ref="B908:C908"/>
    <mergeCell ref="B909:C909"/>
    <mergeCell ref="B910:C910"/>
    <mergeCell ref="B906:C906"/>
    <mergeCell ref="G901:H901"/>
    <mergeCell ref="E902:F902"/>
    <mergeCell ref="G902:H902"/>
    <mergeCell ref="B775:C775"/>
  </mergeCells>
  <pageMargins left="0.39370078740157483" right="0.39370078740157483" top="0.59055118110236227" bottom="0.31496062992125984" header="3.937007874015748E-2" footer="3.937007874015748E-2"/>
  <pageSetup paperSize="9" scale="61" orientation="portrait" r:id="rId1"/>
  <colBreaks count="1" manualBreakCount="1">
    <brk id="21" max="9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298"/>
  <sheetViews>
    <sheetView view="pageBreakPreview" topLeftCell="A214" zoomScale="85" zoomScaleNormal="100" zoomScaleSheetLayoutView="85" workbookViewId="0">
      <selection activeCell="V8" sqref="V8"/>
    </sheetView>
  </sheetViews>
  <sheetFormatPr defaultColWidth="8.85546875" defaultRowHeight="12.75"/>
  <cols>
    <col min="1" max="1" width="11.5703125" style="40" customWidth="1"/>
    <col min="2" max="2" width="2.5703125" style="309" customWidth="1"/>
    <col min="3" max="3" width="2.7109375" style="309" customWidth="1"/>
    <col min="4" max="10" width="4" style="309" customWidth="1"/>
    <col min="11" max="11" width="5.42578125" style="102" customWidth="1"/>
    <col min="12" max="19" width="10" style="102" customWidth="1"/>
    <col min="20" max="202" width="8.85546875" style="3"/>
    <col min="203" max="203" width="5.42578125" style="3" customWidth="1"/>
    <col min="204" max="205" width="12.85546875" style="3" customWidth="1"/>
    <col min="206" max="212" width="5.42578125" style="3" customWidth="1"/>
    <col min="213" max="214" width="8.42578125" style="3" customWidth="1"/>
    <col min="215" max="224" width="8" style="3" customWidth="1"/>
    <col min="225" max="225" width="8.85546875" style="3" customWidth="1"/>
    <col min="226" max="226" width="10.140625" style="3" customWidth="1"/>
    <col min="227" max="232" width="7.85546875" style="3" customWidth="1"/>
    <col min="233" max="458" width="8.85546875" style="3"/>
    <col min="459" max="459" width="5.42578125" style="3" customWidth="1"/>
    <col min="460" max="461" width="12.85546875" style="3" customWidth="1"/>
    <col min="462" max="468" width="5.42578125" style="3" customWidth="1"/>
    <col min="469" max="470" width="8.42578125" style="3" customWidth="1"/>
    <col min="471" max="480" width="8" style="3" customWidth="1"/>
    <col min="481" max="481" width="8.85546875" style="3" customWidth="1"/>
    <col min="482" max="482" width="10.140625" style="3" customWidth="1"/>
    <col min="483" max="488" width="7.85546875" style="3" customWidth="1"/>
    <col min="489" max="714" width="8.85546875" style="3"/>
    <col min="715" max="715" width="5.42578125" style="3" customWidth="1"/>
    <col min="716" max="717" width="12.85546875" style="3" customWidth="1"/>
    <col min="718" max="724" width="5.42578125" style="3" customWidth="1"/>
    <col min="725" max="726" width="8.42578125" style="3" customWidth="1"/>
    <col min="727" max="736" width="8" style="3" customWidth="1"/>
    <col min="737" max="737" width="8.85546875" style="3" customWidth="1"/>
    <col min="738" max="738" width="10.140625" style="3" customWidth="1"/>
    <col min="739" max="744" width="7.85546875" style="3" customWidth="1"/>
    <col min="745" max="970" width="8.85546875" style="3"/>
    <col min="971" max="971" width="5.42578125" style="3" customWidth="1"/>
    <col min="972" max="973" width="12.85546875" style="3" customWidth="1"/>
    <col min="974" max="980" width="5.42578125" style="3" customWidth="1"/>
    <col min="981" max="982" width="8.42578125" style="3" customWidth="1"/>
    <col min="983" max="992" width="8" style="3" customWidth="1"/>
    <col min="993" max="993" width="8.85546875" style="3" customWidth="1"/>
    <col min="994" max="994" width="10.140625" style="3" customWidth="1"/>
    <col min="995" max="1000" width="7.85546875" style="3" customWidth="1"/>
    <col min="1001" max="1226" width="8.85546875" style="3"/>
    <col min="1227" max="1227" width="5.42578125" style="3" customWidth="1"/>
    <col min="1228" max="1229" width="12.85546875" style="3" customWidth="1"/>
    <col min="1230" max="1236" width="5.42578125" style="3" customWidth="1"/>
    <col min="1237" max="1238" width="8.42578125" style="3" customWidth="1"/>
    <col min="1239" max="1248" width="8" style="3" customWidth="1"/>
    <col min="1249" max="1249" width="8.85546875" style="3" customWidth="1"/>
    <col min="1250" max="1250" width="10.140625" style="3" customWidth="1"/>
    <col min="1251" max="1256" width="7.85546875" style="3" customWidth="1"/>
    <col min="1257" max="1482" width="8.85546875" style="3"/>
    <col min="1483" max="1483" width="5.42578125" style="3" customWidth="1"/>
    <col min="1484" max="1485" width="12.85546875" style="3" customWidth="1"/>
    <col min="1486" max="1492" width="5.42578125" style="3" customWidth="1"/>
    <col min="1493" max="1494" width="8.42578125" style="3" customWidth="1"/>
    <col min="1495" max="1504" width="8" style="3" customWidth="1"/>
    <col min="1505" max="1505" width="8.85546875" style="3" customWidth="1"/>
    <col min="1506" max="1506" width="10.140625" style="3" customWidth="1"/>
    <col min="1507" max="1512" width="7.85546875" style="3" customWidth="1"/>
    <col min="1513" max="1738" width="8.85546875" style="3"/>
    <col min="1739" max="1739" width="5.42578125" style="3" customWidth="1"/>
    <col min="1740" max="1741" width="12.85546875" style="3" customWidth="1"/>
    <col min="1742" max="1748" width="5.42578125" style="3" customWidth="1"/>
    <col min="1749" max="1750" width="8.42578125" style="3" customWidth="1"/>
    <col min="1751" max="1760" width="8" style="3" customWidth="1"/>
    <col min="1761" max="1761" width="8.85546875" style="3" customWidth="1"/>
    <col min="1762" max="1762" width="10.140625" style="3" customWidth="1"/>
    <col min="1763" max="1768" width="7.85546875" style="3" customWidth="1"/>
    <col min="1769" max="1994" width="8.85546875" style="3"/>
    <col min="1995" max="1995" width="5.42578125" style="3" customWidth="1"/>
    <col min="1996" max="1997" width="12.85546875" style="3" customWidth="1"/>
    <col min="1998" max="2004" width="5.42578125" style="3" customWidth="1"/>
    <col min="2005" max="2006" width="8.42578125" style="3" customWidth="1"/>
    <col min="2007" max="2016" width="8" style="3" customWidth="1"/>
    <col min="2017" max="2017" width="8.85546875" style="3" customWidth="1"/>
    <col min="2018" max="2018" width="10.140625" style="3" customWidth="1"/>
    <col min="2019" max="2024" width="7.85546875" style="3" customWidth="1"/>
    <col min="2025" max="2250" width="8.85546875" style="3"/>
    <col min="2251" max="2251" width="5.42578125" style="3" customWidth="1"/>
    <col min="2252" max="2253" width="12.85546875" style="3" customWidth="1"/>
    <col min="2254" max="2260" width="5.42578125" style="3" customWidth="1"/>
    <col min="2261" max="2262" width="8.42578125" style="3" customWidth="1"/>
    <col min="2263" max="2272" width="8" style="3" customWidth="1"/>
    <col min="2273" max="2273" width="8.85546875" style="3" customWidth="1"/>
    <col min="2274" max="2274" width="10.140625" style="3" customWidth="1"/>
    <col min="2275" max="2280" width="7.85546875" style="3" customWidth="1"/>
    <col min="2281" max="2506" width="8.85546875" style="3"/>
    <col min="2507" max="2507" width="5.42578125" style="3" customWidth="1"/>
    <col min="2508" max="2509" width="12.85546875" style="3" customWidth="1"/>
    <col min="2510" max="2516" width="5.42578125" style="3" customWidth="1"/>
    <col min="2517" max="2518" width="8.42578125" style="3" customWidth="1"/>
    <col min="2519" max="2528" width="8" style="3" customWidth="1"/>
    <col min="2529" max="2529" width="8.85546875" style="3" customWidth="1"/>
    <col min="2530" max="2530" width="10.140625" style="3" customWidth="1"/>
    <col min="2531" max="2536" width="7.85546875" style="3" customWidth="1"/>
    <col min="2537" max="2762" width="8.85546875" style="3"/>
    <col min="2763" max="2763" width="5.42578125" style="3" customWidth="1"/>
    <col min="2764" max="2765" width="12.85546875" style="3" customWidth="1"/>
    <col min="2766" max="2772" width="5.42578125" style="3" customWidth="1"/>
    <col min="2773" max="2774" width="8.42578125" style="3" customWidth="1"/>
    <col min="2775" max="2784" width="8" style="3" customWidth="1"/>
    <col min="2785" max="2785" width="8.85546875" style="3" customWidth="1"/>
    <col min="2786" max="2786" width="10.140625" style="3" customWidth="1"/>
    <col min="2787" max="2792" width="7.85546875" style="3" customWidth="1"/>
    <col min="2793" max="3018" width="8.85546875" style="3"/>
    <col min="3019" max="3019" width="5.42578125" style="3" customWidth="1"/>
    <col min="3020" max="3021" width="12.85546875" style="3" customWidth="1"/>
    <col min="3022" max="3028" width="5.42578125" style="3" customWidth="1"/>
    <col min="3029" max="3030" width="8.42578125" style="3" customWidth="1"/>
    <col min="3031" max="3040" width="8" style="3" customWidth="1"/>
    <col min="3041" max="3041" width="8.85546875" style="3" customWidth="1"/>
    <col min="3042" max="3042" width="10.140625" style="3" customWidth="1"/>
    <col min="3043" max="3048" width="7.85546875" style="3" customWidth="1"/>
    <col min="3049" max="3274" width="8.85546875" style="3"/>
    <col min="3275" max="3275" width="5.42578125" style="3" customWidth="1"/>
    <col min="3276" max="3277" width="12.85546875" style="3" customWidth="1"/>
    <col min="3278" max="3284" width="5.42578125" style="3" customWidth="1"/>
    <col min="3285" max="3286" width="8.42578125" style="3" customWidth="1"/>
    <col min="3287" max="3296" width="8" style="3" customWidth="1"/>
    <col min="3297" max="3297" width="8.85546875" style="3" customWidth="1"/>
    <col min="3298" max="3298" width="10.140625" style="3" customWidth="1"/>
    <col min="3299" max="3304" width="7.85546875" style="3" customWidth="1"/>
    <col min="3305" max="3530" width="8.85546875" style="3"/>
    <col min="3531" max="3531" width="5.42578125" style="3" customWidth="1"/>
    <col min="3532" max="3533" width="12.85546875" style="3" customWidth="1"/>
    <col min="3534" max="3540" width="5.42578125" style="3" customWidth="1"/>
    <col min="3541" max="3542" width="8.42578125" style="3" customWidth="1"/>
    <col min="3543" max="3552" width="8" style="3" customWidth="1"/>
    <col min="3553" max="3553" width="8.85546875" style="3" customWidth="1"/>
    <col min="3554" max="3554" width="10.140625" style="3" customWidth="1"/>
    <col min="3555" max="3560" width="7.85546875" style="3" customWidth="1"/>
    <col min="3561" max="3786" width="8.85546875" style="3"/>
    <col min="3787" max="3787" width="5.42578125" style="3" customWidth="1"/>
    <col min="3788" max="3789" width="12.85546875" style="3" customWidth="1"/>
    <col min="3790" max="3796" width="5.42578125" style="3" customWidth="1"/>
    <col min="3797" max="3798" width="8.42578125" style="3" customWidth="1"/>
    <col min="3799" max="3808" width="8" style="3" customWidth="1"/>
    <col min="3809" max="3809" width="8.85546875" style="3" customWidth="1"/>
    <col min="3810" max="3810" width="10.140625" style="3" customWidth="1"/>
    <col min="3811" max="3816" width="7.85546875" style="3" customWidth="1"/>
    <col min="3817" max="4042" width="8.85546875" style="3"/>
    <col min="4043" max="4043" width="5.42578125" style="3" customWidth="1"/>
    <col min="4044" max="4045" width="12.85546875" style="3" customWidth="1"/>
    <col min="4046" max="4052" width="5.42578125" style="3" customWidth="1"/>
    <col min="4053" max="4054" width="8.42578125" style="3" customWidth="1"/>
    <col min="4055" max="4064" width="8" style="3" customWidth="1"/>
    <col min="4065" max="4065" width="8.85546875" style="3" customWidth="1"/>
    <col min="4066" max="4066" width="10.140625" style="3" customWidth="1"/>
    <col min="4067" max="4072" width="7.85546875" style="3" customWidth="1"/>
    <col min="4073" max="4298" width="8.85546875" style="3"/>
    <col min="4299" max="4299" width="5.42578125" style="3" customWidth="1"/>
    <col min="4300" max="4301" width="12.85546875" style="3" customWidth="1"/>
    <col min="4302" max="4308" width="5.42578125" style="3" customWidth="1"/>
    <col min="4309" max="4310" width="8.42578125" style="3" customWidth="1"/>
    <col min="4311" max="4320" width="8" style="3" customWidth="1"/>
    <col min="4321" max="4321" width="8.85546875" style="3" customWidth="1"/>
    <col min="4322" max="4322" width="10.140625" style="3" customWidth="1"/>
    <col min="4323" max="4328" width="7.85546875" style="3" customWidth="1"/>
    <col min="4329" max="4554" width="8.85546875" style="3"/>
    <col min="4555" max="4555" width="5.42578125" style="3" customWidth="1"/>
    <col min="4556" max="4557" width="12.85546875" style="3" customWidth="1"/>
    <col min="4558" max="4564" width="5.42578125" style="3" customWidth="1"/>
    <col min="4565" max="4566" width="8.42578125" style="3" customWidth="1"/>
    <col min="4567" max="4576" width="8" style="3" customWidth="1"/>
    <col min="4577" max="4577" width="8.85546875" style="3" customWidth="1"/>
    <col min="4578" max="4578" width="10.140625" style="3" customWidth="1"/>
    <col min="4579" max="4584" width="7.85546875" style="3" customWidth="1"/>
    <col min="4585" max="4810" width="8.85546875" style="3"/>
    <col min="4811" max="4811" width="5.42578125" style="3" customWidth="1"/>
    <col min="4812" max="4813" width="12.85546875" style="3" customWidth="1"/>
    <col min="4814" max="4820" width="5.42578125" style="3" customWidth="1"/>
    <col min="4821" max="4822" width="8.42578125" style="3" customWidth="1"/>
    <col min="4823" max="4832" width="8" style="3" customWidth="1"/>
    <col min="4833" max="4833" width="8.85546875" style="3" customWidth="1"/>
    <col min="4834" max="4834" width="10.140625" style="3" customWidth="1"/>
    <col min="4835" max="4840" width="7.85546875" style="3" customWidth="1"/>
    <col min="4841" max="5066" width="8.85546875" style="3"/>
    <col min="5067" max="5067" width="5.42578125" style="3" customWidth="1"/>
    <col min="5068" max="5069" width="12.85546875" style="3" customWidth="1"/>
    <col min="5070" max="5076" width="5.42578125" style="3" customWidth="1"/>
    <col min="5077" max="5078" width="8.42578125" style="3" customWidth="1"/>
    <col min="5079" max="5088" width="8" style="3" customWidth="1"/>
    <col min="5089" max="5089" width="8.85546875" style="3" customWidth="1"/>
    <col min="5090" max="5090" width="10.140625" style="3" customWidth="1"/>
    <col min="5091" max="5096" width="7.85546875" style="3" customWidth="1"/>
    <col min="5097" max="5322" width="8.85546875" style="3"/>
    <col min="5323" max="5323" width="5.42578125" style="3" customWidth="1"/>
    <col min="5324" max="5325" width="12.85546875" style="3" customWidth="1"/>
    <col min="5326" max="5332" width="5.42578125" style="3" customWidth="1"/>
    <col min="5333" max="5334" width="8.42578125" style="3" customWidth="1"/>
    <col min="5335" max="5344" width="8" style="3" customWidth="1"/>
    <col min="5345" max="5345" width="8.85546875" style="3" customWidth="1"/>
    <col min="5346" max="5346" width="10.140625" style="3" customWidth="1"/>
    <col min="5347" max="5352" width="7.85546875" style="3" customWidth="1"/>
    <col min="5353" max="5578" width="8.85546875" style="3"/>
    <col min="5579" max="5579" width="5.42578125" style="3" customWidth="1"/>
    <col min="5580" max="5581" width="12.85546875" style="3" customWidth="1"/>
    <col min="5582" max="5588" width="5.42578125" style="3" customWidth="1"/>
    <col min="5589" max="5590" width="8.42578125" style="3" customWidth="1"/>
    <col min="5591" max="5600" width="8" style="3" customWidth="1"/>
    <col min="5601" max="5601" width="8.85546875" style="3" customWidth="1"/>
    <col min="5602" max="5602" width="10.140625" style="3" customWidth="1"/>
    <col min="5603" max="5608" width="7.85546875" style="3" customWidth="1"/>
    <col min="5609" max="5834" width="8.85546875" style="3"/>
    <col min="5835" max="5835" width="5.42578125" style="3" customWidth="1"/>
    <col min="5836" max="5837" width="12.85546875" style="3" customWidth="1"/>
    <col min="5838" max="5844" width="5.42578125" style="3" customWidth="1"/>
    <col min="5845" max="5846" width="8.42578125" style="3" customWidth="1"/>
    <col min="5847" max="5856" width="8" style="3" customWidth="1"/>
    <col min="5857" max="5857" width="8.85546875" style="3" customWidth="1"/>
    <col min="5858" max="5858" width="10.140625" style="3" customWidth="1"/>
    <col min="5859" max="5864" width="7.85546875" style="3" customWidth="1"/>
    <col min="5865" max="6090" width="8.85546875" style="3"/>
    <col min="6091" max="6091" width="5.42578125" style="3" customWidth="1"/>
    <col min="6092" max="6093" width="12.85546875" style="3" customWidth="1"/>
    <col min="6094" max="6100" width="5.42578125" style="3" customWidth="1"/>
    <col min="6101" max="6102" width="8.42578125" style="3" customWidth="1"/>
    <col min="6103" max="6112" width="8" style="3" customWidth="1"/>
    <col min="6113" max="6113" width="8.85546875" style="3" customWidth="1"/>
    <col min="6114" max="6114" width="10.140625" style="3" customWidth="1"/>
    <col min="6115" max="6120" width="7.85546875" style="3" customWidth="1"/>
    <col min="6121" max="6346" width="8.85546875" style="3"/>
    <col min="6347" max="6347" width="5.42578125" style="3" customWidth="1"/>
    <col min="6348" max="6349" width="12.85546875" style="3" customWidth="1"/>
    <col min="6350" max="6356" width="5.42578125" style="3" customWidth="1"/>
    <col min="6357" max="6358" width="8.42578125" style="3" customWidth="1"/>
    <col min="6359" max="6368" width="8" style="3" customWidth="1"/>
    <col min="6369" max="6369" width="8.85546875" style="3" customWidth="1"/>
    <col min="6370" max="6370" width="10.140625" style="3" customWidth="1"/>
    <col min="6371" max="6376" width="7.85546875" style="3" customWidth="1"/>
    <col min="6377" max="6602" width="8.85546875" style="3"/>
    <col min="6603" max="6603" width="5.42578125" style="3" customWidth="1"/>
    <col min="6604" max="6605" width="12.85546875" style="3" customWidth="1"/>
    <col min="6606" max="6612" width="5.42578125" style="3" customWidth="1"/>
    <col min="6613" max="6614" width="8.42578125" style="3" customWidth="1"/>
    <col min="6615" max="6624" width="8" style="3" customWidth="1"/>
    <col min="6625" max="6625" width="8.85546875" style="3" customWidth="1"/>
    <col min="6626" max="6626" width="10.140625" style="3" customWidth="1"/>
    <col min="6627" max="6632" width="7.85546875" style="3" customWidth="1"/>
    <col min="6633" max="6858" width="8.85546875" style="3"/>
    <col min="6859" max="6859" width="5.42578125" style="3" customWidth="1"/>
    <col min="6860" max="6861" width="12.85546875" style="3" customWidth="1"/>
    <col min="6862" max="6868" width="5.42578125" style="3" customWidth="1"/>
    <col min="6869" max="6870" width="8.42578125" style="3" customWidth="1"/>
    <col min="6871" max="6880" width="8" style="3" customWidth="1"/>
    <col min="6881" max="6881" width="8.85546875" style="3" customWidth="1"/>
    <col min="6882" max="6882" width="10.140625" style="3" customWidth="1"/>
    <col min="6883" max="6888" width="7.85546875" style="3" customWidth="1"/>
    <col min="6889" max="7114" width="8.85546875" style="3"/>
    <col min="7115" max="7115" width="5.42578125" style="3" customWidth="1"/>
    <col min="7116" max="7117" width="12.85546875" style="3" customWidth="1"/>
    <col min="7118" max="7124" width="5.42578125" style="3" customWidth="1"/>
    <col min="7125" max="7126" width="8.42578125" style="3" customWidth="1"/>
    <col min="7127" max="7136" width="8" style="3" customWidth="1"/>
    <col min="7137" max="7137" width="8.85546875" style="3" customWidth="1"/>
    <col min="7138" max="7138" width="10.140625" style="3" customWidth="1"/>
    <col min="7139" max="7144" width="7.85546875" style="3" customWidth="1"/>
    <col min="7145" max="7370" width="8.85546875" style="3"/>
    <col min="7371" max="7371" width="5.42578125" style="3" customWidth="1"/>
    <col min="7372" max="7373" width="12.85546875" style="3" customWidth="1"/>
    <col min="7374" max="7380" width="5.42578125" style="3" customWidth="1"/>
    <col min="7381" max="7382" width="8.42578125" style="3" customWidth="1"/>
    <col min="7383" max="7392" width="8" style="3" customWidth="1"/>
    <col min="7393" max="7393" width="8.85546875" style="3" customWidth="1"/>
    <col min="7394" max="7394" width="10.140625" style="3" customWidth="1"/>
    <col min="7395" max="7400" width="7.85546875" style="3" customWidth="1"/>
    <col min="7401" max="7626" width="8.85546875" style="3"/>
    <col min="7627" max="7627" width="5.42578125" style="3" customWidth="1"/>
    <col min="7628" max="7629" width="12.85546875" style="3" customWidth="1"/>
    <col min="7630" max="7636" width="5.42578125" style="3" customWidth="1"/>
    <col min="7637" max="7638" width="8.42578125" style="3" customWidth="1"/>
    <col min="7639" max="7648" width="8" style="3" customWidth="1"/>
    <col min="7649" max="7649" width="8.85546875" style="3" customWidth="1"/>
    <col min="7650" max="7650" width="10.140625" style="3" customWidth="1"/>
    <col min="7651" max="7656" width="7.85546875" style="3" customWidth="1"/>
    <col min="7657" max="7882" width="8.85546875" style="3"/>
    <col min="7883" max="7883" width="5.42578125" style="3" customWidth="1"/>
    <col min="7884" max="7885" width="12.85546875" style="3" customWidth="1"/>
    <col min="7886" max="7892" width="5.42578125" style="3" customWidth="1"/>
    <col min="7893" max="7894" width="8.42578125" style="3" customWidth="1"/>
    <col min="7895" max="7904" width="8" style="3" customWidth="1"/>
    <col min="7905" max="7905" width="8.85546875" style="3" customWidth="1"/>
    <col min="7906" max="7906" width="10.140625" style="3" customWidth="1"/>
    <col min="7907" max="7912" width="7.85546875" style="3" customWidth="1"/>
    <col min="7913" max="8138" width="8.85546875" style="3"/>
    <col min="8139" max="8139" width="5.42578125" style="3" customWidth="1"/>
    <col min="8140" max="8141" width="12.85546875" style="3" customWidth="1"/>
    <col min="8142" max="8148" width="5.42578125" style="3" customWidth="1"/>
    <col min="8149" max="8150" width="8.42578125" style="3" customWidth="1"/>
    <col min="8151" max="8160" width="8" style="3" customWidth="1"/>
    <col min="8161" max="8161" width="8.85546875" style="3" customWidth="1"/>
    <col min="8162" max="8162" width="10.140625" style="3" customWidth="1"/>
    <col min="8163" max="8168" width="7.85546875" style="3" customWidth="1"/>
    <col min="8169" max="8394" width="8.85546875" style="3"/>
    <col min="8395" max="8395" width="5.42578125" style="3" customWidth="1"/>
    <col min="8396" max="8397" width="12.85546875" style="3" customWidth="1"/>
    <col min="8398" max="8404" width="5.42578125" style="3" customWidth="1"/>
    <col min="8405" max="8406" width="8.42578125" style="3" customWidth="1"/>
    <col min="8407" max="8416" width="8" style="3" customWidth="1"/>
    <col min="8417" max="8417" width="8.85546875" style="3" customWidth="1"/>
    <col min="8418" max="8418" width="10.140625" style="3" customWidth="1"/>
    <col min="8419" max="8424" width="7.85546875" style="3" customWidth="1"/>
    <col min="8425" max="8650" width="8.85546875" style="3"/>
    <col min="8651" max="8651" width="5.42578125" style="3" customWidth="1"/>
    <col min="8652" max="8653" width="12.85546875" style="3" customWidth="1"/>
    <col min="8654" max="8660" width="5.42578125" style="3" customWidth="1"/>
    <col min="8661" max="8662" width="8.42578125" style="3" customWidth="1"/>
    <col min="8663" max="8672" width="8" style="3" customWidth="1"/>
    <col min="8673" max="8673" width="8.85546875" style="3" customWidth="1"/>
    <col min="8674" max="8674" width="10.140625" style="3" customWidth="1"/>
    <col min="8675" max="8680" width="7.85546875" style="3" customWidth="1"/>
    <col min="8681" max="8906" width="8.85546875" style="3"/>
    <col min="8907" max="8907" width="5.42578125" style="3" customWidth="1"/>
    <col min="8908" max="8909" width="12.85546875" style="3" customWidth="1"/>
    <col min="8910" max="8916" width="5.42578125" style="3" customWidth="1"/>
    <col min="8917" max="8918" width="8.42578125" style="3" customWidth="1"/>
    <col min="8919" max="8928" width="8" style="3" customWidth="1"/>
    <col min="8929" max="8929" width="8.85546875" style="3" customWidth="1"/>
    <col min="8930" max="8930" width="10.140625" style="3" customWidth="1"/>
    <col min="8931" max="8936" width="7.85546875" style="3" customWidth="1"/>
    <col min="8937" max="9162" width="8.85546875" style="3"/>
    <col min="9163" max="9163" width="5.42578125" style="3" customWidth="1"/>
    <col min="9164" max="9165" width="12.85546875" style="3" customWidth="1"/>
    <col min="9166" max="9172" width="5.42578125" style="3" customWidth="1"/>
    <col min="9173" max="9174" width="8.42578125" style="3" customWidth="1"/>
    <col min="9175" max="9184" width="8" style="3" customWidth="1"/>
    <col min="9185" max="9185" width="8.85546875" style="3" customWidth="1"/>
    <col min="9186" max="9186" width="10.140625" style="3" customWidth="1"/>
    <col min="9187" max="9192" width="7.85546875" style="3" customWidth="1"/>
    <col min="9193" max="9418" width="8.85546875" style="3"/>
    <col min="9419" max="9419" width="5.42578125" style="3" customWidth="1"/>
    <col min="9420" max="9421" width="12.85546875" style="3" customWidth="1"/>
    <col min="9422" max="9428" width="5.42578125" style="3" customWidth="1"/>
    <col min="9429" max="9430" width="8.42578125" style="3" customWidth="1"/>
    <col min="9431" max="9440" width="8" style="3" customWidth="1"/>
    <col min="9441" max="9441" width="8.85546875" style="3" customWidth="1"/>
    <col min="9442" max="9442" width="10.140625" style="3" customWidth="1"/>
    <col min="9443" max="9448" width="7.85546875" style="3" customWidth="1"/>
    <col min="9449" max="9674" width="8.85546875" style="3"/>
    <col min="9675" max="9675" width="5.42578125" style="3" customWidth="1"/>
    <col min="9676" max="9677" width="12.85546875" style="3" customWidth="1"/>
    <col min="9678" max="9684" width="5.42578125" style="3" customWidth="1"/>
    <col min="9685" max="9686" width="8.42578125" style="3" customWidth="1"/>
    <col min="9687" max="9696" width="8" style="3" customWidth="1"/>
    <col min="9697" max="9697" width="8.85546875" style="3" customWidth="1"/>
    <col min="9698" max="9698" width="10.140625" style="3" customWidth="1"/>
    <col min="9699" max="9704" width="7.85546875" style="3" customWidth="1"/>
    <col min="9705" max="9930" width="8.85546875" style="3"/>
    <col min="9931" max="9931" width="5.42578125" style="3" customWidth="1"/>
    <col min="9932" max="9933" width="12.85546875" style="3" customWidth="1"/>
    <col min="9934" max="9940" width="5.42578125" style="3" customWidth="1"/>
    <col min="9941" max="9942" width="8.42578125" style="3" customWidth="1"/>
    <col min="9943" max="9952" width="8" style="3" customWidth="1"/>
    <col min="9953" max="9953" width="8.85546875" style="3" customWidth="1"/>
    <col min="9954" max="9954" width="10.140625" style="3" customWidth="1"/>
    <col min="9955" max="9960" width="7.85546875" style="3" customWidth="1"/>
    <col min="9961" max="10186" width="8.85546875" style="3"/>
    <col min="10187" max="10187" width="5.42578125" style="3" customWidth="1"/>
    <col min="10188" max="10189" width="12.85546875" style="3" customWidth="1"/>
    <col min="10190" max="10196" width="5.42578125" style="3" customWidth="1"/>
    <col min="10197" max="10198" width="8.42578125" style="3" customWidth="1"/>
    <col min="10199" max="10208" width="8" style="3" customWidth="1"/>
    <col min="10209" max="10209" width="8.85546875" style="3" customWidth="1"/>
    <col min="10210" max="10210" width="10.140625" style="3" customWidth="1"/>
    <col min="10211" max="10216" width="7.85546875" style="3" customWidth="1"/>
    <col min="10217" max="10442" width="8.85546875" style="3"/>
    <col min="10443" max="10443" width="5.42578125" style="3" customWidth="1"/>
    <col min="10444" max="10445" width="12.85546875" style="3" customWidth="1"/>
    <col min="10446" max="10452" width="5.42578125" style="3" customWidth="1"/>
    <col min="10453" max="10454" width="8.42578125" style="3" customWidth="1"/>
    <col min="10455" max="10464" width="8" style="3" customWidth="1"/>
    <col min="10465" max="10465" width="8.85546875" style="3" customWidth="1"/>
    <col min="10466" max="10466" width="10.140625" style="3" customWidth="1"/>
    <col min="10467" max="10472" width="7.85546875" style="3" customWidth="1"/>
    <col min="10473" max="10698" width="8.85546875" style="3"/>
    <col min="10699" max="10699" width="5.42578125" style="3" customWidth="1"/>
    <col min="10700" max="10701" width="12.85546875" style="3" customWidth="1"/>
    <col min="10702" max="10708" width="5.42578125" style="3" customWidth="1"/>
    <col min="10709" max="10710" width="8.42578125" style="3" customWidth="1"/>
    <col min="10711" max="10720" width="8" style="3" customWidth="1"/>
    <col min="10721" max="10721" width="8.85546875" style="3" customWidth="1"/>
    <col min="10722" max="10722" width="10.140625" style="3" customWidth="1"/>
    <col min="10723" max="10728" width="7.85546875" style="3" customWidth="1"/>
    <col min="10729" max="10954" width="8.85546875" style="3"/>
    <col min="10955" max="10955" width="5.42578125" style="3" customWidth="1"/>
    <col min="10956" max="10957" width="12.85546875" style="3" customWidth="1"/>
    <col min="10958" max="10964" width="5.42578125" style="3" customWidth="1"/>
    <col min="10965" max="10966" width="8.42578125" style="3" customWidth="1"/>
    <col min="10967" max="10976" width="8" style="3" customWidth="1"/>
    <col min="10977" max="10977" width="8.85546875" style="3" customWidth="1"/>
    <col min="10978" max="10978" width="10.140625" style="3" customWidth="1"/>
    <col min="10979" max="10984" width="7.85546875" style="3" customWidth="1"/>
    <col min="10985" max="11210" width="8.85546875" style="3"/>
    <col min="11211" max="11211" width="5.42578125" style="3" customWidth="1"/>
    <col min="11212" max="11213" width="12.85546875" style="3" customWidth="1"/>
    <col min="11214" max="11220" width="5.42578125" style="3" customWidth="1"/>
    <col min="11221" max="11222" width="8.42578125" style="3" customWidth="1"/>
    <col min="11223" max="11232" width="8" style="3" customWidth="1"/>
    <col min="11233" max="11233" width="8.85546875" style="3" customWidth="1"/>
    <col min="11234" max="11234" width="10.140625" style="3" customWidth="1"/>
    <col min="11235" max="11240" width="7.85546875" style="3" customWidth="1"/>
    <col min="11241" max="11466" width="8.85546875" style="3"/>
    <col min="11467" max="11467" width="5.42578125" style="3" customWidth="1"/>
    <col min="11468" max="11469" width="12.85546875" style="3" customWidth="1"/>
    <col min="11470" max="11476" width="5.42578125" style="3" customWidth="1"/>
    <col min="11477" max="11478" width="8.42578125" style="3" customWidth="1"/>
    <col min="11479" max="11488" width="8" style="3" customWidth="1"/>
    <col min="11489" max="11489" width="8.85546875" style="3" customWidth="1"/>
    <col min="11490" max="11490" width="10.140625" style="3" customWidth="1"/>
    <col min="11491" max="11496" width="7.85546875" style="3" customWidth="1"/>
    <col min="11497" max="11722" width="8.85546875" style="3"/>
    <col min="11723" max="11723" width="5.42578125" style="3" customWidth="1"/>
    <col min="11724" max="11725" width="12.85546875" style="3" customWidth="1"/>
    <col min="11726" max="11732" width="5.42578125" style="3" customWidth="1"/>
    <col min="11733" max="11734" width="8.42578125" style="3" customWidth="1"/>
    <col min="11735" max="11744" width="8" style="3" customWidth="1"/>
    <col min="11745" max="11745" width="8.85546875" style="3" customWidth="1"/>
    <col min="11746" max="11746" width="10.140625" style="3" customWidth="1"/>
    <col min="11747" max="11752" width="7.85546875" style="3" customWidth="1"/>
    <col min="11753" max="11978" width="8.85546875" style="3"/>
    <col min="11979" max="11979" width="5.42578125" style="3" customWidth="1"/>
    <col min="11980" max="11981" width="12.85546875" style="3" customWidth="1"/>
    <col min="11982" max="11988" width="5.42578125" style="3" customWidth="1"/>
    <col min="11989" max="11990" width="8.42578125" style="3" customWidth="1"/>
    <col min="11991" max="12000" width="8" style="3" customWidth="1"/>
    <col min="12001" max="12001" width="8.85546875" style="3" customWidth="1"/>
    <col min="12002" max="12002" width="10.140625" style="3" customWidth="1"/>
    <col min="12003" max="12008" width="7.85546875" style="3" customWidth="1"/>
    <col min="12009" max="12234" width="8.85546875" style="3"/>
    <col min="12235" max="12235" width="5.42578125" style="3" customWidth="1"/>
    <col min="12236" max="12237" width="12.85546875" style="3" customWidth="1"/>
    <col min="12238" max="12244" width="5.42578125" style="3" customWidth="1"/>
    <col min="12245" max="12246" width="8.42578125" style="3" customWidth="1"/>
    <col min="12247" max="12256" width="8" style="3" customWidth="1"/>
    <col min="12257" max="12257" width="8.85546875" style="3" customWidth="1"/>
    <col min="12258" max="12258" width="10.140625" style="3" customWidth="1"/>
    <col min="12259" max="12264" width="7.85546875" style="3" customWidth="1"/>
    <col min="12265" max="12490" width="8.85546875" style="3"/>
    <col min="12491" max="12491" width="5.42578125" style="3" customWidth="1"/>
    <col min="12492" max="12493" width="12.85546875" style="3" customWidth="1"/>
    <col min="12494" max="12500" width="5.42578125" style="3" customWidth="1"/>
    <col min="12501" max="12502" width="8.42578125" style="3" customWidth="1"/>
    <col min="12503" max="12512" width="8" style="3" customWidth="1"/>
    <col min="12513" max="12513" width="8.85546875" style="3" customWidth="1"/>
    <col min="12514" max="12514" width="10.140625" style="3" customWidth="1"/>
    <col min="12515" max="12520" width="7.85546875" style="3" customWidth="1"/>
    <col min="12521" max="12746" width="8.85546875" style="3"/>
    <col min="12747" max="12747" width="5.42578125" style="3" customWidth="1"/>
    <col min="12748" max="12749" width="12.85546875" style="3" customWidth="1"/>
    <col min="12750" max="12756" width="5.42578125" style="3" customWidth="1"/>
    <col min="12757" max="12758" width="8.42578125" style="3" customWidth="1"/>
    <col min="12759" max="12768" width="8" style="3" customWidth="1"/>
    <col min="12769" max="12769" width="8.85546875" style="3" customWidth="1"/>
    <col min="12770" max="12770" width="10.140625" style="3" customWidth="1"/>
    <col min="12771" max="12776" width="7.85546875" style="3" customWidth="1"/>
    <col min="12777" max="13002" width="8.85546875" style="3"/>
    <col min="13003" max="13003" width="5.42578125" style="3" customWidth="1"/>
    <col min="13004" max="13005" width="12.85546875" style="3" customWidth="1"/>
    <col min="13006" max="13012" width="5.42578125" style="3" customWidth="1"/>
    <col min="13013" max="13014" width="8.42578125" style="3" customWidth="1"/>
    <col min="13015" max="13024" width="8" style="3" customWidth="1"/>
    <col min="13025" max="13025" width="8.85546875" style="3" customWidth="1"/>
    <col min="13026" max="13026" width="10.140625" style="3" customWidth="1"/>
    <col min="13027" max="13032" width="7.85546875" style="3" customWidth="1"/>
    <col min="13033" max="13258" width="8.85546875" style="3"/>
    <col min="13259" max="13259" width="5.42578125" style="3" customWidth="1"/>
    <col min="13260" max="13261" width="12.85546875" style="3" customWidth="1"/>
    <col min="13262" max="13268" width="5.42578125" style="3" customWidth="1"/>
    <col min="13269" max="13270" width="8.42578125" style="3" customWidth="1"/>
    <col min="13271" max="13280" width="8" style="3" customWidth="1"/>
    <col min="13281" max="13281" width="8.85546875" style="3" customWidth="1"/>
    <col min="13282" max="13282" width="10.140625" style="3" customWidth="1"/>
    <col min="13283" max="13288" width="7.85546875" style="3" customWidth="1"/>
    <col min="13289" max="13514" width="8.85546875" style="3"/>
    <col min="13515" max="13515" width="5.42578125" style="3" customWidth="1"/>
    <col min="13516" max="13517" width="12.85546875" style="3" customWidth="1"/>
    <col min="13518" max="13524" width="5.42578125" style="3" customWidth="1"/>
    <col min="13525" max="13526" width="8.42578125" style="3" customWidth="1"/>
    <col min="13527" max="13536" width="8" style="3" customWidth="1"/>
    <col min="13537" max="13537" width="8.85546875" style="3" customWidth="1"/>
    <col min="13538" max="13538" width="10.140625" style="3" customWidth="1"/>
    <col min="13539" max="13544" width="7.85546875" style="3" customWidth="1"/>
    <col min="13545" max="13770" width="8.85546875" style="3"/>
    <col min="13771" max="13771" width="5.42578125" style="3" customWidth="1"/>
    <col min="13772" max="13773" width="12.85546875" style="3" customWidth="1"/>
    <col min="13774" max="13780" width="5.42578125" style="3" customWidth="1"/>
    <col min="13781" max="13782" width="8.42578125" style="3" customWidth="1"/>
    <col min="13783" max="13792" width="8" style="3" customWidth="1"/>
    <col min="13793" max="13793" width="8.85546875" style="3" customWidth="1"/>
    <col min="13794" max="13794" width="10.140625" style="3" customWidth="1"/>
    <col min="13795" max="13800" width="7.85546875" style="3" customWidth="1"/>
    <col min="13801" max="14026" width="8.85546875" style="3"/>
    <col min="14027" max="14027" width="5.42578125" style="3" customWidth="1"/>
    <col min="14028" max="14029" width="12.85546875" style="3" customWidth="1"/>
    <col min="14030" max="14036" width="5.42578125" style="3" customWidth="1"/>
    <col min="14037" max="14038" width="8.42578125" style="3" customWidth="1"/>
    <col min="14039" max="14048" width="8" style="3" customWidth="1"/>
    <col min="14049" max="14049" width="8.85546875" style="3" customWidth="1"/>
    <col min="14050" max="14050" width="10.140625" style="3" customWidth="1"/>
    <col min="14051" max="14056" width="7.85546875" style="3" customWidth="1"/>
    <col min="14057" max="14282" width="8.85546875" style="3"/>
    <col min="14283" max="14283" width="5.42578125" style="3" customWidth="1"/>
    <col min="14284" max="14285" width="12.85546875" style="3" customWidth="1"/>
    <col min="14286" max="14292" width="5.42578125" style="3" customWidth="1"/>
    <col min="14293" max="14294" width="8.42578125" style="3" customWidth="1"/>
    <col min="14295" max="14304" width="8" style="3" customWidth="1"/>
    <col min="14305" max="14305" width="8.85546875" style="3" customWidth="1"/>
    <col min="14306" max="14306" width="10.140625" style="3" customWidth="1"/>
    <col min="14307" max="14312" width="7.85546875" style="3" customWidth="1"/>
    <col min="14313" max="14538" width="8.85546875" style="3"/>
    <col min="14539" max="14539" width="5.42578125" style="3" customWidth="1"/>
    <col min="14540" max="14541" width="12.85546875" style="3" customWidth="1"/>
    <col min="14542" max="14548" width="5.42578125" style="3" customWidth="1"/>
    <col min="14549" max="14550" width="8.42578125" style="3" customWidth="1"/>
    <col min="14551" max="14560" width="8" style="3" customWidth="1"/>
    <col min="14561" max="14561" width="8.85546875" style="3" customWidth="1"/>
    <col min="14562" max="14562" width="10.140625" style="3" customWidth="1"/>
    <col min="14563" max="14568" width="7.85546875" style="3" customWidth="1"/>
    <col min="14569" max="14794" width="8.85546875" style="3"/>
    <col min="14795" max="14795" width="5.42578125" style="3" customWidth="1"/>
    <col min="14796" max="14797" width="12.85546875" style="3" customWidth="1"/>
    <col min="14798" max="14804" width="5.42578125" style="3" customWidth="1"/>
    <col min="14805" max="14806" width="8.42578125" style="3" customWidth="1"/>
    <col min="14807" max="14816" width="8" style="3" customWidth="1"/>
    <col min="14817" max="14817" width="8.85546875" style="3" customWidth="1"/>
    <col min="14818" max="14818" width="10.140625" style="3" customWidth="1"/>
    <col min="14819" max="14824" width="7.85546875" style="3" customWidth="1"/>
    <col min="14825" max="15050" width="8.85546875" style="3"/>
    <col min="15051" max="15051" width="5.42578125" style="3" customWidth="1"/>
    <col min="15052" max="15053" width="12.85546875" style="3" customWidth="1"/>
    <col min="15054" max="15060" width="5.42578125" style="3" customWidth="1"/>
    <col min="15061" max="15062" width="8.42578125" style="3" customWidth="1"/>
    <col min="15063" max="15072" width="8" style="3" customWidth="1"/>
    <col min="15073" max="15073" width="8.85546875" style="3" customWidth="1"/>
    <col min="15074" max="15074" width="10.140625" style="3" customWidth="1"/>
    <col min="15075" max="15080" width="7.85546875" style="3" customWidth="1"/>
    <col min="15081" max="15306" width="8.85546875" style="3"/>
    <col min="15307" max="15307" width="5.42578125" style="3" customWidth="1"/>
    <col min="15308" max="15309" width="12.85546875" style="3" customWidth="1"/>
    <col min="15310" max="15316" width="5.42578125" style="3" customWidth="1"/>
    <col min="15317" max="15318" width="8.42578125" style="3" customWidth="1"/>
    <col min="15319" max="15328" width="8" style="3" customWidth="1"/>
    <col min="15329" max="15329" width="8.85546875" style="3" customWidth="1"/>
    <col min="15330" max="15330" width="10.140625" style="3" customWidth="1"/>
    <col min="15331" max="15336" width="7.85546875" style="3" customWidth="1"/>
    <col min="15337" max="15562" width="8.85546875" style="3"/>
    <col min="15563" max="15563" width="5.42578125" style="3" customWidth="1"/>
    <col min="15564" max="15565" width="12.85546875" style="3" customWidth="1"/>
    <col min="15566" max="15572" width="5.42578125" style="3" customWidth="1"/>
    <col min="15573" max="15574" width="8.42578125" style="3" customWidth="1"/>
    <col min="15575" max="15584" width="8" style="3" customWidth="1"/>
    <col min="15585" max="15585" width="8.85546875" style="3" customWidth="1"/>
    <col min="15586" max="15586" width="10.140625" style="3" customWidth="1"/>
    <col min="15587" max="15592" width="7.85546875" style="3" customWidth="1"/>
    <col min="15593" max="15818" width="8.85546875" style="3"/>
    <col min="15819" max="15819" width="5.42578125" style="3" customWidth="1"/>
    <col min="15820" max="15821" width="12.85546875" style="3" customWidth="1"/>
    <col min="15822" max="15828" width="5.42578125" style="3" customWidth="1"/>
    <col min="15829" max="15830" width="8.42578125" style="3" customWidth="1"/>
    <col min="15831" max="15840" width="8" style="3" customWidth="1"/>
    <col min="15841" max="15841" width="8.85546875" style="3" customWidth="1"/>
    <col min="15842" max="15842" width="10.140625" style="3" customWidth="1"/>
    <col min="15843" max="15848" width="7.85546875" style="3" customWidth="1"/>
    <col min="15849" max="16074" width="8.85546875" style="3"/>
    <col min="16075" max="16075" width="5.42578125" style="3" customWidth="1"/>
    <col min="16076" max="16077" width="12.85546875" style="3" customWidth="1"/>
    <col min="16078" max="16084" width="5.42578125" style="3" customWidth="1"/>
    <col min="16085" max="16086" width="8.42578125" style="3" customWidth="1"/>
    <col min="16087" max="16096" width="8" style="3" customWidth="1"/>
    <col min="16097" max="16097" width="8.85546875" style="3" customWidth="1"/>
    <col min="16098" max="16098" width="10.140625" style="3" customWidth="1"/>
    <col min="16099" max="16104" width="7.85546875" style="3" customWidth="1"/>
    <col min="16105" max="16384" width="8.85546875" style="3"/>
  </cols>
  <sheetData>
    <row r="1" spans="1:19" ht="34.5" customHeight="1">
      <c r="A1" s="287"/>
      <c r="B1" s="288"/>
      <c r="C1" s="288"/>
      <c r="D1" s="288"/>
      <c r="E1" s="288"/>
      <c r="F1" s="288"/>
      <c r="G1" s="288"/>
      <c r="H1" s="288"/>
      <c r="I1" s="288"/>
      <c r="J1" s="289"/>
      <c r="K1" s="290"/>
      <c r="L1" s="290"/>
      <c r="M1" s="290"/>
      <c r="N1" s="290"/>
      <c r="O1" s="290"/>
      <c r="P1" s="290"/>
      <c r="Q1" s="290"/>
      <c r="R1" s="662" t="s">
        <v>683</v>
      </c>
      <c r="S1" s="662"/>
    </row>
    <row r="2" spans="1:19" ht="54.75" customHeight="1">
      <c r="A2" s="189"/>
      <c r="B2" s="288"/>
      <c r="C2" s="288"/>
      <c r="D2" s="288"/>
      <c r="E2" s="288"/>
      <c r="F2" s="288"/>
      <c r="G2" s="288"/>
      <c r="H2" s="288"/>
      <c r="I2" s="288"/>
      <c r="J2" s="289"/>
      <c r="K2" s="290"/>
      <c r="L2" s="290"/>
      <c r="M2" s="290"/>
      <c r="N2" s="290"/>
      <c r="O2" s="290"/>
      <c r="P2" s="290"/>
      <c r="Q2" s="290"/>
      <c r="R2" s="290"/>
      <c r="S2" s="188"/>
    </row>
    <row r="3" spans="1:19" s="34" customFormat="1" ht="18.75" customHeight="1">
      <c r="A3" s="475" t="s">
        <v>47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s="34" customFormat="1" ht="18.75" customHeight="1">
      <c r="A4" s="475" t="s">
        <v>713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1:19" s="6" customFormat="1" ht="29.25" customHeight="1">
      <c r="A5" s="29"/>
      <c r="B5" s="289"/>
      <c r="C5" s="289"/>
      <c r="D5" s="289"/>
      <c r="E5" s="289"/>
      <c r="F5" s="289"/>
      <c r="G5" s="289"/>
      <c r="H5" s="289"/>
      <c r="I5" s="289"/>
      <c r="J5" s="289"/>
      <c r="K5" s="290"/>
      <c r="L5" s="290"/>
      <c r="M5" s="290"/>
      <c r="N5" s="290"/>
      <c r="O5" s="290"/>
      <c r="P5" s="290"/>
      <c r="Q5" s="290"/>
      <c r="R5" s="290"/>
      <c r="S5" s="290"/>
    </row>
    <row r="6" spans="1:19" s="15" customFormat="1" ht="18" customHeight="1">
      <c r="A6" s="693"/>
      <c r="B6" s="693"/>
      <c r="C6" s="693"/>
      <c r="D6" s="693"/>
      <c r="E6" s="693"/>
      <c r="F6" s="693"/>
      <c r="G6" s="693"/>
      <c r="H6" s="693"/>
      <c r="I6" s="693"/>
      <c r="J6" s="693"/>
      <c r="K6" s="291"/>
      <c r="L6" s="292"/>
      <c r="M6" s="254"/>
      <c r="N6" s="254"/>
      <c r="O6" s="254"/>
      <c r="P6" s="254"/>
      <c r="Q6" s="254"/>
      <c r="R6" s="290"/>
      <c r="S6" s="290"/>
    </row>
    <row r="7" spans="1:19" s="15" customFormat="1" ht="18" customHeight="1">
      <c r="A7" s="694"/>
      <c r="B7" s="694"/>
      <c r="C7" s="694"/>
      <c r="D7" s="377"/>
      <c r="E7" s="377"/>
      <c r="F7" s="377"/>
      <c r="G7" s="377"/>
      <c r="H7" s="377"/>
      <c r="I7" s="377"/>
      <c r="J7" s="377"/>
      <c r="K7" s="293"/>
      <c r="L7" s="292"/>
      <c r="M7" s="292"/>
      <c r="N7" s="292"/>
      <c r="O7" s="292"/>
      <c r="P7" s="254"/>
      <c r="Q7" s="254"/>
      <c r="R7" s="290"/>
      <c r="S7" s="290"/>
    </row>
    <row r="8" spans="1:19" s="15" customFormat="1" ht="24.75" customHeight="1">
      <c r="A8" s="694"/>
      <c r="B8" s="694"/>
      <c r="C8" s="694"/>
      <c r="D8" s="405"/>
      <c r="E8" s="405"/>
      <c r="F8" s="405"/>
      <c r="G8" s="405"/>
      <c r="H8" s="405"/>
      <c r="I8" s="405"/>
      <c r="J8" s="405"/>
      <c r="K8" s="203"/>
      <c r="L8" s="329"/>
      <c r="M8" s="329"/>
      <c r="N8" s="329"/>
      <c r="O8" s="329"/>
      <c r="P8" s="254"/>
      <c r="Q8" s="254"/>
      <c r="R8" s="290"/>
      <c r="S8" s="290"/>
    </row>
    <row r="9" spans="1:19" s="15" customFormat="1" ht="18" customHeight="1">
      <c r="A9" s="694"/>
      <c r="B9" s="694"/>
      <c r="C9" s="694"/>
      <c r="D9" s="405"/>
      <c r="E9" s="405"/>
      <c r="F9" s="405"/>
      <c r="G9" s="405"/>
      <c r="H9" s="405"/>
      <c r="I9" s="405"/>
      <c r="J9" s="405"/>
      <c r="K9" s="203"/>
      <c r="L9" s="329"/>
      <c r="M9" s="329"/>
      <c r="N9" s="329"/>
      <c r="O9" s="329"/>
      <c r="P9" s="254"/>
      <c r="Q9" s="254"/>
      <c r="R9" s="290"/>
      <c r="S9" s="290"/>
    </row>
    <row r="10" spans="1:19" s="15" customFormat="1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03"/>
      <c r="L10" s="292"/>
      <c r="M10" s="254"/>
      <c r="N10" s="254"/>
      <c r="O10" s="254"/>
      <c r="P10" s="254"/>
      <c r="Q10" s="254"/>
      <c r="R10" s="290"/>
      <c r="S10" s="290"/>
    </row>
    <row r="11" spans="1:19" s="6" customFormat="1" ht="18" customHeight="1">
      <c r="A11" s="406" t="s">
        <v>0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254"/>
      <c r="M11" s="254"/>
      <c r="N11" s="254"/>
      <c r="O11" s="254"/>
      <c r="P11" s="254"/>
      <c r="Q11" s="254"/>
      <c r="R11" s="290"/>
      <c r="S11" s="188" t="s">
        <v>1</v>
      </c>
    </row>
    <row r="12" spans="1:19" s="6" customFormat="1" ht="19.5" customHeight="1">
      <c r="A12" s="469" t="s">
        <v>684</v>
      </c>
      <c r="B12" s="469" t="s">
        <v>685</v>
      </c>
      <c r="C12" s="469"/>
      <c r="D12" s="469"/>
      <c r="E12" s="469"/>
      <c r="F12" s="469"/>
      <c r="G12" s="469"/>
      <c r="H12" s="469"/>
      <c r="I12" s="469"/>
      <c r="J12" s="469"/>
      <c r="K12" s="469" t="s">
        <v>3</v>
      </c>
      <c r="L12" s="468" t="s">
        <v>45</v>
      </c>
      <c r="M12" s="468"/>
      <c r="N12" s="468"/>
      <c r="O12" s="468"/>
      <c r="P12" s="468"/>
      <c r="Q12" s="468"/>
      <c r="R12" s="468"/>
      <c r="S12" s="468"/>
    </row>
    <row r="13" spans="1:19" s="6" customFormat="1" ht="28.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8"/>
      <c r="M13" s="468" t="s">
        <v>31</v>
      </c>
      <c r="N13" s="469" t="s">
        <v>43</v>
      </c>
      <c r="O13" s="469"/>
      <c r="P13" s="469" t="s">
        <v>42</v>
      </c>
      <c r="Q13" s="469"/>
      <c r="R13" s="469" t="s">
        <v>41</v>
      </c>
      <c r="S13" s="469"/>
    </row>
    <row r="14" spans="1:19" s="6" customFormat="1" ht="18" customHeigh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8"/>
      <c r="M14" s="468"/>
      <c r="N14" s="468" t="s">
        <v>30</v>
      </c>
      <c r="O14" s="333"/>
      <c r="P14" s="468" t="s">
        <v>30</v>
      </c>
      <c r="Q14" s="148"/>
      <c r="R14" s="468" t="s">
        <v>30</v>
      </c>
      <c r="S14" s="148"/>
    </row>
    <row r="15" spans="1:19" s="6" customFormat="1" ht="43.5" customHeight="1">
      <c r="A15" s="469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8"/>
      <c r="M15" s="468"/>
      <c r="N15" s="468"/>
      <c r="O15" s="335" t="s">
        <v>31</v>
      </c>
      <c r="P15" s="468"/>
      <c r="Q15" s="335" t="s">
        <v>31</v>
      </c>
      <c r="R15" s="468"/>
      <c r="S15" s="335" t="s">
        <v>31</v>
      </c>
    </row>
    <row r="16" spans="1:19" s="6" customFormat="1" ht="15" customHeight="1">
      <c r="A16" s="223" t="s">
        <v>4</v>
      </c>
      <c r="B16" s="469" t="s">
        <v>5</v>
      </c>
      <c r="C16" s="469"/>
      <c r="D16" s="469"/>
      <c r="E16" s="469"/>
      <c r="F16" s="469"/>
      <c r="G16" s="469"/>
      <c r="H16" s="469"/>
      <c r="I16" s="469"/>
      <c r="J16" s="469"/>
      <c r="K16" s="10" t="s">
        <v>686</v>
      </c>
      <c r="L16" s="352">
        <v>1</v>
      </c>
      <c r="M16" s="352">
        <v>2</v>
      </c>
      <c r="N16" s="352">
        <v>3</v>
      </c>
      <c r="O16" s="352">
        <v>4</v>
      </c>
      <c r="P16" s="352">
        <v>5</v>
      </c>
      <c r="Q16" s="352">
        <v>6</v>
      </c>
      <c r="R16" s="352">
        <v>7</v>
      </c>
      <c r="S16" s="352">
        <v>8</v>
      </c>
    </row>
    <row r="17" spans="1:19" s="6" customFormat="1" ht="18.75" customHeight="1">
      <c r="A17" s="658" t="s">
        <v>655</v>
      </c>
      <c r="B17" s="658"/>
      <c r="C17" s="658"/>
      <c r="D17" s="658"/>
      <c r="E17" s="658"/>
      <c r="F17" s="658"/>
      <c r="G17" s="658"/>
      <c r="H17" s="658"/>
      <c r="I17" s="658"/>
      <c r="J17" s="658"/>
      <c r="K17" s="294">
        <v>1</v>
      </c>
      <c r="L17" s="295">
        <f t="shared" ref="L17:S17" si="0">+L18+L20+L46+L66+L71+L85+L87+L94+L118+L140+L147+L167+L184+L216+L218+L226</f>
        <v>19734</v>
      </c>
      <c r="M17" s="295">
        <f t="shared" si="0"/>
        <v>8839</v>
      </c>
      <c r="N17" s="295">
        <f t="shared" si="0"/>
        <v>2084</v>
      </c>
      <c r="O17" s="295">
        <f t="shared" si="0"/>
        <v>790</v>
      </c>
      <c r="P17" s="295">
        <f t="shared" si="0"/>
        <v>17085</v>
      </c>
      <c r="Q17" s="295">
        <f t="shared" si="0"/>
        <v>7800</v>
      </c>
      <c r="R17" s="295">
        <f t="shared" si="0"/>
        <v>565</v>
      </c>
      <c r="S17" s="295">
        <f t="shared" si="0"/>
        <v>249</v>
      </c>
    </row>
    <row r="18" spans="1:19" s="6" customFormat="1" ht="18.75" customHeight="1">
      <c r="A18" s="453" t="s">
        <v>733</v>
      </c>
      <c r="B18" s="453"/>
      <c r="C18" s="453"/>
      <c r="D18" s="453"/>
      <c r="E18" s="453"/>
      <c r="F18" s="453"/>
      <c r="G18" s="453"/>
      <c r="H18" s="453"/>
      <c r="I18" s="453"/>
      <c r="J18" s="453"/>
      <c r="K18" s="296">
        <f>+K17+1</f>
        <v>2</v>
      </c>
      <c r="L18" s="277">
        <f>+L19</f>
        <v>8</v>
      </c>
      <c r="M18" s="277">
        <f t="shared" ref="M18:S18" si="1">+M19</f>
        <v>5</v>
      </c>
      <c r="N18" s="277">
        <f t="shared" si="1"/>
        <v>8</v>
      </c>
      <c r="O18" s="277">
        <f t="shared" si="1"/>
        <v>5</v>
      </c>
      <c r="P18" s="277">
        <f t="shared" si="1"/>
        <v>0</v>
      </c>
      <c r="Q18" s="277">
        <f t="shared" si="1"/>
        <v>0</v>
      </c>
      <c r="R18" s="277">
        <f t="shared" si="1"/>
        <v>0</v>
      </c>
      <c r="S18" s="277">
        <f t="shared" si="1"/>
        <v>0</v>
      </c>
    </row>
    <row r="19" spans="1:19" s="6" customFormat="1" ht="27.75" customHeight="1">
      <c r="A19" s="343" t="s">
        <v>626</v>
      </c>
      <c r="B19" s="659" t="s">
        <v>408</v>
      </c>
      <c r="C19" s="660"/>
      <c r="D19" s="660"/>
      <c r="E19" s="660"/>
      <c r="F19" s="660"/>
      <c r="G19" s="660"/>
      <c r="H19" s="660"/>
      <c r="I19" s="660"/>
      <c r="J19" s="661"/>
      <c r="K19" s="91">
        <f>+K18+1</f>
        <v>3</v>
      </c>
      <c r="L19" s="44">
        <f>+N19+P19+R19</f>
        <v>8</v>
      </c>
      <c r="M19" s="44">
        <f>+O19+Q19+S19</f>
        <v>5</v>
      </c>
      <c r="N19" s="344">
        <v>8</v>
      </c>
      <c r="O19" s="344">
        <v>5</v>
      </c>
      <c r="P19" s="344"/>
      <c r="Q19" s="344"/>
      <c r="R19" s="344"/>
      <c r="S19" s="348"/>
    </row>
    <row r="20" spans="1:19" s="6" customFormat="1" ht="18.75" customHeight="1">
      <c r="A20" s="458" t="s">
        <v>732</v>
      </c>
      <c r="B20" s="534"/>
      <c r="C20" s="534"/>
      <c r="D20" s="534"/>
      <c r="E20" s="534"/>
      <c r="F20" s="534"/>
      <c r="G20" s="534"/>
      <c r="H20" s="534"/>
      <c r="I20" s="534"/>
      <c r="J20" s="459"/>
      <c r="K20" s="296">
        <f t="shared" ref="K20:K79" si="2">+K19+1</f>
        <v>4</v>
      </c>
      <c r="L20" s="277">
        <f t="shared" ref="L20:S20" si="3">SUM(L21:L45)</f>
        <v>898</v>
      </c>
      <c r="M20" s="277">
        <f t="shared" si="3"/>
        <v>497</v>
      </c>
      <c r="N20" s="277">
        <f t="shared" si="3"/>
        <v>160</v>
      </c>
      <c r="O20" s="277">
        <f t="shared" si="3"/>
        <v>102</v>
      </c>
      <c r="P20" s="277">
        <f t="shared" si="3"/>
        <v>723</v>
      </c>
      <c r="Q20" s="277">
        <f t="shared" si="3"/>
        <v>395</v>
      </c>
      <c r="R20" s="277">
        <f t="shared" si="3"/>
        <v>15</v>
      </c>
      <c r="S20" s="277">
        <f t="shared" si="3"/>
        <v>0</v>
      </c>
    </row>
    <row r="21" spans="1:19" s="6" customFormat="1" ht="18.75" customHeight="1">
      <c r="A21" s="345" t="s">
        <v>474</v>
      </c>
      <c r="B21" s="614" t="s">
        <v>446</v>
      </c>
      <c r="C21" s="615"/>
      <c r="D21" s="615"/>
      <c r="E21" s="615"/>
      <c r="F21" s="615"/>
      <c r="G21" s="615"/>
      <c r="H21" s="615"/>
      <c r="I21" s="615"/>
      <c r="J21" s="616"/>
      <c r="K21" s="91">
        <f t="shared" si="2"/>
        <v>5</v>
      </c>
      <c r="L21" s="44">
        <f>+N21+P21+R21</f>
        <v>14</v>
      </c>
      <c r="M21" s="44">
        <f>+O21+Q21+S21</f>
        <v>6</v>
      </c>
      <c r="N21" s="91">
        <v>8</v>
      </c>
      <c r="O21" s="91">
        <v>4</v>
      </c>
      <c r="P21" s="91">
        <v>6</v>
      </c>
      <c r="Q21" s="91">
        <v>2</v>
      </c>
      <c r="R21" s="91"/>
      <c r="S21" s="91"/>
    </row>
    <row r="22" spans="1:19" s="6" customFormat="1" ht="18.75" customHeight="1">
      <c r="A22" s="345" t="s">
        <v>395</v>
      </c>
      <c r="B22" s="614" t="s">
        <v>601</v>
      </c>
      <c r="C22" s="615"/>
      <c r="D22" s="615"/>
      <c r="E22" s="615"/>
      <c r="F22" s="615"/>
      <c r="G22" s="615"/>
      <c r="H22" s="615"/>
      <c r="I22" s="615"/>
      <c r="J22" s="616"/>
      <c r="K22" s="91">
        <f t="shared" si="2"/>
        <v>6</v>
      </c>
      <c r="L22" s="44">
        <f>+N22+P22+R22</f>
        <v>15</v>
      </c>
      <c r="M22" s="44">
        <f>+O22+Q22+S22</f>
        <v>8</v>
      </c>
      <c r="N22" s="91"/>
      <c r="O22" s="91"/>
      <c r="P22" s="91">
        <v>15</v>
      </c>
      <c r="Q22" s="91">
        <v>8</v>
      </c>
      <c r="R22" s="91"/>
      <c r="S22" s="91"/>
    </row>
    <row r="23" spans="1:19" s="6" customFormat="1" ht="18.75" customHeight="1">
      <c r="A23" s="338" t="s">
        <v>687</v>
      </c>
      <c r="B23" s="513" t="s">
        <v>237</v>
      </c>
      <c r="C23" s="547"/>
      <c r="D23" s="547"/>
      <c r="E23" s="547"/>
      <c r="F23" s="547"/>
      <c r="G23" s="547"/>
      <c r="H23" s="547"/>
      <c r="I23" s="547"/>
      <c r="J23" s="514"/>
      <c r="K23" s="91">
        <f t="shared" si="2"/>
        <v>7</v>
      </c>
      <c r="L23" s="44">
        <f t="shared" ref="L23:M45" si="4">+N23+P23+R23</f>
        <v>24</v>
      </c>
      <c r="M23" s="44">
        <f t="shared" si="4"/>
        <v>14</v>
      </c>
      <c r="N23" s="348">
        <v>20</v>
      </c>
      <c r="O23" s="348">
        <v>11</v>
      </c>
      <c r="P23" s="348">
        <v>4</v>
      </c>
      <c r="Q23" s="348">
        <v>3</v>
      </c>
      <c r="R23" s="348"/>
      <c r="S23" s="348"/>
    </row>
    <row r="24" spans="1:19" s="6" customFormat="1" ht="18.75" customHeight="1">
      <c r="A24" s="338" t="s">
        <v>688</v>
      </c>
      <c r="B24" s="614" t="s">
        <v>471</v>
      </c>
      <c r="C24" s="615"/>
      <c r="D24" s="615"/>
      <c r="E24" s="615"/>
      <c r="F24" s="615"/>
      <c r="G24" s="615"/>
      <c r="H24" s="615"/>
      <c r="I24" s="615"/>
      <c r="J24" s="616"/>
      <c r="K24" s="91">
        <f t="shared" si="2"/>
        <v>8</v>
      </c>
      <c r="L24" s="44">
        <f t="shared" si="4"/>
        <v>20</v>
      </c>
      <c r="M24" s="44">
        <f t="shared" si="4"/>
        <v>12</v>
      </c>
      <c r="N24" s="344"/>
      <c r="O24" s="348"/>
      <c r="P24" s="348">
        <v>20</v>
      </c>
      <c r="Q24" s="348">
        <v>12</v>
      </c>
      <c r="R24" s="348"/>
      <c r="S24" s="348"/>
    </row>
    <row r="25" spans="1:19" s="6" customFormat="1" ht="18.75" customHeight="1">
      <c r="A25" s="354" t="s">
        <v>240</v>
      </c>
      <c r="B25" s="644" t="s">
        <v>241</v>
      </c>
      <c r="C25" s="645"/>
      <c r="D25" s="645"/>
      <c r="E25" s="645"/>
      <c r="F25" s="645"/>
      <c r="G25" s="645"/>
      <c r="H25" s="645"/>
      <c r="I25" s="645"/>
      <c r="J25" s="646"/>
      <c r="K25" s="91">
        <f t="shared" si="2"/>
        <v>9</v>
      </c>
      <c r="L25" s="44">
        <f t="shared" si="4"/>
        <v>40</v>
      </c>
      <c r="M25" s="44">
        <f t="shared" si="4"/>
        <v>22</v>
      </c>
      <c r="N25" s="91"/>
      <c r="O25" s="91"/>
      <c r="P25" s="91">
        <v>25</v>
      </c>
      <c r="Q25" s="91">
        <v>22</v>
      </c>
      <c r="R25" s="91">
        <v>15</v>
      </c>
      <c r="S25" s="91">
        <v>0</v>
      </c>
    </row>
    <row r="26" spans="1:19" s="6" customFormat="1" ht="18.75" customHeight="1">
      <c r="A26" s="345" t="s">
        <v>282</v>
      </c>
      <c r="B26" s="620" t="s">
        <v>283</v>
      </c>
      <c r="C26" s="621"/>
      <c r="D26" s="621"/>
      <c r="E26" s="621"/>
      <c r="F26" s="621"/>
      <c r="G26" s="621"/>
      <c r="H26" s="621"/>
      <c r="I26" s="621"/>
      <c r="J26" s="622"/>
      <c r="K26" s="91">
        <f t="shared" si="2"/>
        <v>10</v>
      </c>
      <c r="L26" s="44">
        <f t="shared" si="4"/>
        <v>136</v>
      </c>
      <c r="M26" s="44">
        <f t="shared" si="4"/>
        <v>90</v>
      </c>
      <c r="N26" s="91"/>
      <c r="O26" s="91"/>
      <c r="P26" s="91">
        <v>136</v>
      </c>
      <c r="Q26" s="91">
        <v>90</v>
      </c>
      <c r="R26" s="91"/>
      <c r="S26" s="91"/>
    </row>
    <row r="27" spans="1:19" s="6" customFormat="1" ht="18.75" customHeight="1">
      <c r="A27" s="332" t="s">
        <v>278</v>
      </c>
      <c r="B27" s="614" t="s">
        <v>645</v>
      </c>
      <c r="C27" s="615"/>
      <c r="D27" s="615"/>
      <c r="E27" s="615"/>
      <c r="F27" s="615"/>
      <c r="G27" s="615"/>
      <c r="H27" s="615"/>
      <c r="I27" s="615"/>
      <c r="J27" s="616"/>
      <c r="K27" s="91">
        <f t="shared" si="2"/>
        <v>11</v>
      </c>
      <c r="L27" s="44">
        <f t="shared" si="4"/>
        <v>10</v>
      </c>
      <c r="M27" s="44">
        <f t="shared" si="4"/>
        <v>4</v>
      </c>
      <c r="N27" s="344"/>
      <c r="O27" s="348"/>
      <c r="P27" s="348">
        <v>10</v>
      </c>
      <c r="Q27" s="348">
        <v>4</v>
      </c>
      <c r="R27" s="348"/>
      <c r="S27" s="348"/>
    </row>
    <row r="28" spans="1:19" s="6" customFormat="1" ht="18.75" customHeight="1">
      <c r="A28" s="338" t="s">
        <v>689</v>
      </c>
      <c r="B28" s="513" t="s">
        <v>476</v>
      </c>
      <c r="C28" s="547"/>
      <c r="D28" s="547"/>
      <c r="E28" s="547"/>
      <c r="F28" s="547"/>
      <c r="G28" s="547"/>
      <c r="H28" s="547"/>
      <c r="I28" s="547"/>
      <c r="J28" s="514"/>
      <c r="K28" s="91">
        <f t="shared" si="2"/>
        <v>12</v>
      </c>
      <c r="L28" s="44">
        <f t="shared" si="4"/>
        <v>14</v>
      </c>
      <c r="M28" s="44">
        <f t="shared" si="4"/>
        <v>9</v>
      </c>
      <c r="N28" s="348">
        <v>13</v>
      </c>
      <c r="O28" s="348">
        <v>8</v>
      </c>
      <c r="P28" s="348">
        <v>1</v>
      </c>
      <c r="Q28" s="348">
        <v>1</v>
      </c>
      <c r="R28" s="348"/>
      <c r="S28" s="348"/>
    </row>
    <row r="29" spans="1:19" s="6" customFormat="1" ht="18.75" customHeight="1">
      <c r="A29" s="338" t="s">
        <v>390</v>
      </c>
      <c r="B29" s="421" t="s">
        <v>716</v>
      </c>
      <c r="C29" s="421"/>
      <c r="D29" s="421"/>
      <c r="E29" s="421"/>
      <c r="F29" s="421"/>
      <c r="G29" s="421"/>
      <c r="H29" s="421"/>
      <c r="I29" s="421"/>
      <c r="J29" s="421"/>
      <c r="K29" s="91">
        <f t="shared" si="2"/>
        <v>13</v>
      </c>
      <c r="L29" s="44">
        <f t="shared" si="4"/>
        <v>18</v>
      </c>
      <c r="M29" s="44">
        <f t="shared" si="4"/>
        <v>12</v>
      </c>
      <c r="N29" s="344"/>
      <c r="O29" s="348"/>
      <c r="P29" s="344">
        <v>18</v>
      </c>
      <c r="Q29" s="348">
        <v>12</v>
      </c>
      <c r="R29" s="279"/>
      <c r="S29" s="279"/>
    </row>
    <row r="30" spans="1:19" s="6" customFormat="1" ht="18.75" customHeight="1">
      <c r="A30" s="338" t="s">
        <v>392</v>
      </c>
      <c r="B30" s="421" t="s">
        <v>393</v>
      </c>
      <c r="C30" s="421"/>
      <c r="D30" s="421"/>
      <c r="E30" s="421"/>
      <c r="F30" s="421"/>
      <c r="G30" s="421"/>
      <c r="H30" s="421"/>
      <c r="I30" s="421"/>
      <c r="J30" s="421"/>
      <c r="K30" s="91">
        <f t="shared" si="2"/>
        <v>14</v>
      </c>
      <c r="L30" s="44">
        <f t="shared" ref="L30" si="5">+N30+P30+R30</f>
        <v>5</v>
      </c>
      <c r="M30" s="44">
        <f t="shared" ref="M30" si="6">+O30+Q30+S30</f>
        <v>0</v>
      </c>
      <c r="N30" s="344"/>
      <c r="O30" s="348"/>
      <c r="P30" s="344">
        <v>5</v>
      </c>
      <c r="Q30" s="348">
        <v>0</v>
      </c>
      <c r="R30" s="279"/>
      <c r="S30" s="279"/>
    </row>
    <row r="31" spans="1:19" s="6" customFormat="1" ht="18.75" customHeight="1">
      <c r="A31" s="345" t="s">
        <v>617</v>
      </c>
      <c r="B31" s="614" t="s">
        <v>432</v>
      </c>
      <c r="C31" s="615"/>
      <c r="D31" s="615"/>
      <c r="E31" s="615"/>
      <c r="F31" s="615"/>
      <c r="G31" s="615"/>
      <c r="H31" s="615"/>
      <c r="I31" s="615"/>
      <c r="J31" s="616"/>
      <c r="K31" s="91">
        <f t="shared" si="2"/>
        <v>15</v>
      </c>
      <c r="L31" s="44">
        <f t="shared" si="4"/>
        <v>6</v>
      </c>
      <c r="M31" s="44">
        <f t="shared" si="4"/>
        <v>0</v>
      </c>
      <c r="N31" s="91"/>
      <c r="O31" s="91"/>
      <c r="P31" s="91">
        <v>6</v>
      </c>
      <c r="Q31" s="91">
        <v>0</v>
      </c>
      <c r="R31" s="91"/>
      <c r="S31" s="91"/>
    </row>
    <row r="32" spans="1:19" s="6" customFormat="1" ht="18.75" customHeight="1">
      <c r="A32" s="338" t="s">
        <v>690</v>
      </c>
      <c r="B32" s="614" t="s">
        <v>397</v>
      </c>
      <c r="C32" s="615"/>
      <c r="D32" s="615"/>
      <c r="E32" s="615"/>
      <c r="F32" s="615"/>
      <c r="G32" s="615"/>
      <c r="H32" s="615"/>
      <c r="I32" s="615"/>
      <c r="J32" s="616"/>
      <c r="K32" s="91">
        <f t="shared" si="2"/>
        <v>16</v>
      </c>
      <c r="L32" s="44">
        <f t="shared" si="4"/>
        <v>30</v>
      </c>
      <c r="M32" s="44">
        <f t="shared" si="4"/>
        <v>18</v>
      </c>
      <c r="N32" s="348"/>
      <c r="O32" s="348"/>
      <c r="P32" s="344">
        <v>30</v>
      </c>
      <c r="Q32" s="348">
        <v>18</v>
      </c>
      <c r="R32" s="348"/>
      <c r="S32" s="348"/>
    </row>
    <row r="33" spans="1:19" s="6" customFormat="1" ht="18.75" customHeight="1">
      <c r="A33" s="338" t="s">
        <v>238</v>
      </c>
      <c r="B33" s="644" t="s">
        <v>239</v>
      </c>
      <c r="C33" s="645"/>
      <c r="D33" s="645"/>
      <c r="E33" s="645"/>
      <c r="F33" s="645"/>
      <c r="G33" s="645"/>
      <c r="H33" s="645"/>
      <c r="I33" s="645"/>
      <c r="J33" s="646"/>
      <c r="K33" s="91">
        <f t="shared" si="2"/>
        <v>17</v>
      </c>
      <c r="L33" s="44">
        <f t="shared" si="4"/>
        <v>1</v>
      </c>
      <c r="M33" s="44">
        <f t="shared" si="4"/>
        <v>1</v>
      </c>
      <c r="N33" s="348">
        <v>1</v>
      </c>
      <c r="O33" s="348">
        <v>1</v>
      </c>
      <c r="P33" s="348"/>
      <c r="Q33" s="348"/>
      <c r="R33" s="348"/>
      <c r="S33" s="348"/>
    </row>
    <row r="34" spans="1:19" s="6" customFormat="1" ht="18.75" customHeight="1">
      <c r="A34" s="345" t="s">
        <v>618</v>
      </c>
      <c r="B34" s="614" t="s">
        <v>472</v>
      </c>
      <c r="C34" s="615"/>
      <c r="D34" s="615"/>
      <c r="E34" s="615"/>
      <c r="F34" s="615"/>
      <c r="G34" s="615"/>
      <c r="H34" s="615"/>
      <c r="I34" s="615"/>
      <c r="J34" s="616"/>
      <c r="K34" s="91">
        <f t="shared" si="2"/>
        <v>18</v>
      </c>
      <c r="L34" s="44">
        <f t="shared" si="4"/>
        <v>3</v>
      </c>
      <c r="M34" s="44">
        <f t="shared" si="4"/>
        <v>0</v>
      </c>
      <c r="N34" s="344"/>
      <c r="O34" s="348"/>
      <c r="P34" s="348">
        <v>3</v>
      </c>
      <c r="Q34" s="348">
        <v>0</v>
      </c>
      <c r="R34" s="348"/>
      <c r="S34" s="348"/>
    </row>
    <row r="35" spans="1:19" s="6" customFormat="1" ht="18.75" customHeight="1">
      <c r="A35" s="338" t="s">
        <v>619</v>
      </c>
      <c r="B35" s="513" t="s">
        <v>656</v>
      </c>
      <c r="C35" s="547"/>
      <c r="D35" s="547"/>
      <c r="E35" s="547"/>
      <c r="F35" s="547"/>
      <c r="G35" s="547"/>
      <c r="H35" s="547"/>
      <c r="I35" s="547"/>
      <c r="J35" s="514"/>
      <c r="K35" s="91">
        <f t="shared" si="2"/>
        <v>19</v>
      </c>
      <c r="L35" s="44">
        <f t="shared" si="4"/>
        <v>8</v>
      </c>
      <c r="M35" s="44">
        <f t="shared" si="4"/>
        <v>1</v>
      </c>
      <c r="N35" s="344"/>
      <c r="O35" s="348"/>
      <c r="P35" s="348">
        <v>8</v>
      </c>
      <c r="Q35" s="348">
        <v>1</v>
      </c>
      <c r="R35" s="348"/>
      <c r="S35" s="348"/>
    </row>
    <row r="36" spans="1:19" s="6" customFormat="1" ht="27.75" customHeight="1">
      <c r="A36" s="338" t="s">
        <v>235</v>
      </c>
      <c r="B36" s="644" t="s">
        <v>611</v>
      </c>
      <c r="C36" s="645"/>
      <c r="D36" s="645"/>
      <c r="E36" s="645"/>
      <c r="F36" s="645"/>
      <c r="G36" s="645"/>
      <c r="H36" s="645"/>
      <c r="I36" s="645"/>
      <c r="J36" s="646"/>
      <c r="K36" s="91">
        <f t="shared" si="2"/>
        <v>20</v>
      </c>
      <c r="L36" s="44">
        <f t="shared" si="4"/>
        <v>58</v>
      </c>
      <c r="M36" s="44">
        <f t="shared" si="4"/>
        <v>15</v>
      </c>
      <c r="N36" s="91">
        <v>30</v>
      </c>
      <c r="O36" s="91">
        <v>10</v>
      </c>
      <c r="P36" s="91">
        <v>28</v>
      </c>
      <c r="Q36" s="91">
        <v>5</v>
      </c>
      <c r="R36" s="91"/>
      <c r="S36" s="91"/>
    </row>
    <row r="37" spans="1:19" s="6" customFormat="1" ht="18.75" customHeight="1">
      <c r="A37" s="345" t="s">
        <v>475</v>
      </c>
      <c r="B37" s="614" t="s">
        <v>447</v>
      </c>
      <c r="C37" s="615"/>
      <c r="D37" s="615"/>
      <c r="E37" s="615"/>
      <c r="F37" s="615"/>
      <c r="G37" s="615"/>
      <c r="H37" s="615"/>
      <c r="I37" s="615"/>
      <c r="J37" s="616"/>
      <c r="K37" s="91">
        <f t="shared" si="2"/>
        <v>21</v>
      </c>
      <c r="L37" s="44">
        <f t="shared" si="4"/>
        <v>2</v>
      </c>
      <c r="M37" s="44">
        <f t="shared" si="4"/>
        <v>2</v>
      </c>
      <c r="N37" s="91">
        <v>2</v>
      </c>
      <c r="O37" s="91">
        <v>2</v>
      </c>
      <c r="P37" s="91"/>
      <c r="Q37" s="91"/>
      <c r="R37" s="91"/>
      <c r="S37" s="91"/>
    </row>
    <row r="38" spans="1:19" s="6" customFormat="1" ht="18.75" customHeight="1">
      <c r="A38" s="331" t="s">
        <v>266</v>
      </c>
      <c r="B38" s="432" t="s">
        <v>267</v>
      </c>
      <c r="C38" s="432"/>
      <c r="D38" s="432"/>
      <c r="E38" s="432"/>
      <c r="F38" s="432"/>
      <c r="G38" s="432"/>
      <c r="H38" s="432"/>
      <c r="I38" s="432"/>
      <c r="J38" s="432"/>
      <c r="K38" s="91">
        <f t="shared" si="2"/>
        <v>22</v>
      </c>
      <c r="L38" s="44">
        <f t="shared" ref="L38" si="7">+N38+P38+R38</f>
        <v>8</v>
      </c>
      <c r="M38" s="44">
        <f t="shared" ref="M38" si="8">+O38+Q38+S38</f>
        <v>2</v>
      </c>
      <c r="N38" s="91">
        <v>8</v>
      </c>
      <c r="O38" s="91">
        <v>2</v>
      </c>
      <c r="P38" s="91"/>
      <c r="Q38" s="91"/>
      <c r="R38" s="91"/>
      <c r="S38" s="91"/>
    </row>
    <row r="39" spans="1:19" s="6" customFormat="1" ht="18.75" customHeight="1">
      <c r="A39" s="339" t="s">
        <v>279</v>
      </c>
      <c r="B39" s="434" t="s">
        <v>280</v>
      </c>
      <c r="C39" s="434"/>
      <c r="D39" s="434"/>
      <c r="E39" s="434"/>
      <c r="F39" s="434"/>
      <c r="G39" s="434"/>
      <c r="H39" s="434"/>
      <c r="I39" s="434"/>
      <c r="J39" s="434"/>
      <c r="K39" s="91">
        <f t="shared" si="2"/>
        <v>23</v>
      </c>
      <c r="L39" s="44">
        <f t="shared" ref="L39" si="9">+N39+P39+R39</f>
        <v>12</v>
      </c>
      <c r="M39" s="44">
        <f t="shared" ref="M39" si="10">+O39+Q39+S39</f>
        <v>0</v>
      </c>
      <c r="N39" s="91"/>
      <c r="O39" s="91"/>
      <c r="P39" s="91">
        <v>12</v>
      </c>
      <c r="Q39" s="91">
        <v>0</v>
      </c>
      <c r="R39" s="91"/>
      <c r="S39" s="91"/>
    </row>
    <row r="40" spans="1:19" s="6" customFormat="1" ht="18.75" customHeight="1">
      <c r="A40" s="317" t="s">
        <v>616</v>
      </c>
      <c r="B40" s="422" t="s">
        <v>410</v>
      </c>
      <c r="C40" s="422"/>
      <c r="D40" s="422"/>
      <c r="E40" s="422"/>
      <c r="F40" s="422"/>
      <c r="G40" s="422"/>
      <c r="H40" s="422"/>
      <c r="I40" s="422"/>
      <c r="J40" s="422"/>
      <c r="K40" s="91">
        <f t="shared" si="2"/>
        <v>24</v>
      </c>
      <c r="L40" s="44">
        <f t="shared" ref="L40:L41" si="11">+N40+P40+R40</f>
        <v>6</v>
      </c>
      <c r="M40" s="44">
        <f t="shared" ref="M40:M41" si="12">+O40+Q40+S40</f>
        <v>4</v>
      </c>
      <c r="N40" s="91">
        <v>6</v>
      </c>
      <c r="O40" s="91">
        <v>4</v>
      </c>
      <c r="P40" s="91"/>
      <c r="Q40" s="91"/>
      <c r="R40" s="91"/>
      <c r="S40" s="91"/>
    </row>
    <row r="41" spans="1:19" s="6" customFormat="1" ht="18.75" customHeight="1">
      <c r="A41" s="297" t="s">
        <v>255</v>
      </c>
      <c r="B41" s="647" t="s">
        <v>178</v>
      </c>
      <c r="C41" s="648"/>
      <c r="D41" s="648"/>
      <c r="E41" s="648"/>
      <c r="F41" s="648"/>
      <c r="G41" s="648"/>
      <c r="H41" s="648"/>
      <c r="I41" s="648"/>
      <c r="J41" s="649"/>
      <c r="K41" s="91">
        <f t="shared" si="2"/>
        <v>25</v>
      </c>
      <c r="L41" s="44">
        <f t="shared" si="11"/>
        <v>322</v>
      </c>
      <c r="M41" s="44">
        <f t="shared" si="12"/>
        <v>157</v>
      </c>
      <c r="N41" s="91"/>
      <c r="O41" s="91"/>
      <c r="P41" s="91">
        <v>322</v>
      </c>
      <c r="Q41" s="91">
        <v>157</v>
      </c>
      <c r="R41" s="91"/>
      <c r="S41" s="91"/>
    </row>
    <row r="42" spans="1:19" s="6" customFormat="1" ht="18.75" customHeight="1">
      <c r="A42" s="355" t="s">
        <v>274</v>
      </c>
      <c r="B42" s="638" t="s">
        <v>275</v>
      </c>
      <c r="C42" s="639"/>
      <c r="D42" s="639"/>
      <c r="E42" s="639"/>
      <c r="F42" s="639"/>
      <c r="G42" s="639"/>
      <c r="H42" s="639"/>
      <c r="I42" s="639"/>
      <c r="J42" s="640"/>
      <c r="K42" s="91">
        <f t="shared" si="2"/>
        <v>26</v>
      </c>
      <c r="L42" s="44">
        <f t="shared" si="4"/>
        <v>48</v>
      </c>
      <c r="M42" s="44">
        <f t="shared" si="4"/>
        <v>47</v>
      </c>
      <c r="N42" s="91">
        <v>48</v>
      </c>
      <c r="O42" s="91">
        <v>47</v>
      </c>
      <c r="P42" s="91"/>
      <c r="Q42" s="91"/>
      <c r="R42" s="91"/>
      <c r="S42" s="91"/>
    </row>
    <row r="43" spans="1:19" s="6" customFormat="1" ht="18.75" customHeight="1">
      <c r="A43" s="355" t="s">
        <v>456</v>
      </c>
      <c r="B43" s="638" t="s">
        <v>457</v>
      </c>
      <c r="C43" s="639"/>
      <c r="D43" s="639"/>
      <c r="E43" s="639"/>
      <c r="F43" s="639"/>
      <c r="G43" s="639"/>
      <c r="H43" s="639"/>
      <c r="I43" s="639"/>
      <c r="J43" s="640"/>
      <c r="K43" s="91">
        <f t="shared" si="2"/>
        <v>27</v>
      </c>
      <c r="L43" s="44">
        <f t="shared" si="4"/>
        <v>67</v>
      </c>
      <c r="M43" s="44">
        <f t="shared" si="4"/>
        <v>54</v>
      </c>
      <c r="N43" s="91"/>
      <c r="O43" s="91"/>
      <c r="P43" s="91">
        <v>67</v>
      </c>
      <c r="Q43" s="91">
        <v>54</v>
      </c>
      <c r="R43" s="91"/>
      <c r="S43" s="91"/>
    </row>
    <row r="44" spans="1:19" s="6" customFormat="1" ht="18.75" customHeight="1">
      <c r="A44" s="356" t="s">
        <v>229</v>
      </c>
      <c r="B44" s="644" t="s">
        <v>230</v>
      </c>
      <c r="C44" s="645"/>
      <c r="D44" s="645"/>
      <c r="E44" s="645"/>
      <c r="F44" s="645"/>
      <c r="G44" s="645"/>
      <c r="H44" s="645"/>
      <c r="I44" s="645"/>
      <c r="J44" s="646"/>
      <c r="K44" s="91">
        <f t="shared" si="2"/>
        <v>28</v>
      </c>
      <c r="L44" s="44">
        <f t="shared" si="4"/>
        <v>10</v>
      </c>
      <c r="M44" s="44">
        <f t="shared" si="4"/>
        <v>3</v>
      </c>
      <c r="N44" s="344">
        <v>10</v>
      </c>
      <c r="O44" s="348">
        <v>3</v>
      </c>
      <c r="P44" s="348"/>
      <c r="Q44" s="348"/>
      <c r="R44" s="348"/>
      <c r="S44" s="348"/>
    </row>
    <row r="45" spans="1:19" s="6" customFormat="1" ht="25.5" customHeight="1">
      <c r="A45" s="297" t="s">
        <v>233</v>
      </c>
      <c r="B45" s="647" t="s">
        <v>234</v>
      </c>
      <c r="C45" s="648"/>
      <c r="D45" s="648"/>
      <c r="E45" s="648"/>
      <c r="F45" s="648"/>
      <c r="G45" s="648"/>
      <c r="H45" s="648"/>
      <c r="I45" s="648"/>
      <c r="J45" s="649"/>
      <c r="K45" s="91">
        <f t="shared" si="2"/>
        <v>29</v>
      </c>
      <c r="L45" s="44">
        <f t="shared" si="4"/>
        <v>21</v>
      </c>
      <c r="M45" s="44">
        <f t="shared" si="4"/>
        <v>16</v>
      </c>
      <c r="N45" s="91">
        <v>14</v>
      </c>
      <c r="O45" s="91">
        <v>10</v>
      </c>
      <c r="P45" s="91">
        <v>7</v>
      </c>
      <c r="Q45" s="91">
        <v>6</v>
      </c>
      <c r="R45" s="91"/>
      <c r="S45" s="91"/>
    </row>
    <row r="46" spans="1:19" s="6" customFormat="1" ht="27.75" customHeight="1">
      <c r="A46" s="458" t="s">
        <v>731</v>
      </c>
      <c r="B46" s="534"/>
      <c r="C46" s="534"/>
      <c r="D46" s="534"/>
      <c r="E46" s="534"/>
      <c r="F46" s="534"/>
      <c r="G46" s="534"/>
      <c r="H46" s="534"/>
      <c r="I46" s="534"/>
      <c r="J46" s="459"/>
      <c r="K46" s="296">
        <f t="shared" si="2"/>
        <v>30</v>
      </c>
      <c r="L46" s="277">
        <f>SUM(L47:L65)</f>
        <v>150</v>
      </c>
      <c r="M46" s="277">
        <f t="shared" ref="M46:S46" si="13">SUM(M47:M65)</f>
        <v>0</v>
      </c>
      <c r="N46" s="277">
        <f t="shared" si="13"/>
        <v>0</v>
      </c>
      <c r="O46" s="277">
        <f t="shared" si="13"/>
        <v>0</v>
      </c>
      <c r="P46" s="277">
        <f t="shared" si="13"/>
        <v>150</v>
      </c>
      <c r="Q46" s="277">
        <f t="shared" si="13"/>
        <v>0</v>
      </c>
      <c r="R46" s="277">
        <f t="shared" si="13"/>
        <v>0</v>
      </c>
      <c r="S46" s="277">
        <f t="shared" si="13"/>
        <v>0</v>
      </c>
    </row>
    <row r="47" spans="1:19" s="6" customFormat="1" ht="18.75" customHeight="1">
      <c r="A47" s="357" t="s">
        <v>518</v>
      </c>
      <c r="B47" s="655" t="s">
        <v>657</v>
      </c>
      <c r="C47" s="656"/>
      <c r="D47" s="656"/>
      <c r="E47" s="656"/>
      <c r="F47" s="656"/>
      <c r="G47" s="656"/>
      <c r="H47" s="656"/>
      <c r="I47" s="656"/>
      <c r="J47" s="657"/>
      <c r="K47" s="91">
        <f t="shared" si="2"/>
        <v>31</v>
      </c>
      <c r="L47" s="44">
        <f t="shared" ref="L47:M62" si="14">+N47+P47+R47</f>
        <v>5</v>
      </c>
      <c r="M47" s="44">
        <f t="shared" si="14"/>
        <v>0</v>
      </c>
      <c r="N47" s="344"/>
      <c r="O47" s="348"/>
      <c r="P47" s="279">
        <v>5</v>
      </c>
      <c r="Q47" s="348">
        <v>0</v>
      </c>
      <c r="R47" s="348"/>
      <c r="S47" s="348"/>
    </row>
    <row r="48" spans="1:19" s="6" customFormat="1" ht="24.75" customHeight="1">
      <c r="A48" s="358" t="s">
        <v>496</v>
      </c>
      <c r="B48" s="655" t="s">
        <v>658</v>
      </c>
      <c r="C48" s="656"/>
      <c r="D48" s="656"/>
      <c r="E48" s="656"/>
      <c r="F48" s="656"/>
      <c r="G48" s="656"/>
      <c r="H48" s="656"/>
      <c r="I48" s="656"/>
      <c r="J48" s="657"/>
      <c r="K48" s="91">
        <f t="shared" si="2"/>
        <v>32</v>
      </c>
      <c r="L48" s="44">
        <f t="shared" si="14"/>
        <v>10</v>
      </c>
      <c r="M48" s="44">
        <f t="shared" si="14"/>
        <v>0</v>
      </c>
      <c r="N48" s="350"/>
      <c r="O48" s="350"/>
      <c r="P48" s="350">
        <v>10</v>
      </c>
      <c r="Q48" s="350">
        <v>0</v>
      </c>
      <c r="R48" s="350"/>
      <c r="S48" s="350"/>
    </row>
    <row r="49" spans="1:19" s="6" customFormat="1" ht="24.75" customHeight="1">
      <c r="A49" s="358" t="s">
        <v>691</v>
      </c>
      <c r="B49" s="655" t="s">
        <v>515</v>
      </c>
      <c r="C49" s="656"/>
      <c r="D49" s="656"/>
      <c r="E49" s="656"/>
      <c r="F49" s="656"/>
      <c r="G49" s="656"/>
      <c r="H49" s="656"/>
      <c r="I49" s="656"/>
      <c r="J49" s="657"/>
      <c r="K49" s="91">
        <f t="shared" si="2"/>
        <v>33</v>
      </c>
      <c r="L49" s="44">
        <f t="shared" si="14"/>
        <v>10</v>
      </c>
      <c r="M49" s="44">
        <f t="shared" si="14"/>
        <v>0</v>
      </c>
      <c r="N49" s="350"/>
      <c r="O49" s="350"/>
      <c r="P49" s="350">
        <v>10</v>
      </c>
      <c r="Q49" s="350">
        <v>0</v>
      </c>
      <c r="R49" s="350"/>
      <c r="S49" s="350"/>
    </row>
    <row r="50" spans="1:19" s="6" customFormat="1" ht="18.75" customHeight="1">
      <c r="A50" s="358" t="s">
        <v>692</v>
      </c>
      <c r="B50" s="655" t="s">
        <v>659</v>
      </c>
      <c r="C50" s="656"/>
      <c r="D50" s="656"/>
      <c r="E50" s="656"/>
      <c r="F50" s="656"/>
      <c r="G50" s="656"/>
      <c r="H50" s="656"/>
      <c r="I50" s="656"/>
      <c r="J50" s="657"/>
      <c r="K50" s="91">
        <f t="shared" si="2"/>
        <v>34</v>
      </c>
      <c r="L50" s="44">
        <f t="shared" si="14"/>
        <v>5</v>
      </c>
      <c r="M50" s="44">
        <f t="shared" si="14"/>
        <v>0</v>
      </c>
      <c r="N50" s="344"/>
      <c r="O50" s="348"/>
      <c r="P50" s="280">
        <v>5</v>
      </c>
      <c r="Q50" s="348">
        <v>0</v>
      </c>
      <c r="R50" s="348"/>
      <c r="S50" s="348"/>
    </row>
    <row r="51" spans="1:19" s="6" customFormat="1" ht="27.75" customHeight="1">
      <c r="A51" s="338" t="s">
        <v>510</v>
      </c>
      <c r="B51" s="550" t="s">
        <v>511</v>
      </c>
      <c r="C51" s="550"/>
      <c r="D51" s="550"/>
      <c r="E51" s="550"/>
      <c r="F51" s="550"/>
      <c r="G51" s="550"/>
      <c r="H51" s="550"/>
      <c r="I51" s="550"/>
      <c r="J51" s="550"/>
      <c r="K51" s="91">
        <f t="shared" si="2"/>
        <v>35</v>
      </c>
      <c r="L51" s="44">
        <f t="shared" si="14"/>
        <v>10</v>
      </c>
      <c r="M51" s="44">
        <f t="shared" si="14"/>
        <v>0</v>
      </c>
      <c r="N51" s="344"/>
      <c r="O51" s="348"/>
      <c r="P51" s="279">
        <v>10</v>
      </c>
      <c r="Q51" s="348">
        <v>0</v>
      </c>
      <c r="R51" s="348"/>
      <c r="S51" s="348"/>
    </row>
    <row r="52" spans="1:19" s="6" customFormat="1" ht="18.75" customHeight="1">
      <c r="A52" s="358" t="s">
        <v>486</v>
      </c>
      <c r="B52" s="655" t="s">
        <v>487</v>
      </c>
      <c r="C52" s="656"/>
      <c r="D52" s="656"/>
      <c r="E52" s="656"/>
      <c r="F52" s="656"/>
      <c r="G52" s="656"/>
      <c r="H52" s="656"/>
      <c r="I52" s="656"/>
      <c r="J52" s="657"/>
      <c r="K52" s="91">
        <f t="shared" si="2"/>
        <v>36</v>
      </c>
      <c r="L52" s="44">
        <f t="shared" si="14"/>
        <v>5</v>
      </c>
      <c r="M52" s="44">
        <f t="shared" si="14"/>
        <v>0</v>
      </c>
      <c r="N52" s="344"/>
      <c r="O52" s="348"/>
      <c r="P52" s="280">
        <v>5</v>
      </c>
      <c r="Q52" s="348">
        <v>0</v>
      </c>
      <c r="R52" s="348"/>
      <c r="S52" s="348"/>
    </row>
    <row r="53" spans="1:19" s="6" customFormat="1" ht="18.75" customHeight="1">
      <c r="A53" s="358" t="s">
        <v>488</v>
      </c>
      <c r="B53" s="655" t="s">
        <v>489</v>
      </c>
      <c r="C53" s="656"/>
      <c r="D53" s="656"/>
      <c r="E53" s="656"/>
      <c r="F53" s="656"/>
      <c r="G53" s="656"/>
      <c r="H53" s="656"/>
      <c r="I53" s="656"/>
      <c r="J53" s="657"/>
      <c r="K53" s="91">
        <f t="shared" si="2"/>
        <v>37</v>
      </c>
      <c r="L53" s="44">
        <f t="shared" si="14"/>
        <v>5</v>
      </c>
      <c r="M53" s="44">
        <f t="shared" si="14"/>
        <v>0</v>
      </c>
      <c r="N53" s="344"/>
      <c r="O53" s="348"/>
      <c r="P53" s="280">
        <v>5</v>
      </c>
      <c r="Q53" s="348">
        <v>0</v>
      </c>
      <c r="R53" s="348"/>
      <c r="S53" s="348"/>
    </row>
    <row r="54" spans="1:19" s="6" customFormat="1" ht="18.75" customHeight="1">
      <c r="A54" s="358" t="s">
        <v>490</v>
      </c>
      <c r="B54" s="655" t="s">
        <v>491</v>
      </c>
      <c r="C54" s="656"/>
      <c r="D54" s="656"/>
      <c r="E54" s="656"/>
      <c r="F54" s="656"/>
      <c r="G54" s="656"/>
      <c r="H54" s="656"/>
      <c r="I54" s="656"/>
      <c r="J54" s="657"/>
      <c r="K54" s="91">
        <f t="shared" si="2"/>
        <v>38</v>
      </c>
      <c r="L54" s="44">
        <f t="shared" si="14"/>
        <v>5</v>
      </c>
      <c r="M54" s="44">
        <f t="shared" si="14"/>
        <v>0</v>
      </c>
      <c r="N54" s="344"/>
      <c r="O54" s="348"/>
      <c r="P54" s="280">
        <v>5</v>
      </c>
      <c r="Q54" s="348">
        <v>0</v>
      </c>
      <c r="R54" s="348"/>
      <c r="S54" s="348"/>
    </row>
    <row r="55" spans="1:19" s="6" customFormat="1" ht="18.75" customHeight="1">
      <c r="A55" s="358" t="s">
        <v>492</v>
      </c>
      <c r="B55" s="655" t="s">
        <v>493</v>
      </c>
      <c r="C55" s="656"/>
      <c r="D55" s="656"/>
      <c r="E55" s="656"/>
      <c r="F55" s="656"/>
      <c r="G55" s="656"/>
      <c r="H55" s="656"/>
      <c r="I55" s="656"/>
      <c r="J55" s="657"/>
      <c r="K55" s="91">
        <f t="shared" si="2"/>
        <v>39</v>
      </c>
      <c r="L55" s="44">
        <f t="shared" si="14"/>
        <v>5</v>
      </c>
      <c r="M55" s="44">
        <f t="shared" si="14"/>
        <v>0</v>
      </c>
      <c r="N55" s="344"/>
      <c r="O55" s="348"/>
      <c r="P55" s="280">
        <v>5</v>
      </c>
      <c r="Q55" s="348">
        <v>0</v>
      </c>
      <c r="R55" s="348"/>
      <c r="S55" s="348"/>
    </row>
    <row r="56" spans="1:19" s="6" customFormat="1" ht="27" customHeight="1">
      <c r="A56" s="358" t="s">
        <v>693</v>
      </c>
      <c r="B56" s="655" t="s">
        <v>495</v>
      </c>
      <c r="C56" s="656"/>
      <c r="D56" s="656"/>
      <c r="E56" s="656"/>
      <c r="F56" s="656"/>
      <c r="G56" s="656"/>
      <c r="H56" s="656"/>
      <c r="I56" s="656"/>
      <c r="J56" s="657"/>
      <c r="K56" s="91">
        <f t="shared" si="2"/>
        <v>40</v>
      </c>
      <c r="L56" s="44">
        <f t="shared" si="14"/>
        <v>5</v>
      </c>
      <c r="M56" s="44">
        <f t="shared" si="14"/>
        <v>0</v>
      </c>
      <c r="N56" s="344"/>
      <c r="O56" s="348"/>
      <c r="P56" s="280">
        <v>5</v>
      </c>
      <c r="Q56" s="348">
        <v>0</v>
      </c>
      <c r="R56" s="348"/>
      <c r="S56" s="348"/>
    </row>
    <row r="57" spans="1:19" s="6" customFormat="1" ht="18.75" customHeight="1">
      <c r="A57" s="338" t="s">
        <v>520</v>
      </c>
      <c r="B57" s="421" t="s">
        <v>521</v>
      </c>
      <c r="C57" s="421"/>
      <c r="D57" s="421"/>
      <c r="E57" s="421"/>
      <c r="F57" s="421"/>
      <c r="G57" s="421"/>
      <c r="H57" s="421"/>
      <c r="I57" s="421"/>
      <c r="J57" s="421"/>
      <c r="K57" s="91">
        <f t="shared" si="2"/>
        <v>41</v>
      </c>
      <c r="L57" s="44">
        <f t="shared" si="14"/>
        <v>5</v>
      </c>
      <c r="M57" s="44">
        <f t="shared" si="14"/>
        <v>0</v>
      </c>
      <c r="N57" s="344"/>
      <c r="O57" s="348"/>
      <c r="P57" s="280">
        <v>5</v>
      </c>
      <c r="Q57" s="348">
        <v>0</v>
      </c>
      <c r="R57" s="348"/>
      <c r="S57" s="348"/>
    </row>
    <row r="58" spans="1:19" s="6" customFormat="1" ht="18.75" customHeight="1">
      <c r="A58" s="358" t="s">
        <v>512</v>
      </c>
      <c r="B58" s="655" t="s">
        <v>660</v>
      </c>
      <c r="C58" s="656"/>
      <c r="D58" s="656"/>
      <c r="E58" s="656"/>
      <c r="F58" s="656"/>
      <c r="G58" s="656"/>
      <c r="H58" s="656"/>
      <c r="I58" s="656"/>
      <c r="J58" s="657"/>
      <c r="K58" s="91">
        <f t="shared" si="2"/>
        <v>42</v>
      </c>
      <c r="L58" s="44">
        <f t="shared" si="14"/>
        <v>10</v>
      </c>
      <c r="M58" s="44">
        <f t="shared" si="14"/>
        <v>0</v>
      </c>
      <c r="N58" s="344"/>
      <c r="O58" s="348"/>
      <c r="P58" s="280">
        <v>10</v>
      </c>
      <c r="Q58" s="348">
        <v>0</v>
      </c>
      <c r="R58" s="348"/>
      <c r="S58" s="348"/>
    </row>
    <row r="59" spans="1:19" s="6" customFormat="1" ht="18.75" customHeight="1">
      <c r="A59" s="358" t="s">
        <v>502</v>
      </c>
      <c r="B59" s="655" t="s">
        <v>503</v>
      </c>
      <c r="C59" s="656"/>
      <c r="D59" s="656"/>
      <c r="E59" s="656"/>
      <c r="F59" s="656"/>
      <c r="G59" s="656"/>
      <c r="H59" s="656"/>
      <c r="I59" s="656"/>
      <c r="J59" s="657"/>
      <c r="K59" s="91">
        <f t="shared" si="2"/>
        <v>43</v>
      </c>
      <c r="L59" s="44">
        <f t="shared" si="14"/>
        <v>9</v>
      </c>
      <c r="M59" s="44">
        <f t="shared" si="14"/>
        <v>0</v>
      </c>
      <c r="N59" s="344"/>
      <c r="O59" s="348"/>
      <c r="P59" s="280">
        <v>9</v>
      </c>
      <c r="Q59" s="348">
        <v>0</v>
      </c>
      <c r="R59" s="348"/>
      <c r="S59" s="348"/>
    </row>
    <row r="60" spans="1:19" s="6" customFormat="1" ht="18.75" customHeight="1">
      <c r="A60" s="358" t="s">
        <v>500</v>
      </c>
      <c r="B60" s="655" t="s">
        <v>501</v>
      </c>
      <c r="C60" s="656"/>
      <c r="D60" s="656"/>
      <c r="E60" s="656"/>
      <c r="F60" s="656"/>
      <c r="G60" s="656"/>
      <c r="H60" s="656"/>
      <c r="I60" s="656"/>
      <c r="J60" s="657"/>
      <c r="K60" s="91">
        <f t="shared" si="2"/>
        <v>44</v>
      </c>
      <c r="L60" s="44">
        <f t="shared" si="14"/>
        <v>12</v>
      </c>
      <c r="M60" s="44">
        <f t="shared" si="14"/>
        <v>0</v>
      </c>
      <c r="N60" s="344"/>
      <c r="O60" s="348"/>
      <c r="P60" s="280">
        <v>12</v>
      </c>
      <c r="Q60" s="348">
        <v>0</v>
      </c>
      <c r="R60" s="348"/>
      <c r="S60" s="348"/>
    </row>
    <row r="61" spans="1:19" s="6" customFormat="1" ht="18.75" customHeight="1">
      <c r="A61" s="358" t="s">
        <v>506</v>
      </c>
      <c r="B61" s="655" t="s">
        <v>507</v>
      </c>
      <c r="C61" s="656"/>
      <c r="D61" s="656"/>
      <c r="E61" s="656"/>
      <c r="F61" s="656"/>
      <c r="G61" s="656"/>
      <c r="H61" s="656"/>
      <c r="I61" s="656"/>
      <c r="J61" s="657"/>
      <c r="K61" s="91">
        <f t="shared" si="2"/>
        <v>45</v>
      </c>
      <c r="L61" s="44">
        <f t="shared" si="14"/>
        <v>10</v>
      </c>
      <c r="M61" s="44">
        <f t="shared" si="14"/>
        <v>0</v>
      </c>
      <c r="N61" s="344"/>
      <c r="O61" s="348"/>
      <c r="P61" s="280">
        <v>10</v>
      </c>
      <c r="Q61" s="348">
        <v>0</v>
      </c>
      <c r="R61" s="348"/>
      <c r="S61" s="348"/>
    </row>
    <row r="62" spans="1:19" s="6" customFormat="1" ht="24" customHeight="1">
      <c r="A62" s="358" t="s">
        <v>508</v>
      </c>
      <c r="B62" s="655" t="s">
        <v>661</v>
      </c>
      <c r="C62" s="656"/>
      <c r="D62" s="656"/>
      <c r="E62" s="656"/>
      <c r="F62" s="656"/>
      <c r="G62" s="656"/>
      <c r="H62" s="656"/>
      <c r="I62" s="656"/>
      <c r="J62" s="657"/>
      <c r="K62" s="91">
        <f t="shared" si="2"/>
        <v>46</v>
      </c>
      <c r="L62" s="44">
        <f t="shared" si="14"/>
        <v>6</v>
      </c>
      <c r="M62" s="44">
        <f t="shared" si="14"/>
        <v>0</v>
      </c>
      <c r="N62" s="344"/>
      <c r="O62" s="348"/>
      <c r="P62" s="280">
        <v>6</v>
      </c>
      <c r="Q62" s="348">
        <v>0</v>
      </c>
      <c r="R62" s="348"/>
      <c r="S62" s="348"/>
    </row>
    <row r="63" spans="1:19" s="6" customFormat="1" ht="18.75" customHeight="1">
      <c r="A63" s="358" t="s">
        <v>504</v>
      </c>
      <c r="B63" s="655" t="s">
        <v>662</v>
      </c>
      <c r="C63" s="656"/>
      <c r="D63" s="656"/>
      <c r="E63" s="656"/>
      <c r="F63" s="656"/>
      <c r="G63" s="656"/>
      <c r="H63" s="656"/>
      <c r="I63" s="656"/>
      <c r="J63" s="657"/>
      <c r="K63" s="91">
        <f t="shared" si="2"/>
        <v>47</v>
      </c>
      <c r="L63" s="44">
        <f t="shared" ref="L63:M65" si="15">+N63+P63+R63</f>
        <v>10</v>
      </c>
      <c r="M63" s="44">
        <f t="shared" si="15"/>
        <v>0</v>
      </c>
      <c r="N63" s="344"/>
      <c r="O63" s="348"/>
      <c r="P63" s="280">
        <v>10</v>
      </c>
      <c r="Q63" s="348">
        <v>0</v>
      </c>
      <c r="R63" s="348"/>
      <c r="S63" s="348"/>
    </row>
    <row r="64" spans="1:19" s="6" customFormat="1" ht="18.75" customHeight="1">
      <c r="A64" s="358" t="s">
        <v>484</v>
      </c>
      <c r="B64" s="655" t="s">
        <v>485</v>
      </c>
      <c r="C64" s="656"/>
      <c r="D64" s="656"/>
      <c r="E64" s="656"/>
      <c r="F64" s="656"/>
      <c r="G64" s="656"/>
      <c r="H64" s="656"/>
      <c r="I64" s="656"/>
      <c r="J64" s="657"/>
      <c r="K64" s="91">
        <f t="shared" si="2"/>
        <v>48</v>
      </c>
      <c r="L64" s="44">
        <f t="shared" si="15"/>
        <v>14</v>
      </c>
      <c r="M64" s="44">
        <f t="shared" si="15"/>
        <v>0</v>
      </c>
      <c r="N64" s="321"/>
      <c r="O64" s="323"/>
      <c r="P64" s="90">
        <v>14</v>
      </c>
      <c r="Q64" s="90">
        <v>0</v>
      </c>
      <c r="R64" s="90"/>
      <c r="S64" s="10"/>
    </row>
    <row r="65" spans="1:19" s="6" customFormat="1" ht="24.75" customHeight="1">
      <c r="A65" s="358" t="s">
        <v>498</v>
      </c>
      <c r="B65" s="655" t="s">
        <v>663</v>
      </c>
      <c r="C65" s="656"/>
      <c r="D65" s="656"/>
      <c r="E65" s="656"/>
      <c r="F65" s="656"/>
      <c r="G65" s="656"/>
      <c r="H65" s="656"/>
      <c r="I65" s="656"/>
      <c r="J65" s="657"/>
      <c r="K65" s="91">
        <f t="shared" si="2"/>
        <v>49</v>
      </c>
      <c r="L65" s="44">
        <f t="shared" si="15"/>
        <v>9</v>
      </c>
      <c r="M65" s="44">
        <f t="shared" si="15"/>
        <v>0</v>
      </c>
      <c r="N65" s="344"/>
      <c r="O65" s="348"/>
      <c r="P65" s="280">
        <v>9</v>
      </c>
      <c r="Q65" s="348">
        <v>0</v>
      </c>
      <c r="R65" s="348"/>
      <c r="S65" s="348"/>
    </row>
    <row r="66" spans="1:19" s="6" customFormat="1" ht="24.75" customHeight="1">
      <c r="A66" s="458" t="s">
        <v>730</v>
      </c>
      <c r="B66" s="534"/>
      <c r="C66" s="534"/>
      <c r="D66" s="534"/>
      <c r="E66" s="534"/>
      <c r="F66" s="534"/>
      <c r="G66" s="534"/>
      <c r="H66" s="534"/>
      <c r="I66" s="534"/>
      <c r="J66" s="459"/>
      <c r="K66" s="296">
        <f t="shared" si="2"/>
        <v>50</v>
      </c>
      <c r="L66" s="277">
        <f t="shared" ref="L66:S66" si="16">SUM(L67:L70)</f>
        <v>434</v>
      </c>
      <c r="M66" s="277">
        <f t="shared" si="16"/>
        <v>360</v>
      </c>
      <c r="N66" s="277">
        <f t="shared" si="16"/>
        <v>13</v>
      </c>
      <c r="O66" s="277">
        <f t="shared" si="16"/>
        <v>12</v>
      </c>
      <c r="P66" s="277">
        <f t="shared" si="16"/>
        <v>402</v>
      </c>
      <c r="Q66" s="277">
        <f t="shared" si="16"/>
        <v>329</v>
      </c>
      <c r="R66" s="277">
        <f t="shared" si="16"/>
        <v>19</v>
      </c>
      <c r="S66" s="277">
        <f t="shared" si="16"/>
        <v>19</v>
      </c>
    </row>
    <row r="67" spans="1:19" s="6" customFormat="1" ht="24.75" customHeight="1">
      <c r="A67" s="359" t="s">
        <v>247</v>
      </c>
      <c r="B67" s="629" t="s">
        <v>613</v>
      </c>
      <c r="C67" s="630"/>
      <c r="D67" s="630"/>
      <c r="E67" s="630"/>
      <c r="F67" s="630"/>
      <c r="G67" s="630"/>
      <c r="H67" s="630"/>
      <c r="I67" s="630"/>
      <c r="J67" s="631"/>
      <c r="K67" s="91">
        <f>+K66+1</f>
        <v>51</v>
      </c>
      <c r="L67" s="44">
        <f t="shared" ref="L67:M70" si="17">+N67+P67+R67</f>
        <v>122</v>
      </c>
      <c r="M67" s="44">
        <f t="shared" si="17"/>
        <v>105</v>
      </c>
      <c r="N67" s="91"/>
      <c r="O67" s="91"/>
      <c r="P67" s="91">
        <v>122</v>
      </c>
      <c r="Q67" s="91">
        <v>105</v>
      </c>
      <c r="R67" s="91"/>
      <c r="S67" s="91"/>
    </row>
    <row r="68" spans="1:19" s="6" customFormat="1" ht="18.75" customHeight="1">
      <c r="A68" s="217" t="s">
        <v>181</v>
      </c>
      <c r="B68" s="650" t="s">
        <v>664</v>
      </c>
      <c r="C68" s="651"/>
      <c r="D68" s="651"/>
      <c r="E68" s="651"/>
      <c r="F68" s="651"/>
      <c r="G68" s="651"/>
      <c r="H68" s="651"/>
      <c r="I68" s="651"/>
      <c r="J68" s="652"/>
      <c r="K68" s="91">
        <f>+K67+1</f>
        <v>52</v>
      </c>
      <c r="L68" s="44">
        <f t="shared" si="17"/>
        <v>94</v>
      </c>
      <c r="M68" s="44">
        <f t="shared" si="17"/>
        <v>84</v>
      </c>
      <c r="N68" s="91">
        <v>13</v>
      </c>
      <c r="O68" s="91">
        <v>12</v>
      </c>
      <c r="P68" s="91">
        <v>62</v>
      </c>
      <c r="Q68" s="91">
        <v>53</v>
      </c>
      <c r="R68" s="91">
        <v>19</v>
      </c>
      <c r="S68" s="91">
        <v>19</v>
      </c>
    </row>
    <row r="69" spans="1:19" s="6" customFormat="1" ht="18.75" customHeight="1">
      <c r="A69" s="338" t="s">
        <v>347</v>
      </c>
      <c r="B69" s="421" t="s">
        <v>348</v>
      </c>
      <c r="C69" s="421"/>
      <c r="D69" s="421"/>
      <c r="E69" s="421"/>
      <c r="F69" s="421"/>
      <c r="G69" s="421"/>
      <c r="H69" s="421"/>
      <c r="I69" s="421"/>
      <c r="J69" s="421"/>
      <c r="K69" s="91">
        <f>+K68+1</f>
        <v>53</v>
      </c>
      <c r="L69" s="44">
        <f t="shared" si="17"/>
        <v>80</v>
      </c>
      <c r="M69" s="44">
        <f t="shared" si="17"/>
        <v>71</v>
      </c>
      <c r="N69" s="91"/>
      <c r="O69" s="91"/>
      <c r="P69" s="91">
        <v>80</v>
      </c>
      <c r="Q69" s="91">
        <v>71</v>
      </c>
      <c r="R69" s="91"/>
      <c r="S69" s="91"/>
    </row>
    <row r="70" spans="1:19" s="6" customFormat="1" ht="24.75" customHeight="1">
      <c r="A70" s="298" t="s">
        <v>169</v>
      </c>
      <c r="B70" s="626" t="s">
        <v>213</v>
      </c>
      <c r="C70" s="627"/>
      <c r="D70" s="627"/>
      <c r="E70" s="627"/>
      <c r="F70" s="627"/>
      <c r="G70" s="627"/>
      <c r="H70" s="627"/>
      <c r="I70" s="627"/>
      <c r="J70" s="628"/>
      <c r="K70" s="91">
        <f>+K69+1</f>
        <v>54</v>
      </c>
      <c r="L70" s="44">
        <f t="shared" si="17"/>
        <v>138</v>
      </c>
      <c r="M70" s="44">
        <f t="shared" si="17"/>
        <v>100</v>
      </c>
      <c r="N70" s="91"/>
      <c r="O70" s="91"/>
      <c r="P70" s="91">
        <v>138</v>
      </c>
      <c r="Q70" s="91">
        <v>100</v>
      </c>
      <c r="R70" s="91"/>
      <c r="S70" s="91"/>
    </row>
    <row r="71" spans="1:19" s="6" customFormat="1" ht="27.75" customHeight="1">
      <c r="A71" s="458" t="s">
        <v>729</v>
      </c>
      <c r="B71" s="534"/>
      <c r="C71" s="534"/>
      <c r="D71" s="534"/>
      <c r="E71" s="534"/>
      <c r="F71" s="534"/>
      <c r="G71" s="534"/>
      <c r="H71" s="534"/>
      <c r="I71" s="534"/>
      <c r="J71" s="459"/>
      <c r="K71" s="296">
        <f t="shared" si="2"/>
        <v>55</v>
      </c>
      <c r="L71" s="277">
        <f>SUM(L72:L84)</f>
        <v>974</v>
      </c>
      <c r="M71" s="277">
        <f t="shared" ref="M71:S71" si="18">SUM(M72:M84)</f>
        <v>667</v>
      </c>
      <c r="N71" s="277">
        <f t="shared" si="18"/>
        <v>96</v>
      </c>
      <c r="O71" s="277">
        <f t="shared" si="18"/>
        <v>50</v>
      </c>
      <c r="P71" s="277">
        <f t="shared" si="18"/>
        <v>878</v>
      </c>
      <c r="Q71" s="277">
        <f t="shared" si="18"/>
        <v>617</v>
      </c>
      <c r="R71" s="277">
        <f t="shared" si="18"/>
        <v>0</v>
      </c>
      <c r="S71" s="277">
        <f t="shared" si="18"/>
        <v>0</v>
      </c>
    </row>
    <row r="72" spans="1:19" s="6" customFormat="1" ht="18.75" customHeight="1">
      <c r="A72" s="298" t="s">
        <v>214</v>
      </c>
      <c r="B72" s="617" t="s">
        <v>215</v>
      </c>
      <c r="C72" s="618"/>
      <c r="D72" s="618"/>
      <c r="E72" s="618"/>
      <c r="F72" s="618"/>
      <c r="G72" s="618"/>
      <c r="H72" s="618"/>
      <c r="I72" s="618"/>
      <c r="J72" s="619"/>
      <c r="K72" s="91">
        <f t="shared" si="2"/>
        <v>56</v>
      </c>
      <c r="L72" s="44">
        <f t="shared" ref="L72:M84" si="19">+N72+P72+R72</f>
        <v>40</v>
      </c>
      <c r="M72" s="44">
        <f t="shared" si="19"/>
        <v>39</v>
      </c>
      <c r="N72" s="91"/>
      <c r="O72" s="91"/>
      <c r="P72" s="91">
        <v>40</v>
      </c>
      <c r="Q72" s="91">
        <v>39</v>
      </c>
      <c r="R72" s="91"/>
      <c r="S72" s="91"/>
    </row>
    <row r="73" spans="1:19" s="6" customFormat="1" ht="23.25" customHeight="1">
      <c r="A73" s="345" t="s">
        <v>162</v>
      </c>
      <c r="B73" s="620" t="s">
        <v>249</v>
      </c>
      <c r="C73" s="621"/>
      <c r="D73" s="621"/>
      <c r="E73" s="621"/>
      <c r="F73" s="621"/>
      <c r="G73" s="621"/>
      <c r="H73" s="621"/>
      <c r="I73" s="621"/>
      <c r="J73" s="622"/>
      <c r="K73" s="91">
        <f t="shared" si="2"/>
        <v>57</v>
      </c>
      <c r="L73" s="44">
        <f t="shared" si="19"/>
        <v>241</v>
      </c>
      <c r="M73" s="44">
        <f t="shared" si="19"/>
        <v>118</v>
      </c>
      <c r="N73" s="91"/>
      <c r="O73" s="91"/>
      <c r="P73" s="91">
        <v>241</v>
      </c>
      <c r="Q73" s="91">
        <v>118</v>
      </c>
      <c r="R73" s="91"/>
      <c r="S73" s="91"/>
    </row>
    <row r="74" spans="1:19" s="6" customFormat="1" ht="18.75" customHeight="1">
      <c r="A74" s="299" t="s">
        <v>263</v>
      </c>
      <c r="B74" s="614" t="s">
        <v>598</v>
      </c>
      <c r="C74" s="615"/>
      <c r="D74" s="615"/>
      <c r="E74" s="615"/>
      <c r="F74" s="615"/>
      <c r="G74" s="615"/>
      <c r="H74" s="615"/>
      <c r="I74" s="615"/>
      <c r="J74" s="616"/>
      <c r="K74" s="91">
        <f t="shared" si="2"/>
        <v>58</v>
      </c>
      <c r="L74" s="44">
        <f t="shared" si="19"/>
        <v>26</v>
      </c>
      <c r="M74" s="44">
        <f t="shared" si="19"/>
        <v>14</v>
      </c>
      <c r="N74" s="91">
        <v>26</v>
      </c>
      <c r="O74" s="91">
        <v>14</v>
      </c>
      <c r="P74" s="91"/>
      <c r="Q74" s="91"/>
      <c r="R74" s="91"/>
      <c r="S74" s="91"/>
    </row>
    <row r="75" spans="1:19" s="6" customFormat="1" ht="18.75" customHeight="1">
      <c r="A75" s="355" t="s">
        <v>636</v>
      </c>
      <c r="B75" s="638" t="s">
        <v>406</v>
      </c>
      <c r="C75" s="639"/>
      <c r="D75" s="639"/>
      <c r="E75" s="639"/>
      <c r="F75" s="639"/>
      <c r="G75" s="639"/>
      <c r="H75" s="639"/>
      <c r="I75" s="639"/>
      <c r="J75" s="640"/>
      <c r="K75" s="91">
        <f t="shared" si="2"/>
        <v>59</v>
      </c>
      <c r="L75" s="44">
        <f t="shared" si="19"/>
        <v>17</v>
      </c>
      <c r="M75" s="44">
        <f t="shared" si="19"/>
        <v>10</v>
      </c>
      <c r="N75" s="344">
        <v>17</v>
      </c>
      <c r="O75" s="344">
        <v>10</v>
      </c>
      <c r="P75" s="344"/>
      <c r="Q75" s="344"/>
      <c r="R75" s="344"/>
      <c r="S75" s="348"/>
    </row>
    <row r="76" spans="1:19" s="6" customFormat="1" ht="18.75" customHeight="1">
      <c r="A76" s="330" t="s">
        <v>339</v>
      </c>
      <c r="B76" s="421" t="s">
        <v>65</v>
      </c>
      <c r="C76" s="421"/>
      <c r="D76" s="421"/>
      <c r="E76" s="421"/>
      <c r="F76" s="421"/>
      <c r="G76" s="421"/>
      <c r="H76" s="421"/>
      <c r="I76" s="421"/>
      <c r="J76" s="421"/>
      <c r="K76" s="91">
        <f t="shared" si="2"/>
        <v>60</v>
      </c>
      <c r="L76" s="44">
        <f t="shared" si="19"/>
        <v>119</v>
      </c>
      <c r="M76" s="44">
        <f t="shared" si="19"/>
        <v>89</v>
      </c>
      <c r="N76" s="91"/>
      <c r="O76" s="91"/>
      <c r="P76" s="91">
        <v>119</v>
      </c>
      <c r="Q76" s="91">
        <v>89</v>
      </c>
      <c r="R76" s="91"/>
      <c r="S76" s="91"/>
    </row>
    <row r="77" spans="1:19" s="6" customFormat="1" ht="18.75" customHeight="1">
      <c r="A77" s="355" t="s">
        <v>637</v>
      </c>
      <c r="B77" s="638" t="s">
        <v>407</v>
      </c>
      <c r="C77" s="639"/>
      <c r="D77" s="639"/>
      <c r="E77" s="639"/>
      <c r="F77" s="639"/>
      <c r="G77" s="639"/>
      <c r="H77" s="639"/>
      <c r="I77" s="639"/>
      <c r="J77" s="640"/>
      <c r="K77" s="91">
        <f t="shared" si="2"/>
        <v>61</v>
      </c>
      <c r="L77" s="44">
        <f t="shared" si="19"/>
        <v>9</v>
      </c>
      <c r="M77" s="44">
        <f t="shared" si="19"/>
        <v>5</v>
      </c>
      <c r="N77" s="344">
        <v>9</v>
      </c>
      <c r="O77" s="344">
        <v>5</v>
      </c>
      <c r="P77" s="344"/>
      <c r="Q77" s="344"/>
      <c r="R77" s="344"/>
      <c r="S77" s="348"/>
    </row>
    <row r="78" spans="1:19" s="6" customFormat="1" ht="18.75" customHeight="1">
      <c r="A78" s="338" t="s">
        <v>382</v>
      </c>
      <c r="B78" s="614" t="s">
        <v>383</v>
      </c>
      <c r="C78" s="615"/>
      <c r="D78" s="615"/>
      <c r="E78" s="615"/>
      <c r="F78" s="615"/>
      <c r="G78" s="615"/>
      <c r="H78" s="615"/>
      <c r="I78" s="615"/>
      <c r="J78" s="616"/>
      <c r="K78" s="91">
        <f t="shared" si="2"/>
        <v>62</v>
      </c>
      <c r="L78" s="44">
        <f t="shared" si="19"/>
        <v>16</v>
      </c>
      <c r="M78" s="44">
        <f t="shared" si="19"/>
        <v>6</v>
      </c>
      <c r="N78" s="91"/>
      <c r="O78" s="91"/>
      <c r="P78" s="91">
        <v>16</v>
      </c>
      <c r="Q78" s="91">
        <v>6</v>
      </c>
      <c r="R78" s="91"/>
      <c r="S78" s="91"/>
    </row>
    <row r="79" spans="1:19" s="6" customFormat="1" ht="18.75" customHeight="1">
      <c r="A79" s="317" t="s">
        <v>318</v>
      </c>
      <c r="B79" s="422" t="s">
        <v>319</v>
      </c>
      <c r="C79" s="422"/>
      <c r="D79" s="422"/>
      <c r="E79" s="422"/>
      <c r="F79" s="422"/>
      <c r="G79" s="422"/>
      <c r="H79" s="422"/>
      <c r="I79" s="422"/>
      <c r="J79" s="422"/>
      <c r="K79" s="91">
        <f t="shared" si="2"/>
        <v>63</v>
      </c>
      <c r="L79" s="44">
        <f t="shared" ref="L79:L80" si="20">+N79+P79+R79</f>
        <v>30</v>
      </c>
      <c r="M79" s="44">
        <f t="shared" ref="M79:M80" si="21">+O79+Q79+S79</f>
        <v>15</v>
      </c>
      <c r="N79" s="91">
        <v>30</v>
      </c>
      <c r="O79" s="91">
        <v>15</v>
      </c>
      <c r="P79" s="91"/>
      <c r="Q79" s="91"/>
      <c r="R79" s="91"/>
      <c r="S79" s="91"/>
    </row>
    <row r="80" spans="1:19" s="6" customFormat="1" ht="24.75" customHeight="1">
      <c r="A80" s="345" t="s">
        <v>177</v>
      </c>
      <c r="B80" s="617" t="s">
        <v>174</v>
      </c>
      <c r="C80" s="618"/>
      <c r="D80" s="618"/>
      <c r="E80" s="618"/>
      <c r="F80" s="618"/>
      <c r="G80" s="618"/>
      <c r="H80" s="618"/>
      <c r="I80" s="618"/>
      <c r="J80" s="619"/>
      <c r="K80" s="91">
        <f t="shared" ref="K80:K82" si="22">+K79+1</f>
        <v>64</v>
      </c>
      <c r="L80" s="44">
        <f t="shared" si="20"/>
        <v>384</v>
      </c>
      <c r="M80" s="44">
        <f t="shared" si="21"/>
        <v>344</v>
      </c>
      <c r="N80" s="91"/>
      <c r="O80" s="91"/>
      <c r="P80" s="91">
        <v>384</v>
      </c>
      <c r="Q80" s="91">
        <v>344</v>
      </c>
      <c r="R80" s="91"/>
      <c r="S80" s="91"/>
    </row>
    <row r="81" spans="1:19" s="6" customFormat="1" ht="18.75" customHeight="1">
      <c r="A81" s="354" t="s">
        <v>416</v>
      </c>
      <c r="B81" s="421" t="s">
        <v>417</v>
      </c>
      <c r="C81" s="421"/>
      <c r="D81" s="421"/>
      <c r="E81" s="421"/>
      <c r="F81" s="421"/>
      <c r="G81" s="421"/>
      <c r="H81" s="421"/>
      <c r="I81" s="421"/>
      <c r="J81" s="421"/>
      <c r="K81" s="91">
        <f t="shared" si="22"/>
        <v>65</v>
      </c>
      <c r="L81" s="44">
        <f t="shared" ref="L81:L82" si="23">+N81+P81+R81</f>
        <v>14</v>
      </c>
      <c r="M81" s="44">
        <f t="shared" ref="M81:M82" si="24">+O81+Q81+S81</f>
        <v>6</v>
      </c>
      <c r="N81" s="91">
        <v>14</v>
      </c>
      <c r="O81" s="91">
        <v>6</v>
      </c>
      <c r="P81" s="91"/>
      <c r="Q81" s="91"/>
      <c r="R81" s="91"/>
      <c r="S81" s="91"/>
    </row>
    <row r="82" spans="1:19" s="6" customFormat="1" ht="18.75" customHeight="1">
      <c r="A82" s="346" t="s">
        <v>284</v>
      </c>
      <c r="B82" s="614" t="s">
        <v>285</v>
      </c>
      <c r="C82" s="615"/>
      <c r="D82" s="615"/>
      <c r="E82" s="615"/>
      <c r="F82" s="615"/>
      <c r="G82" s="615"/>
      <c r="H82" s="615"/>
      <c r="I82" s="615"/>
      <c r="J82" s="616"/>
      <c r="K82" s="91">
        <f t="shared" si="22"/>
        <v>66</v>
      </c>
      <c r="L82" s="44">
        <f t="shared" si="23"/>
        <v>49</v>
      </c>
      <c r="M82" s="44">
        <f t="shared" si="24"/>
        <v>15</v>
      </c>
      <c r="N82" s="91"/>
      <c r="O82" s="91"/>
      <c r="P82" s="91">
        <v>49</v>
      </c>
      <c r="Q82" s="91">
        <v>15</v>
      </c>
      <c r="R82" s="91"/>
      <c r="S82" s="91"/>
    </row>
    <row r="83" spans="1:19" s="6" customFormat="1" ht="18.75" customHeight="1">
      <c r="A83" s="346" t="s">
        <v>286</v>
      </c>
      <c r="B83" s="614" t="s">
        <v>665</v>
      </c>
      <c r="C83" s="615"/>
      <c r="D83" s="615"/>
      <c r="E83" s="615"/>
      <c r="F83" s="615"/>
      <c r="G83" s="615"/>
      <c r="H83" s="615"/>
      <c r="I83" s="615"/>
      <c r="J83" s="616"/>
      <c r="K83" s="91">
        <f t="shared" ref="K83:K143" si="25">+K82+1</f>
        <v>67</v>
      </c>
      <c r="L83" s="44">
        <f t="shared" si="19"/>
        <v>21</v>
      </c>
      <c r="M83" s="44">
        <f t="shared" si="19"/>
        <v>1</v>
      </c>
      <c r="N83" s="344"/>
      <c r="O83" s="348"/>
      <c r="P83" s="348">
        <v>21</v>
      </c>
      <c r="Q83" s="348">
        <v>1</v>
      </c>
      <c r="R83" s="348"/>
      <c r="S83" s="348"/>
    </row>
    <row r="84" spans="1:19" s="6" customFormat="1" ht="18.75" customHeight="1">
      <c r="A84" s="345" t="s">
        <v>694</v>
      </c>
      <c r="B84" s="614" t="s">
        <v>454</v>
      </c>
      <c r="C84" s="615"/>
      <c r="D84" s="615"/>
      <c r="E84" s="615"/>
      <c r="F84" s="615"/>
      <c r="G84" s="615"/>
      <c r="H84" s="615"/>
      <c r="I84" s="615"/>
      <c r="J84" s="616"/>
      <c r="K84" s="91">
        <f t="shared" si="25"/>
        <v>68</v>
      </c>
      <c r="L84" s="44">
        <f t="shared" si="19"/>
        <v>8</v>
      </c>
      <c r="M84" s="44">
        <f t="shared" si="19"/>
        <v>5</v>
      </c>
      <c r="N84" s="91"/>
      <c r="O84" s="91"/>
      <c r="P84" s="91">
        <v>8</v>
      </c>
      <c r="Q84" s="91">
        <v>5</v>
      </c>
      <c r="R84" s="91"/>
      <c r="S84" s="91"/>
    </row>
    <row r="85" spans="1:19" s="6" customFormat="1" ht="27" customHeight="1">
      <c r="A85" s="458" t="s">
        <v>728</v>
      </c>
      <c r="B85" s="534"/>
      <c r="C85" s="534"/>
      <c r="D85" s="534"/>
      <c r="E85" s="534"/>
      <c r="F85" s="534"/>
      <c r="G85" s="534"/>
      <c r="H85" s="534"/>
      <c r="I85" s="534"/>
      <c r="J85" s="459"/>
      <c r="K85" s="296">
        <f t="shared" si="25"/>
        <v>69</v>
      </c>
      <c r="L85" s="277">
        <f>SUM(L86)</f>
        <v>64</v>
      </c>
      <c r="M85" s="277">
        <f t="shared" ref="M85:S85" si="26">SUM(M86)</f>
        <v>32</v>
      </c>
      <c r="N85" s="277">
        <f t="shared" si="26"/>
        <v>0</v>
      </c>
      <c r="O85" s="277">
        <f t="shared" si="26"/>
        <v>0</v>
      </c>
      <c r="P85" s="277">
        <f t="shared" si="26"/>
        <v>64</v>
      </c>
      <c r="Q85" s="277">
        <f t="shared" si="26"/>
        <v>32</v>
      </c>
      <c r="R85" s="277">
        <f t="shared" si="26"/>
        <v>0</v>
      </c>
      <c r="S85" s="277">
        <f t="shared" si="26"/>
        <v>0</v>
      </c>
    </row>
    <row r="86" spans="1:19" s="6" customFormat="1" ht="18.75" customHeight="1">
      <c r="A86" s="338" t="s">
        <v>394</v>
      </c>
      <c r="B86" s="614" t="s">
        <v>599</v>
      </c>
      <c r="C86" s="615"/>
      <c r="D86" s="615"/>
      <c r="E86" s="615"/>
      <c r="F86" s="615"/>
      <c r="G86" s="615"/>
      <c r="H86" s="615"/>
      <c r="I86" s="615"/>
      <c r="J86" s="616"/>
      <c r="K86" s="91">
        <f t="shared" si="25"/>
        <v>70</v>
      </c>
      <c r="L86" s="44">
        <f t="shared" ref="L86:M86" si="27">+N86+P86+R86</f>
        <v>64</v>
      </c>
      <c r="M86" s="44">
        <f t="shared" si="27"/>
        <v>32</v>
      </c>
      <c r="N86" s="91"/>
      <c r="O86" s="91"/>
      <c r="P86" s="91">
        <v>64</v>
      </c>
      <c r="Q86" s="91">
        <v>32</v>
      </c>
      <c r="R86" s="91"/>
      <c r="S86" s="91"/>
    </row>
    <row r="87" spans="1:19" s="6" customFormat="1" ht="27.75" customHeight="1">
      <c r="A87" s="458" t="s">
        <v>727</v>
      </c>
      <c r="B87" s="534"/>
      <c r="C87" s="534"/>
      <c r="D87" s="534"/>
      <c r="E87" s="534"/>
      <c r="F87" s="534"/>
      <c r="G87" s="534"/>
      <c r="H87" s="534"/>
      <c r="I87" s="534"/>
      <c r="J87" s="459"/>
      <c r="K87" s="296">
        <f t="shared" si="25"/>
        <v>71</v>
      </c>
      <c r="L87" s="277">
        <f t="shared" ref="L87:S87" si="28">SUM(L88:L93)</f>
        <v>609</v>
      </c>
      <c r="M87" s="277">
        <f t="shared" si="28"/>
        <v>382</v>
      </c>
      <c r="N87" s="277">
        <f t="shared" si="28"/>
        <v>0</v>
      </c>
      <c r="O87" s="277">
        <f t="shared" si="28"/>
        <v>0</v>
      </c>
      <c r="P87" s="277">
        <f t="shared" si="28"/>
        <v>609</v>
      </c>
      <c r="Q87" s="277">
        <f t="shared" si="28"/>
        <v>382</v>
      </c>
      <c r="R87" s="277">
        <f t="shared" si="28"/>
        <v>0</v>
      </c>
      <c r="S87" s="277">
        <f t="shared" si="28"/>
        <v>0</v>
      </c>
    </row>
    <row r="88" spans="1:19" s="6" customFormat="1" ht="18.75" customHeight="1">
      <c r="A88" s="345" t="s">
        <v>326</v>
      </c>
      <c r="B88" s="617" t="s">
        <v>315</v>
      </c>
      <c r="C88" s="618"/>
      <c r="D88" s="618"/>
      <c r="E88" s="618"/>
      <c r="F88" s="618"/>
      <c r="G88" s="618"/>
      <c r="H88" s="618"/>
      <c r="I88" s="618"/>
      <c r="J88" s="619"/>
      <c r="K88" s="91">
        <f>+K87+1</f>
        <v>72</v>
      </c>
      <c r="L88" s="44">
        <f t="shared" ref="L88:M93" si="29">+N88+P88+R88</f>
        <v>65</v>
      </c>
      <c r="M88" s="44">
        <f t="shared" si="29"/>
        <v>45</v>
      </c>
      <c r="N88" s="91"/>
      <c r="O88" s="91"/>
      <c r="P88" s="91">
        <v>65</v>
      </c>
      <c r="Q88" s="91">
        <v>45</v>
      </c>
      <c r="R88" s="91"/>
      <c r="S88" s="91"/>
    </row>
    <row r="89" spans="1:19" s="6" customFormat="1" ht="27.75" customHeight="1">
      <c r="A89" s="338" t="s">
        <v>250</v>
      </c>
      <c r="B89" s="653" t="s">
        <v>251</v>
      </c>
      <c r="C89" s="642"/>
      <c r="D89" s="642"/>
      <c r="E89" s="642"/>
      <c r="F89" s="642"/>
      <c r="G89" s="642"/>
      <c r="H89" s="642"/>
      <c r="I89" s="642"/>
      <c r="J89" s="654"/>
      <c r="K89" s="91">
        <f t="shared" si="25"/>
        <v>73</v>
      </c>
      <c r="L89" s="44">
        <f t="shared" si="29"/>
        <v>145</v>
      </c>
      <c r="M89" s="44">
        <f t="shared" si="29"/>
        <v>107</v>
      </c>
      <c r="N89" s="91"/>
      <c r="O89" s="91"/>
      <c r="P89" s="91">
        <v>145</v>
      </c>
      <c r="Q89" s="91">
        <v>107</v>
      </c>
      <c r="R89" s="91"/>
      <c r="S89" s="91"/>
    </row>
    <row r="90" spans="1:19" s="6" customFormat="1" ht="18.75" customHeight="1">
      <c r="A90" s="345" t="s">
        <v>225</v>
      </c>
      <c r="B90" s="620" t="s">
        <v>666</v>
      </c>
      <c r="C90" s="621"/>
      <c r="D90" s="621"/>
      <c r="E90" s="621"/>
      <c r="F90" s="621"/>
      <c r="G90" s="621"/>
      <c r="H90" s="621"/>
      <c r="I90" s="621"/>
      <c r="J90" s="622"/>
      <c r="K90" s="91">
        <f>+K89+1</f>
        <v>74</v>
      </c>
      <c r="L90" s="44">
        <f t="shared" si="29"/>
        <v>265</v>
      </c>
      <c r="M90" s="44">
        <f t="shared" si="29"/>
        <v>145</v>
      </c>
      <c r="N90" s="91"/>
      <c r="O90" s="91"/>
      <c r="P90" s="91">
        <v>265</v>
      </c>
      <c r="Q90" s="91">
        <v>145</v>
      </c>
      <c r="R90" s="91"/>
      <c r="S90" s="91"/>
    </row>
    <row r="91" spans="1:19" s="6" customFormat="1" ht="18.75" customHeight="1">
      <c r="A91" s="259" t="s">
        <v>641</v>
      </c>
      <c r="B91" s="617" t="s">
        <v>362</v>
      </c>
      <c r="C91" s="618"/>
      <c r="D91" s="618"/>
      <c r="E91" s="618"/>
      <c r="F91" s="618"/>
      <c r="G91" s="618"/>
      <c r="H91" s="618"/>
      <c r="I91" s="618"/>
      <c r="J91" s="619"/>
      <c r="K91" s="91">
        <f t="shared" si="25"/>
        <v>75</v>
      </c>
      <c r="L91" s="44">
        <f t="shared" si="29"/>
        <v>60</v>
      </c>
      <c r="M91" s="44">
        <f t="shared" si="29"/>
        <v>41</v>
      </c>
      <c r="N91" s="348"/>
      <c r="O91" s="348"/>
      <c r="P91" s="279">
        <v>60</v>
      </c>
      <c r="Q91" s="279">
        <v>41</v>
      </c>
      <c r="R91" s="348"/>
      <c r="S91" s="348"/>
    </row>
    <row r="92" spans="1:19" s="6" customFormat="1" ht="18.75" customHeight="1">
      <c r="A92" s="330" t="s">
        <v>329</v>
      </c>
      <c r="B92" s="421" t="s">
        <v>604</v>
      </c>
      <c r="C92" s="421"/>
      <c r="D92" s="421"/>
      <c r="E92" s="421"/>
      <c r="F92" s="421"/>
      <c r="G92" s="421"/>
      <c r="H92" s="421"/>
      <c r="I92" s="421"/>
      <c r="J92" s="421"/>
      <c r="K92" s="91">
        <f t="shared" si="25"/>
        <v>76</v>
      </c>
      <c r="L92" s="44">
        <f t="shared" si="29"/>
        <v>34</v>
      </c>
      <c r="M92" s="44">
        <f t="shared" si="29"/>
        <v>19</v>
      </c>
      <c r="N92" s="348"/>
      <c r="O92" s="348"/>
      <c r="P92" s="91">
        <v>34</v>
      </c>
      <c r="Q92" s="348">
        <v>19</v>
      </c>
      <c r="R92" s="348"/>
      <c r="S92" s="348"/>
    </row>
    <row r="93" spans="1:19" s="6" customFormat="1" ht="18.75" customHeight="1">
      <c r="A93" s="345" t="s">
        <v>388</v>
      </c>
      <c r="B93" s="614" t="s">
        <v>361</v>
      </c>
      <c r="C93" s="615"/>
      <c r="D93" s="615"/>
      <c r="E93" s="615"/>
      <c r="F93" s="615"/>
      <c r="G93" s="615"/>
      <c r="H93" s="615"/>
      <c r="I93" s="615"/>
      <c r="J93" s="616"/>
      <c r="K93" s="91">
        <f t="shared" si="25"/>
        <v>77</v>
      </c>
      <c r="L93" s="44">
        <f t="shared" si="29"/>
        <v>40</v>
      </c>
      <c r="M93" s="44">
        <f t="shared" si="29"/>
        <v>25</v>
      </c>
      <c r="N93" s="42"/>
      <c r="O93" s="42"/>
      <c r="P93" s="42">
        <v>40</v>
      </c>
      <c r="Q93" s="42">
        <v>25</v>
      </c>
      <c r="R93" s="42"/>
      <c r="S93" s="42"/>
    </row>
    <row r="94" spans="1:19" s="6" customFormat="1" ht="18.75" customHeight="1">
      <c r="A94" s="458" t="s">
        <v>726</v>
      </c>
      <c r="B94" s="534"/>
      <c r="C94" s="534"/>
      <c r="D94" s="534"/>
      <c r="E94" s="534"/>
      <c r="F94" s="534"/>
      <c r="G94" s="534"/>
      <c r="H94" s="534"/>
      <c r="I94" s="534"/>
      <c r="J94" s="459"/>
      <c r="K94" s="296">
        <f t="shared" si="25"/>
        <v>78</v>
      </c>
      <c r="L94" s="277">
        <f t="shared" ref="L94:S94" si="30">SUM(L95:L117)</f>
        <v>3791</v>
      </c>
      <c r="M94" s="277">
        <f t="shared" si="30"/>
        <v>820</v>
      </c>
      <c r="N94" s="277">
        <f t="shared" si="30"/>
        <v>390</v>
      </c>
      <c r="O94" s="277">
        <f t="shared" si="30"/>
        <v>70</v>
      </c>
      <c r="P94" s="277">
        <f t="shared" si="30"/>
        <v>3293</v>
      </c>
      <c r="Q94" s="277">
        <f t="shared" si="30"/>
        <v>749</v>
      </c>
      <c r="R94" s="277">
        <f t="shared" si="30"/>
        <v>108</v>
      </c>
      <c r="S94" s="277">
        <f t="shared" si="30"/>
        <v>1</v>
      </c>
    </row>
    <row r="95" spans="1:19" s="6" customFormat="1" ht="26.25" customHeight="1">
      <c r="A95" s="299" t="s">
        <v>358</v>
      </c>
      <c r="B95" s="614" t="s">
        <v>597</v>
      </c>
      <c r="C95" s="615"/>
      <c r="D95" s="615"/>
      <c r="E95" s="615"/>
      <c r="F95" s="615"/>
      <c r="G95" s="615"/>
      <c r="H95" s="615"/>
      <c r="I95" s="615"/>
      <c r="J95" s="616"/>
      <c r="K95" s="91">
        <f t="shared" si="25"/>
        <v>79</v>
      </c>
      <c r="L95" s="44">
        <f t="shared" ref="L95:M109" si="31">+N95+P95+R95</f>
        <v>8</v>
      </c>
      <c r="M95" s="44">
        <f t="shared" si="31"/>
        <v>0</v>
      </c>
      <c r="N95" s="91"/>
      <c r="O95" s="91"/>
      <c r="P95" s="91">
        <v>8</v>
      </c>
      <c r="Q95" s="91">
        <v>0</v>
      </c>
      <c r="R95" s="91"/>
      <c r="S95" s="91"/>
    </row>
    <row r="96" spans="1:19" s="6" customFormat="1" ht="18.75" customHeight="1">
      <c r="A96" s="217" t="s">
        <v>414</v>
      </c>
      <c r="B96" s="650" t="s">
        <v>415</v>
      </c>
      <c r="C96" s="651"/>
      <c r="D96" s="651"/>
      <c r="E96" s="651"/>
      <c r="F96" s="651"/>
      <c r="G96" s="651"/>
      <c r="H96" s="651"/>
      <c r="I96" s="651"/>
      <c r="J96" s="652"/>
      <c r="K96" s="91">
        <f t="shared" si="25"/>
        <v>80</v>
      </c>
      <c r="L96" s="44">
        <f t="shared" si="31"/>
        <v>8</v>
      </c>
      <c r="M96" s="44">
        <f t="shared" si="31"/>
        <v>0</v>
      </c>
      <c r="N96" s="344">
        <v>8</v>
      </c>
      <c r="O96" s="348">
        <v>0</v>
      </c>
      <c r="P96" s="348"/>
      <c r="Q96" s="348"/>
      <c r="R96" s="348"/>
      <c r="S96" s="348"/>
    </row>
    <row r="97" spans="1:19" s="6" customFormat="1" ht="18.75" customHeight="1">
      <c r="A97" s="360" t="s">
        <v>380</v>
      </c>
      <c r="B97" s="641" t="s">
        <v>667</v>
      </c>
      <c r="C97" s="642"/>
      <c r="D97" s="642"/>
      <c r="E97" s="642"/>
      <c r="F97" s="642"/>
      <c r="G97" s="642"/>
      <c r="H97" s="642"/>
      <c r="I97" s="642"/>
      <c r="J97" s="643"/>
      <c r="K97" s="91">
        <f t="shared" si="25"/>
        <v>81</v>
      </c>
      <c r="L97" s="44">
        <f t="shared" si="31"/>
        <v>53</v>
      </c>
      <c r="M97" s="44">
        <f t="shared" si="31"/>
        <v>20</v>
      </c>
      <c r="N97" s="91"/>
      <c r="O97" s="91"/>
      <c r="P97" s="91">
        <v>53</v>
      </c>
      <c r="Q97" s="91">
        <v>20</v>
      </c>
      <c r="R97" s="91"/>
      <c r="S97" s="91"/>
    </row>
    <row r="98" spans="1:19" s="6" customFormat="1" ht="18.75" customHeight="1">
      <c r="A98" s="217" t="s">
        <v>695</v>
      </c>
      <c r="B98" s="614" t="s">
        <v>258</v>
      </c>
      <c r="C98" s="615"/>
      <c r="D98" s="615"/>
      <c r="E98" s="615"/>
      <c r="F98" s="615"/>
      <c r="G98" s="615"/>
      <c r="H98" s="615"/>
      <c r="I98" s="615"/>
      <c r="J98" s="616"/>
      <c r="K98" s="91">
        <f t="shared" si="25"/>
        <v>82</v>
      </c>
      <c r="L98" s="44">
        <f t="shared" si="31"/>
        <v>27</v>
      </c>
      <c r="M98" s="44">
        <f t="shared" si="31"/>
        <v>2</v>
      </c>
      <c r="N98" s="91">
        <v>27</v>
      </c>
      <c r="O98" s="91">
        <v>2</v>
      </c>
      <c r="P98" s="91"/>
      <c r="Q98" s="91"/>
      <c r="R98" s="91"/>
      <c r="S98" s="91"/>
    </row>
    <row r="99" spans="1:19" s="6" customFormat="1" ht="18.75" customHeight="1">
      <c r="A99" s="345" t="s">
        <v>55</v>
      </c>
      <c r="B99" s="620" t="s">
        <v>175</v>
      </c>
      <c r="C99" s="621"/>
      <c r="D99" s="621"/>
      <c r="E99" s="621"/>
      <c r="F99" s="621"/>
      <c r="G99" s="621"/>
      <c r="H99" s="621"/>
      <c r="I99" s="621"/>
      <c r="J99" s="622"/>
      <c r="K99" s="91">
        <f t="shared" si="25"/>
        <v>83</v>
      </c>
      <c r="L99" s="44">
        <f t="shared" si="31"/>
        <v>856</v>
      </c>
      <c r="M99" s="44">
        <f t="shared" si="31"/>
        <v>364</v>
      </c>
      <c r="N99" s="91"/>
      <c r="O99" s="91"/>
      <c r="P99" s="91">
        <v>831</v>
      </c>
      <c r="Q99" s="91">
        <v>364</v>
      </c>
      <c r="R99" s="91">
        <v>25</v>
      </c>
      <c r="S99" s="91">
        <v>0</v>
      </c>
    </row>
    <row r="100" spans="1:19" s="6" customFormat="1" ht="24.75" customHeight="1">
      <c r="A100" s="345" t="s">
        <v>696</v>
      </c>
      <c r="B100" s="614" t="s">
        <v>387</v>
      </c>
      <c r="C100" s="615"/>
      <c r="D100" s="615"/>
      <c r="E100" s="615"/>
      <c r="F100" s="615"/>
      <c r="G100" s="615"/>
      <c r="H100" s="615"/>
      <c r="I100" s="615"/>
      <c r="J100" s="616"/>
      <c r="K100" s="91">
        <f t="shared" si="25"/>
        <v>84</v>
      </c>
      <c r="L100" s="44">
        <f t="shared" si="31"/>
        <v>16</v>
      </c>
      <c r="M100" s="44">
        <f t="shared" si="31"/>
        <v>4</v>
      </c>
      <c r="N100" s="344">
        <v>16</v>
      </c>
      <c r="O100" s="348">
        <v>4</v>
      </c>
      <c r="P100" s="348"/>
      <c r="Q100" s="348"/>
      <c r="R100" s="348"/>
      <c r="S100" s="348"/>
    </row>
    <row r="101" spans="1:19" s="6" customFormat="1" ht="18.75" customHeight="1">
      <c r="A101" s="345" t="s">
        <v>183</v>
      </c>
      <c r="B101" s="620" t="s">
        <v>219</v>
      </c>
      <c r="C101" s="621"/>
      <c r="D101" s="621"/>
      <c r="E101" s="621"/>
      <c r="F101" s="621"/>
      <c r="G101" s="621"/>
      <c r="H101" s="621"/>
      <c r="I101" s="621"/>
      <c r="J101" s="622"/>
      <c r="K101" s="91">
        <f t="shared" si="25"/>
        <v>85</v>
      </c>
      <c r="L101" s="44">
        <f t="shared" si="31"/>
        <v>193</v>
      </c>
      <c r="M101" s="44">
        <f t="shared" si="31"/>
        <v>17</v>
      </c>
      <c r="N101" s="91"/>
      <c r="O101" s="91"/>
      <c r="P101" s="91">
        <v>193</v>
      </c>
      <c r="Q101" s="91">
        <v>17</v>
      </c>
      <c r="R101" s="91"/>
      <c r="S101" s="91"/>
    </row>
    <row r="102" spans="1:19" s="6" customFormat="1" ht="18.75" customHeight="1">
      <c r="A102" s="361" t="s">
        <v>58</v>
      </c>
      <c r="B102" s="421" t="s">
        <v>208</v>
      </c>
      <c r="C102" s="421"/>
      <c r="D102" s="421"/>
      <c r="E102" s="421"/>
      <c r="F102" s="421"/>
      <c r="G102" s="421"/>
      <c r="H102" s="421"/>
      <c r="I102" s="421"/>
      <c r="J102" s="421"/>
      <c r="K102" s="91">
        <f t="shared" si="25"/>
        <v>86</v>
      </c>
      <c r="L102" s="44">
        <f t="shared" si="31"/>
        <v>251</v>
      </c>
      <c r="M102" s="44">
        <f t="shared" si="31"/>
        <v>65</v>
      </c>
      <c r="N102" s="91"/>
      <c r="O102" s="91"/>
      <c r="P102" s="91">
        <v>251</v>
      </c>
      <c r="Q102" s="91">
        <v>65</v>
      </c>
      <c r="R102" s="91"/>
      <c r="S102" s="91"/>
    </row>
    <row r="103" spans="1:19" s="6" customFormat="1" ht="18.75" customHeight="1">
      <c r="A103" s="345" t="s">
        <v>176</v>
      </c>
      <c r="B103" s="620" t="s">
        <v>173</v>
      </c>
      <c r="C103" s="621"/>
      <c r="D103" s="621"/>
      <c r="E103" s="621"/>
      <c r="F103" s="621"/>
      <c r="G103" s="621"/>
      <c r="H103" s="621"/>
      <c r="I103" s="621"/>
      <c r="J103" s="622"/>
      <c r="K103" s="91">
        <f t="shared" si="25"/>
        <v>87</v>
      </c>
      <c r="L103" s="44">
        <f t="shared" si="31"/>
        <v>542</v>
      </c>
      <c r="M103" s="44">
        <f t="shared" si="31"/>
        <v>35</v>
      </c>
      <c r="N103" s="91"/>
      <c r="O103" s="91"/>
      <c r="P103" s="91">
        <v>521</v>
      </c>
      <c r="Q103" s="91">
        <v>35</v>
      </c>
      <c r="R103" s="91">
        <v>21</v>
      </c>
      <c r="S103" s="91">
        <v>0</v>
      </c>
    </row>
    <row r="104" spans="1:19" s="6" customFormat="1" ht="18.75" customHeight="1">
      <c r="A104" s="338" t="s">
        <v>346</v>
      </c>
      <c r="B104" s="421" t="s">
        <v>356</v>
      </c>
      <c r="C104" s="421"/>
      <c r="D104" s="421"/>
      <c r="E104" s="421"/>
      <c r="F104" s="421"/>
      <c r="G104" s="421"/>
      <c r="H104" s="421"/>
      <c r="I104" s="421"/>
      <c r="J104" s="421"/>
      <c r="K104" s="91">
        <f t="shared" si="25"/>
        <v>88</v>
      </c>
      <c r="L104" s="44">
        <f t="shared" ref="L104" si="32">+N104+P104+R104</f>
        <v>10</v>
      </c>
      <c r="M104" s="44">
        <f t="shared" ref="M104" si="33">+O104+Q104+S104</f>
        <v>2</v>
      </c>
      <c r="N104" s="353">
        <v>10</v>
      </c>
      <c r="O104" s="91">
        <v>2</v>
      </c>
      <c r="P104" s="91"/>
      <c r="Q104" s="91"/>
      <c r="R104" s="91"/>
      <c r="S104" s="91"/>
    </row>
    <row r="105" spans="1:19" s="6" customFormat="1" ht="18.75" customHeight="1">
      <c r="A105" s="345" t="s">
        <v>188</v>
      </c>
      <c r="B105" s="620" t="s">
        <v>189</v>
      </c>
      <c r="C105" s="621"/>
      <c r="D105" s="621"/>
      <c r="E105" s="621"/>
      <c r="F105" s="621"/>
      <c r="G105" s="621"/>
      <c r="H105" s="621"/>
      <c r="I105" s="621"/>
      <c r="J105" s="622"/>
      <c r="K105" s="91">
        <f t="shared" si="25"/>
        <v>89</v>
      </c>
      <c r="L105" s="44">
        <f t="shared" si="31"/>
        <v>804</v>
      </c>
      <c r="M105" s="44">
        <f t="shared" si="31"/>
        <v>119</v>
      </c>
      <c r="N105" s="91"/>
      <c r="O105" s="91"/>
      <c r="P105" s="91">
        <v>787</v>
      </c>
      <c r="Q105" s="91">
        <v>119</v>
      </c>
      <c r="R105" s="91">
        <v>17</v>
      </c>
      <c r="S105" s="91">
        <v>0</v>
      </c>
    </row>
    <row r="106" spans="1:19" s="6" customFormat="1" ht="18.75" customHeight="1">
      <c r="A106" s="361" t="s">
        <v>191</v>
      </c>
      <c r="B106" s="629" t="s">
        <v>59</v>
      </c>
      <c r="C106" s="630"/>
      <c r="D106" s="630"/>
      <c r="E106" s="630"/>
      <c r="F106" s="630"/>
      <c r="G106" s="630"/>
      <c r="H106" s="630"/>
      <c r="I106" s="630"/>
      <c r="J106" s="631"/>
      <c r="K106" s="91">
        <f t="shared" si="25"/>
        <v>90</v>
      </c>
      <c r="L106" s="44">
        <f t="shared" si="31"/>
        <v>221</v>
      </c>
      <c r="M106" s="44">
        <f t="shared" si="31"/>
        <v>57</v>
      </c>
      <c r="N106" s="91"/>
      <c r="O106" s="91"/>
      <c r="P106" s="91">
        <v>187</v>
      </c>
      <c r="Q106" s="91">
        <v>56</v>
      </c>
      <c r="R106" s="91">
        <v>34</v>
      </c>
      <c r="S106" s="91">
        <v>1</v>
      </c>
    </row>
    <row r="107" spans="1:19" s="6" customFormat="1" ht="24.75" customHeight="1">
      <c r="A107" s="362" t="s">
        <v>343</v>
      </c>
      <c r="B107" s="632" t="s">
        <v>360</v>
      </c>
      <c r="C107" s="633"/>
      <c r="D107" s="633"/>
      <c r="E107" s="633"/>
      <c r="F107" s="633"/>
      <c r="G107" s="633"/>
      <c r="H107" s="633"/>
      <c r="I107" s="633"/>
      <c r="J107" s="634"/>
      <c r="K107" s="91">
        <f t="shared" si="25"/>
        <v>91</v>
      </c>
      <c r="L107" s="44">
        <f t="shared" si="31"/>
        <v>69</v>
      </c>
      <c r="M107" s="44">
        <f t="shared" si="31"/>
        <v>5</v>
      </c>
      <c r="N107" s="91"/>
      <c r="O107" s="91"/>
      <c r="P107" s="91">
        <v>69</v>
      </c>
      <c r="Q107" s="91">
        <v>5</v>
      </c>
      <c r="R107" s="91"/>
      <c r="S107" s="91"/>
    </row>
    <row r="108" spans="1:19" s="6" customFormat="1" ht="18.75" customHeight="1">
      <c r="A108" s="217" t="s">
        <v>412</v>
      </c>
      <c r="B108" s="650" t="s">
        <v>413</v>
      </c>
      <c r="C108" s="651"/>
      <c r="D108" s="651"/>
      <c r="E108" s="651"/>
      <c r="F108" s="651"/>
      <c r="G108" s="651"/>
      <c r="H108" s="651"/>
      <c r="I108" s="651"/>
      <c r="J108" s="652"/>
      <c r="K108" s="91">
        <f t="shared" si="25"/>
        <v>92</v>
      </c>
      <c r="L108" s="44">
        <f t="shared" si="31"/>
        <v>61</v>
      </c>
      <c r="M108" s="44">
        <f t="shared" si="31"/>
        <v>11</v>
      </c>
      <c r="N108" s="344">
        <v>61</v>
      </c>
      <c r="O108" s="348">
        <v>11</v>
      </c>
      <c r="P108" s="348"/>
      <c r="Q108" s="348"/>
      <c r="R108" s="348"/>
      <c r="S108" s="348"/>
    </row>
    <row r="109" spans="1:19" s="6" customFormat="1" ht="18.75" customHeight="1">
      <c r="A109" s="299" t="s">
        <v>205</v>
      </c>
      <c r="B109" s="614" t="s">
        <v>206</v>
      </c>
      <c r="C109" s="615"/>
      <c r="D109" s="615"/>
      <c r="E109" s="615"/>
      <c r="F109" s="615"/>
      <c r="G109" s="615"/>
      <c r="H109" s="615"/>
      <c r="I109" s="615"/>
      <c r="J109" s="616"/>
      <c r="K109" s="91">
        <f t="shared" si="25"/>
        <v>93</v>
      </c>
      <c r="L109" s="44">
        <f t="shared" si="31"/>
        <v>105</v>
      </c>
      <c r="M109" s="44">
        <f t="shared" si="31"/>
        <v>29</v>
      </c>
      <c r="N109" s="91">
        <v>105</v>
      </c>
      <c r="O109" s="91">
        <v>29</v>
      </c>
      <c r="P109" s="91"/>
      <c r="Q109" s="91"/>
      <c r="R109" s="91"/>
      <c r="S109" s="91"/>
    </row>
    <row r="110" spans="1:19" s="6" customFormat="1" ht="27.75" customHeight="1">
      <c r="A110" s="317" t="s">
        <v>621</v>
      </c>
      <c r="B110" s="422" t="s">
        <v>409</v>
      </c>
      <c r="C110" s="422"/>
      <c r="D110" s="422"/>
      <c r="E110" s="422"/>
      <c r="F110" s="422"/>
      <c r="G110" s="422"/>
      <c r="H110" s="422"/>
      <c r="I110" s="422"/>
      <c r="J110" s="422"/>
      <c r="K110" s="91">
        <f t="shared" si="25"/>
        <v>94</v>
      </c>
      <c r="L110" s="44">
        <f t="shared" ref="L110:L111" si="34">+N110+P110+R110</f>
        <v>19</v>
      </c>
      <c r="M110" s="44">
        <f t="shared" ref="M110:M111" si="35">+O110+Q110+S110</f>
        <v>0</v>
      </c>
      <c r="N110" s="91">
        <v>19</v>
      </c>
      <c r="O110" s="91">
        <v>0</v>
      </c>
      <c r="P110" s="91"/>
      <c r="Q110" s="91"/>
      <c r="R110" s="91"/>
      <c r="S110" s="91"/>
    </row>
    <row r="111" spans="1:19" s="6" customFormat="1" ht="18.75" customHeight="1">
      <c r="A111" s="345" t="s">
        <v>211</v>
      </c>
      <c r="B111" s="421" t="s">
        <v>212</v>
      </c>
      <c r="C111" s="421"/>
      <c r="D111" s="421"/>
      <c r="E111" s="421"/>
      <c r="F111" s="421"/>
      <c r="G111" s="421"/>
      <c r="H111" s="421"/>
      <c r="I111" s="421"/>
      <c r="J111" s="421"/>
      <c r="K111" s="91">
        <f t="shared" si="25"/>
        <v>95</v>
      </c>
      <c r="L111" s="44">
        <f t="shared" si="34"/>
        <v>274</v>
      </c>
      <c r="M111" s="44">
        <f t="shared" si="35"/>
        <v>35</v>
      </c>
      <c r="N111" s="91"/>
      <c r="O111" s="91"/>
      <c r="P111" s="91">
        <v>274</v>
      </c>
      <c r="Q111" s="91">
        <v>35</v>
      </c>
      <c r="R111" s="91"/>
      <c r="S111" s="91"/>
    </row>
    <row r="112" spans="1:19" s="6" customFormat="1" ht="27" customHeight="1">
      <c r="A112" s="298" t="s">
        <v>207</v>
      </c>
      <c r="B112" s="617" t="s">
        <v>260</v>
      </c>
      <c r="C112" s="618"/>
      <c r="D112" s="618"/>
      <c r="E112" s="618"/>
      <c r="F112" s="618"/>
      <c r="G112" s="618"/>
      <c r="H112" s="618"/>
      <c r="I112" s="618"/>
      <c r="J112" s="619"/>
      <c r="K112" s="91">
        <f t="shared" si="25"/>
        <v>96</v>
      </c>
      <c r="L112" s="44">
        <f t="shared" ref="L112:M117" si="36">+N112+P112+R112</f>
        <v>41</v>
      </c>
      <c r="M112" s="44">
        <f t="shared" si="36"/>
        <v>2</v>
      </c>
      <c r="N112" s="91">
        <v>41</v>
      </c>
      <c r="O112" s="91">
        <v>2</v>
      </c>
      <c r="P112" s="91"/>
      <c r="Q112" s="91"/>
      <c r="R112" s="91"/>
      <c r="S112" s="91"/>
    </row>
    <row r="113" spans="1:19" s="6" customFormat="1" ht="18.75" customHeight="1">
      <c r="A113" s="345" t="s">
        <v>320</v>
      </c>
      <c r="B113" s="614" t="s">
        <v>321</v>
      </c>
      <c r="C113" s="615"/>
      <c r="D113" s="615"/>
      <c r="E113" s="615"/>
      <c r="F113" s="615"/>
      <c r="G113" s="615"/>
      <c r="H113" s="615"/>
      <c r="I113" s="615"/>
      <c r="J113" s="616"/>
      <c r="K113" s="91">
        <f t="shared" si="25"/>
        <v>97</v>
      </c>
      <c r="L113" s="44">
        <f t="shared" si="36"/>
        <v>81</v>
      </c>
      <c r="M113" s="44">
        <f t="shared" si="36"/>
        <v>17</v>
      </c>
      <c r="N113" s="91">
        <v>81</v>
      </c>
      <c r="O113" s="91">
        <v>17</v>
      </c>
      <c r="P113" s="91"/>
      <c r="Q113" s="91"/>
      <c r="R113" s="91"/>
      <c r="S113" s="91"/>
    </row>
    <row r="114" spans="1:19" s="6" customFormat="1" ht="24.75" customHeight="1">
      <c r="A114" s="330" t="s">
        <v>420</v>
      </c>
      <c r="B114" s="421" t="s">
        <v>421</v>
      </c>
      <c r="C114" s="421"/>
      <c r="D114" s="421"/>
      <c r="E114" s="421"/>
      <c r="F114" s="421"/>
      <c r="G114" s="421"/>
      <c r="H114" s="421"/>
      <c r="I114" s="421"/>
      <c r="J114" s="421"/>
      <c r="K114" s="91">
        <f t="shared" si="25"/>
        <v>98</v>
      </c>
      <c r="L114" s="44">
        <f t="shared" si="36"/>
        <v>32</v>
      </c>
      <c r="M114" s="44">
        <f t="shared" si="36"/>
        <v>8</v>
      </c>
      <c r="N114" s="344"/>
      <c r="O114" s="348"/>
      <c r="P114" s="348">
        <v>32</v>
      </c>
      <c r="Q114" s="348">
        <v>8</v>
      </c>
      <c r="R114" s="348"/>
      <c r="S114" s="348"/>
    </row>
    <row r="115" spans="1:19" s="6" customFormat="1" ht="18.75" customHeight="1">
      <c r="A115" s="363" t="s">
        <v>418</v>
      </c>
      <c r="B115" s="421" t="s">
        <v>419</v>
      </c>
      <c r="C115" s="421"/>
      <c r="D115" s="421"/>
      <c r="E115" s="421"/>
      <c r="F115" s="421"/>
      <c r="G115" s="421"/>
      <c r="H115" s="421"/>
      <c r="I115" s="421"/>
      <c r="J115" s="421"/>
      <c r="K115" s="91">
        <f t="shared" si="25"/>
        <v>99</v>
      </c>
      <c r="L115" s="44">
        <f t="shared" ref="L115:L116" si="37">+N115+P115+R115</f>
        <v>22</v>
      </c>
      <c r="M115" s="44">
        <f t="shared" ref="M115:M116" si="38">+O115+Q115+S115</f>
        <v>3</v>
      </c>
      <c r="N115" s="344">
        <v>22</v>
      </c>
      <c r="O115" s="348">
        <v>3</v>
      </c>
      <c r="P115" s="348"/>
      <c r="Q115" s="348"/>
      <c r="R115" s="348"/>
      <c r="S115" s="348"/>
    </row>
    <row r="116" spans="1:19" s="6" customFormat="1" ht="27.75" customHeight="1">
      <c r="A116" s="299" t="s">
        <v>422</v>
      </c>
      <c r="B116" s="614" t="s">
        <v>345</v>
      </c>
      <c r="C116" s="615"/>
      <c r="D116" s="615"/>
      <c r="E116" s="615"/>
      <c r="F116" s="615"/>
      <c r="G116" s="615"/>
      <c r="H116" s="615"/>
      <c r="I116" s="615"/>
      <c r="J116" s="616"/>
      <c r="K116" s="91">
        <f t="shared" si="25"/>
        <v>100</v>
      </c>
      <c r="L116" s="44">
        <f t="shared" si="37"/>
        <v>53</v>
      </c>
      <c r="M116" s="44">
        <f t="shared" si="38"/>
        <v>8</v>
      </c>
      <c r="N116" s="344"/>
      <c r="O116" s="348"/>
      <c r="P116" s="348">
        <v>42</v>
      </c>
      <c r="Q116" s="348">
        <v>8</v>
      </c>
      <c r="R116" s="348">
        <v>11</v>
      </c>
      <c r="S116" s="348">
        <v>0</v>
      </c>
    </row>
    <row r="117" spans="1:19" s="6" customFormat="1" ht="18.75" customHeight="1">
      <c r="A117" s="360" t="s">
        <v>299</v>
      </c>
      <c r="B117" s="641" t="s">
        <v>300</v>
      </c>
      <c r="C117" s="642"/>
      <c r="D117" s="642"/>
      <c r="E117" s="642"/>
      <c r="F117" s="642"/>
      <c r="G117" s="642"/>
      <c r="H117" s="642"/>
      <c r="I117" s="642"/>
      <c r="J117" s="643"/>
      <c r="K117" s="91">
        <f t="shared" si="25"/>
        <v>101</v>
      </c>
      <c r="L117" s="44">
        <f t="shared" si="36"/>
        <v>45</v>
      </c>
      <c r="M117" s="44">
        <f t="shared" si="36"/>
        <v>17</v>
      </c>
      <c r="N117" s="281"/>
      <c r="O117" s="282"/>
      <c r="P117" s="282">
        <v>45</v>
      </c>
      <c r="Q117" s="282">
        <v>17</v>
      </c>
      <c r="R117" s="283"/>
      <c r="S117" s="283"/>
    </row>
    <row r="118" spans="1:19" s="6" customFormat="1" ht="18.75" customHeight="1">
      <c r="A118" s="458" t="s">
        <v>725</v>
      </c>
      <c r="B118" s="534"/>
      <c r="C118" s="534"/>
      <c r="D118" s="534"/>
      <c r="E118" s="534"/>
      <c r="F118" s="534"/>
      <c r="G118" s="534"/>
      <c r="H118" s="534"/>
      <c r="I118" s="534"/>
      <c r="J118" s="459"/>
      <c r="K118" s="296">
        <f t="shared" si="25"/>
        <v>102</v>
      </c>
      <c r="L118" s="277">
        <f t="shared" ref="L118:S118" si="39">SUM(L119:L139)</f>
        <v>2508</v>
      </c>
      <c r="M118" s="277">
        <f t="shared" si="39"/>
        <v>570</v>
      </c>
      <c r="N118" s="277">
        <f t="shared" si="39"/>
        <v>310</v>
      </c>
      <c r="O118" s="277">
        <f t="shared" si="39"/>
        <v>75</v>
      </c>
      <c r="P118" s="277">
        <f t="shared" si="39"/>
        <v>2165</v>
      </c>
      <c r="Q118" s="277">
        <f t="shared" si="39"/>
        <v>484</v>
      </c>
      <c r="R118" s="277">
        <f t="shared" si="39"/>
        <v>33</v>
      </c>
      <c r="S118" s="277">
        <f t="shared" si="39"/>
        <v>11</v>
      </c>
    </row>
    <row r="119" spans="1:19" s="6" customFormat="1" ht="18.75" customHeight="1">
      <c r="A119" s="299" t="s">
        <v>264</v>
      </c>
      <c r="B119" s="614" t="s">
        <v>405</v>
      </c>
      <c r="C119" s="615"/>
      <c r="D119" s="615"/>
      <c r="E119" s="615"/>
      <c r="F119" s="615"/>
      <c r="G119" s="615"/>
      <c r="H119" s="615"/>
      <c r="I119" s="615"/>
      <c r="J119" s="616"/>
      <c r="K119" s="91">
        <f t="shared" si="25"/>
        <v>103</v>
      </c>
      <c r="L119" s="44">
        <f t="shared" ref="L119:M134" si="40">+N119+P119+R119</f>
        <v>99</v>
      </c>
      <c r="M119" s="44">
        <f t="shared" si="40"/>
        <v>0</v>
      </c>
      <c r="N119" s="91">
        <v>99</v>
      </c>
      <c r="O119" s="91">
        <v>0</v>
      </c>
      <c r="P119" s="91"/>
      <c r="Q119" s="91"/>
      <c r="R119" s="91"/>
      <c r="S119" s="91"/>
    </row>
    <row r="120" spans="1:19" s="6" customFormat="1" ht="18.75" customHeight="1">
      <c r="A120" s="345" t="s">
        <v>57</v>
      </c>
      <c r="B120" s="620" t="s">
        <v>52</v>
      </c>
      <c r="C120" s="621"/>
      <c r="D120" s="621"/>
      <c r="E120" s="621"/>
      <c r="F120" s="621"/>
      <c r="G120" s="621"/>
      <c r="H120" s="621"/>
      <c r="I120" s="621"/>
      <c r="J120" s="622"/>
      <c r="K120" s="91">
        <f t="shared" si="25"/>
        <v>104</v>
      </c>
      <c r="L120" s="44">
        <f t="shared" si="40"/>
        <v>1003</v>
      </c>
      <c r="M120" s="44">
        <f t="shared" si="40"/>
        <v>36</v>
      </c>
      <c r="N120" s="91"/>
      <c r="O120" s="91"/>
      <c r="P120" s="91">
        <v>996</v>
      </c>
      <c r="Q120" s="91">
        <v>36</v>
      </c>
      <c r="R120" s="91">
        <v>7</v>
      </c>
      <c r="S120" s="91">
        <v>0</v>
      </c>
    </row>
    <row r="121" spans="1:19" s="6" customFormat="1" ht="18.75" customHeight="1">
      <c r="A121" s="330" t="s">
        <v>301</v>
      </c>
      <c r="B121" s="421" t="s">
        <v>302</v>
      </c>
      <c r="C121" s="421"/>
      <c r="D121" s="421"/>
      <c r="E121" s="421"/>
      <c r="F121" s="421"/>
      <c r="G121" s="421"/>
      <c r="H121" s="421"/>
      <c r="I121" s="421"/>
      <c r="J121" s="421"/>
      <c r="K121" s="91">
        <f t="shared" si="25"/>
        <v>105</v>
      </c>
      <c r="L121" s="44">
        <f t="shared" ref="L121" si="41">+N121+P121+R121</f>
        <v>25</v>
      </c>
      <c r="M121" s="44">
        <f t="shared" ref="M121" si="42">+O121+Q121+S121</f>
        <v>2</v>
      </c>
      <c r="N121" s="353"/>
      <c r="O121" s="91"/>
      <c r="P121" s="91">
        <v>25</v>
      </c>
      <c r="Q121" s="91">
        <v>2</v>
      </c>
      <c r="R121" s="91"/>
      <c r="S121" s="91"/>
    </row>
    <row r="122" spans="1:19" s="6" customFormat="1" ht="24.75" customHeight="1">
      <c r="A122" s="349" t="s">
        <v>288</v>
      </c>
      <c r="B122" s="432" t="s">
        <v>289</v>
      </c>
      <c r="C122" s="432"/>
      <c r="D122" s="432"/>
      <c r="E122" s="432"/>
      <c r="F122" s="432"/>
      <c r="G122" s="432"/>
      <c r="H122" s="432"/>
      <c r="I122" s="432"/>
      <c r="J122" s="432"/>
      <c r="K122" s="91">
        <f t="shared" si="25"/>
        <v>106</v>
      </c>
      <c r="L122" s="44">
        <f t="shared" si="40"/>
        <v>8</v>
      </c>
      <c r="M122" s="44">
        <f t="shared" si="40"/>
        <v>8</v>
      </c>
      <c r="N122" s="344"/>
      <c r="O122" s="348"/>
      <c r="P122" s="91">
        <v>8</v>
      </c>
      <c r="Q122" s="91">
        <v>8</v>
      </c>
      <c r="R122" s="348"/>
      <c r="S122" s="348"/>
    </row>
    <row r="123" spans="1:19" s="6" customFormat="1" ht="18.75" customHeight="1">
      <c r="A123" s="338" t="s">
        <v>375</v>
      </c>
      <c r="B123" s="638" t="s">
        <v>431</v>
      </c>
      <c r="C123" s="639"/>
      <c r="D123" s="639"/>
      <c r="E123" s="639"/>
      <c r="F123" s="639"/>
      <c r="G123" s="639"/>
      <c r="H123" s="639"/>
      <c r="I123" s="639"/>
      <c r="J123" s="640"/>
      <c r="K123" s="91">
        <f t="shared" si="25"/>
        <v>107</v>
      </c>
      <c r="L123" s="44">
        <f t="shared" si="40"/>
        <v>117</v>
      </c>
      <c r="M123" s="44">
        <f t="shared" si="40"/>
        <v>95</v>
      </c>
      <c r="N123" s="91"/>
      <c r="O123" s="91"/>
      <c r="P123" s="91">
        <v>117</v>
      </c>
      <c r="Q123" s="91">
        <v>95</v>
      </c>
      <c r="R123" s="91"/>
      <c r="S123" s="91"/>
    </row>
    <row r="124" spans="1:19" s="6" customFormat="1" ht="18.75" customHeight="1">
      <c r="A124" s="345" t="s">
        <v>365</v>
      </c>
      <c r="B124" s="614" t="s">
        <v>366</v>
      </c>
      <c r="C124" s="615"/>
      <c r="D124" s="615"/>
      <c r="E124" s="615"/>
      <c r="F124" s="615"/>
      <c r="G124" s="615"/>
      <c r="H124" s="615"/>
      <c r="I124" s="615"/>
      <c r="J124" s="616"/>
      <c r="K124" s="91">
        <f t="shared" si="25"/>
        <v>108</v>
      </c>
      <c r="L124" s="44">
        <f t="shared" si="40"/>
        <v>56</v>
      </c>
      <c r="M124" s="44">
        <f t="shared" si="40"/>
        <v>29</v>
      </c>
      <c r="N124" s="344">
        <v>56</v>
      </c>
      <c r="O124" s="348">
        <v>29</v>
      </c>
      <c r="P124" s="348"/>
      <c r="Q124" s="348"/>
      <c r="R124" s="348"/>
      <c r="S124" s="348"/>
    </row>
    <row r="125" spans="1:19" s="6" customFormat="1" ht="18.75" customHeight="1">
      <c r="A125" s="300" t="s">
        <v>355</v>
      </c>
      <c r="B125" s="647" t="s">
        <v>377</v>
      </c>
      <c r="C125" s="648"/>
      <c r="D125" s="648"/>
      <c r="E125" s="648"/>
      <c r="F125" s="648"/>
      <c r="G125" s="648"/>
      <c r="H125" s="648"/>
      <c r="I125" s="648"/>
      <c r="J125" s="649"/>
      <c r="K125" s="91">
        <f t="shared" si="25"/>
        <v>109</v>
      </c>
      <c r="L125" s="44">
        <f t="shared" si="40"/>
        <v>152</v>
      </c>
      <c r="M125" s="44">
        <f t="shared" si="40"/>
        <v>66</v>
      </c>
      <c r="N125" s="91"/>
      <c r="O125" s="91"/>
      <c r="P125" s="91">
        <v>152</v>
      </c>
      <c r="Q125" s="91">
        <v>66</v>
      </c>
      <c r="R125" s="91"/>
      <c r="S125" s="91"/>
    </row>
    <row r="126" spans="1:19" s="6" customFormat="1" ht="23.25" customHeight="1">
      <c r="A126" s="345" t="s">
        <v>371</v>
      </c>
      <c r="B126" s="614" t="s">
        <v>668</v>
      </c>
      <c r="C126" s="615"/>
      <c r="D126" s="615"/>
      <c r="E126" s="615"/>
      <c r="F126" s="615"/>
      <c r="G126" s="615"/>
      <c r="H126" s="615"/>
      <c r="I126" s="615"/>
      <c r="J126" s="616"/>
      <c r="K126" s="91">
        <f t="shared" si="25"/>
        <v>110</v>
      </c>
      <c r="L126" s="44">
        <f t="shared" si="40"/>
        <v>36</v>
      </c>
      <c r="M126" s="44">
        <f t="shared" si="40"/>
        <v>9</v>
      </c>
      <c r="N126" s="344">
        <v>36</v>
      </c>
      <c r="O126" s="348">
        <v>9</v>
      </c>
      <c r="P126" s="348"/>
      <c r="Q126" s="348"/>
      <c r="R126" s="348"/>
      <c r="S126" s="348"/>
    </row>
    <row r="127" spans="1:19" s="6" customFormat="1" ht="18.75" customHeight="1">
      <c r="A127" s="338" t="s">
        <v>697</v>
      </c>
      <c r="B127" s="421" t="s">
        <v>335</v>
      </c>
      <c r="C127" s="421"/>
      <c r="D127" s="421"/>
      <c r="E127" s="421"/>
      <c r="F127" s="421"/>
      <c r="G127" s="421"/>
      <c r="H127" s="421"/>
      <c r="I127" s="421"/>
      <c r="J127" s="421"/>
      <c r="K127" s="91">
        <f t="shared" si="25"/>
        <v>111</v>
      </c>
      <c r="L127" s="44">
        <f t="shared" si="40"/>
        <v>20</v>
      </c>
      <c r="M127" s="44">
        <f t="shared" si="40"/>
        <v>17</v>
      </c>
      <c r="N127" s="344"/>
      <c r="O127" s="348"/>
      <c r="P127" s="348">
        <v>20</v>
      </c>
      <c r="Q127" s="348">
        <v>17</v>
      </c>
      <c r="R127" s="348"/>
      <c r="S127" s="348"/>
    </row>
    <row r="128" spans="1:19" s="6" customFormat="1" ht="18.75" customHeight="1">
      <c r="A128" s="345" t="s">
        <v>367</v>
      </c>
      <c r="B128" s="614" t="s">
        <v>368</v>
      </c>
      <c r="C128" s="615"/>
      <c r="D128" s="615"/>
      <c r="E128" s="615"/>
      <c r="F128" s="615"/>
      <c r="G128" s="615"/>
      <c r="H128" s="615"/>
      <c r="I128" s="615"/>
      <c r="J128" s="616"/>
      <c r="K128" s="91">
        <f t="shared" si="25"/>
        <v>112</v>
      </c>
      <c r="L128" s="44">
        <f t="shared" si="40"/>
        <v>32</v>
      </c>
      <c r="M128" s="44">
        <f t="shared" si="40"/>
        <v>11</v>
      </c>
      <c r="N128" s="344">
        <v>32</v>
      </c>
      <c r="O128" s="348">
        <v>11</v>
      </c>
      <c r="P128" s="348"/>
      <c r="Q128" s="348"/>
      <c r="R128" s="348"/>
      <c r="S128" s="348"/>
    </row>
    <row r="129" spans="1:19" s="6" customFormat="1" ht="18.75" customHeight="1">
      <c r="A129" s="338" t="s">
        <v>378</v>
      </c>
      <c r="B129" s="638" t="s">
        <v>379</v>
      </c>
      <c r="C129" s="639"/>
      <c r="D129" s="639"/>
      <c r="E129" s="639"/>
      <c r="F129" s="639"/>
      <c r="G129" s="639"/>
      <c r="H129" s="639"/>
      <c r="I129" s="639"/>
      <c r="J129" s="640"/>
      <c r="K129" s="91">
        <f t="shared" si="25"/>
        <v>113</v>
      </c>
      <c r="L129" s="44">
        <f t="shared" si="40"/>
        <v>55</v>
      </c>
      <c r="M129" s="44">
        <f t="shared" si="40"/>
        <v>52</v>
      </c>
      <c r="N129" s="344"/>
      <c r="O129" s="348"/>
      <c r="P129" s="348">
        <v>55</v>
      </c>
      <c r="Q129" s="348">
        <v>52</v>
      </c>
      <c r="R129" s="348"/>
      <c r="S129" s="348"/>
    </row>
    <row r="130" spans="1:19" s="6" customFormat="1" ht="18.75" customHeight="1">
      <c r="A130" s="345" t="s">
        <v>363</v>
      </c>
      <c r="B130" s="614" t="s">
        <v>364</v>
      </c>
      <c r="C130" s="615"/>
      <c r="D130" s="615"/>
      <c r="E130" s="615"/>
      <c r="F130" s="615"/>
      <c r="G130" s="615"/>
      <c r="H130" s="615"/>
      <c r="I130" s="615"/>
      <c r="J130" s="616"/>
      <c r="K130" s="91">
        <f t="shared" si="25"/>
        <v>114</v>
      </c>
      <c r="L130" s="44">
        <f t="shared" si="40"/>
        <v>37</v>
      </c>
      <c r="M130" s="44">
        <f t="shared" si="40"/>
        <v>4</v>
      </c>
      <c r="N130" s="344">
        <v>37</v>
      </c>
      <c r="O130" s="348">
        <v>4</v>
      </c>
      <c r="P130" s="348"/>
      <c r="Q130" s="348"/>
      <c r="R130" s="348"/>
      <c r="S130" s="348"/>
    </row>
    <row r="131" spans="1:19" s="6" customFormat="1" ht="18.75" customHeight="1">
      <c r="A131" s="301" t="s">
        <v>351</v>
      </c>
      <c r="B131" s="647" t="s">
        <v>376</v>
      </c>
      <c r="C131" s="648"/>
      <c r="D131" s="648"/>
      <c r="E131" s="648"/>
      <c r="F131" s="648"/>
      <c r="G131" s="648"/>
      <c r="H131" s="648"/>
      <c r="I131" s="648"/>
      <c r="J131" s="649"/>
      <c r="K131" s="91">
        <f t="shared" si="25"/>
        <v>115</v>
      </c>
      <c r="L131" s="44">
        <f t="shared" si="40"/>
        <v>212</v>
      </c>
      <c r="M131" s="44">
        <f t="shared" si="40"/>
        <v>1</v>
      </c>
      <c r="N131" s="344"/>
      <c r="O131" s="348"/>
      <c r="P131" s="348">
        <v>212</v>
      </c>
      <c r="Q131" s="348">
        <v>1</v>
      </c>
      <c r="R131" s="348"/>
      <c r="S131" s="348"/>
    </row>
    <row r="132" spans="1:19" s="6" customFormat="1" ht="18.75" customHeight="1">
      <c r="A132" s="345" t="s">
        <v>353</v>
      </c>
      <c r="B132" s="614" t="s">
        <v>354</v>
      </c>
      <c r="C132" s="615"/>
      <c r="D132" s="615"/>
      <c r="E132" s="615"/>
      <c r="F132" s="615"/>
      <c r="G132" s="615"/>
      <c r="H132" s="615"/>
      <c r="I132" s="615"/>
      <c r="J132" s="616"/>
      <c r="K132" s="91">
        <f t="shared" si="25"/>
        <v>116</v>
      </c>
      <c r="L132" s="44">
        <f t="shared" si="40"/>
        <v>102</v>
      </c>
      <c r="M132" s="44">
        <f t="shared" si="40"/>
        <v>0</v>
      </c>
      <c r="N132" s="344"/>
      <c r="O132" s="348"/>
      <c r="P132" s="348">
        <v>102</v>
      </c>
      <c r="Q132" s="348">
        <v>0</v>
      </c>
      <c r="R132" s="348"/>
      <c r="S132" s="348"/>
    </row>
    <row r="133" spans="1:19" s="6" customFormat="1" ht="23.25" customHeight="1">
      <c r="A133" s="345" t="s">
        <v>369</v>
      </c>
      <c r="B133" s="614" t="s">
        <v>370</v>
      </c>
      <c r="C133" s="615"/>
      <c r="D133" s="615"/>
      <c r="E133" s="615"/>
      <c r="F133" s="615"/>
      <c r="G133" s="615"/>
      <c r="H133" s="615"/>
      <c r="I133" s="615"/>
      <c r="J133" s="616"/>
      <c r="K133" s="91">
        <f t="shared" si="25"/>
        <v>117</v>
      </c>
      <c r="L133" s="44">
        <f t="shared" si="40"/>
        <v>19</v>
      </c>
      <c r="M133" s="44">
        <f t="shared" si="40"/>
        <v>0</v>
      </c>
      <c r="N133" s="344">
        <v>19</v>
      </c>
      <c r="O133" s="348">
        <v>0</v>
      </c>
      <c r="P133" s="348"/>
      <c r="Q133" s="348"/>
      <c r="R133" s="348"/>
      <c r="S133" s="348"/>
    </row>
    <row r="134" spans="1:19" s="6" customFormat="1" ht="18.75" customHeight="1">
      <c r="A134" s="345" t="s">
        <v>352</v>
      </c>
      <c r="B134" s="614" t="s">
        <v>374</v>
      </c>
      <c r="C134" s="615"/>
      <c r="D134" s="615"/>
      <c r="E134" s="615"/>
      <c r="F134" s="615"/>
      <c r="G134" s="615"/>
      <c r="H134" s="615"/>
      <c r="I134" s="615"/>
      <c r="J134" s="616"/>
      <c r="K134" s="91">
        <f t="shared" si="25"/>
        <v>118</v>
      </c>
      <c r="L134" s="44">
        <f t="shared" si="40"/>
        <v>102</v>
      </c>
      <c r="M134" s="44">
        <f t="shared" si="40"/>
        <v>76</v>
      </c>
      <c r="N134" s="344"/>
      <c r="O134" s="348"/>
      <c r="P134" s="348">
        <v>102</v>
      </c>
      <c r="Q134" s="348">
        <v>76</v>
      </c>
      <c r="R134" s="348"/>
      <c r="S134" s="348"/>
    </row>
    <row r="135" spans="1:19" s="6" customFormat="1" ht="18.75" customHeight="1">
      <c r="A135" s="345" t="s">
        <v>373</v>
      </c>
      <c r="B135" s="614" t="s">
        <v>605</v>
      </c>
      <c r="C135" s="615"/>
      <c r="D135" s="615"/>
      <c r="E135" s="615"/>
      <c r="F135" s="615"/>
      <c r="G135" s="615"/>
      <c r="H135" s="615"/>
      <c r="I135" s="615"/>
      <c r="J135" s="616"/>
      <c r="K135" s="91">
        <f t="shared" si="25"/>
        <v>119</v>
      </c>
      <c r="L135" s="44">
        <f t="shared" ref="L135:M139" si="43">+N135+P135+R135</f>
        <v>31</v>
      </c>
      <c r="M135" s="44">
        <f t="shared" si="43"/>
        <v>22</v>
      </c>
      <c r="N135" s="344">
        <v>31</v>
      </c>
      <c r="O135" s="348">
        <v>22</v>
      </c>
      <c r="P135" s="348"/>
      <c r="Q135" s="348"/>
      <c r="R135" s="348"/>
      <c r="S135" s="348"/>
    </row>
    <row r="136" spans="1:19" s="6" customFormat="1" ht="18.75" customHeight="1">
      <c r="A136" s="297" t="s">
        <v>349</v>
      </c>
      <c r="B136" s="647" t="s">
        <v>350</v>
      </c>
      <c r="C136" s="648"/>
      <c r="D136" s="648"/>
      <c r="E136" s="648"/>
      <c r="F136" s="648"/>
      <c r="G136" s="648"/>
      <c r="H136" s="648"/>
      <c r="I136" s="648"/>
      <c r="J136" s="649"/>
      <c r="K136" s="91">
        <f t="shared" si="25"/>
        <v>120</v>
      </c>
      <c r="L136" s="44">
        <f t="shared" si="43"/>
        <v>190</v>
      </c>
      <c r="M136" s="44">
        <f t="shared" si="43"/>
        <v>58</v>
      </c>
      <c r="N136" s="344"/>
      <c r="O136" s="348"/>
      <c r="P136" s="348">
        <v>190</v>
      </c>
      <c r="Q136" s="348">
        <v>58</v>
      </c>
      <c r="R136" s="348"/>
      <c r="S136" s="348"/>
    </row>
    <row r="137" spans="1:19" s="6" customFormat="1" ht="18.75" customHeight="1">
      <c r="A137" s="217" t="s">
        <v>698</v>
      </c>
      <c r="B137" s="629" t="s">
        <v>56</v>
      </c>
      <c r="C137" s="630"/>
      <c r="D137" s="630"/>
      <c r="E137" s="630"/>
      <c r="F137" s="630"/>
      <c r="G137" s="630"/>
      <c r="H137" s="630"/>
      <c r="I137" s="630"/>
      <c r="J137" s="631"/>
      <c r="K137" s="91">
        <f t="shared" si="25"/>
        <v>121</v>
      </c>
      <c r="L137" s="44">
        <f t="shared" si="43"/>
        <v>166</v>
      </c>
      <c r="M137" s="44">
        <f t="shared" si="43"/>
        <v>69</v>
      </c>
      <c r="N137" s="344"/>
      <c r="O137" s="348"/>
      <c r="P137" s="348">
        <v>166</v>
      </c>
      <c r="Q137" s="348">
        <v>69</v>
      </c>
      <c r="R137" s="348"/>
      <c r="S137" s="348"/>
    </row>
    <row r="138" spans="1:19" s="6" customFormat="1" ht="24" customHeight="1">
      <c r="A138" s="338" t="s">
        <v>699</v>
      </c>
      <c r="B138" s="421" t="s">
        <v>669</v>
      </c>
      <c r="C138" s="421"/>
      <c r="D138" s="421"/>
      <c r="E138" s="421"/>
      <c r="F138" s="421"/>
      <c r="G138" s="421"/>
      <c r="H138" s="421"/>
      <c r="I138" s="421"/>
      <c r="J138" s="421"/>
      <c r="K138" s="91">
        <f t="shared" si="25"/>
        <v>122</v>
      </c>
      <c r="L138" s="44">
        <f t="shared" si="43"/>
        <v>20</v>
      </c>
      <c r="M138" s="44">
        <f t="shared" si="43"/>
        <v>4</v>
      </c>
      <c r="N138" s="344"/>
      <c r="O138" s="348"/>
      <c r="P138" s="348">
        <v>20</v>
      </c>
      <c r="Q138" s="348">
        <v>4</v>
      </c>
      <c r="R138" s="348"/>
      <c r="S138" s="348"/>
    </row>
    <row r="139" spans="1:19" s="6" customFormat="1" ht="18.75" customHeight="1">
      <c r="A139" s="345"/>
      <c r="B139" s="620" t="s">
        <v>670</v>
      </c>
      <c r="C139" s="621"/>
      <c r="D139" s="621"/>
      <c r="E139" s="621"/>
      <c r="F139" s="621"/>
      <c r="G139" s="621"/>
      <c r="H139" s="621"/>
      <c r="I139" s="621"/>
      <c r="J139" s="622"/>
      <c r="K139" s="91">
        <f t="shared" si="25"/>
        <v>123</v>
      </c>
      <c r="L139" s="44">
        <f t="shared" si="43"/>
        <v>26</v>
      </c>
      <c r="M139" s="44">
        <f t="shared" si="43"/>
        <v>11</v>
      </c>
      <c r="N139" s="344"/>
      <c r="O139" s="348"/>
      <c r="P139" s="348"/>
      <c r="Q139" s="348"/>
      <c r="R139" s="348">
        <v>26</v>
      </c>
      <c r="S139" s="348">
        <v>11</v>
      </c>
    </row>
    <row r="140" spans="1:19" s="6" customFormat="1" ht="18.75" customHeight="1">
      <c r="A140" s="458" t="s">
        <v>724</v>
      </c>
      <c r="B140" s="534"/>
      <c r="C140" s="534"/>
      <c r="D140" s="534"/>
      <c r="E140" s="534"/>
      <c r="F140" s="534"/>
      <c r="G140" s="534"/>
      <c r="H140" s="534"/>
      <c r="I140" s="534"/>
      <c r="J140" s="459"/>
      <c r="K140" s="296">
        <f t="shared" si="25"/>
        <v>124</v>
      </c>
      <c r="L140" s="277">
        <f t="shared" ref="L140:S140" si="44">SUM(L141:L146)</f>
        <v>176</v>
      </c>
      <c r="M140" s="277">
        <f t="shared" si="44"/>
        <v>55</v>
      </c>
      <c r="N140" s="277">
        <f t="shared" si="44"/>
        <v>40</v>
      </c>
      <c r="O140" s="277">
        <f t="shared" si="44"/>
        <v>18</v>
      </c>
      <c r="P140" s="277">
        <f t="shared" si="44"/>
        <v>136</v>
      </c>
      <c r="Q140" s="277">
        <f t="shared" si="44"/>
        <v>37</v>
      </c>
      <c r="R140" s="277">
        <f t="shared" si="44"/>
        <v>0</v>
      </c>
      <c r="S140" s="277">
        <f t="shared" si="44"/>
        <v>0</v>
      </c>
    </row>
    <row r="141" spans="1:19" s="6" customFormat="1" ht="18.75" customHeight="1">
      <c r="A141" s="364" t="s">
        <v>331</v>
      </c>
      <c r="B141" s="614" t="s">
        <v>671</v>
      </c>
      <c r="C141" s="615"/>
      <c r="D141" s="615"/>
      <c r="E141" s="615"/>
      <c r="F141" s="615"/>
      <c r="G141" s="615"/>
      <c r="H141" s="615"/>
      <c r="I141" s="615"/>
      <c r="J141" s="616"/>
      <c r="K141" s="91">
        <f>+K140+1</f>
        <v>125</v>
      </c>
      <c r="L141" s="44">
        <f t="shared" ref="L141:M146" si="45">+N141+P141+R141</f>
        <v>46</v>
      </c>
      <c r="M141" s="44">
        <f t="shared" si="45"/>
        <v>6</v>
      </c>
      <c r="N141" s="91"/>
      <c r="O141" s="91"/>
      <c r="P141" s="91">
        <v>46</v>
      </c>
      <c r="Q141" s="91">
        <v>6</v>
      </c>
      <c r="R141" s="91"/>
      <c r="S141" s="91"/>
    </row>
    <row r="142" spans="1:19" s="6" customFormat="1" ht="18.75" customHeight="1">
      <c r="A142" s="359" t="s">
        <v>643</v>
      </c>
      <c r="B142" s="614" t="s">
        <v>672</v>
      </c>
      <c r="C142" s="615"/>
      <c r="D142" s="615"/>
      <c r="E142" s="615"/>
      <c r="F142" s="615"/>
      <c r="G142" s="615"/>
      <c r="H142" s="615"/>
      <c r="I142" s="615"/>
      <c r="J142" s="616"/>
      <c r="K142" s="91">
        <f t="shared" si="25"/>
        <v>126</v>
      </c>
      <c r="L142" s="44">
        <f t="shared" si="45"/>
        <v>27</v>
      </c>
      <c r="M142" s="44">
        <f t="shared" si="45"/>
        <v>15</v>
      </c>
      <c r="N142" s="344">
        <v>27</v>
      </c>
      <c r="O142" s="348">
        <v>15</v>
      </c>
      <c r="P142" s="348"/>
      <c r="Q142" s="348"/>
      <c r="R142" s="348"/>
      <c r="S142" s="348"/>
    </row>
    <row r="143" spans="1:19" s="6" customFormat="1" ht="25.5" customHeight="1">
      <c r="A143" s="340" t="s">
        <v>642</v>
      </c>
      <c r="B143" s="432" t="s">
        <v>438</v>
      </c>
      <c r="C143" s="432"/>
      <c r="D143" s="432"/>
      <c r="E143" s="432"/>
      <c r="F143" s="432"/>
      <c r="G143" s="432"/>
      <c r="H143" s="432"/>
      <c r="I143" s="432"/>
      <c r="J143" s="432"/>
      <c r="K143" s="91">
        <f t="shared" si="25"/>
        <v>127</v>
      </c>
      <c r="L143" s="44">
        <f t="shared" ref="L143:L144" si="46">+N143+P143+R143</f>
        <v>22</v>
      </c>
      <c r="M143" s="44">
        <f t="shared" ref="M143:M144" si="47">+O143+Q143+S143</f>
        <v>18</v>
      </c>
      <c r="N143" s="344"/>
      <c r="O143" s="348"/>
      <c r="P143" s="348">
        <v>22</v>
      </c>
      <c r="Q143" s="348">
        <v>18</v>
      </c>
      <c r="R143" s="348"/>
      <c r="S143" s="348"/>
    </row>
    <row r="144" spans="1:19" s="6" customFormat="1" ht="18.75" customHeight="1">
      <c r="A144" s="299" t="s">
        <v>359</v>
      </c>
      <c r="B144" s="614" t="s">
        <v>673</v>
      </c>
      <c r="C144" s="615"/>
      <c r="D144" s="615"/>
      <c r="E144" s="615"/>
      <c r="F144" s="615"/>
      <c r="G144" s="615"/>
      <c r="H144" s="615"/>
      <c r="I144" s="615"/>
      <c r="J144" s="616"/>
      <c r="K144" s="91">
        <f t="shared" ref="K144" si="48">+K143+1</f>
        <v>128</v>
      </c>
      <c r="L144" s="44">
        <f t="shared" si="46"/>
        <v>13</v>
      </c>
      <c r="M144" s="44">
        <f t="shared" si="47"/>
        <v>3</v>
      </c>
      <c r="N144" s="344">
        <v>13</v>
      </c>
      <c r="O144" s="348">
        <v>3</v>
      </c>
      <c r="P144" s="42"/>
      <c r="Q144" s="348"/>
      <c r="R144" s="348"/>
      <c r="S144" s="348"/>
    </row>
    <row r="145" spans="1:19" s="6" customFormat="1" ht="24.75" customHeight="1">
      <c r="A145" s="338" t="s">
        <v>700</v>
      </c>
      <c r="B145" s="421" t="s">
        <v>674</v>
      </c>
      <c r="C145" s="421"/>
      <c r="D145" s="421"/>
      <c r="E145" s="421"/>
      <c r="F145" s="421"/>
      <c r="G145" s="421"/>
      <c r="H145" s="421"/>
      <c r="I145" s="421"/>
      <c r="J145" s="421"/>
      <c r="K145" s="91">
        <f t="shared" ref="K145:K207" si="49">+K144+1</f>
        <v>129</v>
      </c>
      <c r="L145" s="44">
        <f t="shared" si="45"/>
        <v>35</v>
      </c>
      <c r="M145" s="44">
        <f t="shared" si="45"/>
        <v>13</v>
      </c>
      <c r="N145" s="344"/>
      <c r="O145" s="348"/>
      <c r="P145" s="348">
        <v>35</v>
      </c>
      <c r="Q145" s="348">
        <v>13</v>
      </c>
      <c r="R145" s="348"/>
      <c r="S145" s="348"/>
    </row>
    <row r="146" spans="1:19" s="6" customFormat="1" ht="27.75" customHeight="1">
      <c r="A146" s="338" t="s">
        <v>701</v>
      </c>
      <c r="B146" s="421" t="s">
        <v>675</v>
      </c>
      <c r="C146" s="421"/>
      <c r="D146" s="421"/>
      <c r="E146" s="421"/>
      <c r="F146" s="421"/>
      <c r="G146" s="421"/>
      <c r="H146" s="421"/>
      <c r="I146" s="421"/>
      <c r="J146" s="421"/>
      <c r="K146" s="91">
        <f t="shared" si="49"/>
        <v>130</v>
      </c>
      <c r="L146" s="44">
        <f t="shared" si="45"/>
        <v>33</v>
      </c>
      <c r="M146" s="44">
        <f t="shared" si="45"/>
        <v>0</v>
      </c>
      <c r="N146" s="91"/>
      <c r="O146" s="91"/>
      <c r="P146" s="91">
        <v>33</v>
      </c>
      <c r="Q146" s="91">
        <v>0</v>
      </c>
      <c r="R146" s="91"/>
      <c r="S146" s="91"/>
    </row>
    <row r="147" spans="1:19" s="6" customFormat="1" ht="18.75" customHeight="1">
      <c r="A147" s="458" t="s">
        <v>723</v>
      </c>
      <c r="B147" s="534"/>
      <c r="C147" s="534"/>
      <c r="D147" s="534"/>
      <c r="E147" s="534"/>
      <c r="F147" s="534"/>
      <c r="G147" s="534"/>
      <c r="H147" s="534"/>
      <c r="I147" s="534"/>
      <c r="J147" s="459"/>
      <c r="K147" s="296">
        <f t="shared" si="49"/>
        <v>131</v>
      </c>
      <c r="L147" s="277">
        <f t="shared" ref="L147:S147" si="50">SUM(L148:L166)</f>
        <v>1494</v>
      </c>
      <c r="M147" s="277">
        <f t="shared" si="50"/>
        <v>270</v>
      </c>
      <c r="N147" s="277">
        <f t="shared" si="50"/>
        <v>151</v>
      </c>
      <c r="O147" s="277">
        <f t="shared" si="50"/>
        <v>52</v>
      </c>
      <c r="P147" s="277">
        <f t="shared" si="50"/>
        <v>1283</v>
      </c>
      <c r="Q147" s="277">
        <f t="shared" si="50"/>
        <v>209</v>
      </c>
      <c r="R147" s="277">
        <f t="shared" si="50"/>
        <v>60</v>
      </c>
      <c r="S147" s="277">
        <f t="shared" si="50"/>
        <v>9</v>
      </c>
    </row>
    <row r="148" spans="1:19" s="6" customFormat="1" ht="18.75" customHeight="1">
      <c r="A148" s="340" t="s">
        <v>633</v>
      </c>
      <c r="B148" s="432" t="s">
        <v>441</v>
      </c>
      <c r="C148" s="432"/>
      <c r="D148" s="432"/>
      <c r="E148" s="432"/>
      <c r="F148" s="432"/>
      <c r="G148" s="432"/>
      <c r="H148" s="432"/>
      <c r="I148" s="432"/>
      <c r="J148" s="432"/>
      <c r="K148" s="91">
        <f t="shared" si="49"/>
        <v>132</v>
      </c>
      <c r="L148" s="44">
        <f t="shared" ref="L148:M164" si="51">+N148+P148+R148</f>
        <v>26</v>
      </c>
      <c r="M148" s="44">
        <f t="shared" si="51"/>
        <v>9</v>
      </c>
      <c r="N148" s="344">
        <v>26</v>
      </c>
      <c r="O148" s="348">
        <v>9</v>
      </c>
      <c r="P148" s="348"/>
      <c r="Q148" s="348"/>
      <c r="R148" s="348"/>
      <c r="S148" s="348"/>
    </row>
    <row r="149" spans="1:19" s="6" customFormat="1" ht="18.75" customHeight="1">
      <c r="A149" s="359" t="s">
        <v>702</v>
      </c>
      <c r="B149" s="614" t="s">
        <v>676</v>
      </c>
      <c r="C149" s="615"/>
      <c r="D149" s="615"/>
      <c r="E149" s="615"/>
      <c r="F149" s="615"/>
      <c r="G149" s="615"/>
      <c r="H149" s="615"/>
      <c r="I149" s="615"/>
      <c r="J149" s="616"/>
      <c r="K149" s="91">
        <f t="shared" si="49"/>
        <v>133</v>
      </c>
      <c r="L149" s="44">
        <f t="shared" si="51"/>
        <v>6</v>
      </c>
      <c r="M149" s="44">
        <f t="shared" si="51"/>
        <v>3</v>
      </c>
      <c r="N149" s="344">
        <v>6</v>
      </c>
      <c r="O149" s="348">
        <v>3</v>
      </c>
      <c r="P149" s="348"/>
      <c r="Q149" s="348"/>
      <c r="R149" s="348"/>
      <c r="S149" s="348"/>
    </row>
    <row r="150" spans="1:19" s="6" customFormat="1" ht="18.75" customHeight="1">
      <c r="A150" s="340" t="s">
        <v>634</v>
      </c>
      <c r="B150" s="432" t="s">
        <v>445</v>
      </c>
      <c r="C150" s="432"/>
      <c r="D150" s="432"/>
      <c r="E150" s="432"/>
      <c r="F150" s="432"/>
      <c r="G150" s="432"/>
      <c r="H150" s="432"/>
      <c r="I150" s="432"/>
      <c r="J150" s="432"/>
      <c r="K150" s="91">
        <f t="shared" si="49"/>
        <v>134</v>
      </c>
      <c r="L150" s="44">
        <f t="shared" ref="L150:L151" si="52">+N150+P150+R150</f>
        <v>13</v>
      </c>
      <c r="M150" s="44">
        <f t="shared" ref="M150:M151" si="53">+O150+Q150+S150</f>
        <v>8</v>
      </c>
      <c r="N150" s="344">
        <v>13</v>
      </c>
      <c r="O150" s="348">
        <v>8</v>
      </c>
      <c r="P150" s="348"/>
      <c r="Q150" s="348"/>
      <c r="R150" s="348"/>
      <c r="S150" s="348"/>
    </row>
    <row r="151" spans="1:19" s="6" customFormat="1" ht="18.75" customHeight="1">
      <c r="A151" s="354" t="s">
        <v>609</v>
      </c>
      <c r="B151" s="644" t="s">
        <v>608</v>
      </c>
      <c r="C151" s="645"/>
      <c r="D151" s="645"/>
      <c r="E151" s="645"/>
      <c r="F151" s="645"/>
      <c r="G151" s="645"/>
      <c r="H151" s="645"/>
      <c r="I151" s="645"/>
      <c r="J151" s="646"/>
      <c r="K151" s="91">
        <f t="shared" si="49"/>
        <v>135</v>
      </c>
      <c r="L151" s="44">
        <f t="shared" si="52"/>
        <v>94</v>
      </c>
      <c r="M151" s="44">
        <f t="shared" si="53"/>
        <v>60</v>
      </c>
      <c r="N151" s="91"/>
      <c r="O151" s="91"/>
      <c r="P151" s="91">
        <v>94</v>
      </c>
      <c r="Q151" s="91">
        <v>60</v>
      </c>
      <c r="R151" s="91"/>
      <c r="S151" s="91"/>
    </row>
    <row r="152" spans="1:19" s="6" customFormat="1" ht="18.75" customHeight="1">
      <c r="A152" s="302" t="s">
        <v>426</v>
      </c>
      <c r="B152" s="632" t="s">
        <v>427</v>
      </c>
      <c r="C152" s="633"/>
      <c r="D152" s="633"/>
      <c r="E152" s="633"/>
      <c r="F152" s="633"/>
      <c r="G152" s="633"/>
      <c r="H152" s="633"/>
      <c r="I152" s="633"/>
      <c r="J152" s="634"/>
      <c r="K152" s="91">
        <f t="shared" si="49"/>
        <v>136</v>
      </c>
      <c r="L152" s="44">
        <f t="shared" si="51"/>
        <v>23</v>
      </c>
      <c r="M152" s="44">
        <f t="shared" si="51"/>
        <v>5</v>
      </c>
      <c r="N152" s="284"/>
      <c r="O152" s="284"/>
      <c r="P152" s="285">
        <v>23</v>
      </c>
      <c r="Q152" s="286">
        <v>5</v>
      </c>
      <c r="R152" s="282"/>
      <c r="S152" s="282"/>
    </row>
    <row r="153" spans="1:19" s="6" customFormat="1" ht="18.75" customHeight="1">
      <c r="A153" s="359" t="s">
        <v>631</v>
      </c>
      <c r="B153" s="614" t="s">
        <v>437</v>
      </c>
      <c r="C153" s="615"/>
      <c r="D153" s="615"/>
      <c r="E153" s="615"/>
      <c r="F153" s="615"/>
      <c r="G153" s="615"/>
      <c r="H153" s="615"/>
      <c r="I153" s="615"/>
      <c r="J153" s="616"/>
      <c r="K153" s="91">
        <f t="shared" si="49"/>
        <v>137</v>
      </c>
      <c r="L153" s="44">
        <f t="shared" si="51"/>
        <v>14</v>
      </c>
      <c r="M153" s="44">
        <f t="shared" si="51"/>
        <v>0</v>
      </c>
      <c r="N153" s="344"/>
      <c r="O153" s="348"/>
      <c r="P153" s="348">
        <v>14</v>
      </c>
      <c r="Q153" s="348">
        <v>0</v>
      </c>
      <c r="R153" s="348"/>
      <c r="S153" s="348"/>
    </row>
    <row r="154" spans="1:19" s="6" customFormat="1" ht="18.75" customHeight="1">
      <c r="A154" s="303" t="s">
        <v>425</v>
      </c>
      <c r="B154" s="632" t="s">
        <v>187</v>
      </c>
      <c r="C154" s="633"/>
      <c r="D154" s="633"/>
      <c r="E154" s="633"/>
      <c r="F154" s="633"/>
      <c r="G154" s="633"/>
      <c r="H154" s="633"/>
      <c r="I154" s="633"/>
      <c r="J154" s="634"/>
      <c r="K154" s="91">
        <f t="shared" si="49"/>
        <v>138</v>
      </c>
      <c r="L154" s="44">
        <f t="shared" si="51"/>
        <v>411</v>
      </c>
      <c r="M154" s="44">
        <f t="shared" si="51"/>
        <v>23</v>
      </c>
      <c r="N154" s="91"/>
      <c r="O154" s="91"/>
      <c r="P154" s="91">
        <v>381</v>
      </c>
      <c r="Q154" s="91">
        <v>21</v>
      </c>
      <c r="R154" s="91">
        <v>30</v>
      </c>
      <c r="S154" s="91">
        <v>2</v>
      </c>
    </row>
    <row r="155" spans="1:19" s="6" customFormat="1" ht="18.75" customHeight="1">
      <c r="A155" s="304" t="s">
        <v>192</v>
      </c>
      <c r="B155" s="421" t="s">
        <v>193</v>
      </c>
      <c r="C155" s="421"/>
      <c r="D155" s="421"/>
      <c r="E155" s="421"/>
      <c r="F155" s="421"/>
      <c r="G155" s="421"/>
      <c r="H155" s="421"/>
      <c r="I155" s="421"/>
      <c r="J155" s="421"/>
      <c r="K155" s="91">
        <f t="shared" si="49"/>
        <v>139</v>
      </c>
      <c r="L155" s="44">
        <f t="shared" si="51"/>
        <v>592</v>
      </c>
      <c r="M155" s="44">
        <f t="shared" si="51"/>
        <v>57</v>
      </c>
      <c r="N155" s="91"/>
      <c r="O155" s="91"/>
      <c r="P155" s="91">
        <v>562</v>
      </c>
      <c r="Q155" s="91">
        <v>50</v>
      </c>
      <c r="R155" s="91">
        <v>30</v>
      </c>
      <c r="S155" s="91">
        <v>7</v>
      </c>
    </row>
    <row r="156" spans="1:19" s="6" customFormat="1" ht="18.75" customHeight="1">
      <c r="A156" s="338" t="s">
        <v>703</v>
      </c>
      <c r="B156" s="421" t="s">
        <v>677</v>
      </c>
      <c r="C156" s="421"/>
      <c r="D156" s="421"/>
      <c r="E156" s="421"/>
      <c r="F156" s="421"/>
      <c r="G156" s="421"/>
      <c r="H156" s="421"/>
      <c r="I156" s="421"/>
      <c r="J156" s="421"/>
      <c r="K156" s="91">
        <f t="shared" si="49"/>
        <v>140</v>
      </c>
      <c r="L156" s="44">
        <f t="shared" si="51"/>
        <v>14</v>
      </c>
      <c r="M156" s="44">
        <f t="shared" si="51"/>
        <v>9</v>
      </c>
      <c r="N156" s="344"/>
      <c r="O156" s="348"/>
      <c r="P156" s="348">
        <v>14</v>
      </c>
      <c r="Q156" s="348">
        <v>9</v>
      </c>
      <c r="R156" s="348"/>
      <c r="S156" s="348"/>
    </row>
    <row r="157" spans="1:19" s="6" customFormat="1" ht="18.75" customHeight="1">
      <c r="A157" s="338" t="s">
        <v>459</v>
      </c>
      <c r="B157" s="421" t="s">
        <v>460</v>
      </c>
      <c r="C157" s="421"/>
      <c r="D157" s="421"/>
      <c r="E157" s="421"/>
      <c r="F157" s="421"/>
      <c r="G157" s="421"/>
      <c r="H157" s="421"/>
      <c r="I157" s="421"/>
      <c r="J157" s="421"/>
      <c r="K157" s="91">
        <f t="shared" si="49"/>
        <v>141</v>
      </c>
      <c r="L157" s="44">
        <f t="shared" ref="L157:L158" si="54">+N157+P157+R157</f>
        <v>6</v>
      </c>
      <c r="M157" s="44">
        <f t="shared" ref="M157:M158" si="55">+O157+Q157+S157</f>
        <v>1</v>
      </c>
      <c r="N157" s="344"/>
      <c r="O157" s="348"/>
      <c r="P157" s="348">
        <v>6</v>
      </c>
      <c r="Q157" s="348">
        <v>1</v>
      </c>
      <c r="R157" s="348"/>
      <c r="S157" s="348"/>
    </row>
    <row r="158" spans="1:19" s="6" customFormat="1" ht="25.5" customHeight="1">
      <c r="A158" s="338" t="s">
        <v>704</v>
      </c>
      <c r="B158" s="421" t="s">
        <v>333</v>
      </c>
      <c r="C158" s="421"/>
      <c r="D158" s="421"/>
      <c r="E158" s="421"/>
      <c r="F158" s="421"/>
      <c r="G158" s="421"/>
      <c r="H158" s="421"/>
      <c r="I158" s="421"/>
      <c r="J158" s="421"/>
      <c r="K158" s="91">
        <f t="shared" si="49"/>
        <v>142</v>
      </c>
      <c r="L158" s="44">
        <f t="shared" si="54"/>
        <v>75</v>
      </c>
      <c r="M158" s="44">
        <f t="shared" si="55"/>
        <v>6</v>
      </c>
      <c r="N158" s="91"/>
      <c r="O158" s="91"/>
      <c r="P158" s="91">
        <v>75</v>
      </c>
      <c r="Q158" s="91">
        <v>6</v>
      </c>
      <c r="R158" s="91"/>
      <c r="S158" s="91"/>
    </row>
    <row r="159" spans="1:19" s="6" customFormat="1" ht="18.75" customHeight="1">
      <c r="A159" s="338" t="s">
        <v>705</v>
      </c>
      <c r="B159" s="421" t="s">
        <v>340</v>
      </c>
      <c r="C159" s="421"/>
      <c r="D159" s="421"/>
      <c r="E159" s="421"/>
      <c r="F159" s="421"/>
      <c r="G159" s="421"/>
      <c r="H159" s="421"/>
      <c r="I159" s="421"/>
      <c r="J159" s="421"/>
      <c r="K159" s="91">
        <f t="shared" si="49"/>
        <v>143</v>
      </c>
      <c r="L159" s="44">
        <f t="shared" si="51"/>
        <v>36</v>
      </c>
      <c r="M159" s="44">
        <f t="shared" si="51"/>
        <v>10</v>
      </c>
      <c r="N159" s="91"/>
      <c r="O159" s="91"/>
      <c r="P159" s="91">
        <v>36</v>
      </c>
      <c r="Q159" s="91">
        <v>10</v>
      </c>
      <c r="R159" s="91"/>
      <c r="S159" s="91"/>
    </row>
    <row r="160" spans="1:19" s="6" customFormat="1" ht="18.75" customHeight="1">
      <c r="A160" s="359" t="s">
        <v>467</v>
      </c>
      <c r="B160" s="614" t="s">
        <v>444</v>
      </c>
      <c r="C160" s="615"/>
      <c r="D160" s="615"/>
      <c r="E160" s="615"/>
      <c r="F160" s="615"/>
      <c r="G160" s="615"/>
      <c r="H160" s="615"/>
      <c r="I160" s="615"/>
      <c r="J160" s="616"/>
      <c r="K160" s="91">
        <f t="shared" si="49"/>
        <v>144</v>
      </c>
      <c r="L160" s="44">
        <f t="shared" si="51"/>
        <v>25</v>
      </c>
      <c r="M160" s="44">
        <f t="shared" si="51"/>
        <v>1</v>
      </c>
      <c r="N160" s="344">
        <v>25</v>
      </c>
      <c r="O160" s="348">
        <v>1</v>
      </c>
      <c r="P160" s="348"/>
      <c r="Q160" s="348"/>
      <c r="R160" s="348"/>
      <c r="S160" s="348"/>
    </row>
    <row r="161" spans="1:19" s="6" customFormat="1" ht="28.5" customHeight="1">
      <c r="A161" s="345" t="s">
        <v>461</v>
      </c>
      <c r="B161" s="614" t="s">
        <v>462</v>
      </c>
      <c r="C161" s="615"/>
      <c r="D161" s="615"/>
      <c r="E161" s="615"/>
      <c r="F161" s="615"/>
      <c r="G161" s="615"/>
      <c r="H161" s="615"/>
      <c r="I161" s="615"/>
      <c r="J161" s="616"/>
      <c r="K161" s="91">
        <f t="shared" si="49"/>
        <v>145</v>
      </c>
      <c r="L161" s="44">
        <f t="shared" si="51"/>
        <v>33</v>
      </c>
      <c r="M161" s="44">
        <f t="shared" si="51"/>
        <v>21</v>
      </c>
      <c r="N161" s="344">
        <v>33</v>
      </c>
      <c r="O161" s="348">
        <v>21</v>
      </c>
      <c r="P161" s="348"/>
      <c r="Q161" s="348"/>
      <c r="R161" s="348"/>
      <c r="S161" s="348"/>
    </row>
    <row r="162" spans="1:19" s="6" customFormat="1" ht="28.5" customHeight="1">
      <c r="A162" s="345" t="s">
        <v>465</v>
      </c>
      <c r="B162" s="614" t="s">
        <v>466</v>
      </c>
      <c r="C162" s="615"/>
      <c r="D162" s="615"/>
      <c r="E162" s="615"/>
      <c r="F162" s="615"/>
      <c r="G162" s="615"/>
      <c r="H162" s="615"/>
      <c r="I162" s="615"/>
      <c r="J162" s="616"/>
      <c r="K162" s="91">
        <f t="shared" si="49"/>
        <v>146</v>
      </c>
      <c r="L162" s="44">
        <f t="shared" si="51"/>
        <v>39</v>
      </c>
      <c r="M162" s="44">
        <f t="shared" si="51"/>
        <v>10</v>
      </c>
      <c r="N162" s="344">
        <v>39</v>
      </c>
      <c r="O162" s="348">
        <v>10</v>
      </c>
      <c r="P162" s="348"/>
      <c r="Q162" s="348"/>
      <c r="R162" s="348"/>
      <c r="S162" s="348"/>
    </row>
    <row r="163" spans="1:19" s="6" customFormat="1" ht="18.75" customHeight="1">
      <c r="A163" s="338" t="s">
        <v>706</v>
      </c>
      <c r="B163" s="421" t="s">
        <v>480</v>
      </c>
      <c r="C163" s="421"/>
      <c r="D163" s="421"/>
      <c r="E163" s="421"/>
      <c r="F163" s="421"/>
      <c r="G163" s="421"/>
      <c r="H163" s="421"/>
      <c r="I163" s="421"/>
      <c r="J163" s="421"/>
      <c r="K163" s="91">
        <f t="shared" si="49"/>
        <v>147</v>
      </c>
      <c r="L163" s="44">
        <f t="shared" si="51"/>
        <v>23</v>
      </c>
      <c r="M163" s="44">
        <f t="shared" si="51"/>
        <v>13</v>
      </c>
      <c r="N163" s="344"/>
      <c r="O163" s="348"/>
      <c r="P163" s="348">
        <v>23</v>
      </c>
      <c r="Q163" s="348">
        <v>13</v>
      </c>
      <c r="R163" s="348"/>
      <c r="S163" s="348"/>
    </row>
    <row r="164" spans="1:19" s="6" customFormat="1" ht="18.75" customHeight="1">
      <c r="A164" s="338" t="s">
        <v>707</v>
      </c>
      <c r="B164" s="421" t="s">
        <v>436</v>
      </c>
      <c r="C164" s="421"/>
      <c r="D164" s="421"/>
      <c r="E164" s="421"/>
      <c r="F164" s="421"/>
      <c r="G164" s="421"/>
      <c r="H164" s="421"/>
      <c r="I164" s="421"/>
      <c r="J164" s="421"/>
      <c r="K164" s="91">
        <f t="shared" si="49"/>
        <v>148</v>
      </c>
      <c r="L164" s="44">
        <f t="shared" si="51"/>
        <v>44</v>
      </c>
      <c r="M164" s="44">
        <f t="shared" si="51"/>
        <v>30</v>
      </c>
      <c r="N164" s="91"/>
      <c r="O164" s="91"/>
      <c r="P164" s="91">
        <v>44</v>
      </c>
      <c r="Q164" s="91">
        <v>30</v>
      </c>
      <c r="R164" s="91"/>
      <c r="S164" s="91"/>
    </row>
    <row r="165" spans="1:19" s="6" customFormat="1" ht="27" customHeight="1">
      <c r="A165" s="334" t="s">
        <v>310</v>
      </c>
      <c r="B165" s="421" t="s">
        <v>311</v>
      </c>
      <c r="C165" s="421"/>
      <c r="D165" s="421"/>
      <c r="E165" s="421"/>
      <c r="F165" s="421"/>
      <c r="G165" s="421"/>
      <c r="H165" s="421"/>
      <c r="I165" s="421"/>
      <c r="J165" s="421"/>
      <c r="K165" s="91">
        <f>+K164+1</f>
        <v>149</v>
      </c>
      <c r="L165" s="44">
        <f t="shared" ref="L165" si="56">+N165+P165+R165</f>
        <v>11</v>
      </c>
      <c r="M165" s="44">
        <f t="shared" ref="M165" si="57">+O165+Q165+S165</f>
        <v>4</v>
      </c>
      <c r="N165" s="344"/>
      <c r="O165" s="348"/>
      <c r="P165" s="348">
        <v>11</v>
      </c>
      <c r="Q165" s="348">
        <v>4</v>
      </c>
      <c r="R165" s="348"/>
      <c r="S165" s="348"/>
    </row>
    <row r="166" spans="1:19" s="6" customFormat="1" ht="27" customHeight="1">
      <c r="A166" s="345" t="s">
        <v>463</v>
      </c>
      <c r="B166" s="614" t="s">
        <v>464</v>
      </c>
      <c r="C166" s="615"/>
      <c r="D166" s="615"/>
      <c r="E166" s="615"/>
      <c r="F166" s="615"/>
      <c r="G166" s="615"/>
      <c r="H166" s="615"/>
      <c r="I166" s="615"/>
      <c r="J166" s="616"/>
      <c r="K166" s="91">
        <f t="shared" si="49"/>
        <v>150</v>
      </c>
      <c r="L166" s="44">
        <f t="shared" ref="L166:M166" si="58">+N166+P166+R166</f>
        <v>9</v>
      </c>
      <c r="M166" s="44">
        <f t="shared" si="58"/>
        <v>0</v>
      </c>
      <c r="N166" s="91">
        <v>9</v>
      </c>
      <c r="O166" s="91">
        <v>0</v>
      </c>
      <c r="P166" s="91"/>
      <c r="Q166" s="91"/>
      <c r="R166" s="91"/>
      <c r="S166" s="91"/>
    </row>
    <row r="167" spans="1:19" s="6" customFormat="1" ht="18.75" customHeight="1">
      <c r="A167" s="458" t="s">
        <v>722</v>
      </c>
      <c r="B167" s="534"/>
      <c r="C167" s="534"/>
      <c r="D167" s="534"/>
      <c r="E167" s="534"/>
      <c r="F167" s="534"/>
      <c r="G167" s="534"/>
      <c r="H167" s="534"/>
      <c r="I167" s="534"/>
      <c r="J167" s="459"/>
      <c r="K167" s="296">
        <f t="shared" si="49"/>
        <v>151</v>
      </c>
      <c r="L167" s="277">
        <f t="shared" ref="L167:S167" si="59">SUM(L168:L183)</f>
        <v>1269</v>
      </c>
      <c r="M167" s="277">
        <f t="shared" si="59"/>
        <v>640</v>
      </c>
      <c r="N167" s="277">
        <f t="shared" si="59"/>
        <v>148</v>
      </c>
      <c r="O167" s="277">
        <f t="shared" si="59"/>
        <v>48</v>
      </c>
      <c r="P167" s="277">
        <f t="shared" si="59"/>
        <v>1121</v>
      </c>
      <c r="Q167" s="277">
        <f t="shared" si="59"/>
        <v>592</v>
      </c>
      <c r="R167" s="277">
        <f t="shared" si="59"/>
        <v>0</v>
      </c>
      <c r="S167" s="277">
        <f t="shared" si="59"/>
        <v>0</v>
      </c>
    </row>
    <row r="168" spans="1:19" s="6" customFormat="1" ht="18.75" customHeight="1">
      <c r="A168" s="338" t="s">
        <v>708</v>
      </c>
      <c r="B168" s="614" t="s">
        <v>203</v>
      </c>
      <c r="C168" s="615"/>
      <c r="D168" s="615"/>
      <c r="E168" s="615"/>
      <c r="F168" s="615"/>
      <c r="G168" s="615"/>
      <c r="H168" s="615"/>
      <c r="I168" s="615"/>
      <c r="J168" s="616"/>
      <c r="K168" s="91">
        <f t="shared" si="49"/>
        <v>152</v>
      </c>
      <c r="L168" s="44">
        <f t="shared" ref="L168:M182" si="60">+N168+P168+R168</f>
        <v>35</v>
      </c>
      <c r="M168" s="44">
        <f t="shared" si="60"/>
        <v>16</v>
      </c>
      <c r="N168" s="348">
        <v>35</v>
      </c>
      <c r="O168" s="348">
        <v>16</v>
      </c>
      <c r="P168" s="348"/>
      <c r="Q168" s="348"/>
      <c r="R168" s="348"/>
      <c r="S168" s="348"/>
    </row>
    <row r="169" spans="1:19" s="6" customFormat="1" ht="18.75" customHeight="1">
      <c r="A169" s="345" t="s">
        <v>243</v>
      </c>
      <c r="B169" s="620" t="s">
        <v>309</v>
      </c>
      <c r="C169" s="621"/>
      <c r="D169" s="621"/>
      <c r="E169" s="621"/>
      <c r="F169" s="621"/>
      <c r="G169" s="621"/>
      <c r="H169" s="621"/>
      <c r="I169" s="621"/>
      <c r="J169" s="622"/>
      <c r="K169" s="91">
        <f t="shared" si="49"/>
        <v>153</v>
      </c>
      <c r="L169" s="44">
        <f t="shared" si="60"/>
        <v>56</v>
      </c>
      <c r="M169" s="44">
        <f t="shared" si="60"/>
        <v>35</v>
      </c>
      <c r="N169" s="91"/>
      <c r="O169" s="91"/>
      <c r="P169" s="91">
        <v>56</v>
      </c>
      <c r="Q169" s="91">
        <v>35</v>
      </c>
      <c r="R169" s="91"/>
      <c r="S169" s="91"/>
    </row>
    <row r="170" spans="1:19" s="6" customFormat="1" ht="18.75" customHeight="1">
      <c r="A170" s="365" t="s">
        <v>200</v>
      </c>
      <c r="B170" s="635" t="s">
        <v>201</v>
      </c>
      <c r="C170" s="636"/>
      <c r="D170" s="636"/>
      <c r="E170" s="636"/>
      <c r="F170" s="636"/>
      <c r="G170" s="636"/>
      <c r="H170" s="636"/>
      <c r="I170" s="636"/>
      <c r="J170" s="637"/>
      <c r="K170" s="91">
        <f t="shared" si="49"/>
        <v>154</v>
      </c>
      <c r="L170" s="44">
        <f t="shared" si="60"/>
        <v>11</v>
      </c>
      <c r="M170" s="44">
        <f t="shared" si="60"/>
        <v>8</v>
      </c>
      <c r="N170" s="91">
        <v>11</v>
      </c>
      <c r="O170" s="91">
        <v>8</v>
      </c>
      <c r="P170" s="91"/>
      <c r="Q170" s="91"/>
      <c r="R170" s="91"/>
      <c r="S170" s="91"/>
    </row>
    <row r="171" spans="1:19" s="6" customFormat="1" ht="18.75" customHeight="1">
      <c r="A171" s="298" t="s">
        <v>341</v>
      </c>
      <c r="B171" s="626" t="s">
        <v>678</v>
      </c>
      <c r="C171" s="627"/>
      <c r="D171" s="627"/>
      <c r="E171" s="627"/>
      <c r="F171" s="627"/>
      <c r="G171" s="627"/>
      <c r="H171" s="627"/>
      <c r="I171" s="627"/>
      <c r="J171" s="628"/>
      <c r="K171" s="91">
        <f t="shared" si="49"/>
        <v>155</v>
      </c>
      <c r="L171" s="44">
        <f t="shared" si="60"/>
        <v>13</v>
      </c>
      <c r="M171" s="44">
        <f t="shared" si="60"/>
        <v>10</v>
      </c>
      <c r="N171" s="348"/>
      <c r="O171" s="348"/>
      <c r="P171" s="348">
        <v>13</v>
      </c>
      <c r="Q171" s="348">
        <v>10</v>
      </c>
      <c r="R171" s="348"/>
      <c r="S171" s="348"/>
    </row>
    <row r="172" spans="1:19" s="6" customFormat="1" ht="18.75" customHeight="1">
      <c r="A172" s="299" t="s">
        <v>223</v>
      </c>
      <c r="B172" s="617" t="s">
        <v>261</v>
      </c>
      <c r="C172" s="618"/>
      <c r="D172" s="618"/>
      <c r="E172" s="618"/>
      <c r="F172" s="618"/>
      <c r="G172" s="618"/>
      <c r="H172" s="618"/>
      <c r="I172" s="618"/>
      <c r="J172" s="619"/>
      <c r="K172" s="91">
        <f t="shared" si="49"/>
        <v>156</v>
      </c>
      <c r="L172" s="44">
        <f t="shared" si="60"/>
        <v>112</v>
      </c>
      <c r="M172" s="44">
        <f t="shared" si="60"/>
        <v>43</v>
      </c>
      <c r="N172" s="42"/>
      <c r="O172" s="42"/>
      <c r="P172" s="42">
        <v>112</v>
      </c>
      <c r="Q172" s="42">
        <v>43</v>
      </c>
      <c r="R172" s="42"/>
      <c r="S172" s="42"/>
    </row>
    <row r="173" spans="1:19" s="6" customFormat="1" ht="18.75" customHeight="1">
      <c r="A173" s="345" t="s">
        <v>245</v>
      </c>
      <c r="B173" s="620" t="s">
        <v>246</v>
      </c>
      <c r="C173" s="621"/>
      <c r="D173" s="621"/>
      <c r="E173" s="621"/>
      <c r="F173" s="621"/>
      <c r="G173" s="621"/>
      <c r="H173" s="621"/>
      <c r="I173" s="621"/>
      <c r="J173" s="622"/>
      <c r="K173" s="91">
        <f t="shared" si="49"/>
        <v>157</v>
      </c>
      <c r="L173" s="44">
        <f t="shared" si="60"/>
        <v>185</v>
      </c>
      <c r="M173" s="44">
        <f t="shared" si="60"/>
        <v>65</v>
      </c>
      <c r="N173" s="91"/>
      <c r="O173" s="91"/>
      <c r="P173" s="91">
        <v>185</v>
      </c>
      <c r="Q173" s="91">
        <v>65</v>
      </c>
      <c r="R173" s="91"/>
      <c r="S173" s="91"/>
    </row>
    <row r="174" spans="1:19" s="6" customFormat="1" ht="18.75" customHeight="1">
      <c r="A174" s="298" t="s">
        <v>166</v>
      </c>
      <c r="B174" s="617" t="s">
        <v>171</v>
      </c>
      <c r="C174" s="618"/>
      <c r="D174" s="618"/>
      <c r="E174" s="618"/>
      <c r="F174" s="618"/>
      <c r="G174" s="618"/>
      <c r="H174" s="618"/>
      <c r="I174" s="618"/>
      <c r="J174" s="619"/>
      <c r="K174" s="91">
        <f t="shared" si="49"/>
        <v>158</v>
      </c>
      <c r="L174" s="44">
        <f t="shared" si="60"/>
        <v>94</v>
      </c>
      <c r="M174" s="44">
        <f t="shared" si="60"/>
        <v>24</v>
      </c>
      <c r="N174" s="91">
        <v>94</v>
      </c>
      <c r="O174" s="91">
        <v>24</v>
      </c>
      <c r="P174" s="91"/>
      <c r="Q174" s="91"/>
      <c r="R174" s="91"/>
      <c r="S174" s="91"/>
    </row>
    <row r="175" spans="1:19" s="6" customFormat="1" ht="18.75" customHeight="1">
      <c r="A175" s="298" t="s">
        <v>307</v>
      </c>
      <c r="B175" s="617" t="s">
        <v>308</v>
      </c>
      <c r="C175" s="618"/>
      <c r="D175" s="618"/>
      <c r="E175" s="618"/>
      <c r="F175" s="618"/>
      <c r="G175" s="618"/>
      <c r="H175" s="618"/>
      <c r="I175" s="618"/>
      <c r="J175" s="619"/>
      <c r="K175" s="91">
        <f t="shared" si="49"/>
        <v>159</v>
      </c>
      <c r="L175" s="44">
        <f t="shared" si="60"/>
        <v>54</v>
      </c>
      <c r="M175" s="44">
        <f t="shared" si="60"/>
        <v>5</v>
      </c>
      <c r="N175" s="42"/>
      <c r="O175" s="42"/>
      <c r="P175" s="42">
        <v>54</v>
      </c>
      <c r="Q175" s="42">
        <v>5</v>
      </c>
      <c r="R175" s="42"/>
      <c r="S175" s="42"/>
    </row>
    <row r="176" spans="1:19" s="6" customFormat="1" ht="18.75" customHeight="1">
      <c r="A176" s="305" t="s">
        <v>244</v>
      </c>
      <c r="B176" s="421" t="s">
        <v>242</v>
      </c>
      <c r="C176" s="421"/>
      <c r="D176" s="421"/>
      <c r="E176" s="421"/>
      <c r="F176" s="421"/>
      <c r="G176" s="421"/>
      <c r="H176" s="421"/>
      <c r="I176" s="421"/>
      <c r="J176" s="421"/>
      <c r="K176" s="91">
        <f t="shared" si="49"/>
        <v>160</v>
      </c>
      <c r="L176" s="44">
        <f t="shared" si="60"/>
        <v>68</v>
      </c>
      <c r="M176" s="44">
        <f t="shared" si="60"/>
        <v>39</v>
      </c>
      <c r="N176" s="91"/>
      <c r="O176" s="91"/>
      <c r="P176" s="91">
        <v>68</v>
      </c>
      <c r="Q176" s="91">
        <v>39</v>
      </c>
      <c r="R176" s="91"/>
      <c r="S176" s="91"/>
    </row>
    <row r="177" spans="1:19" s="6" customFormat="1" ht="18.75" customHeight="1">
      <c r="A177" s="345" t="s">
        <v>168</v>
      </c>
      <c r="B177" s="614" t="s">
        <v>306</v>
      </c>
      <c r="C177" s="615"/>
      <c r="D177" s="615"/>
      <c r="E177" s="615"/>
      <c r="F177" s="615"/>
      <c r="G177" s="615"/>
      <c r="H177" s="615"/>
      <c r="I177" s="615"/>
      <c r="J177" s="616"/>
      <c r="K177" s="91">
        <f t="shared" si="49"/>
        <v>161</v>
      </c>
      <c r="L177" s="44">
        <f t="shared" si="60"/>
        <v>50</v>
      </c>
      <c r="M177" s="44">
        <f t="shared" si="60"/>
        <v>20</v>
      </c>
      <c r="N177" s="91"/>
      <c r="O177" s="91"/>
      <c r="P177" s="91">
        <v>50</v>
      </c>
      <c r="Q177" s="91">
        <v>20</v>
      </c>
      <c r="R177" s="91"/>
      <c r="S177" s="91"/>
    </row>
    <row r="178" spans="1:19" s="6" customFormat="1" ht="18.75" customHeight="1">
      <c r="A178" s="259" t="s">
        <v>709</v>
      </c>
      <c r="B178" s="617" t="s">
        <v>614</v>
      </c>
      <c r="C178" s="618"/>
      <c r="D178" s="618"/>
      <c r="E178" s="618"/>
      <c r="F178" s="618"/>
      <c r="G178" s="618"/>
      <c r="H178" s="618"/>
      <c r="I178" s="618"/>
      <c r="J178" s="619"/>
      <c r="K178" s="91">
        <f t="shared" si="49"/>
        <v>162</v>
      </c>
      <c r="L178" s="44">
        <f t="shared" si="60"/>
        <v>31</v>
      </c>
      <c r="M178" s="44">
        <f t="shared" si="60"/>
        <v>16</v>
      </c>
      <c r="N178" s="91"/>
      <c r="O178" s="91"/>
      <c r="P178" s="91">
        <v>31</v>
      </c>
      <c r="Q178" s="91">
        <v>16</v>
      </c>
      <c r="R178" s="91"/>
      <c r="S178" s="91"/>
    </row>
    <row r="179" spans="1:19" s="6" customFormat="1" ht="18.75" customHeight="1">
      <c r="A179" s="338" t="s">
        <v>221</v>
      </c>
      <c r="B179" s="614" t="s">
        <v>222</v>
      </c>
      <c r="C179" s="615"/>
      <c r="D179" s="615"/>
      <c r="E179" s="615"/>
      <c r="F179" s="615"/>
      <c r="G179" s="615"/>
      <c r="H179" s="615"/>
      <c r="I179" s="615"/>
      <c r="J179" s="616"/>
      <c r="K179" s="91">
        <f t="shared" si="49"/>
        <v>163</v>
      </c>
      <c r="L179" s="44">
        <f t="shared" si="60"/>
        <v>283</v>
      </c>
      <c r="M179" s="44">
        <f t="shared" si="60"/>
        <v>212</v>
      </c>
      <c r="N179" s="91"/>
      <c r="O179" s="91"/>
      <c r="P179" s="91">
        <v>283</v>
      </c>
      <c r="Q179" s="91">
        <v>212</v>
      </c>
      <c r="R179" s="91"/>
      <c r="S179" s="91"/>
    </row>
    <row r="180" spans="1:19" s="6" customFormat="1" ht="18.75" customHeight="1">
      <c r="A180" s="304" t="s">
        <v>167</v>
      </c>
      <c r="B180" s="421" t="s">
        <v>218</v>
      </c>
      <c r="C180" s="421"/>
      <c r="D180" s="421"/>
      <c r="E180" s="421"/>
      <c r="F180" s="421"/>
      <c r="G180" s="421"/>
      <c r="H180" s="421"/>
      <c r="I180" s="421"/>
      <c r="J180" s="421"/>
      <c r="K180" s="91">
        <f t="shared" si="49"/>
        <v>164</v>
      </c>
      <c r="L180" s="44">
        <f t="shared" si="60"/>
        <v>184</v>
      </c>
      <c r="M180" s="44">
        <f t="shared" si="60"/>
        <v>134</v>
      </c>
      <c r="N180" s="91"/>
      <c r="O180" s="91"/>
      <c r="P180" s="91">
        <v>184</v>
      </c>
      <c r="Q180" s="91">
        <v>134</v>
      </c>
      <c r="R180" s="91"/>
      <c r="S180" s="91"/>
    </row>
    <row r="181" spans="1:19" s="6" customFormat="1" ht="28.5" customHeight="1">
      <c r="A181" s="299" t="s">
        <v>293</v>
      </c>
      <c r="B181" s="617" t="s">
        <v>294</v>
      </c>
      <c r="C181" s="618"/>
      <c r="D181" s="618"/>
      <c r="E181" s="618"/>
      <c r="F181" s="618"/>
      <c r="G181" s="618"/>
      <c r="H181" s="618"/>
      <c r="I181" s="618"/>
      <c r="J181" s="619"/>
      <c r="K181" s="91">
        <f t="shared" si="49"/>
        <v>165</v>
      </c>
      <c r="L181" s="44">
        <f t="shared" si="60"/>
        <v>60</v>
      </c>
      <c r="M181" s="44">
        <f t="shared" si="60"/>
        <v>0</v>
      </c>
      <c r="N181" s="91"/>
      <c r="O181" s="91"/>
      <c r="P181" s="91">
        <v>60</v>
      </c>
      <c r="Q181" s="91">
        <v>0</v>
      </c>
      <c r="R181" s="91"/>
      <c r="S181" s="91"/>
    </row>
    <row r="182" spans="1:19" s="6" customFormat="1" ht="18.75" customHeight="1">
      <c r="A182" s="338" t="s">
        <v>327</v>
      </c>
      <c r="B182" s="614" t="s">
        <v>679</v>
      </c>
      <c r="C182" s="615"/>
      <c r="D182" s="615"/>
      <c r="E182" s="615"/>
      <c r="F182" s="615"/>
      <c r="G182" s="615"/>
      <c r="H182" s="615"/>
      <c r="I182" s="615"/>
      <c r="J182" s="616"/>
      <c r="K182" s="91">
        <f t="shared" si="49"/>
        <v>166</v>
      </c>
      <c r="L182" s="44">
        <f t="shared" si="60"/>
        <v>25</v>
      </c>
      <c r="M182" s="44">
        <f t="shared" si="60"/>
        <v>13</v>
      </c>
      <c r="N182" s="348"/>
      <c r="O182" s="348"/>
      <c r="P182" s="348">
        <v>25</v>
      </c>
      <c r="Q182" s="348">
        <v>13</v>
      </c>
      <c r="R182" s="348"/>
      <c r="S182" s="348"/>
    </row>
    <row r="183" spans="1:19" s="6" customFormat="1" ht="28.5" customHeight="1">
      <c r="A183" s="338" t="s">
        <v>620</v>
      </c>
      <c r="B183" s="614" t="s">
        <v>398</v>
      </c>
      <c r="C183" s="615"/>
      <c r="D183" s="615"/>
      <c r="E183" s="615"/>
      <c r="F183" s="615"/>
      <c r="G183" s="615"/>
      <c r="H183" s="615"/>
      <c r="I183" s="615"/>
      <c r="J183" s="616"/>
      <c r="K183" s="91">
        <f t="shared" si="49"/>
        <v>167</v>
      </c>
      <c r="L183" s="44">
        <f t="shared" ref="L183:M183" si="61">+N183+P183+R183</f>
        <v>8</v>
      </c>
      <c r="M183" s="44">
        <f t="shared" si="61"/>
        <v>0</v>
      </c>
      <c r="N183" s="348">
        <v>8</v>
      </c>
      <c r="O183" s="348">
        <v>0</v>
      </c>
      <c r="P183" s="348"/>
      <c r="Q183" s="348"/>
      <c r="R183" s="348"/>
      <c r="S183" s="348"/>
    </row>
    <row r="184" spans="1:19" s="6" customFormat="1" ht="18.75" customHeight="1">
      <c r="A184" s="458" t="s">
        <v>721</v>
      </c>
      <c r="B184" s="534"/>
      <c r="C184" s="534"/>
      <c r="D184" s="534"/>
      <c r="E184" s="534"/>
      <c r="F184" s="534"/>
      <c r="G184" s="534"/>
      <c r="H184" s="534"/>
      <c r="I184" s="534"/>
      <c r="J184" s="459"/>
      <c r="K184" s="296">
        <f>+K183+1</f>
        <v>168</v>
      </c>
      <c r="L184" s="277">
        <f t="shared" ref="L184:S184" si="62">SUM(L185:L215)</f>
        <v>5796</v>
      </c>
      <c r="M184" s="277">
        <f t="shared" si="62"/>
        <v>3231</v>
      </c>
      <c r="N184" s="277">
        <f t="shared" si="62"/>
        <v>650</v>
      </c>
      <c r="O184" s="277">
        <f t="shared" si="62"/>
        <v>265</v>
      </c>
      <c r="P184" s="277">
        <f t="shared" si="62"/>
        <v>4846</v>
      </c>
      <c r="Q184" s="277">
        <f t="shared" si="62"/>
        <v>2784</v>
      </c>
      <c r="R184" s="277">
        <f t="shared" si="62"/>
        <v>300</v>
      </c>
      <c r="S184" s="277">
        <f t="shared" si="62"/>
        <v>182</v>
      </c>
    </row>
    <row r="185" spans="1:19" s="6" customFormat="1" ht="18.75" customHeight="1">
      <c r="A185" s="345" t="s">
        <v>163</v>
      </c>
      <c r="B185" s="620" t="s">
        <v>53</v>
      </c>
      <c r="C185" s="621"/>
      <c r="D185" s="621"/>
      <c r="E185" s="621"/>
      <c r="F185" s="621"/>
      <c r="G185" s="621"/>
      <c r="H185" s="621"/>
      <c r="I185" s="621"/>
      <c r="J185" s="622"/>
      <c r="K185" s="91">
        <f t="shared" si="49"/>
        <v>169</v>
      </c>
      <c r="L185" s="44">
        <f t="shared" ref="L185:M199" si="63">+N185+P185+R185</f>
        <v>1170</v>
      </c>
      <c r="M185" s="44">
        <f t="shared" si="63"/>
        <v>96</v>
      </c>
      <c r="N185" s="91"/>
      <c r="O185" s="91"/>
      <c r="P185" s="91">
        <v>1107</v>
      </c>
      <c r="Q185" s="91">
        <v>79</v>
      </c>
      <c r="R185" s="91">
        <v>63</v>
      </c>
      <c r="S185" s="91">
        <v>17</v>
      </c>
    </row>
    <row r="186" spans="1:19" s="6" customFormat="1" ht="18.75" customHeight="1">
      <c r="A186" s="302" t="s">
        <v>276</v>
      </c>
      <c r="B186" s="632" t="s">
        <v>277</v>
      </c>
      <c r="C186" s="633"/>
      <c r="D186" s="633"/>
      <c r="E186" s="633"/>
      <c r="F186" s="633"/>
      <c r="G186" s="633"/>
      <c r="H186" s="633"/>
      <c r="I186" s="633"/>
      <c r="J186" s="634"/>
      <c r="K186" s="91">
        <f t="shared" si="49"/>
        <v>170</v>
      </c>
      <c r="L186" s="44">
        <f t="shared" si="63"/>
        <v>146</v>
      </c>
      <c r="M186" s="44">
        <f t="shared" si="63"/>
        <v>27</v>
      </c>
      <c r="N186" s="91"/>
      <c r="O186" s="91"/>
      <c r="P186" s="91">
        <v>146</v>
      </c>
      <c r="Q186" s="91">
        <v>27</v>
      </c>
      <c r="R186" s="91"/>
      <c r="S186" s="91"/>
    </row>
    <row r="187" spans="1:19" s="6" customFormat="1" ht="18.75" customHeight="1">
      <c r="A187" s="360" t="s">
        <v>198</v>
      </c>
      <c r="B187" s="641" t="s">
        <v>199</v>
      </c>
      <c r="C187" s="642"/>
      <c r="D187" s="642"/>
      <c r="E187" s="642"/>
      <c r="F187" s="642"/>
      <c r="G187" s="642"/>
      <c r="H187" s="642"/>
      <c r="I187" s="642"/>
      <c r="J187" s="643"/>
      <c r="K187" s="91">
        <f t="shared" si="49"/>
        <v>171</v>
      </c>
      <c r="L187" s="44">
        <f t="shared" si="63"/>
        <v>137</v>
      </c>
      <c r="M187" s="44">
        <f t="shared" si="63"/>
        <v>75</v>
      </c>
      <c r="N187" s="91">
        <v>137</v>
      </c>
      <c r="O187" s="91">
        <v>75</v>
      </c>
      <c r="P187" s="91"/>
      <c r="Q187" s="91"/>
      <c r="R187" s="91"/>
      <c r="S187" s="91"/>
    </row>
    <row r="188" spans="1:19" s="6" customFormat="1" ht="25.5" customHeight="1">
      <c r="A188" s="338" t="s">
        <v>710</v>
      </c>
      <c r="B188" s="421" t="s">
        <v>435</v>
      </c>
      <c r="C188" s="421"/>
      <c r="D188" s="421"/>
      <c r="E188" s="421"/>
      <c r="F188" s="421"/>
      <c r="G188" s="421"/>
      <c r="H188" s="421"/>
      <c r="I188" s="421"/>
      <c r="J188" s="421"/>
      <c r="K188" s="91">
        <f t="shared" si="49"/>
        <v>172</v>
      </c>
      <c r="L188" s="44">
        <f t="shared" si="63"/>
        <v>16</v>
      </c>
      <c r="M188" s="44">
        <f t="shared" si="63"/>
        <v>6</v>
      </c>
      <c r="N188" s="91"/>
      <c r="O188" s="91"/>
      <c r="P188" s="91">
        <v>16</v>
      </c>
      <c r="Q188" s="91">
        <v>6</v>
      </c>
      <c r="R188" s="91"/>
      <c r="S188" s="91"/>
    </row>
    <row r="189" spans="1:19" s="6" customFormat="1" ht="25.5" customHeight="1">
      <c r="A189" s="298" t="s">
        <v>216</v>
      </c>
      <c r="B189" s="617" t="s">
        <v>680</v>
      </c>
      <c r="C189" s="618"/>
      <c r="D189" s="618"/>
      <c r="E189" s="618"/>
      <c r="F189" s="618"/>
      <c r="G189" s="618"/>
      <c r="H189" s="618"/>
      <c r="I189" s="618"/>
      <c r="J189" s="619"/>
      <c r="K189" s="91">
        <f t="shared" si="49"/>
        <v>173</v>
      </c>
      <c r="L189" s="44">
        <f t="shared" si="63"/>
        <v>15</v>
      </c>
      <c r="M189" s="44">
        <f t="shared" si="63"/>
        <v>15</v>
      </c>
      <c r="N189" s="344"/>
      <c r="O189" s="348"/>
      <c r="P189" s="91">
        <v>15</v>
      </c>
      <c r="Q189" s="91">
        <v>15</v>
      </c>
      <c r="R189" s="348"/>
      <c r="S189" s="348"/>
    </row>
    <row r="190" spans="1:19" s="6" customFormat="1" ht="18.75" customHeight="1">
      <c r="A190" s="361" t="s">
        <v>196</v>
      </c>
      <c r="B190" s="614" t="s">
        <v>197</v>
      </c>
      <c r="C190" s="615"/>
      <c r="D190" s="615"/>
      <c r="E190" s="615"/>
      <c r="F190" s="615"/>
      <c r="G190" s="615"/>
      <c r="H190" s="615"/>
      <c r="I190" s="615"/>
      <c r="J190" s="616"/>
      <c r="K190" s="91">
        <f t="shared" si="49"/>
        <v>174</v>
      </c>
      <c r="L190" s="44">
        <f t="shared" si="63"/>
        <v>228</v>
      </c>
      <c r="M190" s="44">
        <f t="shared" si="63"/>
        <v>34</v>
      </c>
      <c r="N190" s="91">
        <v>228</v>
      </c>
      <c r="O190" s="91">
        <v>34</v>
      </c>
      <c r="P190" s="91">
        <v>0</v>
      </c>
      <c r="Q190" s="91">
        <v>0</v>
      </c>
      <c r="R190" s="91">
        <v>0</v>
      </c>
      <c r="S190" s="91">
        <v>0</v>
      </c>
    </row>
    <row r="191" spans="1:19" s="6" customFormat="1" ht="18.75" customHeight="1">
      <c r="A191" s="345" t="s">
        <v>711</v>
      </c>
      <c r="B191" s="614" t="s">
        <v>600</v>
      </c>
      <c r="C191" s="615"/>
      <c r="D191" s="615"/>
      <c r="E191" s="615"/>
      <c r="F191" s="615"/>
      <c r="G191" s="615"/>
      <c r="H191" s="615"/>
      <c r="I191" s="615"/>
      <c r="J191" s="616"/>
      <c r="K191" s="91">
        <f t="shared" si="49"/>
        <v>175</v>
      </c>
      <c r="L191" s="44">
        <f t="shared" si="63"/>
        <v>43</v>
      </c>
      <c r="M191" s="44">
        <f t="shared" si="63"/>
        <v>35</v>
      </c>
      <c r="N191" s="91"/>
      <c r="O191" s="91"/>
      <c r="P191" s="91">
        <v>43</v>
      </c>
      <c r="Q191" s="91">
        <v>35</v>
      </c>
      <c r="R191" s="91"/>
      <c r="S191" s="91"/>
    </row>
    <row r="192" spans="1:19" s="6" customFormat="1" ht="18.75" customHeight="1">
      <c r="A192" s="355" t="s">
        <v>638</v>
      </c>
      <c r="B192" s="638" t="s">
        <v>411</v>
      </c>
      <c r="C192" s="639"/>
      <c r="D192" s="639"/>
      <c r="E192" s="639"/>
      <c r="F192" s="639"/>
      <c r="G192" s="639"/>
      <c r="H192" s="639"/>
      <c r="I192" s="639"/>
      <c r="J192" s="640"/>
      <c r="K192" s="91">
        <f t="shared" si="49"/>
        <v>176</v>
      </c>
      <c r="L192" s="44">
        <f t="shared" si="63"/>
        <v>11</v>
      </c>
      <c r="M192" s="44">
        <f t="shared" si="63"/>
        <v>11</v>
      </c>
      <c r="N192" s="344"/>
      <c r="O192" s="344"/>
      <c r="P192" s="344">
        <v>11</v>
      </c>
      <c r="Q192" s="344">
        <v>11</v>
      </c>
      <c r="R192" s="344"/>
      <c r="S192" s="348"/>
    </row>
    <row r="193" spans="1:19" s="6" customFormat="1" ht="18.75" customHeight="1">
      <c r="A193" s="359" t="s">
        <v>268</v>
      </c>
      <c r="B193" s="614" t="s">
        <v>269</v>
      </c>
      <c r="C193" s="615"/>
      <c r="D193" s="615"/>
      <c r="E193" s="615"/>
      <c r="F193" s="615"/>
      <c r="G193" s="615"/>
      <c r="H193" s="615"/>
      <c r="I193" s="615"/>
      <c r="J193" s="616"/>
      <c r="K193" s="91">
        <f t="shared" si="49"/>
        <v>177</v>
      </c>
      <c r="L193" s="44">
        <f t="shared" si="63"/>
        <v>32</v>
      </c>
      <c r="M193" s="44">
        <f t="shared" si="63"/>
        <v>3</v>
      </c>
      <c r="N193" s="91">
        <v>32</v>
      </c>
      <c r="O193" s="91">
        <v>3</v>
      </c>
      <c r="P193" s="91"/>
      <c r="Q193" s="91"/>
      <c r="R193" s="91"/>
      <c r="S193" s="91"/>
    </row>
    <row r="194" spans="1:19" s="6" customFormat="1" ht="27" customHeight="1">
      <c r="A194" s="306" t="s">
        <v>477</v>
      </c>
      <c r="B194" s="614" t="s">
        <v>478</v>
      </c>
      <c r="C194" s="615"/>
      <c r="D194" s="615"/>
      <c r="E194" s="615"/>
      <c r="F194" s="615"/>
      <c r="G194" s="615"/>
      <c r="H194" s="615"/>
      <c r="I194" s="615"/>
      <c r="J194" s="616"/>
      <c r="K194" s="91">
        <f t="shared" si="49"/>
        <v>178</v>
      </c>
      <c r="L194" s="44">
        <f t="shared" si="63"/>
        <v>6</v>
      </c>
      <c r="M194" s="44">
        <f t="shared" si="63"/>
        <v>5</v>
      </c>
      <c r="N194" s="344"/>
      <c r="O194" s="348"/>
      <c r="P194" s="91">
        <v>6</v>
      </c>
      <c r="Q194" s="91">
        <v>5</v>
      </c>
      <c r="R194" s="348"/>
      <c r="S194" s="348"/>
    </row>
    <row r="195" spans="1:19" s="6" customFormat="1" ht="18.75" customHeight="1">
      <c r="A195" s="345" t="s">
        <v>629</v>
      </c>
      <c r="B195" s="614" t="s">
        <v>473</v>
      </c>
      <c r="C195" s="615"/>
      <c r="D195" s="615"/>
      <c r="E195" s="615"/>
      <c r="F195" s="615"/>
      <c r="G195" s="615"/>
      <c r="H195" s="615"/>
      <c r="I195" s="615"/>
      <c r="J195" s="616"/>
      <c r="K195" s="91">
        <f t="shared" si="49"/>
        <v>179</v>
      </c>
      <c r="L195" s="44">
        <f t="shared" si="63"/>
        <v>7</v>
      </c>
      <c r="M195" s="44">
        <f t="shared" si="63"/>
        <v>3</v>
      </c>
      <c r="N195" s="344"/>
      <c r="O195" s="348"/>
      <c r="P195" s="91">
        <v>7</v>
      </c>
      <c r="Q195" s="91">
        <v>3</v>
      </c>
      <c r="R195" s="348"/>
      <c r="S195" s="348"/>
    </row>
    <row r="196" spans="1:19" s="6" customFormat="1" ht="27" customHeight="1">
      <c r="A196" s="299" t="s">
        <v>295</v>
      </c>
      <c r="B196" s="617" t="s">
        <v>681</v>
      </c>
      <c r="C196" s="618"/>
      <c r="D196" s="618"/>
      <c r="E196" s="618"/>
      <c r="F196" s="618"/>
      <c r="G196" s="618"/>
      <c r="H196" s="618"/>
      <c r="I196" s="618"/>
      <c r="J196" s="619"/>
      <c r="K196" s="91">
        <f t="shared" si="49"/>
        <v>180</v>
      </c>
      <c r="L196" s="44">
        <f t="shared" si="63"/>
        <v>35</v>
      </c>
      <c r="M196" s="44">
        <f t="shared" si="63"/>
        <v>21</v>
      </c>
      <c r="N196" s="91"/>
      <c r="O196" s="91"/>
      <c r="P196" s="91">
        <v>35</v>
      </c>
      <c r="Q196" s="91">
        <v>21</v>
      </c>
      <c r="R196" s="91"/>
      <c r="S196" s="91"/>
    </row>
    <row r="197" spans="1:19" s="6" customFormat="1" ht="27" customHeight="1">
      <c r="A197" s="345" t="s">
        <v>305</v>
      </c>
      <c r="B197" s="614" t="s">
        <v>602</v>
      </c>
      <c r="C197" s="615"/>
      <c r="D197" s="615"/>
      <c r="E197" s="615"/>
      <c r="F197" s="615"/>
      <c r="G197" s="615"/>
      <c r="H197" s="615"/>
      <c r="I197" s="615"/>
      <c r="J197" s="616"/>
      <c r="K197" s="91">
        <f t="shared" si="49"/>
        <v>181</v>
      </c>
      <c r="L197" s="44">
        <f t="shared" si="63"/>
        <v>67</v>
      </c>
      <c r="M197" s="44">
        <f t="shared" si="63"/>
        <v>14</v>
      </c>
      <c r="N197" s="91"/>
      <c r="O197" s="91"/>
      <c r="P197" s="91">
        <v>67</v>
      </c>
      <c r="Q197" s="91">
        <v>14</v>
      </c>
      <c r="R197" s="91"/>
      <c r="S197" s="91"/>
    </row>
    <row r="198" spans="1:19" s="6" customFormat="1" ht="18.75" customHeight="1">
      <c r="A198" s="355" t="s">
        <v>635</v>
      </c>
      <c r="B198" s="638" t="s">
        <v>402</v>
      </c>
      <c r="C198" s="639"/>
      <c r="D198" s="639"/>
      <c r="E198" s="639"/>
      <c r="F198" s="639"/>
      <c r="G198" s="639"/>
      <c r="H198" s="639"/>
      <c r="I198" s="639"/>
      <c r="J198" s="640"/>
      <c r="K198" s="91">
        <f t="shared" si="49"/>
        <v>182</v>
      </c>
      <c r="L198" s="44">
        <f t="shared" si="63"/>
        <v>20</v>
      </c>
      <c r="M198" s="44">
        <f t="shared" si="63"/>
        <v>1</v>
      </c>
      <c r="N198" s="344"/>
      <c r="O198" s="344"/>
      <c r="P198" s="344">
        <v>20</v>
      </c>
      <c r="Q198" s="344">
        <v>1</v>
      </c>
      <c r="R198" s="344"/>
      <c r="S198" s="348"/>
    </row>
    <row r="199" spans="1:19" s="6" customFormat="1" ht="25.5" customHeight="1">
      <c r="A199" s="345" t="s">
        <v>220</v>
      </c>
      <c r="B199" s="620" t="s">
        <v>603</v>
      </c>
      <c r="C199" s="621"/>
      <c r="D199" s="621"/>
      <c r="E199" s="621"/>
      <c r="F199" s="621"/>
      <c r="G199" s="621"/>
      <c r="H199" s="621"/>
      <c r="I199" s="621"/>
      <c r="J199" s="622"/>
      <c r="K199" s="91">
        <f t="shared" si="49"/>
        <v>183</v>
      </c>
      <c r="L199" s="44">
        <f t="shared" si="63"/>
        <v>93</v>
      </c>
      <c r="M199" s="44">
        <f t="shared" si="63"/>
        <v>69</v>
      </c>
      <c r="N199" s="91"/>
      <c r="O199" s="91"/>
      <c r="P199" s="91">
        <v>93</v>
      </c>
      <c r="Q199" s="91">
        <v>69</v>
      </c>
      <c r="R199" s="91"/>
      <c r="S199" s="91"/>
    </row>
    <row r="200" spans="1:19" s="6" customFormat="1" ht="18.75" customHeight="1">
      <c r="A200" s="345" t="s">
        <v>259</v>
      </c>
      <c r="B200" s="614" t="s">
        <v>384</v>
      </c>
      <c r="C200" s="615"/>
      <c r="D200" s="615"/>
      <c r="E200" s="615"/>
      <c r="F200" s="615"/>
      <c r="G200" s="615"/>
      <c r="H200" s="615"/>
      <c r="I200" s="615"/>
      <c r="J200" s="616"/>
      <c r="K200" s="91">
        <f t="shared" si="49"/>
        <v>184</v>
      </c>
      <c r="L200" s="44">
        <f t="shared" ref="L200:M215" si="64">+N200+P200+R200</f>
        <v>25</v>
      </c>
      <c r="M200" s="44">
        <f t="shared" si="64"/>
        <v>25</v>
      </c>
      <c r="N200" s="91">
        <v>25</v>
      </c>
      <c r="O200" s="91">
        <v>25</v>
      </c>
      <c r="P200" s="91"/>
      <c r="Q200" s="91"/>
      <c r="R200" s="91"/>
      <c r="S200" s="91"/>
    </row>
    <row r="201" spans="1:19" s="6" customFormat="1" ht="18.75" customHeight="1">
      <c r="A201" s="345" t="s">
        <v>54</v>
      </c>
      <c r="B201" s="620" t="s">
        <v>50</v>
      </c>
      <c r="C201" s="621"/>
      <c r="D201" s="621"/>
      <c r="E201" s="621"/>
      <c r="F201" s="621"/>
      <c r="G201" s="621"/>
      <c r="H201" s="621"/>
      <c r="I201" s="621"/>
      <c r="J201" s="622"/>
      <c r="K201" s="91">
        <f t="shared" si="49"/>
        <v>185</v>
      </c>
      <c r="L201" s="44">
        <f t="shared" si="64"/>
        <v>958</v>
      </c>
      <c r="M201" s="44">
        <f t="shared" si="64"/>
        <v>910</v>
      </c>
      <c r="N201" s="91"/>
      <c r="O201" s="91"/>
      <c r="P201" s="91">
        <v>887</v>
      </c>
      <c r="Q201" s="91">
        <v>877</v>
      </c>
      <c r="R201" s="91">
        <v>71</v>
      </c>
      <c r="S201" s="91">
        <v>33</v>
      </c>
    </row>
    <row r="202" spans="1:19" s="6" customFormat="1" ht="31.5" customHeight="1">
      <c r="A202" s="317" t="s">
        <v>624</v>
      </c>
      <c r="B202" s="422" t="s">
        <v>404</v>
      </c>
      <c r="C202" s="422"/>
      <c r="D202" s="422"/>
      <c r="E202" s="422"/>
      <c r="F202" s="422"/>
      <c r="G202" s="422"/>
      <c r="H202" s="422"/>
      <c r="I202" s="422"/>
      <c r="J202" s="422"/>
      <c r="K202" s="91">
        <f t="shared" si="49"/>
        <v>186</v>
      </c>
      <c r="L202" s="44">
        <f t="shared" ref="L202:L203" si="65">+N202+P202+R202</f>
        <v>10</v>
      </c>
      <c r="M202" s="44">
        <f t="shared" ref="M202:M203" si="66">+O202+Q202+S202</f>
        <v>6</v>
      </c>
      <c r="N202" s="91"/>
      <c r="O202" s="91"/>
      <c r="P202" s="91">
        <v>10</v>
      </c>
      <c r="Q202" s="91">
        <v>6</v>
      </c>
      <c r="R202" s="91"/>
      <c r="S202" s="91"/>
    </row>
    <row r="203" spans="1:19" s="6" customFormat="1" ht="31.5" customHeight="1">
      <c r="A203" s="359" t="s">
        <v>303</v>
      </c>
      <c r="B203" s="614" t="s">
        <v>401</v>
      </c>
      <c r="C203" s="615"/>
      <c r="D203" s="615"/>
      <c r="E203" s="615"/>
      <c r="F203" s="615"/>
      <c r="G203" s="615"/>
      <c r="H203" s="615"/>
      <c r="I203" s="615"/>
      <c r="J203" s="616"/>
      <c r="K203" s="91">
        <f t="shared" si="49"/>
        <v>187</v>
      </c>
      <c r="L203" s="44">
        <f t="shared" si="65"/>
        <v>70</v>
      </c>
      <c r="M203" s="44">
        <f t="shared" si="66"/>
        <v>62</v>
      </c>
      <c r="N203" s="91"/>
      <c r="O203" s="91"/>
      <c r="P203" s="91">
        <v>70</v>
      </c>
      <c r="Q203" s="91">
        <v>62</v>
      </c>
      <c r="R203" s="91"/>
      <c r="S203" s="91"/>
    </row>
    <row r="204" spans="1:19" s="6" customFormat="1" ht="18.75" customHeight="1">
      <c r="A204" s="317" t="s">
        <v>623</v>
      </c>
      <c r="B204" s="422" t="s">
        <v>400</v>
      </c>
      <c r="C204" s="422"/>
      <c r="D204" s="422"/>
      <c r="E204" s="422"/>
      <c r="F204" s="422"/>
      <c r="G204" s="422"/>
      <c r="H204" s="422"/>
      <c r="I204" s="422"/>
      <c r="J204" s="422"/>
      <c r="K204" s="91">
        <f t="shared" si="49"/>
        <v>188</v>
      </c>
      <c r="L204" s="44">
        <f t="shared" ref="L204:L205" si="67">+N204+P204+R204</f>
        <v>45</v>
      </c>
      <c r="M204" s="44">
        <f t="shared" ref="M204:M205" si="68">+O204+Q204+S204</f>
        <v>30</v>
      </c>
      <c r="N204" s="91"/>
      <c r="O204" s="91"/>
      <c r="P204" s="91">
        <v>45</v>
      </c>
      <c r="Q204" s="91">
        <v>30</v>
      </c>
      <c r="R204" s="91"/>
      <c r="S204" s="91"/>
    </row>
    <row r="205" spans="1:19" s="6" customFormat="1" ht="25.5" customHeight="1">
      <c r="A205" s="345" t="s">
        <v>170</v>
      </c>
      <c r="B205" s="620" t="s">
        <v>292</v>
      </c>
      <c r="C205" s="621"/>
      <c r="D205" s="621"/>
      <c r="E205" s="621"/>
      <c r="F205" s="621"/>
      <c r="G205" s="621"/>
      <c r="H205" s="621"/>
      <c r="I205" s="621"/>
      <c r="J205" s="622"/>
      <c r="K205" s="91">
        <f t="shared" si="49"/>
        <v>189</v>
      </c>
      <c r="L205" s="44">
        <f t="shared" si="67"/>
        <v>256</v>
      </c>
      <c r="M205" s="44">
        <f t="shared" si="68"/>
        <v>192</v>
      </c>
      <c r="N205" s="91"/>
      <c r="O205" s="91"/>
      <c r="P205" s="91">
        <v>256</v>
      </c>
      <c r="Q205" s="91">
        <v>192</v>
      </c>
      <c r="R205" s="91"/>
      <c r="S205" s="91"/>
    </row>
    <row r="206" spans="1:19" s="6" customFormat="1" ht="25.5" customHeight="1">
      <c r="A206" s="307" t="s">
        <v>424</v>
      </c>
      <c r="B206" s="421" t="s">
        <v>248</v>
      </c>
      <c r="C206" s="421"/>
      <c r="D206" s="421"/>
      <c r="E206" s="421"/>
      <c r="F206" s="421"/>
      <c r="G206" s="421"/>
      <c r="H206" s="421"/>
      <c r="I206" s="421"/>
      <c r="J206" s="421"/>
      <c r="K206" s="91">
        <f t="shared" si="49"/>
        <v>190</v>
      </c>
      <c r="L206" s="44">
        <f t="shared" si="64"/>
        <v>265</v>
      </c>
      <c r="M206" s="44">
        <f t="shared" si="64"/>
        <v>236</v>
      </c>
      <c r="N206" s="91"/>
      <c r="O206" s="91"/>
      <c r="P206" s="91">
        <v>265</v>
      </c>
      <c r="Q206" s="91">
        <v>236</v>
      </c>
      <c r="R206" s="91"/>
      <c r="S206" s="91"/>
    </row>
    <row r="207" spans="1:19" s="6" customFormat="1" ht="18.75" customHeight="1">
      <c r="A207" s="345" t="s">
        <v>185</v>
      </c>
      <c r="B207" s="620" t="s">
        <v>51</v>
      </c>
      <c r="C207" s="621"/>
      <c r="D207" s="621"/>
      <c r="E207" s="621"/>
      <c r="F207" s="621"/>
      <c r="G207" s="621"/>
      <c r="H207" s="621"/>
      <c r="I207" s="621"/>
      <c r="J207" s="622"/>
      <c r="K207" s="91">
        <f t="shared" si="49"/>
        <v>191</v>
      </c>
      <c r="L207" s="44">
        <f t="shared" si="64"/>
        <v>1666</v>
      </c>
      <c r="M207" s="44">
        <f t="shared" si="64"/>
        <v>1135</v>
      </c>
      <c r="N207" s="91"/>
      <c r="O207" s="91"/>
      <c r="P207" s="91">
        <v>1500</v>
      </c>
      <c r="Q207" s="91">
        <v>1003</v>
      </c>
      <c r="R207" s="91">
        <v>166</v>
      </c>
      <c r="S207" s="91">
        <v>132</v>
      </c>
    </row>
    <row r="208" spans="1:19" s="6" customFormat="1" ht="39" customHeight="1">
      <c r="A208" s="338" t="s">
        <v>639</v>
      </c>
      <c r="B208" s="614" t="s">
        <v>682</v>
      </c>
      <c r="C208" s="615"/>
      <c r="D208" s="615"/>
      <c r="E208" s="615"/>
      <c r="F208" s="615"/>
      <c r="G208" s="615"/>
      <c r="H208" s="615"/>
      <c r="I208" s="615"/>
      <c r="J208" s="616"/>
      <c r="K208" s="91">
        <f t="shared" ref="K208:K226" si="69">+K207+1</f>
        <v>192</v>
      </c>
      <c r="L208" s="44">
        <f t="shared" si="64"/>
        <v>17</v>
      </c>
      <c r="M208" s="44">
        <f t="shared" si="64"/>
        <v>14</v>
      </c>
      <c r="N208" s="91">
        <v>17</v>
      </c>
      <c r="O208" s="91">
        <v>14</v>
      </c>
      <c r="P208" s="91"/>
      <c r="Q208" s="91"/>
      <c r="R208" s="91"/>
      <c r="S208" s="91"/>
    </row>
    <row r="209" spans="1:19" s="6" customFormat="1" ht="27" customHeight="1">
      <c r="A209" s="361" t="s">
        <v>190</v>
      </c>
      <c r="B209" s="629" t="s">
        <v>312</v>
      </c>
      <c r="C209" s="630"/>
      <c r="D209" s="630"/>
      <c r="E209" s="630"/>
      <c r="F209" s="630"/>
      <c r="G209" s="630"/>
      <c r="H209" s="630"/>
      <c r="I209" s="630"/>
      <c r="J209" s="631"/>
      <c r="K209" s="91">
        <f t="shared" si="69"/>
        <v>193</v>
      </c>
      <c r="L209" s="44">
        <f t="shared" si="64"/>
        <v>92</v>
      </c>
      <c r="M209" s="44">
        <f t="shared" si="64"/>
        <v>12</v>
      </c>
      <c r="N209" s="91"/>
      <c r="O209" s="91"/>
      <c r="P209" s="91">
        <f>79+13</f>
        <v>92</v>
      </c>
      <c r="Q209" s="91">
        <v>12</v>
      </c>
      <c r="R209" s="91"/>
      <c r="S209" s="91"/>
    </row>
    <row r="210" spans="1:19" s="6" customFormat="1" ht="18.75" customHeight="1">
      <c r="A210" s="302" t="s">
        <v>316</v>
      </c>
      <c r="B210" s="632" t="s">
        <v>317</v>
      </c>
      <c r="C210" s="633"/>
      <c r="D210" s="633"/>
      <c r="E210" s="633"/>
      <c r="F210" s="633"/>
      <c r="G210" s="633"/>
      <c r="H210" s="633"/>
      <c r="I210" s="633"/>
      <c r="J210" s="634"/>
      <c r="K210" s="91">
        <f t="shared" si="69"/>
        <v>194</v>
      </c>
      <c r="L210" s="44">
        <f t="shared" si="64"/>
        <v>68</v>
      </c>
      <c r="M210" s="44">
        <f t="shared" si="64"/>
        <v>30</v>
      </c>
      <c r="N210" s="91"/>
      <c r="O210" s="91"/>
      <c r="P210" s="91">
        <v>68</v>
      </c>
      <c r="Q210" s="91">
        <v>30</v>
      </c>
      <c r="R210" s="91"/>
      <c r="S210" s="91"/>
    </row>
    <row r="211" spans="1:19" s="6" customFormat="1" ht="18.75" customHeight="1">
      <c r="A211" s="366" t="s">
        <v>313</v>
      </c>
      <c r="B211" s="635" t="s">
        <v>314</v>
      </c>
      <c r="C211" s="636"/>
      <c r="D211" s="636"/>
      <c r="E211" s="636"/>
      <c r="F211" s="636"/>
      <c r="G211" s="636"/>
      <c r="H211" s="636"/>
      <c r="I211" s="636"/>
      <c r="J211" s="637"/>
      <c r="K211" s="91">
        <f t="shared" si="69"/>
        <v>195</v>
      </c>
      <c r="L211" s="44">
        <f t="shared" si="64"/>
        <v>39</v>
      </c>
      <c r="M211" s="44">
        <f t="shared" si="64"/>
        <v>14</v>
      </c>
      <c r="N211" s="91">
        <v>39</v>
      </c>
      <c r="O211" s="91">
        <v>14</v>
      </c>
      <c r="P211" s="91"/>
      <c r="Q211" s="91"/>
      <c r="R211" s="91"/>
      <c r="S211" s="91"/>
    </row>
    <row r="212" spans="1:19" s="6" customFormat="1" ht="27" customHeight="1">
      <c r="A212" s="217" t="s">
        <v>204</v>
      </c>
      <c r="B212" s="614" t="s">
        <v>385</v>
      </c>
      <c r="C212" s="615"/>
      <c r="D212" s="615"/>
      <c r="E212" s="615"/>
      <c r="F212" s="615"/>
      <c r="G212" s="615"/>
      <c r="H212" s="615"/>
      <c r="I212" s="615"/>
      <c r="J212" s="616"/>
      <c r="K212" s="91">
        <f t="shared" si="69"/>
        <v>196</v>
      </c>
      <c r="L212" s="44">
        <f t="shared" si="64"/>
        <v>172</v>
      </c>
      <c r="M212" s="44">
        <f t="shared" si="64"/>
        <v>100</v>
      </c>
      <c r="N212" s="91">
        <v>172</v>
      </c>
      <c r="O212" s="91">
        <v>100</v>
      </c>
      <c r="P212" s="91"/>
      <c r="Q212" s="91"/>
      <c r="R212" s="91"/>
      <c r="S212" s="91"/>
    </row>
    <row r="213" spans="1:19" s="6" customFormat="1" ht="27" customHeight="1">
      <c r="A213" s="355" t="s">
        <v>298</v>
      </c>
      <c r="B213" s="638" t="s">
        <v>399</v>
      </c>
      <c r="C213" s="639"/>
      <c r="D213" s="639"/>
      <c r="E213" s="639"/>
      <c r="F213" s="639"/>
      <c r="G213" s="639"/>
      <c r="H213" s="639"/>
      <c r="I213" s="639"/>
      <c r="J213" s="640"/>
      <c r="K213" s="91">
        <f t="shared" si="69"/>
        <v>197</v>
      </c>
      <c r="L213" s="44">
        <f t="shared" si="64"/>
        <v>30</v>
      </c>
      <c r="M213" s="44">
        <f t="shared" si="64"/>
        <v>0</v>
      </c>
      <c r="N213" s="344"/>
      <c r="O213" s="344"/>
      <c r="P213" s="344">
        <v>30</v>
      </c>
      <c r="Q213" s="344">
        <v>0</v>
      </c>
      <c r="R213" s="344"/>
      <c r="S213" s="348"/>
    </row>
    <row r="214" spans="1:19" s="6" customFormat="1" ht="27" customHeight="1">
      <c r="A214" s="338" t="s">
        <v>227</v>
      </c>
      <c r="B214" s="421" t="s">
        <v>228</v>
      </c>
      <c r="C214" s="421"/>
      <c r="D214" s="421"/>
      <c r="E214" s="421"/>
      <c r="F214" s="421"/>
      <c r="G214" s="421"/>
      <c r="H214" s="421"/>
      <c r="I214" s="421"/>
      <c r="J214" s="421"/>
      <c r="K214" s="91">
        <f t="shared" si="69"/>
        <v>198</v>
      </c>
      <c r="L214" s="44">
        <f>+N214+P214+R214</f>
        <v>42</v>
      </c>
      <c r="M214" s="44">
        <f>+O214+Q214+S214</f>
        <v>35</v>
      </c>
      <c r="N214" s="348"/>
      <c r="O214" s="348"/>
      <c r="P214" s="348">
        <v>42</v>
      </c>
      <c r="Q214" s="348">
        <v>35</v>
      </c>
      <c r="R214" s="348"/>
      <c r="S214" s="348"/>
    </row>
    <row r="215" spans="1:19" s="6" customFormat="1" ht="27" customHeight="1">
      <c r="A215" s="334" t="s">
        <v>322</v>
      </c>
      <c r="B215" s="623" t="s">
        <v>717</v>
      </c>
      <c r="C215" s="624"/>
      <c r="D215" s="624"/>
      <c r="E215" s="624"/>
      <c r="F215" s="624"/>
      <c r="G215" s="624"/>
      <c r="H215" s="624"/>
      <c r="I215" s="624"/>
      <c r="J215" s="625"/>
      <c r="K215" s="91">
        <f t="shared" si="69"/>
        <v>199</v>
      </c>
      <c r="L215" s="44">
        <f t="shared" si="64"/>
        <v>15</v>
      </c>
      <c r="M215" s="44">
        <f t="shared" si="64"/>
        <v>15</v>
      </c>
      <c r="N215" s="347"/>
      <c r="O215" s="97"/>
      <c r="P215" s="97">
        <v>15</v>
      </c>
      <c r="Q215" s="97">
        <v>15</v>
      </c>
      <c r="R215" s="97"/>
      <c r="S215" s="97"/>
    </row>
    <row r="216" spans="1:19" s="6" customFormat="1" ht="29.25" customHeight="1">
      <c r="A216" s="458" t="s">
        <v>720</v>
      </c>
      <c r="B216" s="534"/>
      <c r="C216" s="534"/>
      <c r="D216" s="534"/>
      <c r="E216" s="534"/>
      <c r="F216" s="534"/>
      <c r="G216" s="534"/>
      <c r="H216" s="534"/>
      <c r="I216" s="534"/>
      <c r="J216" s="459"/>
      <c r="K216" s="296">
        <f>+K215+1</f>
        <v>200</v>
      </c>
      <c r="L216" s="277">
        <f>SUM(L217)</f>
        <v>91</v>
      </c>
      <c r="M216" s="277">
        <f t="shared" ref="M216:S216" si="70">SUM(M217)</f>
        <v>49</v>
      </c>
      <c r="N216" s="277">
        <f t="shared" si="70"/>
        <v>0</v>
      </c>
      <c r="O216" s="277">
        <f t="shared" si="70"/>
        <v>0</v>
      </c>
      <c r="P216" s="277">
        <f t="shared" si="70"/>
        <v>91</v>
      </c>
      <c r="Q216" s="277">
        <f t="shared" si="70"/>
        <v>49</v>
      </c>
      <c r="R216" s="277">
        <f t="shared" si="70"/>
        <v>0</v>
      </c>
      <c r="S216" s="277">
        <f t="shared" si="70"/>
        <v>0</v>
      </c>
    </row>
    <row r="217" spans="1:19" s="6" customFormat="1" ht="18.75" customHeight="1">
      <c r="A217" s="298" t="s">
        <v>252</v>
      </c>
      <c r="B217" s="626" t="s">
        <v>253</v>
      </c>
      <c r="C217" s="627"/>
      <c r="D217" s="627"/>
      <c r="E217" s="627"/>
      <c r="F217" s="627"/>
      <c r="G217" s="627"/>
      <c r="H217" s="627"/>
      <c r="I217" s="627"/>
      <c r="J217" s="628"/>
      <c r="K217" s="91">
        <f t="shared" si="69"/>
        <v>201</v>
      </c>
      <c r="L217" s="44">
        <f t="shared" ref="L217:M217" si="71">+N217+P217+R217</f>
        <v>91</v>
      </c>
      <c r="M217" s="44">
        <f t="shared" si="71"/>
        <v>49</v>
      </c>
      <c r="N217" s="91">
        <v>0</v>
      </c>
      <c r="O217" s="91">
        <v>0</v>
      </c>
      <c r="P217" s="91">
        <v>91</v>
      </c>
      <c r="Q217" s="91">
        <v>49</v>
      </c>
      <c r="R217" s="91">
        <v>0</v>
      </c>
      <c r="S217" s="91">
        <v>0</v>
      </c>
    </row>
    <row r="218" spans="1:19" s="6" customFormat="1" ht="18.75" customHeight="1">
      <c r="A218" s="458" t="s">
        <v>719</v>
      </c>
      <c r="B218" s="534"/>
      <c r="C218" s="534"/>
      <c r="D218" s="534"/>
      <c r="E218" s="534"/>
      <c r="F218" s="534"/>
      <c r="G218" s="534"/>
      <c r="H218" s="534"/>
      <c r="I218" s="534"/>
      <c r="J218" s="459"/>
      <c r="K218" s="296">
        <f t="shared" si="69"/>
        <v>202</v>
      </c>
      <c r="L218" s="277">
        <f>SUM(L219:L225)</f>
        <v>1317</v>
      </c>
      <c r="M218" s="277">
        <f t="shared" ref="M218:S218" si="72">SUM(M219:M225)</f>
        <v>1121</v>
      </c>
      <c r="N218" s="277">
        <f t="shared" si="72"/>
        <v>118</v>
      </c>
      <c r="O218" s="277">
        <f t="shared" si="72"/>
        <v>93</v>
      </c>
      <c r="P218" s="277">
        <f t="shared" si="72"/>
        <v>1169</v>
      </c>
      <c r="Q218" s="277">
        <f t="shared" si="72"/>
        <v>1001</v>
      </c>
      <c r="R218" s="277">
        <f t="shared" si="72"/>
        <v>30</v>
      </c>
      <c r="S218" s="277">
        <f t="shared" si="72"/>
        <v>27</v>
      </c>
    </row>
    <row r="219" spans="1:19" s="6" customFormat="1" ht="18.75" customHeight="1">
      <c r="A219" s="338" t="s">
        <v>161</v>
      </c>
      <c r="B219" s="421" t="s">
        <v>60</v>
      </c>
      <c r="C219" s="426"/>
      <c r="D219" s="426"/>
      <c r="E219" s="426"/>
      <c r="F219" s="426"/>
      <c r="G219" s="426"/>
      <c r="H219" s="426"/>
      <c r="I219" s="426"/>
      <c r="J219" s="426"/>
      <c r="K219" s="91">
        <f t="shared" si="69"/>
        <v>203</v>
      </c>
      <c r="L219" s="44">
        <f t="shared" ref="L219:M225" si="73">+N219+P219+R219</f>
        <v>480</v>
      </c>
      <c r="M219" s="44">
        <f t="shared" si="73"/>
        <v>455</v>
      </c>
      <c r="N219" s="91"/>
      <c r="O219" s="91"/>
      <c r="P219" s="91">
        <v>450</v>
      </c>
      <c r="Q219" s="91">
        <v>428</v>
      </c>
      <c r="R219" s="91">
        <v>30</v>
      </c>
      <c r="S219" s="91">
        <v>27</v>
      </c>
    </row>
    <row r="220" spans="1:19" s="6" customFormat="1" ht="18.75" customHeight="1">
      <c r="A220" s="332" t="s">
        <v>272</v>
      </c>
      <c r="B220" s="614" t="s">
        <v>273</v>
      </c>
      <c r="C220" s="615"/>
      <c r="D220" s="615"/>
      <c r="E220" s="615"/>
      <c r="F220" s="615"/>
      <c r="G220" s="615"/>
      <c r="H220" s="615"/>
      <c r="I220" s="615"/>
      <c r="J220" s="616"/>
      <c r="K220" s="91">
        <f t="shared" si="69"/>
        <v>204</v>
      </c>
      <c r="L220" s="44">
        <f t="shared" si="73"/>
        <v>54</v>
      </c>
      <c r="M220" s="44">
        <f t="shared" si="73"/>
        <v>51</v>
      </c>
      <c r="N220" s="91">
        <v>54</v>
      </c>
      <c r="O220" s="91">
        <v>51</v>
      </c>
      <c r="P220" s="91"/>
      <c r="Q220" s="91"/>
      <c r="R220" s="91"/>
      <c r="S220" s="91"/>
    </row>
    <row r="221" spans="1:19" s="6" customFormat="1" ht="18.75" customHeight="1">
      <c r="A221" s="345" t="s">
        <v>640</v>
      </c>
      <c r="B221" s="614" t="s">
        <v>470</v>
      </c>
      <c r="C221" s="615"/>
      <c r="D221" s="615"/>
      <c r="E221" s="615"/>
      <c r="F221" s="615"/>
      <c r="G221" s="615"/>
      <c r="H221" s="615"/>
      <c r="I221" s="615"/>
      <c r="J221" s="616"/>
      <c r="K221" s="91">
        <f t="shared" si="69"/>
        <v>205</v>
      </c>
      <c r="L221" s="44">
        <f t="shared" si="73"/>
        <v>6</v>
      </c>
      <c r="M221" s="44">
        <f t="shared" si="73"/>
        <v>2</v>
      </c>
      <c r="N221" s="344"/>
      <c r="O221" s="348"/>
      <c r="P221" s="91">
        <v>6</v>
      </c>
      <c r="Q221" s="91">
        <v>2</v>
      </c>
      <c r="R221" s="348"/>
      <c r="S221" s="348"/>
    </row>
    <row r="222" spans="1:19" s="6" customFormat="1" ht="28.5" customHeight="1">
      <c r="A222" s="367" t="s">
        <v>209</v>
      </c>
      <c r="B222" s="422" t="s">
        <v>210</v>
      </c>
      <c r="C222" s="422"/>
      <c r="D222" s="422"/>
      <c r="E222" s="422"/>
      <c r="F222" s="422"/>
      <c r="G222" s="422"/>
      <c r="H222" s="422"/>
      <c r="I222" s="422"/>
      <c r="J222" s="422"/>
      <c r="K222" s="91">
        <f t="shared" si="69"/>
        <v>206</v>
      </c>
      <c r="L222" s="44">
        <f t="shared" ref="L222:L223" si="74">+N222+P222+R222</f>
        <v>13</v>
      </c>
      <c r="M222" s="44">
        <f t="shared" ref="M222:M223" si="75">+O222+Q222+S222</f>
        <v>0</v>
      </c>
      <c r="N222" s="344"/>
      <c r="O222" s="348"/>
      <c r="P222" s="348">
        <v>13</v>
      </c>
      <c r="Q222" s="348">
        <v>0</v>
      </c>
      <c r="R222" s="348"/>
      <c r="S222" s="348"/>
    </row>
    <row r="223" spans="1:19" s="6" customFormat="1" ht="18.75" customHeight="1">
      <c r="A223" s="217" t="s">
        <v>324</v>
      </c>
      <c r="B223" s="614" t="s">
        <v>325</v>
      </c>
      <c r="C223" s="615"/>
      <c r="D223" s="615"/>
      <c r="E223" s="615"/>
      <c r="F223" s="615"/>
      <c r="G223" s="615"/>
      <c r="H223" s="615"/>
      <c r="I223" s="615"/>
      <c r="J223" s="616"/>
      <c r="K223" s="91">
        <f t="shared" si="69"/>
        <v>207</v>
      </c>
      <c r="L223" s="44">
        <f t="shared" si="74"/>
        <v>35</v>
      </c>
      <c r="M223" s="44">
        <f t="shared" si="75"/>
        <v>20</v>
      </c>
      <c r="N223" s="91"/>
      <c r="O223" s="91"/>
      <c r="P223" s="91">
        <v>35</v>
      </c>
      <c r="Q223" s="91">
        <v>20</v>
      </c>
      <c r="R223" s="91"/>
      <c r="S223" s="91"/>
    </row>
    <row r="224" spans="1:19" s="6" customFormat="1" ht="18.75" customHeight="1">
      <c r="A224" s="298" t="s">
        <v>270</v>
      </c>
      <c r="B224" s="617" t="s">
        <v>271</v>
      </c>
      <c r="C224" s="618"/>
      <c r="D224" s="618"/>
      <c r="E224" s="618"/>
      <c r="F224" s="618"/>
      <c r="G224" s="618"/>
      <c r="H224" s="618"/>
      <c r="I224" s="618"/>
      <c r="J224" s="619"/>
      <c r="K224" s="91">
        <f t="shared" si="69"/>
        <v>208</v>
      </c>
      <c r="L224" s="44">
        <f t="shared" si="73"/>
        <v>64</v>
      </c>
      <c r="M224" s="44">
        <f t="shared" si="73"/>
        <v>42</v>
      </c>
      <c r="N224" s="91">
        <v>64</v>
      </c>
      <c r="O224" s="91">
        <v>42</v>
      </c>
      <c r="P224" s="91"/>
      <c r="Q224" s="91"/>
      <c r="R224" s="91"/>
      <c r="S224" s="91"/>
    </row>
    <row r="225" spans="1:19" s="6" customFormat="1" ht="18.75" customHeight="1">
      <c r="A225" s="345" t="s">
        <v>182</v>
      </c>
      <c r="B225" s="620" t="s">
        <v>179</v>
      </c>
      <c r="C225" s="621"/>
      <c r="D225" s="621"/>
      <c r="E225" s="621"/>
      <c r="F225" s="621"/>
      <c r="G225" s="621"/>
      <c r="H225" s="621"/>
      <c r="I225" s="621"/>
      <c r="J225" s="622"/>
      <c r="K225" s="91">
        <f t="shared" si="69"/>
        <v>209</v>
      </c>
      <c r="L225" s="44">
        <f t="shared" si="73"/>
        <v>665</v>
      </c>
      <c r="M225" s="44">
        <f t="shared" si="73"/>
        <v>551</v>
      </c>
      <c r="N225" s="91"/>
      <c r="O225" s="91"/>
      <c r="P225" s="91">
        <v>665</v>
      </c>
      <c r="Q225" s="91">
        <v>551</v>
      </c>
      <c r="R225" s="91"/>
      <c r="S225" s="91"/>
    </row>
    <row r="226" spans="1:19" s="6" customFormat="1" ht="18.75" customHeight="1">
      <c r="A226" s="458" t="s">
        <v>718</v>
      </c>
      <c r="B226" s="534"/>
      <c r="C226" s="534"/>
      <c r="D226" s="534"/>
      <c r="E226" s="534"/>
      <c r="F226" s="534"/>
      <c r="G226" s="534"/>
      <c r="H226" s="534"/>
      <c r="I226" s="534"/>
      <c r="J226" s="459"/>
      <c r="K226" s="296">
        <f t="shared" si="69"/>
        <v>210</v>
      </c>
      <c r="L226" s="277">
        <f t="shared" ref="L226:S226" si="76">SUM(L227:L228)</f>
        <v>155</v>
      </c>
      <c r="M226" s="277">
        <f t="shared" si="76"/>
        <v>140</v>
      </c>
      <c r="N226" s="277">
        <f t="shared" si="76"/>
        <v>0</v>
      </c>
      <c r="O226" s="277">
        <f t="shared" si="76"/>
        <v>0</v>
      </c>
      <c r="P226" s="277">
        <f t="shared" si="76"/>
        <v>155</v>
      </c>
      <c r="Q226" s="277">
        <f t="shared" si="76"/>
        <v>140</v>
      </c>
      <c r="R226" s="277">
        <f t="shared" si="76"/>
        <v>0</v>
      </c>
      <c r="S226" s="277">
        <f t="shared" si="76"/>
        <v>0</v>
      </c>
    </row>
    <row r="227" spans="1:19" s="6" customFormat="1" ht="18.75" customHeight="1">
      <c r="A227" s="345" t="s">
        <v>433</v>
      </c>
      <c r="B227" s="614" t="s">
        <v>428</v>
      </c>
      <c r="C227" s="615"/>
      <c r="D227" s="615"/>
      <c r="E227" s="615"/>
      <c r="F227" s="615"/>
      <c r="G227" s="615"/>
      <c r="H227" s="615"/>
      <c r="I227" s="615"/>
      <c r="J227" s="616"/>
      <c r="K227" s="91">
        <f>+K226+1</f>
        <v>211</v>
      </c>
      <c r="L227" s="44">
        <f t="shared" ref="L227:M228" si="77">+N227+P227+R227</f>
        <v>112</v>
      </c>
      <c r="M227" s="44">
        <f t="shared" si="77"/>
        <v>110</v>
      </c>
      <c r="N227" s="91"/>
      <c r="O227" s="91"/>
      <c r="P227" s="91">
        <v>112</v>
      </c>
      <c r="Q227" s="91">
        <v>110</v>
      </c>
      <c r="R227" s="91"/>
      <c r="S227" s="91"/>
    </row>
    <row r="228" spans="1:19" s="6" customFormat="1" ht="18.75" customHeight="1">
      <c r="A228" s="338" t="s">
        <v>712</v>
      </c>
      <c r="B228" s="614" t="s">
        <v>469</v>
      </c>
      <c r="C228" s="615"/>
      <c r="D228" s="615"/>
      <c r="E228" s="615"/>
      <c r="F228" s="615"/>
      <c r="G228" s="615"/>
      <c r="H228" s="615"/>
      <c r="I228" s="615"/>
      <c r="J228" s="616"/>
      <c r="K228" s="91">
        <f>+K227+1</f>
        <v>212</v>
      </c>
      <c r="L228" s="44">
        <f t="shared" si="77"/>
        <v>43</v>
      </c>
      <c r="M228" s="44">
        <f t="shared" si="77"/>
        <v>30</v>
      </c>
      <c r="N228" s="91"/>
      <c r="O228" s="91"/>
      <c r="P228" s="91">
        <v>43</v>
      </c>
      <c r="Q228" s="91">
        <v>30</v>
      </c>
      <c r="R228" s="91"/>
      <c r="S228" s="91"/>
    </row>
    <row r="229" spans="1:19">
      <c r="A229" s="180"/>
      <c r="B229" s="368"/>
      <c r="C229" s="368"/>
      <c r="D229" s="368"/>
      <c r="E229" s="368"/>
      <c r="F229" s="368"/>
      <c r="G229" s="368"/>
      <c r="H229" s="368"/>
      <c r="I229" s="368"/>
      <c r="J229" s="368"/>
      <c r="K229" s="252"/>
      <c r="L229" s="252"/>
      <c r="M229" s="252"/>
      <c r="N229" s="252"/>
      <c r="O229" s="252"/>
      <c r="P229" s="252"/>
      <c r="Q229" s="252"/>
      <c r="R229" s="252"/>
      <c r="S229" s="252"/>
    </row>
    <row r="230" spans="1:19">
      <c r="A230" s="100"/>
      <c r="B230" s="308"/>
      <c r="C230" s="308"/>
      <c r="D230" s="308"/>
      <c r="E230" s="308"/>
      <c r="F230" s="308"/>
      <c r="G230" s="308"/>
      <c r="H230" s="308"/>
      <c r="I230" s="308"/>
      <c r="J230" s="308"/>
      <c r="K230" s="252"/>
      <c r="L230" s="252"/>
      <c r="M230" s="252"/>
      <c r="N230" s="252"/>
      <c r="O230" s="252"/>
      <c r="P230" s="252"/>
      <c r="Q230" s="252"/>
      <c r="R230" s="252"/>
      <c r="S230" s="252"/>
    </row>
    <row r="231" spans="1:19">
      <c r="A231" s="100"/>
      <c r="B231" s="308"/>
      <c r="C231" s="308"/>
      <c r="D231" s="308"/>
      <c r="E231" s="308"/>
      <c r="F231" s="308"/>
      <c r="G231" s="308"/>
      <c r="H231" s="308"/>
      <c r="I231" s="308"/>
      <c r="J231" s="308"/>
      <c r="K231" s="252"/>
      <c r="L231" s="252"/>
      <c r="M231" s="252"/>
      <c r="N231" s="252"/>
      <c r="O231" s="252"/>
      <c r="P231" s="252"/>
      <c r="Q231" s="252"/>
      <c r="R231" s="252"/>
      <c r="S231" s="252"/>
    </row>
    <row r="232" spans="1:19">
      <c r="A232" s="100"/>
      <c r="B232" s="308"/>
      <c r="C232" s="308"/>
      <c r="D232" s="308"/>
      <c r="E232" s="308"/>
      <c r="F232" s="308"/>
      <c r="G232" s="308"/>
      <c r="H232" s="308"/>
      <c r="I232" s="308"/>
      <c r="J232" s="308"/>
      <c r="K232" s="252"/>
      <c r="L232" s="252"/>
      <c r="M232" s="252"/>
      <c r="N232" s="252"/>
      <c r="O232" s="252"/>
      <c r="P232" s="252"/>
      <c r="Q232" s="252"/>
      <c r="R232" s="252"/>
      <c r="S232" s="252"/>
    </row>
    <row r="233" spans="1:19">
      <c r="A233" s="100"/>
      <c r="B233" s="308"/>
      <c r="C233" s="308"/>
      <c r="D233" s="308"/>
      <c r="E233" s="308"/>
      <c r="F233" s="308"/>
      <c r="G233" s="308"/>
      <c r="H233" s="308"/>
      <c r="I233" s="308"/>
      <c r="J233" s="308"/>
      <c r="K233" s="252"/>
      <c r="L233" s="252"/>
      <c r="M233" s="252"/>
      <c r="N233" s="252"/>
      <c r="O233" s="252"/>
      <c r="P233" s="252"/>
      <c r="Q233" s="252"/>
      <c r="R233" s="252"/>
      <c r="S233" s="252"/>
    </row>
    <row r="234" spans="1:19">
      <c r="A234" s="100"/>
      <c r="B234" s="308"/>
      <c r="C234" s="308"/>
      <c r="D234" s="308"/>
      <c r="E234" s="308"/>
      <c r="F234" s="308"/>
      <c r="G234" s="308"/>
      <c r="H234" s="308"/>
      <c r="I234" s="308"/>
      <c r="J234" s="308"/>
      <c r="K234" s="252"/>
      <c r="L234" s="252"/>
      <c r="M234" s="252"/>
      <c r="N234" s="252"/>
      <c r="O234" s="252"/>
      <c r="P234" s="252"/>
      <c r="Q234" s="252"/>
      <c r="R234" s="252"/>
      <c r="S234" s="252"/>
    </row>
    <row r="235" spans="1:19">
      <c r="A235" s="100"/>
      <c r="B235" s="308"/>
      <c r="C235" s="308"/>
      <c r="D235" s="308"/>
      <c r="E235" s="308"/>
      <c r="F235" s="308"/>
      <c r="G235" s="308"/>
      <c r="H235" s="308"/>
      <c r="I235" s="308"/>
      <c r="J235" s="308"/>
      <c r="K235" s="252"/>
      <c r="L235" s="252"/>
      <c r="M235" s="252"/>
      <c r="N235" s="252"/>
      <c r="O235" s="252"/>
      <c r="P235" s="252"/>
      <c r="Q235" s="252"/>
      <c r="R235" s="252"/>
      <c r="S235" s="252"/>
    </row>
    <row r="236" spans="1:19">
      <c r="A236" s="100"/>
      <c r="B236" s="308"/>
      <c r="C236" s="308"/>
      <c r="D236" s="308"/>
      <c r="E236" s="308"/>
      <c r="F236" s="308"/>
      <c r="G236" s="308"/>
      <c r="H236" s="308"/>
      <c r="I236" s="308"/>
      <c r="J236" s="308"/>
      <c r="K236" s="252"/>
      <c r="L236" s="252"/>
      <c r="M236" s="252"/>
      <c r="N236" s="252"/>
      <c r="O236" s="252"/>
      <c r="P236" s="252"/>
      <c r="Q236" s="252"/>
      <c r="R236" s="252"/>
      <c r="S236" s="252"/>
    </row>
    <row r="237" spans="1:19">
      <c r="A237" s="100"/>
      <c r="B237" s="308"/>
      <c r="C237" s="308"/>
      <c r="D237" s="308"/>
      <c r="E237" s="308"/>
      <c r="F237" s="308"/>
      <c r="G237" s="308"/>
      <c r="H237" s="308"/>
      <c r="I237" s="308"/>
      <c r="J237" s="308"/>
      <c r="K237" s="252"/>
      <c r="L237" s="252"/>
      <c r="M237" s="252"/>
      <c r="N237" s="252"/>
      <c r="O237" s="252"/>
      <c r="P237" s="252"/>
      <c r="Q237" s="252"/>
      <c r="R237" s="252"/>
      <c r="S237" s="252"/>
    </row>
    <row r="238" spans="1:19">
      <c r="A238" s="100"/>
      <c r="B238" s="308"/>
      <c r="C238" s="308"/>
      <c r="D238" s="308"/>
      <c r="E238" s="308"/>
      <c r="F238" s="308"/>
      <c r="G238" s="308"/>
      <c r="H238" s="308"/>
      <c r="I238" s="308"/>
      <c r="J238" s="308"/>
      <c r="K238" s="252"/>
      <c r="L238" s="252"/>
      <c r="M238" s="252"/>
      <c r="N238" s="252"/>
      <c r="O238" s="252"/>
      <c r="P238" s="252"/>
      <c r="Q238" s="252"/>
      <c r="R238" s="252"/>
      <c r="S238" s="252"/>
    </row>
    <row r="239" spans="1:19">
      <c r="A239" s="100"/>
      <c r="B239" s="308"/>
      <c r="C239" s="308"/>
      <c r="D239" s="308"/>
      <c r="E239" s="308"/>
      <c r="F239" s="308"/>
      <c r="G239" s="308"/>
      <c r="H239" s="308"/>
      <c r="I239" s="308"/>
      <c r="J239" s="308"/>
      <c r="K239" s="252"/>
      <c r="L239" s="252"/>
      <c r="M239" s="252"/>
      <c r="N239" s="252"/>
      <c r="O239" s="252"/>
      <c r="P239" s="252"/>
      <c r="Q239" s="252"/>
      <c r="R239" s="252"/>
      <c r="S239" s="252"/>
    </row>
    <row r="240" spans="1:19">
      <c r="A240" s="100"/>
      <c r="B240" s="308"/>
      <c r="C240" s="308"/>
      <c r="D240" s="308"/>
      <c r="E240" s="308"/>
      <c r="F240" s="308"/>
      <c r="G240" s="308"/>
      <c r="H240" s="308"/>
      <c r="I240" s="308"/>
      <c r="J240" s="308"/>
      <c r="K240" s="252"/>
      <c r="L240" s="252"/>
      <c r="M240" s="252"/>
      <c r="N240" s="252"/>
      <c r="O240" s="252"/>
      <c r="P240" s="252"/>
      <c r="Q240" s="252"/>
      <c r="R240" s="252"/>
      <c r="S240" s="252"/>
    </row>
    <row r="241" spans="1:19">
      <c r="A241" s="100"/>
      <c r="B241" s="308"/>
      <c r="C241" s="308"/>
      <c r="D241" s="308"/>
      <c r="E241" s="308"/>
      <c r="F241" s="308"/>
      <c r="G241" s="308"/>
      <c r="H241" s="308"/>
      <c r="I241" s="308"/>
      <c r="J241" s="308"/>
      <c r="K241" s="252"/>
      <c r="L241" s="252"/>
      <c r="M241" s="252"/>
      <c r="N241" s="252"/>
      <c r="O241" s="252"/>
      <c r="P241" s="252"/>
      <c r="Q241" s="252"/>
      <c r="R241" s="252"/>
      <c r="S241" s="252"/>
    </row>
    <row r="242" spans="1:19">
      <c r="A242" s="100"/>
      <c r="B242" s="308"/>
      <c r="C242" s="308"/>
      <c r="D242" s="308"/>
      <c r="E242" s="308"/>
      <c r="F242" s="308"/>
      <c r="G242" s="308"/>
      <c r="H242" s="308"/>
      <c r="I242" s="308"/>
      <c r="J242" s="308"/>
      <c r="K242" s="252"/>
      <c r="L242" s="252"/>
      <c r="M242" s="252"/>
      <c r="N242" s="252"/>
      <c r="O242" s="252"/>
      <c r="P242" s="252"/>
      <c r="Q242" s="252"/>
      <c r="R242" s="252"/>
      <c r="S242" s="252"/>
    </row>
    <row r="243" spans="1:19">
      <c r="A243" s="100"/>
      <c r="B243" s="308"/>
      <c r="C243" s="308"/>
      <c r="D243" s="308"/>
      <c r="E243" s="308"/>
      <c r="F243" s="308"/>
      <c r="G243" s="308"/>
      <c r="H243" s="308"/>
      <c r="I243" s="308"/>
      <c r="J243" s="308"/>
      <c r="K243" s="252"/>
      <c r="L243" s="252"/>
      <c r="M243" s="252"/>
      <c r="N243" s="252"/>
      <c r="O243" s="252"/>
      <c r="P243" s="252"/>
      <c r="Q243" s="252"/>
      <c r="R243" s="252"/>
      <c r="S243" s="252"/>
    </row>
    <row r="244" spans="1:19">
      <c r="A244" s="100"/>
      <c r="B244" s="308"/>
      <c r="C244" s="308"/>
      <c r="D244" s="308"/>
      <c r="E244" s="308"/>
      <c r="F244" s="308"/>
      <c r="G244" s="308"/>
      <c r="H244" s="308"/>
      <c r="I244" s="308"/>
      <c r="J244" s="308"/>
      <c r="K244" s="252"/>
      <c r="L244" s="252"/>
      <c r="M244" s="252"/>
      <c r="N244" s="252"/>
      <c r="O244" s="252"/>
      <c r="P244" s="252"/>
      <c r="Q244" s="252"/>
      <c r="R244" s="252"/>
      <c r="S244" s="252"/>
    </row>
    <row r="245" spans="1:19">
      <c r="A245" s="100"/>
      <c r="B245" s="308"/>
      <c r="C245" s="308"/>
      <c r="D245" s="308"/>
      <c r="E245" s="308"/>
      <c r="F245" s="308"/>
      <c r="G245" s="308"/>
      <c r="H245" s="308"/>
      <c r="I245" s="308"/>
      <c r="J245" s="308"/>
      <c r="K245" s="252"/>
      <c r="L245" s="252"/>
      <c r="M245" s="252"/>
      <c r="N245" s="252"/>
      <c r="O245" s="252"/>
      <c r="P245" s="252"/>
      <c r="Q245" s="252"/>
      <c r="R245" s="252"/>
      <c r="S245" s="252"/>
    </row>
    <row r="246" spans="1:19">
      <c r="A246" s="100"/>
      <c r="B246" s="308"/>
      <c r="C246" s="308"/>
      <c r="D246" s="308"/>
      <c r="E246" s="308"/>
      <c r="F246" s="308"/>
      <c r="G246" s="308"/>
      <c r="H246" s="308"/>
      <c r="I246" s="308"/>
      <c r="J246" s="308"/>
      <c r="K246" s="252"/>
      <c r="L246" s="252"/>
      <c r="M246" s="252"/>
      <c r="N246" s="252"/>
      <c r="O246" s="252"/>
      <c r="P246" s="252"/>
      <c r="Q246" s="252"/>
      <c r="R246" s="252"/>
      <c r="S246" s="252"/>
    </row>
    <row r="247" spans="1:19">
      <c r="A247" s="100"/>
      <c r="B247" s="308"/>
      <c r="C247" s="308"/>
      <c r="D247" s="308"/>
      <c r="E247" s="308"/>
      <c r="F247" s="308"/>
      <c r="G247" s="308"/>
      <c r="H247" s="308"/>
      <c r="I247" s="308"/>
      <c r="J247" s="308"/>
      <c r="K247" s="252"/>
      <c r="L247" s="252"/>
      <c r="M247" s="252"/>
      <c r="N247" s="252"/>
      <c r="O247" s="252"/>
      <c r="P247" s="252"/>
      <c r="Q247" s="252"/>
      <c r="R247" s="252"/>
      <c r="S247" s="252"/>
    </row>
    <row r="248" spans="1:19">
      <c r="A248" s="100"/>
      <c r="B248" s="308"/>
      <c r="C248" s="308"/>
      <c r="D248" s="308"/>
      <c r="E248" s="308"/>
      <c r="F248" s="308"/>
      <c r="G248" s="308"/>
      <c r="H248" s="308"/>
      <c r="I248" s="308"/>
      <c r="J248" s="308"/>
      <c r="K248" s="252"/>
      <c r="L248" s="252"/>
      <c r="M248" s="252"/>
      <c r="N248" s="252"/>
      <c r="O248" s="252"/>
      <c r="P248" s="252"/>
      <c r="Q248" s="252"/>
      <c r="R248" s="252"/>
      <c r="S248" s="252"/>
    </row>
    <row r="249" spans="1:19">
      <c r="A249" s="100"/>
      <c r="B249" s="308"/>
      <c r="C249" s="308"/>
      <c r="D249" s="308"/>
      <c r="E249" s="308"/>
      <c r="F249" s="308"/>
      <c r="G249" s="308"/>
      <c r="H249" s="308"/>
      <c r="I249" s="308"/>
      <c r="J249" s="308"/>
      <c r="K249" s="252"/>
      <c r="L249" s="252"/>
      <c r="M249" s="252"/>
      <c r="N249" s="252"/>
      <c r="O249" s="252"/>
      <c r="P249" s="252"/>
      <c r="Q249" s="252"/>
      <c r="R249" s="252"/>
      <c r="S249" s="252"/>
    </row>
    <row r="250" spans="1:19">
      <c r="A250" s="100"/>
      <c r="B250" s="308"/>
      <c r="C250" s="308"/>
      <c r="D250" s="308"/>
      <c r="E250" s="308"/>
      <c r="F250" s="308"/>
      <c r="G250" s="308"/>
      <c r="H250" s="308"/>
      <c r="I250" s="308"/>
      <c r="J250" s="308"/>
      <c r="K250" s="252"/>
      <c r="L250" s="252"/>
      <c r="M250" s="252"/>
      <c r="N250" s="252"/>
      <c r="O250" s="252"/>
      <c r="P250" s="252"/>
      <c r="Q250" s="252"/>
      <c r="R250" s="252"/>
      <c r="S250" s="252"/>
    </row>
    <row r="251" spans="1:19">
      <c r="A251" s="100"/>
      <c r="B251" s="308"/>
      <c r="C251" s="308"/>
      <c r="D251" s="308"/>
      <c r="E251" s="308"/>
      <c r="F251" s="308"/>
      <c r="G251" s="308"/>
      <c r="H251" s="308"/>
      <c r="I251" s="308"/>
      <c r="J251" s="308"/>
      <c r="K251" s="252"/>
      <c r="L251" s="252"/>
      <c r="M251" s="252"/>
      <c r="N251" s="252"/>
      <c r="O251" s="252"/>
      <c r="P251" s="252"/>
      <c r="Q251" s="252"/>
      <c r="R251" s="252"/>
      <c r="S251" s="252"/>
    </row>
    <row r="252" spans="1:19">
      <c r="A252" s="100"/>
      <c r="B252" s="308"/>
      <c r="C252" s="308"/>
      <c r="D252" s="308"/>
      <c r="E252" s="308"/>
      <c r="F252" s="308"/>
      <c r="G252" s="308"/>
      <c r="H252" s="308"/>
      <c r="I252" s="308"/>
      <c r="J252" s="308"/>
      <c r="K252" s="252"/>
      <c r="L252" s="252"/>
      <c r="M252" s="252"/>
      <c r="N252" s="252"/>
      <c r="O252" s="252"/>
      <c r="P252" s="252"/>
      <c r="Q252" s="252"/>
      <c r="R252" s="252"/>
      <c r="S252" s="252"/>
    </row>
    <row r="253" spans="1:19">
      <c r="A253" s="100"/>
      <c r="B253" s="308"/>
      <c r="C253" s="308"/>
      <c r="D253" s="308"/>
      <c r="E253" s="308"/>
      <c r="F253" s="308"/>
      <c r="G253" s="308"/>
      <c r="H253" s="308"/>
      <c r="I253" s="308"/>
      <c r="J253" s="308"/>
      <c r="K253" s="252"/>
      <c r="L253" s="252"/>
      <c r="M253" s="252"/>
      <c r="N253" s="252"/>
      <c r="O253" s="252"/>
      <c r="P253" s="252"/>
      <c r="Q253" s="252"/>
      <c r="R253" s="252"/>
      <c r="S253" s="252"/>
    </row>
    <row r="254" spans="1:19">
      <c r="A254" s="100"/>
      <c r="B254" s="308"/>
      <c r="C254" s="308"/>
      <c r="D254" s="308"/>
      <c r="E254" s="308"/>
      <c r="F254" s="308"/>
      <c r="G254" s="308"/>
      <c r="H254" s="308"/>
      <c r="I254" s="308"/>
      <c r="J254" s="308"/>
      <c r="K254" s="252"/>
      <c r="L254" s="252"/>
      <c r="M254" s="252"/>
      <c r="N254" s="252"/>
      <c r="O254" s="252"/>
      <c r="P254" s="252"/>
      <c r="Q254" s="252"/>
      <c r="R254" s="252"/>
      <c r="S254" s="252"/>
    </row>
    <row r="255" spans="1:19">
      <c r="A255" s="100"/>
      <c r="B255" s="308"/>
      <c r="C255" s="308"/>
      <c r="D255" s="308"/>
      <c r="E255" s="308"/>
      <c r="F255" s="308"/>
      <c r="G255" s="308"/>
      <c r="H255" s="308"/>
      <c r="I255" s="308"/>
      <c r="J255" s="308"/>
      <c r="K255" s="252"/>
      <c r="L255" s="252"/>
      <c r="M255" s="252"/>
      <c r="N255" s="252"/>
      <c r="O255" s="252"/>
      <c r="P255" s="252"/>
      <c r="Q255" s="252"/>
      <c r="R255" s="252"/>
      <c r="S255" s="252"/>
    </row>
    <row r="256" spans="1:19">
      <c r="A256" s="100"/>
      <c r="B256" s="308"/>
      <c r="C256" s="308"/>
      <c r="D256" s="308"/>
      <c r="E256" s="308"/>
      <c r="F256" s="308"/>
      <c r="G256" s="308"/>
      <c r="H256" s="308"/>
      <c r="I256" s="308"/>
      <c r="J256" s="308"/>
      <c r="K256" s="252"/>
      <c r="L256" s="252"/>
      <c r="M256" s="252"/>
      <c r="N256" s="252"/>
      <c r="O256" s="252"/>
      <c r="P256" s="252"/>
      <c r="Q256" s="252"/>
      <c r="R256" s="252"/>
      <c r="S256" s="252"/>
    </row>
    <row r="257" spans="1:19">
      <c r="A257" s="100"/>
      <c r="B257" s="308"/>
      <c r="C257" s="308"/>
      <c r="D257" s="308"/>
      <c r="E257" s="308"/>
      <c r="F257" s="308"/>
      <c r="G257" s="308"/>
      <c r="H257" s="308"/>
      <c r="I257" s="308"/>
      <c r="J257" s="308"/>
      <c r="K257" s="252"/>
      <c r="L257" s="252"/>
      <c r="M257" s="252"/>
      <c r="N257" s="252"/>
      <c r="O257" s="252"/>
      <c r="P257" s="252"/>
      <c r="Q257" s="252"/>
      <c r="R257" s="252"/>
      <c r="S257" s="252"/>
    </row>
    <row r="258" spans="1:19">
      <c r="A258" s="100"/>
      <c r="B258" s="308"/>
      <c r="C258" s="308"/>
      <c r="D258" s="308"/>
      <c r="E258" s="308"/>
      <c r="F258" s="308"/>
      <c r="G258" s="308"/>
      <c r="H258" s="308"/>
      <c r="I258" s="308"/>
      <c r="J258" s="308"/>
      <c r="K258" s="252"/>
      <c r="L258" s="252"/>
      <c r="M258" s="252"/>
      <c r="N258" s="252"/>
      <c r="O258" s="252"/>
      <c r="P258" s="252"/>
      <c r="Q258" s="252"/>
      <c r="R258" s="252"/>
      <c r="S258" s="252"/>
    </row>
    <row r="259" spans="1:19">
      <c r="A259" s="100"/>
      <c r="B259" s="308"/>
      <c r="C259" s="308"/>
      <c r="D259" s="308"/>
      <c r="E259" s="308"/>
      <c r="F259" s="308"/>
      <c r="G259" s="308"/>
      <c r="H259" s="308"/>
      <c r="I259" s="308"/>
      <c r="J259" s="308"/>
      <c r="K259" s="252"/>
      <c r="L259" s="252"/>
      <c r="M259" s="252"/>
      <c r="N259" s="252"/>
      <c r="O259" s="252"/>
      <c r="P259" s="252"/>
      <c r="Q259" s="252"/>
      <c r="R259" s="252"/>
      <c r="S259" s="252"/>
    </row>
    <row r="260" spans="1:19">
      <c r="A260" s="100"/>
      <c r="B260" s="308"/>
      <c r="C260" s="308"/>
      <c r="D260" s="308"/>
      <c r="E260" s="308"/>
      <c r="F260" s="308"/>
      <c r="G260" s="308"/>
      <c r="H260" s="308"/>
      <c r="I260" s="308"/>
      <c r="J260" s="308"/>
      <c r="K260" s="252"/>
      <c r="L260" s="252"/>
      <c r="M260" s="252"/>
      <c r="N260" s="252"/>
      <c r="O260" s="252"/>
      <c r="P260" s="252"/>
      <c r="Q260" s="252"/>
      <c r="R260" s="252"/>
      <c r="S260" s="252"/>
    </row>
    <row r="261" spans="1:19">
      <c r="A261" s="100"/>
      <c r="B261" s="308"/>
      <c r="C261" s="308"/>
      <c r="D261" s="308"/>
      <c r="E261" s="308"/>
      <c r="F261" s="308"/>
      <c r="G261" s="308"/>
      <c r="H261" s="308"/>
      <c r="I261" s="308"/>
      <c r="J261" s="308"/>
      <c r="K261" s="252"/>
      <c r="L261" s="252"/>
      <c r="M261" s="252"/>
      <c r="N261" s="252"/>
      <c r="O261" s="252"/>
      <c r="P261" s="252"/>
      <c r="Q261" s="252"/>
      <c r="R261" s="252"/>
      <c r="S261" s="252"/>
    </row>
    <row r="262" spans="1:19">
      <c r="A262" s="100"/>
      <c r="B262" s="308"/>
      <c r="C262" s="308"/>
      <c r="D262" s="308"/>
      <c r="E262" s="308"/>
      <c r="F262" s="308"/>
      <c r="G262" s="308"/>
      <c r="H262" s="308"/>
      <c r="I262" s="308"/>
      <c r="J262" s="308"/>
      <c r="K262" s="252"/>
      <c r="L262" s="252"/>
      <c r="M262" s="252"/>
      <c r="N262" s="252"/>
      <c r="O262" s="252"/>
      <c r="P262" s="252"/>
      <c r="Q262" s="252"/>
      <c r="R262" s="252"/>
      <c r="S262" s="252"/>
    </row>
    <row r="263" spans="1:19">
      <c r="A263" s="100"/>
      <c r="B263" s="308"/>
      <c r="C263" s="308"/>
      <c r="D263" s="308"/>
      <c r="E263" s="308"/>
      <c r="F263" s="308"/>
      <c r="G263" s="308"/>
      <c r="H263" s="308"/>
      <c r="I263" s="308"/>
      <c r="J263" s="308"/>
      <c r="K263" s="252"/>
      <c r="L263" s="252"/>
      <c r="M263" s="252"/>
      <c r="N263" s="252"/>
      <c r="O263" s="252"/>
      <c r="P263" s="252"/>
      <c r="Q263" s="252"/>
      <c r="R263" s="252"/>
      <c r="S263" s="252"/>
    </row>
    <row r="264" spans="1:19">
      <c r="A264" s="100"/>
      <c r="B264" s="308"/>
      <c r="C264" s="308"/>
      <c r="D264" s="308"/>
      <c r="E264" s="308"/>
      <c r="F264" s="308"/>
      <c r="G264" s="308"/>
      <c r="H264" s="308"/>
      <c r="I264" s="308"/>
      <c r="J264" s="308"/>
      <c r="K264" s="252"/>
      <c r="L264" s="252"/>
      <c r="M264" s="252"/>
      <c r="N264" s="252"/>
      <c r="O264" s="252"/>
      <c r="P264" s="252"/>
      <c r="Q264" s="252"/>
      <c r="R264" s="252"/>
      <c r="S264" s="252"/>
    </row>
    <row r="265" spans="1:19">
      <c r="A265" s="100"/>
      <c r="B265" s="308"/>
      <c r="C265" s="308"/>
      <c r="D265" s="308"/>
      <c r="E265" s="308"/>
      <c r="F265" s="308"/>
      <c r="G265" s="308"/>
      <c r="H265" s="308"/>
      <c r="I265" s="308"/>
      <c r="J265" s="308"/>
      <c r="K265" s="252"/>
      <c r="L265" s="252"/>
      <c r="M265" s="252"/>
      <c r="N265" s="252"/>
      <c r="O265" s="252"/>
      <c r="P265" s="252"/>
      <c r="Q265" s="252"/>
      <c r="R265" s="252"/>
      <c r="S265" s="252"/>
    </row>
    <row r="266" spans="1:19">
      <c r="A266" s="100"/>
      <c r="B266" s="308"/>
      <c r="C266" s="308"/>
      <c r="D266" s="308"/>
      <c r="E266" s="308"/>
      <c r="F266" s="308"/>
      <c r="G266" s="308"/>
      <c r="H266" s="308"/>
      <c r="I266" s="308"/>
      <c r="J266" s="308"/>
      <c r="K266" s="252"/>
      <c r="L266" s="252"/>
      <c r="M266" s="252"/>
      <c r="N266" s="252"/>
      <c r="O266" s="252"/>
      <c r="P266" s="252"/>
      <c r="Q266" s="252"/>
      <c r="R266" s="252"/>
      <c r="S266" s="252"/>
    </row>
    <row r="267" spans="1:19">
      <c r="A267" s="100"/>
      <c r="B267" s="308"/>
      <c r="C267" s="308"/>
      <c r="D267" s="308"/>
      <c r="E267" s="308"/>
      <c r="F267" s="308"/>
      <c r="G267" s="308"/>
      <c r="H267" s="308"/>
      <c r="I267" s="308"/>
      <c r="J267" s="308"/>
      <c r="K267" s="252"/>
      <c r="L267" s="252"/>
      <c r="M267" s="252"/>
      <c r="N267" s="252"/>
      <c r="O267" s="252"/>
      <c r="P267" s="252"/>
      <c r="Q267" s="252"/>
      <c r="R267" s="252"/>
      <c r="S267" s="252"/>
    </row>
    <row r="268" spans="1:19">
      <c r="A268" s="100"/>
      <c r="B268" s="308"/>
      <c r="C268" s="308"/>
      <c r="D268" s="308"/>
      <c r="E268" s="308"/>
      <c r="F268" s="308"/>
      <c r="G268" s="308"/>
      <c r="H268" s="308"/>
      <c r="I268" s="308"/>
      <c r="J268" s="308"/>
      <c r="K268" s="252"/>
      <c r="L268" s="252"/>
      <c r="M268" s="252"/>
      <c r="N268" s="252"/>
      <c r="O268" s="252"/>
      <c r="P268" s="252"/>
      <c r="Q268" s="252"/>
      <c r="R268" s="252"/>
      <c r="S268" s="252"/>
    </row>
    <row r="269" spans="1:19">
      <c r="A269" s="100"/>
      <c r="B269" s="308"/>
      <c r="C269" s="308"/>
      <c r="D269" s="308"/>
      <c r="E269" s="308"/>
      <c r="F269" s="308"/>
      <c r="G269" s="308"/>
      <c r="H269" s="308"/>
      <c r="I269" s="308"/>
      <c r="J269" s="308"/>
      <c r="K269" s="252"/>
      <c r="L269" s="252"/>
      <c r="M269" s="252"/>
      <c r="N269" s="252"/>
      <c r="O269" s="252"/>
      <c r="P269" s="252"/>
      <c r="Q269" s="252"/>
      <c r="R269" s="252"/>
      <c r="S269" s="252"/>
    </row>
    <row r="270" spans="1:19">
      <c r="A270" s="100"/>
      <c r="B270" s="308"/>
      <c r="C270" s="308"/>
      <c r="D270" s="308"/>
      <c r="E270" s="308"/>
      <c r="F270" s="308"/>
      <c r="G270" s="308"/>
      <c r="H270" s="308"/>
      <c r="I270" s="308"/>
      <c r="J270" s="308"/>
      <c r="K270" s="252"/>
      <c r="L270" s="252"/>
      <c r="M270" s="252"/>
      <c r="N270" s="252"/>
      <c r="O270" s="252"/>
      <c r="P270" s="252"/>
      <c r="Q270" s="252"/>
      <c r="R270" s="252"/>
      <c r="S270" s="252"/>
    </row>
    <row r="271" spans="1:19">
      <c r="A271" s="100"/>
      <c r="B271" s="308"/>
      <c r="C271" s="308"/>
      <c r="D271" s="308"/>
      <c r="E271" s="308"/>
      <c r="F271" s="308"/>
      <c r="G271" s="308"/>
      <c r="H271" s="308"/>
      <c r="I271" s="308"/>
      <c r="J271" s="308"/>
      <c r="K271" s="252"/>
      <c r="L271" s="252"/>
      <c r="M271" s="252"/>
      <c r="N271" s="252"/>
      <c r="O271" s="252"/>
      <c r="P271" s="252"/>
      <c r="Q271" s="252"/>
      <c r="R271" s="252"/>
      <c r="S271" s="252"/>
    </row>
    <row r="272" spans="1:19">
      <c r="A272" s="100"/>
      <c r="B272" s="308"/>
      <c r="C272" s="308"/>
      <c r="D272" s="308"/>
      <c r="E272" s="308"/>
      <c r="F272" s="308"/>
      <c r="G272" s="308"/>
      <c r="H272" s="308"/>
      <c r="I272" s="308"/>
      <c r="J272" s="308"/>
      <c r="K272" s="252"/>
      <c r="L272" s="252"/>
      <c r="M272" s="252"/>
      <c r="N272" s="252"/>
      <c r="O272" s="252"/>
      <c r="P272" s="252"/>
      <c r="Q272" s="252"/>
      <c r="R272" s="252"/>
      <c r="S272" s="252"/>
    </row>
    <row r="273" spans="1:19">
      <c r="A273" s="100"/>
      <c r="B273" s="308"/>
      <c r="C273" s="308"/>
      <c r="D273" s="308"/>
      <c r="E273" s="308"/>
      <c r="F273" s="308"/>
      <c r="G273" s="308"/>
      <c r="H273" s="308"/>
      <c r="I273" s="308"/>
      <c r="J273" s="308"/>
      <c r="K273" s="252"/>
      <c r="L273" s="252"/>
      <c r="M273" s="252"/>
      <c r="N273" s="252"/>
      <c r="O273" s="252"/>
      <c r="P273" s="252"/>
      <c r="Q273" s="252"/>
      <c r="R273" s="252"/>
      <c r="S273" s="252"/>
    </row>
    <row r="274" spans="1:19">
      <c r="A274" s="100"/>
      <c r="B274" s="308"/>
      <c r="C274" s="308"/>
      <c r="D274" s="308"/>
      <c r="E274" s="308"/>
      <c r="F274" s="308"/>
      <c r="G274" s="308"/>
      <c r="H274" s="308"/>
      <c r="I274" s="308"/>
      <c r="J274" s="308"/>
      <c r="K274" s="252"/>
      <c r="L274" s="252"/>
      <c r="M274" s="252"/>
      <c r="N274" s="252"/>
      <c r="O274" s="252"/>
      <c r="P274" s="252"/>
      <c r="Q274" s="252"/>
      <c r="R274" s="252"/>
      <c r="S274" s="252"/>
    </row>
    <row r="275" spans="1:19">
      <c r="A275" s="100"/>
      <c r="B275" s="308"/>
      <c r="C275" s="308"/>
      <c r="D275" s="308"/>
      <c r="E275" s="308"/>
      <c r="F275" s="308"/>
      <c r="G275" s="308"/>
      <c r="H275" s="308"/>
      <c r="I275" s="308"/>
      <c r="J275" s="308"/>
      <c r="K275" s="252"/>
      <c r="L275" s="252"/>
      <c r="M275" s="252"/>
      <c r="N275" s="252"/>
      <c r="O275" s="252"/>
      <c r="P275" s="252"/>
      <c r="Q275" s="252"/>
      <c r="R275" s="252"/>
      <c r="S275" s="252"/>
    </row>
    <row r="276" spans="1:19">
      <c r="A276" s="100"/>
      <c r="B276" s="308"/>
      <c r="C276" s="308"/>
      <c r="D276" s="308"/>
      <c r="E276" s="308"/>
      <c r="F276" s="308"/>
      <c r="G276" s="308"/>
      <c r="H276" s="308"/>
      <c r="I276" s="308"/>
      <c r="J276" s="308"/>
      <c r="K276" s="252"/>
      <c r="L276" s="252"/>
      <c r="M276" s="252"/>
      <c r="N276" s="252"/>
      <c r="O276" s="252"/>
      <c r="P276" s="252"/>
      <c r="Q276" s="252"/>
      <c r="R276" s="252"/>
      <c r="S276" s="252"/>
    </row>
    <row r="277" spans="1:19">
      <c r="A277" s="100"/>
      <c r="B277" s="308"/>
      <c r="C277" s="308"/>
      <c r="D277" s="308"/>
      <c r="E277" s="308"/>
      <c r="F277" s="308"/>
      <c r="G277" s="308"/>
      <c r="H277" s="308"/>
      <c r="I277" s="308"/>
      <c r="J277" s="308"/>
      <c r="K277" s="252"/>
      <c r="L277" s="252"/>
      <c r="M277" s="252"/>
      <c r="N277" s="252"/>
      <c r="O277" s="252"/>
      <c r="P277" s="252"/>
      <c r="Q277" s="252"/>
      <c r="R277" s="252"/>
      <c r="S277" s="252"/>
    </row>
    <row r="278" spans="1:19">
      <c r="A278" s="100"/>
      <c r="B278" s="308"/>
      <c r="C278" s="308"/>
      <c r="D278" s="308"/>
      <c r="E278" s="308"/>
      <c r="F278" s="308"/>
      <c r="G278" s="308"/>
      <c r="H278" s="308"/>
      <c r="I278" s="308"/>
      <c r="J278" s="308"/>
      <c r="K278" s="252"/>
      <c r="L278" s="252"/>
      <c r="M278" s="252"/>
      <c r="N278" s="252"/>
      <c r="O278" s="252"/>
      <c r="P278" s="252"/>
      <c r="Q278" s="252"/>
      <c r="R278" s="252"/>
      <c r="S278" s="252"/>
    </row>
    <row r="279" spans="1:19">
      <c r="A279" s="100"/>
      <c r="B279" s="308"/>
      <c r="C279" s="308"/>
      <c r="D279" s="308"/>
      <c r="E279" s="308"/>
      <c r="F279" s="308"/>
      <c r="G279" s="308"/>
      <c r="H279" s="308"/>
      <c r="I279" s="308"/>
      <c r="J279" s="308"/>
      <c r="K279" s="252"/>
      <c r="L279" s="252"/>
      <c r="M279" s="252"/>
      <c r="N279" s="252"/>
      <c r="O279" s="252"/>
      <c r="P279" s="252"/>
      <c r="Q279" s="252"/>
      <c r="R279" s="252"/>
      <c r="S279" s="252"/>
    </row>
    <row r="280" spans="1:19">
      <c r="A280" s="100"/>
      <c r="B280" s="308"/>
      <c r="C280" s="308"/>
      <c r="D280" s="308"/>
      <c r="E280" s="308"/>
      <c r="F280" s="308"/>
      <c r="G280" s="308"/>
      <c r="H280" s="308"/>
      <c r="I280" s="308"/>
      <c r="J280" s="308"/>
      <c r="K280" s="252"/>
      <c r="L280" s="252"/>
      <c r="M280" s="252"/>
      <c r="N280" s="252"/>
      <c r="O280" s="252"/>
      <c r="P280" s="252"/>
      <c r="Q280" s="252"/>
      <c r="R280" s="252"/>
      <c r="S280" s="252"/>
    </row>
    <row r="281" spans="1:19">
      <c r="A281" s="100"/>
      <c r="B281" s="308"/>
      <c r="C281" s="308"/>
      <c r="D281" s="308"/>
      <c r="E281" s="308"/>
      <c r="F281" s="308"/>
      <c r="G281" s="308"/>
      <c r="H281" s="308"/>
      <c r="I281" s="308"/>
      <c r="J281" s="308"/>
      <c r="K281" s="252"/>
      <c r="L281" s="252"/>
      <c r="M281" s="252"/>
      <c r="N281" s="252"/>
      <c r="O281" s="252"/>
      <c r="P281" s="252"/>
      <c r="Q281" s="252"/>
      <c r="R281" s="252"/>
      <c r="S281" s="252"/>
    </row>
    <row r="282" spans="1:19">
      <c r="A282" s="100"/>
      <c r="B282" s="308"/>
      <c r="C282" s="308"/>
      <c r="D282" s="308"/>
      <c r="E282" s="308"/>
      <c r="F282" s="308"/>
      <c r="G282" s="308"/>
      <c r="H282" s="308"/>
      <c r="I282" s="308"/>
      <c r="J282" s="308"/>
      <c r="K282" s="252"/>
      <c r="L282" s="252"/>
      <c r="M282" s="252"/>
      <c r="N282" s="252"/>
      <c r="O282" s="252"/>
      <c r="P282" s="252"/>
      <c r="Q282" s="252"/>
      <c r="R282" s="252"/>
      <c r="S282" s="252"/>
    </row>
    <row r="283" spans="1:19">
      <c r="A283" s="100"/>
      <c r="B283" s="308"/>
      <c r="C283" s="308"/>
      <c r="D283" s="308"/>
      <c r="E283" s="308"/>
      <c r="F283" s="308"/>
      <c r="G283" s="308"/>
      <c r="H283" s="308"/>
      <c r="I283" s="308"/>
      <c r="J283" s="308"/>
      <c r="K283" s="252"/>
      <c r="L283" s="252"/>
      <c r="M283" s="252"/>
      <c r="N283" s="252"/>
      <c r="O283" s="252"/>
      <c r="P283" s="252"/>
      <c r="Q283" s="252"/>
      <c r="R283" s="252"/>
      <c r="S283" s="252"/>
    </row>
    <row r="284" spans="1:19">
      <c r="A284" s="100"/>
      <c r="B284" s="308"/>
      <c r="C284" s="308"/>
      <c r="D284" s="308"/>
      <c r="E284" s="308"/>
      <c r="F284" s="308"/>
      <c r="G284" s="308"/>
      <c r="H284" s="308"/>
      <c r="I284" s="308"/>
      <c r="J284" s="308"/>
      <c r="K284" s="252"/>
      <c r="L284" s="252"/>
      <c r="M284" s="252"/>
      <c r="N284" s="252"/>
      <c r="O284" s="252"/>
      <c r="P284" s="252"/>
      <c r="Q284" s="252"/>
      <c r="R284" s="252"/>
      <c r="S284" s="252"/>
    </row>
    <row r="285" spans="1:19">
      <c r="A285" s="100"/>
      <c r="B285" s="308"/>
      <c r="C285" s="308"/>
      <c r="D285" s="308"/>
      <c r="E285" s="308"/>
      <c r="F285" s="308"/>
      <c r="G285" s="308"/>
      <c r="H285" s="308"/>
      <c r="I285" s="308"/>
      <c r="J285" s="308"/>
      <c r="K285" s="252"/>
      <c r="L285" s="252"/>
      <c r="M285" s="252"/>
      <c r="N285" s="252"/>
      <c r="O285" s="252"/>
      <c r="P285" s="252"/>
      <c r="Q285" s="252"/>
      <c r="R285" s="252"/>
      <c r="S285" s="252"/>
    </row>
    <row r="286" spans="1:19">
      <c r="A286" s="100"/>
      <c r="B286" s="308"/>
      <c r="C286" s="308"/>
      <c r="D286" s="308"/>
      <c r="E286" s="308"/>
      <c r="F286" s="308"/>
      <c r="G286" s="308"/>
      <c r="H286" s="308"/>
      <c r="I286" s="308"/>
      <c r="J286" s="308"/>
      <c r="K286" s="252"/>
      <c r="L286" s="252"/>
      <c r="M286" s="252"/>
      <c r="N286" s="252"/>
      <c r="O286" s="252"/>
      <c r="P286" s="252"/>
      <c r="Q286" s="252"/>
      <c r="R286" s="252"/>
      <c r="S286" s="252"/>
    </row>
    <row r="287" spans="1:19">
      <c r="A287" s="100"/>
      <c r="B287" s="308"/>
      <c r="C287" s="308"/>
      <c r="D287" s="308"/>
      <c r="E287" s="308"/>
      <c r="F287" s="308"/>
      <c r="G287" s="308"/>
      <c r="H287" s="308"/>
      <c r="I287" s="308"/>
      <c r="J287" s="308"/>
      <c r="K287" s="252"/>
      <c r="L287" s="252"/>
      <c r="M287" s="252"/>
      <c r="N287" s="252"/>
      <c r="O287" s="252"/>
      <c r="P287" s="252"/>
      <c r="Q287" s="252"/>
      <c r="R287" s="252"/>
      <c r="S287" s="252"/>
    </row>
    <row r="288" spans="1:19">
      <c r="A288" s="100"/>
      <c r="B288" s="308"/>
      <c r="C288" s="308"/>
      <c r="D288" s="308"/>
      <c r="E288" s="308"/>
      <c r="F288" s="308"/>
      <c r="G288" s="308"/>
      <c r="H288" s="308"/>
      <c r="I288" s="308"/>
      <c r="J288" s="308"/>
      <c r="K288" s="252"/>
      <c r="L288" s="252"/>
      <c r="M288" s="252"/>
      <c r="N288" s="252"/>
      <c r="O288" s="252"/>
      <c r="P288" s="252"/>
      <c r="Q288" s="252"/>
      <c r="R288" s="252"/>
      <c r="S288" s="252"/>
    </row>
    <row r="289" spans="1:19">
      <c r="A289" s="100"/>
      <c r="B289" s="308"/>
      <c r="C289" s="308"/>
      <c r="D289" s="308"/>
      <c r="E289" s="308"/>
      <c r="F289" s="308"/>
      <c r="G289" s="308"/>
      <c r="H289" s="308"/>
      <c r="I289" s="308"/>
      <c r="J289" s="308"/>
      <c r="K289" s="252"/>
      <c r="L289" s="252"/>
      <c r="M289" s="252"/>
      <c r="N289" s="252"/>
      <c r="O289" s="252"/>
      <c r="P289" s="252"/>
      <c r="Q289" s="252"/>
      <c r="R289" s="252"/>
      <c r="S289" s="252"/>
    </row>
    <row r="290" spans="1:19">
      <c r="A290" s="100"/>
      <c r="B290" s="308"/>
      <c r="C290" s="308"/>
      <c r="D290" s="308"/>
      <c r="E290" s="308"/>
      <c r="F290" s="308"/>
      <c r="G290" s="308"/>
      <c r="H290" s="308"/>
      <c r="I290" s="308"/>
      <c r="J290" s="308"/>
      <c r="K290" s="252"/>
      <c r="L290" s="252"/>
      <c r="M290" s="252"/>
      <c r="N290" s="252"/>
      <c r="O290" s="252"/>
      <c r="P290" s="252"/>
      <c r="Q290" s="252"/>
      <c r="R290" s="252"/>
      <c r="S290" s="252"/>
    </row>
    <row r="291" spans="1:19">
      <c r="A291" s="100"/>
      <c r="B291" s="308"/>
      <c r="C291" s="308"/>
      <c r="D291" s="308"/>
      <c r="E291" s="308"/>
      <c r="F291" s="308"/>
      <c r="G291" s="308"/>
      <c r="H291" s="308"/>
      <c r="I291" s="308"/>
      <c r="J291" s="308"/>
      <c r="K291" s="252"/>
      <c r="L291" s="252"/>
      <c r="M291" s="252"/>
      <c r="N291" s="252"/>
      <c r="O291" s="252"/>
      <c r="P291" s="252"/>
      <c r="Q291" s="252"/>
      <c r="R291" s="252"/>
      <c r="S291" s="252"/>
    </row>
    <row r="292" spans="1:19">
      <c r="A292" s="100"/>
      <c r="B292" s="308"/>
      <c r="C292" s="308"/>
      <c r="D292" s="308"/>
      <c r="E292" s="308"/>
      <c r="F292" s="308"/>
      <c r="G292" s="308"/>
      <c r="H292" s="308"/>
      <c r="I292" s="308"/>
      <c r="J292" s="308"/>
      <c r="K292" s="252"/>
      <c r="L292" s="252"/>
      <c r="M292" s="252"/>
      <c r="N292" s="252"/>
      <c r="O292" s="252"/>
      <c r="P292" s="252"/>
      <c r="Q292" s="252"/>
      <c r="R292" s="252"/>
      <c r="S292" s="252"/>
    </row>
    <row r="293" spans="1:19">
      <c r="A293" s="100"/>
      <c r="B293" s="308"/>
      <c r="C293" s="308"/>
      <c r="D293" s="308"/>
      <c r="E293" s="308"/>
      <c r="F293" s="308"/>
      <c r="G293" s="308"/>
      <c r="H293" s="308"/>
      <c r="I293" s="308"/>
      <c r="J293" s="308"/>
      <c r="K293" s="252"/>
      <c r="L293" s="252"/>
      <c r="M293" s="252"/>
      <c r="N293" s="252"/>
      <c r="O293" s="252"/>
      <c r="P293" s="252"/>
      <c r="Q293" s="252"/>
      <c r="R293" s="252"/>
      <c r="S293" s="252"/>
    </row>
    <row r="294" spans="1:19">
      <c r="A294" s="100"/>
      <c r="B294" s="308"/>
      <c r="C294" s="308"/>
      <c r="D294" s="308"/>
      <c r="E294" s="308"/>
      <c r="F294" s="308"/>
      <c r="G294" s="308"/>
      <c r="H294" s="308"/>
      <c r="I294" s="308"/>
      <c r="J294" s="308"/>
      <c r="K294" s="252"/>
      <c r="L294" s="252"/>
      <c r="M294" s="252"/>
      <c r="N294" s="252"/>
      <c r="O294" s="252"/>
      <c r="P294" s="252"/>
      <c r="Q294" s="252"/>
      <c r="R294" s="252"/>
      <c r="S294" s="252"/>
    </row>
    <row r="295" spans="1:19">
      <c r="A295" s="100"/>
      <c r="B295" s="308"/>
      <c r="C295" s="308"/>
      <c r="D295" s="308"/>
      <c r="E295" s="308"/>
      <c r="F295" s="308"/>
      <c r="G295" s="308"/>
      <c r="H295" s="308"/>
      <c r="I295" s="308"/>
      <c r="J295" s="308"/>
      <c r="K295" s="252"/>
      <c r="L295" s="252"/>
      <c r="M295" s="252"/>
      <c r="N295" s="252"/>
      <c r="O295" s="252"/>
      <c r="P295" s="252"/>
      <c r="Q295" s="252"/>
      <c r="R295" s="252"/>
      <c r="S295" s="252"/>
    </row>
    <row r="296" spans="1:19">
      <c r="A296" s="100"/>
      <c r="B296" s="308"/>
      <c r="C296" s="308"/>
      <c r="D296" s="308"/>
      <c r="E296" s="308"/>
      <c r="F296" s="308"/>
      <c r="G296" s="308"/>
      <c r="H296" s="308"/>
      <c r="I296" s="308"/>
      <c r="J296" s="308"/>
      <c r="K296" s="252"/>
      <c r="L296" s="252"/>
      <c r="M296" s="252"/>
      <c r="N296" s="252"/>
      <c r="O296" s="252"/>
      <c r="P296" s="252"/>
      <c r="Q296" s="252"/>
      <c r="R296" s="252"/>
      <c r="S296" s="252"/>
    </row>
    <row r="297" spans="1:19">
      <c r="A297" s="100"/>
      <c r="B297" s="308"/>
      <c r="C297" s="308"/>
      <c r="D297" s="308"/>
      <c r="E297" s="308"/>
      <c r="F297" s="308"/>
      <c r="G297" s="308"/>
      <c r="H297" s="308"/>
      <c r="I297" s="308"/>
      <c r="J297" s="308"/>
      <c r="K297" s="252"/>
      <c r="L297" s="252"/>
      <c r="M297" s="252"/>
      <c r="N297" s="252"/>
      <c r="O297" s="252"/>
      <c r="P297" s="252"/>
      <c r="Q297" s="252"/>
      <c r="R297" s="252"/>
      <c r="S297" s="252"/>
    </row>
    <row r="298" spans="1:19">
      <c r="A298" s="100"/>
      <c r="B298" s="308"/>
      <c r="C298" s="308"/>
      <c r="D298" s="308"/>
      <c r="E298" s="308"/>
      <c r="F298" s="308"/>
      <c r="G298" s="308"/>
      <c r="H298" s="308"/>
      <c r="I298" s="308"/>
      <c r="J298" s="308"/>
      <c r="K298" s="252"/>
      <c r="L298" s="252"/>
      <c r="M298" s="252"/>
      <c r="N298" s="252"/>
      <c r="O298" s="252"/>
      <c r="P298" s="252"/>
      <c r="Q298" s="252"/>
      <c r="R298" s="252"/>
      <c r="S298" s="252"/>
    </row>
  </sheetData>
  <autoFilter ref="A11:S228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35">
    <mergeCell ref="B104:J104"/>
    <mergeCell ref="B150:J150"/>
    <mergeCell ref="B165:J165"/>
    <mergeCell ref="B157:J157"/>
    <mergeCell ref="B143:J143"/>
    <mergeCell ref="B79:J79"/>
    <mergeCell ref="B81:J81"/>
    <mergeCell ref="B40:J40"/>
    <mergeCell ref="B115:J115"/>
    <mergeCell ref="B110:J110"/>
    <mergeCell ref="B51:J51"/>
    <mergeCell ref="B58:J58"/>
    <mergeCell ref="B59:J59"/>
    <mergeCell ref="B60:J60"/>
    <mergeCell ref="A9:C9"/>
    <mergeCell ref="D9:J9"/>
    <mergeCell ref="A11:K11"/>
    <mergeCell ref="A12:A15"/>
    <mergeCell ref="B12:J15"/>
    <mergeCell ref="K12:K15"/>
    <mergeCell ref="R1:S1"/>
    <mergeCell ref="A3:S3"/>
    <mergeCell ref="A4:S4"/>
    <mergeCell ref="A6:J6"/>
    <mergeCell ref="A7:C7"/>
    <mergeCell ref="A8:C8"/>
    <mergeCell ref="D8:J8"/>
    <mergeCell ref="L12:L15"/>
    <mergeCell ref="M12:S12"/>
    <mergeCell ref="M13:M15"/>
    <mergeCell ref="N13:O13"/>
    <mergeCell ref="P13:Q13"/>
    <mergeCell ref="R13:S13"/>
    <mergeCell ref="N14:N15"/>
    <mergeCell ref="P14:P15"/>
    <mergeCell ref="R14:R15"/>
    <mergeCell ref="B21:J21"/>
    <mergeCell ref="B22:J22"/>
    <mergeCell ref="B23:J23"/>
    <mergeCell ref="B24:J24"/>
    <mergeCell ref="B25:J25"/>
    <mergeCell ref="B16:J16"/>
    <mergeCell ref="A17:J17"/>
    <mergeCell ref="A18:J18"/>
    <mergeCell ref="B19:J19"/>
    <mergeCell ref="A20:J20"/>
    <mergeCell ref="B26:J26"/>
    <mergeCell ref="B27:J27"/>
    <mergeCell ref="B28:J28"/>
    <mergeCell ref="B29:J29"/>
    <mergeCell ref="A46:J46"/>
    <mergeCell ref="B47:J47"/>
    <mergeCell ref="B48:J48"/>
    <mergeCell ref="B49:J49"/>
    <mergeCell ref="B50:J50"/>
    <mergeCell ref="B37:J37"/>
    <mergeCell ref="B41:J41"/>
    <mergeCell ref="B42:J42"/>
    <mergeCell ref="B43:J43"/>
    <mergeCell ref="B44:J44"/>
    <mergeCell ref="B45:J45"/>
    <mergeCell ref="B30:J30"/>
    <mergeCell ref="B38:J38"/>
    <mergeCell ref="B39:J39"/>
    <mergeCell ref="B31:J31"/>
    <mergeCell ref="B32:J32"/>
    <mergeCell ref="B33:J33"/>
    <mergeCell ref="B34:J34"/>
    <mergeCell ref="B35:J35"/>
    <mergeCell ref="B36:J36"/>
    <mergeCell ref="B61:J61"/>
    <mergeCell ref="B62:J62"/>
    <mergeCell ref="B63:J63"/>
    <mergeCell ref="B52:J52"/>
    <mergeCell ref="B53:J53"/>
    <mergeCell ref="B54:J54"/>
    <mergeCell ref="B55:J55"/>
    <mergeCell ref="B56:J56"/>
    <mergeCell ref="B57:J57"/>
    <mergeCell ref="B68:J68"/>
    <mergeCell ref="B69:J69"/>
    <mergeCell ref="B70:J70"/>
    <mergeCell ref="A71:J71"/>
    <mergeCell ref="B72:J72"/>
    <mergeCell ref="B64:J64"/>
    <mergeCell ref="B65:J65"/>
    <mergeCell ref="A66:J66"/>
    <mergeCell ref="B67:J67"/>
    <mergeCell ref="B80:J80"/>
    <mergeCell ref="B82:J82"/>
    <mergeCell ref="B83:J83"/>
    <mergeCell ref="B84:J84"/>
    <mergeCell ref="A85:J85"/>
    <mergeCell ref="B86:J86"/>
    <mergeCell ref="B73:J73"/>
    <mergeCell ref="B74:J74"/>
    <mergeCell ref="B75:J75"/>
    <mergeCell ref="B76:J76"/>
    <mergeCell ref="B77:J77"/>
    <mergeCell ref="B78:J78"/>
    <mergeCell ref="B90:J90"/>
    <mergeCell ref="B91:J91"/>
    <mergeCell ref="B92:J92"/>
    <mergeCell ref="B93:J93"/>
    <mergeCell ref="A94:J94"/>
    <mergeCell ref="B95:J95"/>
    <mergeCell ref="A87:J87"/>
    <mergeCell ref="B88:J88"/>
    <mergeCell ref="B89:J89"/>
    <mergeCell ref="B214:J214"/>
    <mergeCell ref="B204:J204"/>
    <mergeCell ref="B202:J202"/>
    <mergeCell ref="B102:J102"/>
    <mergeCell ref="B103:J103"/>
    <mergeCell ref="B105:J105"/>
    <mergeCell ref="B106:J106"/>
    <mergeCell ref="B107:J107"/>
    <mergeCell ref="B96:J96"/>
    <mergeCell ref="B97:J97"/>
    <mergeCell ref="B98:J98"/>
    <mergeCell ref="B99:J99"/>
    <mergeCell ref="B100:J100"/>
    <mergeCell ref="B101:J101"/>
    <mergeCell ref="B114:J114"/>
    <mergeCell ref="B116:J116"/>
    <mergeCell ref="B117:J117"/>
    <mergeCell ref="A118:J118"/>
    <mergeCell ref="B119:J119"/>
    <mergeCell ref="B120:J120"/>
    <mergeCell ref="B108:J108"/>
    <mergeCell ref="B109:J109"/>
    <mergeCell ref="B111:J111"/>
    <mergeCell ref="B112:J112"/>
    <mergeCell ref="B113:J113"/>
    <mergeCell ref="B127:J127"/>
    <mergeCell ref="B128:J128"/>
    <mergeCell ref="B129:J129"/>
    <mergeCell ref="B130:J130"/>
    <mergeCell ref="B131:J131"/>
    <mergeCell ref="B132:J132"/>
    <mergeCell ref="B122:J122"/>
    <mergeCell ref="B123:J123"/>
    <mergeCell ref="B124:J124"/>
    <mergeCell ref="B125:J125"/>
    <mergeCell ref="B126:J126"/>
    <mergeCell ref="B121:J121"/>
    <mergeCell ref="B139:J139"/>
    <mergeCell ref="A140:J140"/>
    <mergeCell ref="B141:J141"/>
    <mergeCell ref="B142:J142"/>
    <mergeCell ref="B144:J144"/>
    <mergeCell ref="B133:J133"/>
    <mergeCell ref="B134:J134"/>
    <mergeCell ref="B135:J135"/>
    <mergeCell ref="B136:J136"/>
    <mergeCell ref="B137:J137"/>
    <mergeCell ref="B138:J138"/>
    <mergeCell ref="B151:J151"/>
    <mergeCell ref="B152:J152"/>
    <mergeCell ref="B153:J153"/>
    <mergeCell ref="B154:J154"/>
    <mergeCell ref="B155:J155"/>
    <mergeCell ref="B156:J156"/>
    <mergeCell ref="B145:J145"/>
    <mergeCell ref="B146:J146"/>
    <mergeCell ref="A147:J147"/>
    <mergeCell ref="B148:J148"/>
    <mergeCell ref="B149:J149"/>
    <mergeCell ref="B164:J164"/>
    <mergeCell ref="B166:J166"/>
    <mergeCell ref="A167:J167"/>
    <mergeCell ref="B168:J168"/>
    <mergeCell ref="B169:J169"/>
    <mergeCell ref="B158:J158"/>
    <mergeCell ref="B159:J159"/>
    <mergeCell ref="B160:J160"/>
    <mergeCell ref="B161:J161"/>
    <mergeCell ref="B162:J162"/>
    <mergeCell ref="B163:J163"/>
    <mergeCell ref="B176:J176"/>
    <mergeCell ref="B177:J177"/>
    <mergeCell ref="B178:J178"/>
    <mergeCell ref="B179:J179"/>
    <mergeCell ref="B180:J180"/>
    <mergeCell ref="B181:J181"/>
    <mergeCell ref="B170:J170"/>
    <mergeCell ref="B171:J171"/>
    <mergeCell ref="B172:J172"/>
    <mergeCell ref="B173:J173"/>
    <mergeCell ref="B174:J174"/>
    <mergeCell ref="B175:J175"/>
    <mergeCell ref="B186:J186"/>
    <mergeCell ref="B187:J187"/>
    <mergeCell ref="B188:J188"/>
    <mergeCell ref="B189:J189"/>
    <mergeCell ref="B190:J190"/>
    <mergeCell ref="B182:J182"/>
    <mergeCell ref="B183:J183"/>
    <mergeCell ref="A184:J184"/>
    <mergeCell ref="B185:J185"/>
    <mergeCell ref="B197:J197"/>
    <mergeCell ref="B198:J198"/>
    <mergeCell ref="B199:J199"/>
    <mergeCell ref="B200:J200"/>
    <mergeCell ref="B201:J201"/>
    <mergeCell ref="B203:J203"/>
    <mergeCell ref="B191:J191"/>
    <mergeCell ref="B192:J192"/>
    <mergeCell ref="B193:J193"/>
    <mergeCell ref="B194:J194"/>
    <mergeCell ref="B195:J195"/>
    <mergeCell ref="B196:J196"/>
    <mergeCell ref="B211:J211"/>
    <mergeCell ref="B212:J212"/>
    <mergeCell ref="B213:J213"/>
    <mergeCell ref="B205:J205"/>
    <mergeCell ref="B206:J206"/>
    <mergeCell ref="B207:J207"/>
    <mergeCell ref="B208:J208"/>
    <mergeCell ref="B209:J209"/>
    <mergeCell ref="B210:J210"/>
    <mergeCell ref="B228:J228"/>
    <mergeCell ref="B227:J227"/>
    <mergeCell ref="B220:J220"/>
    <mergeCell ref="B221:J221"/>
    <mergeCell ref="B223:J223"/>
    <mergeCell ref="B224:J224"/>
    <mergeCell ref="B225:J225"/>
    <mergeCell ref="A226:J226"/>
    <mergeCell ref="B215:J215"/>
    <mergeCell ref="A216:J216"/>
    <mergeCell ref="B217:J217"/>
    <mergeCell ref="A218:J218"/>
    <mergeCell ref="B219:J219"/>
    <mergeCell ref="B222:J222"/>
  </mergeCells>
  <pageMargins left="0.59055118110236227" right="0.39370078740157483" top="0.59055118110236227" bottom="0.31496062992125984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921"/>
  <sheetViews>
    <sheetView view="pageBreakPreview" topLeftCell="A49" zoomScale="85" zoomScaleNormal="100" zoomScaleSheetLayoutView="85" workbookViewId="0">
      <selection activeCell="V8" sqref="V8"/>
    </sheetView>
  </sheetViews>
  <sheetFormatPr defaultColWidth="8.85546875" defaultRowHeight="12.75"/>
  <cols>
    <col min="1" max="1" width="11.5703125" style="40" customWidth="1"/>
    <col min="2" max="2" width="2.5703125" style="309" customWidth="1"/>
    <col min="3" max="3" width="2.7109375" style="309" customWidth="1"/>
    <col min="4" max="10" width="4" style="309" customWidth="1"/>
    <col min="11" max="11" width="3.85546875" style="309" customWidth="1"/>
    <col min="12" max="19" width="10" style="102" customWidth="1"/>
    <col min="20" max="202" width="8.85546875" style="3"/>
    <col min="203" max="203" width="5.42578125" style="3" customWidth="1"/>
    <col min="204" max="205" width="12.85546875" style="3" customWidth="1"/>
    <col min="206" max="212" width="5.42578125" style="3" customWidth="1"/>
    <col min="213" max="214" width="8.42578125" style="3" customWidth="1"/>
    <col min="215" max="224" width="8" style="3" customWidth="1"/>
    <col min="225" max="225" width="8.85546875" style="3" customWidth="1"/>
    <col min="226" max="226" width="10.140625" style="3" customWidth="1"/>
    <col min="227" max="232" width="7.85546875" style="3" customWidth="1"/>
    <col min="233" max="458" width="8.85546875" style="3"/>
    <col min="459" max="459" width="5.42578125" style="3" customWidth="1"/>
    <col min="460" max="461" width="12.85546875" style="3" customWidth="1"/>
    <col min="462" max="468" width="5.42578125" style="3" customWidth="1"/>
    <col min="469" max="470" width="8.42578125" style="3" customWidth="1"/>
    <col min="471" max="480" width="8" style="3" customWidth="1"/>
    <col min="481" max="481" width="8.85546875" style="3" customWidth="1"/>
    <col min="482" max="482" width="10.140625" style="3" customWidth="1"/>
    <col min="483" max="488" width="7.85546875" style="3" customWidth="1"/>
    <col min="489" max="714" width="8.85546875" style="3"/>
    <col min="715" max="715" width="5.42578125" style="3" customWidth="1"/>
    <col min="716" max="717" width="12.85546875" style="3" customWidth="1"/>
    <col min="718" max="724" width="5.42578125" style="3" customWidth="1"/>
    <col min="725" max="726" width="8.42578125" style="3" customWidth="1"/>
    <col min="727" max="736" width="8" style="3" customWidth="1"/>
    <col min="737" max="737" width="8.85546875" style="3" customWidth="1"/>
    <col min="738" max="738" width="10.140625" style="3" customWidth="1"/>
    <col min="739" max="744" width="7.85546875" style="3" customWidth="1"/>
    <col min="745" max="970" width="8.85546875" style="3"/>
    <col min="971" max="971" width="5.42578125" style="3" customWidth="1"/>
    <col min="972" max="973" width="12.85546875" style="3" customWidth="1"/>
    <col min="974" max="980" width="5.42578125" style="3" customWidth="1"/>
    <col min="981" max="982" width="8.42578125" style="3" customWidth="1"/>
    <col min="983" max="992" width="8" style="3" customWidth="1"/>
    <col min="993" max="993" width="8.85546875" style="3" customWidth="1"/>
    <col min="994" max="994" width="10.140625" style="3" customWidth="1"/>
    <col min="995" max="1000" width="7.85546875" style="3" customWidth="1"/>
    <col min="1001" max="1226" width="8.85546875" style="3"/>
    <col min="1227" max="1227" width="5.42578125" style="3" customWidth="1"/>
    <col min="1228" max="1229" width="12.85546875" style="3" customWidth="1"/>
    <col min="1230" max="1236" width="5.42578125" style="3" customWidth="1"/>
    <col min="1237" max="1238" width="8.42578125" style="3" customWidth="1"/>
    <col min="1239" max="1248" width="8" style="3" customWidth="1"/>
    <col min="1249" max="1249" width="8.85546875" style="3" customWidth="1"/>
    <col min="1250" max="1250" width="10.140625" style="3" customWidth="1"/>
    <col min="1251" max="1256" width="7.85546875" style="3" customWidth="1"/>
    <col min="1257" max="1482" width="8.85546875" style="3"/>
    <col min="1483" max="1483" width="5.42578125" style="3" customWidth="1"/>
    <col min="1484" max="1485" width="12.85546875" style="3" customWidth="1"/>
    <col min="1486" max="1492" width="5.42578125" style="3" customWidth="1"/>
    <col min="1493" max="1494" width="8.42578125" style="3" customWidth="1"/>
    <col min="1495" max="1504" width="8" style="3" customWidth="1"/>
    <col min="1505" max="1505" width="8.85546875" style="3" customWidth="1"/>
    <col min="1506" max="1506" width="10.140625" style="3" customWidth="1"/>
    <col min="1507" max="1512" width="7.85546875" style="3" customWidth="1"/>
    <col min="1513" max="1738" width="8.85546875" style="3"/>
    <col min="1739" max="1739" width="5.42578125" style="3" customWidth="1"/>
    <col min="1740" max="1741" width="12.85546875" style="3" customWidth="1"/>
    <col min="1742" max="1748" width="5.42578125" style="3" customWidth="1"/>
    <col min="1749" max="1750" width="8.42578125" style="3" customWidth="1"/>
    <col min="1751" max="1760" width="8" style="3" customWidth="1"/>
    <col min="1761" max="1761" width="8.85546875" style="3" customWidth="1"/>
    <col min="1762" max="1762" width="10.140625" style="3" customWidth="1"/>
    <col min="1763" max="1768" width="7.85546875" style="3" customWidth="1"/>
    <col min="1769" max="1994" width="8.85546875" style="3"/>
    <col min="1995" max="1995" width="5.42578125" style="3" customWidth="1"/>
    <col min="1996" max="1997" width="12.85546875" style="3" customWidth="1"/>
    <col min="1998" max="2004" width="5.42578125" style="3" customWidth="1"/>
    <col min="2005" max="2006" width="8.42578125" style="3" customWidth="1"/>
    <col min="2007" max="2016" width="8" style="3" customWidth="1"/>
    <col min="2017" max="2017" width="8.85546875" style="3" customWidth="1"/>
    <col min="2018" max="2018" width="10.140625" style="3" customWidth="1"/>
    <col min="2019" max="2024" width="7.85546875" style="3" customWidth="1"/>
    <col min="2025" max="2250" width="8.85546875" style="3"/>
    <col min="2251" max="2251" width="5.42578125" style="3" customWidth="1"/>
    <col min="2252" max="2253" width="12.85546875" style="3" customWidth="1"/>
    <col min="2254" max="2260" width="5.42578125" style="3" customWidth="1"/>
    <col min="2261" max="2262" width="8.42578125" style="3" customWidth="1"/>
    <col min="2263" max="2272" width="8" style="3" customWidth="1"/>
    <col min="2273" max="2273" width="8.85546875" style="3" customWidth="1"/>
    <col min="2274" max="2274" width="10.140625" style="3" customWidth="1"/>
    <col min="2275" max="2280" width="7.85546875" style="3" customWidth="1"/>
    <col min="2281" max="2506" width="8.85546875" style="3"/>
    <col min="2507" max="2507" width="5.42578125" style="3" customWidth="1"/>
    <col min="2508" max="2509" width="12.85546875" style="3" customWidth="1"/>
    <col min="2510" max="2516" width="5.42578125" style="3" customWidth="1"/>
    <col min="2517" max="2518" width="8.42578125" style="3" customWidth="1"/>
    <col min="2519" max="2528" width="8" style="3" customWidth="1"/>
    <col min="2529" max="2529" width="8.85546875" style="3" customWidth="1"/>
    <col min="2530" max="2530" width="10.140625" style="3" customWidth="1"/>
    <col min="2531" max="2536" width="7.85546875" style="3" customWidth="1"/>
    <col min="2537" max="2762" width="8.85546875" style="3"/>
    <col min="2763" max="2763" width="5.42578125" style="3" customWidth="1"/>
    <col min="2764" max="2765" width="12.85546875" style="3" customWidth="1"/>
    <col min="2766" max="2772" width="5.42578125" style="3" customWidth="1"/>
    <col min="2773" max="2774" width="8.42578125" style="3" customWidth="1"/>
    <col min="2775" max="2784" width="8" style="3" customWidth="1"/>
    <col min="2785" max="2785" width="8.85546875" style="3" customWidth="1"/>
    <col min="2786" max="2786" width="10.140625" style="3" customWidth="1"/>
    <col min="2787" max="2792" width="7.85546875" style="3" customWidth="1"/>
    <col min="2793" max="3018" width="8.85546875" style="3"/>
    <col min="3019" max="3019" width="5.42578125" style="3" customWidth="1"/>
    <col min="3020" max="3021" width="12.85546875" style="3" customWidth="1"/>
    <col min="3022" max="3028" width="5.42578125" style="3" customWidth="1"/>
    <col min="3029" max="3030" width="8.42578125" style="3" customWidth="1"/>
    <col min="3031" max="3040" width="8" style="3" customWidth="1"/>
    <col min="3041" max="3041" width="8.85546875" style="3" customWidth="1"/>
    <col min="3042" max="3042" width="10.140625" style="3" customWidth="1"/>
    <col min="3043" max="3048" width="7.85546875" style="3" customWidth="1"/>
    <col min="3049" max="3274" width="8.85546875" style="3"/>
    <col min="3275" max="3275" width="5.42578125" style="3" customWidth="1"/>
    <col min="3276" max="3277" width="12.85546875" style="3" customWidth="1"/>
    <col min="3278" max="3284" width="5.42578125" style="3" customWidth="1"/>
    <col min="3285" max="3286" width="8.42578125" style="3" customWidth="1"/>
    <col min="3287" max="3296" width="8" style="3" customWidth="1"/>
    <col min="3297" max="3297" width="8.85546875" style="3" customWidth="1"/>
    <col min="3298" max="3298" width="10.140625" style="3" customWidth="1"/>
    <col min="3299" max="3304" width="7.85546875" style="3" customWidth="1"/>
    <col min="3305" max="3530" width="8.85546875" style="3"/>
    <col min="3531" max="3531" width="5.42578125" style="3" customWidth="1"/>
    <col min="3532" max="3533" width="12.85546875" style="3" customWidth="1"/>
    <col min="3534" max="3540" width="5.42578125" style="3" customWidth="1"/>
    <col min="3541" max="3542" width="8.42578125" style="3" customWidth="1"/>
    <col min="3543" max="3552" width="8" style="3" customWidth="1"/>
    <col min="3553" max="3553" width="8.85546875" style="3" customWidth="1"/>
    <col min="3554" max="3554" width="10.140625" style="3" customWidth="1"/>
    <col min="3555" max="3560" width="7.85546875" style="3" customWidth="1"/>
    <col min="3561" max="3786" width="8.85546875" style="3"/>
    <col min="3787" max="3787" width="5.42578125" style="3" customWidth="1"/>
    <col min="3788" max="3789" width="12.85546875" style="3" customWidth="1"/>
    <col min="3790" max="3796" width="5.42578125" style="3" customWidth="1"/>
    <col min="3797" max="3798" width="8.42578125" style="3" customWidth="1"/>
    <col min="3799" max="3808" width="8" style="3" customWidth="1"/>
    <col min="3809" max="3809" width="8.85546875" style="3" customWidth="1"/>
    <col min="3810" max="3810" width="10.140625" style="3" customWidth="1"/>
    <col min="3811" max="3816" width="7.85546875" style="3" customWidth="1"/>
    <col min="3817" max="4042" width="8.85546875" style="3"/>
    <col min="4043" max="4043" width="5.42578125" style="3" customWidth="1"/>
    <col min="4044" max="4045" width="12.85546875" style="3" customWidth="1"/>
    <col min="4046" max="4052" width="5.42578125" style="3" customWidth="1"/>
    <col min="4053" max="4054" width="8.42578125" style="3" customWidth="1"/>
    <col min="4055" max="4064" width="8" style="3" customWidth="1"/>
    <col min="4065" max="4065" width="8.85546875" style="3" customWidth="1"/>
    <col min="4066" max="4066" width="10.140625" style="3" customWidth="1"/>
    <col min="4067" max="4072" width="7.85546875" style="3" customWidth="1"/>
    <col min="4073" max="4298" width="8.85546875" style="3"/>
    <col min="4299" max="4299" width="5.42578125" style="3" customWidth="1"/>
    <col min="4300" max="4301" width="12.85546875" style="3" customWidth="1"/>
    <col min="4302" max="4308" width="5.42578125" style="3" customWidth="1"/>
    <col min="4309" max="4310" width="8.42578125" style="3" customWidth="1"/>
    <col min="4311" max="4320" width="8" style="3" customWidth="1"/>
    <col min="4321" max="4321" width="8.85546875" style="3" customWidth="1"/>
    <col min="4322" max="4322" width="10.140625" style="3" customWidth="1"/>
    <col min="4323" max="4328" width="7.85546875" style="3" customWidth="1"/>
    <col min="4329" max="4554" width="8.85546875" style="3"/>
    <col min="4555" max="4555" width="5.42578125" style="3" customWidth="1"/>
    <col min="4556" max="4557" width="12.85546875" style="3" customWidth="1"/>
    <col min="4558" max="4564" width="5.42578125" style="3" customWidth="1"/>
    <col min="4565" max="4566" width="8.42578125" style="3" customWidth="1"/>
    <col min="4567" max="4576" width="8" style="3" customWidth="1"/>
    <col min="4577" max="4577" width="8.85546875" style="3" customWidth="1"/>
    <col min="4578" max="4578" width="10.140625" style="3" customWidth="1"/>
    <col min="4579" max="4584" width="7.85546875" style="3" customWidth="1"/>
    <col min="4585" max="4810" width="8.85546875" style="3"/>
    <col min="4811" max="4811" width="5.42578125" style="3" customWidth="1"/>
    <col min="4812" max="4813" width="12.85546875" style="3" customWidth="1"/>
    <col min="4814" max="4820" width="5.42578125" style="3" customWidth="1"/>
    <col min="4821" max="4822" width="8.42578125" style="3" customWidth="1"/>
    <col min="4823" max="4832" width="8" style="3" customWidth="1"/>
    <col min="4833" max="4833" width="8.85546875" style="3" customWidth="1"/>
    <col min="4834" max="4834" width="10.140625" style="3" customWidth="1"/>
    <col min="4835" max="4840" width="7.85546875" style="3" customWidth="1"/>
    <col min="4841" max="5066" width="8.85546875" style="3"/>
    <col min="5067" max="5067" width="5.42578125" style="3" customWidth="1"/>
    <col min="5068" max="5069" width="12.85546875" style="3" customWidth="1"/>
    <col min="5070" max="5076" width="5.42578125" style="3" customWidth="1"/>
    <col min="5077" max="5078" width="8.42578125" style="3" customWidth="1"/>
    <col min="5079" max="5088" width="8" style="3" customWidth="1"/>
    <col min="5089" max="5089" width="8.85546875" style="3" customWidth="1"/>
    <col min="5090" max="5090" width="10.140625" style="3" customWidth="1"/>
    <col min="5091" max="5096" width="7.85546875" style="3" customWidth="1"/>
    <col min="5097" max="5322" width="8.85546875" style="3"/>
    <col min="5323" max="5323" width="5.42578125" style="3" customWidth="1"/>
    <col min="5324" max="5325" width="12.85546875" style="3" customWidth="1"/>
    <col min="5326" max="5332" width="5.42578125" style="3" customWidth="1"/>
    <col min="5333" max="5334" width="8.42578125" style="3" customWidth="1"/>
    <col min="5335" max="5344" width="8" style="3" customWidth="1"/>
    <col min="5345" max="5345" width="8.85546875" style="3" customWidth="1"/>
    <col min="5346" max="5346" width="10.140625" style="3" customWidth="1"/>
    <col min="5347" max="5352" width="7.85546875" style="3" customWidth="1"/>
    <col min="5353" max="5578" width="8.85546875" style="3"/>
    <col min="5579" max="5579" width="5.42578125" style="3" customWidth="1"/>
    <col min="5580" max="5581" width="12.85546875" style="3" customWidth="1"/>
    <col min="5582" max="5588" width="5.42578125" style="3" customWidth="1"/>
    <col min="5589" max="5590" width="8.42578125" style="3" customWidth="1"/>
    <col min="5591" max="5600" width="8" style="3" customWidth="1"/>
    <col min="5601" max="5601" width="8.85546875" style="3" customWidth="1"/>
    <col min="5602" max="5602" width="10.140625" style="3" customWidth="1"/>
    <col min="5603" max="5608" width="7.85546875" style="3" customWidth="1"/>
    <col min="5609" max="5834" width="8.85546875" style="3"/>
    <col min="5835" max="5835" width="5.42578125" style="3" customWidth="1"/>
    <col min="5836" max="5837" width="12.85546875" style="3" customWidth="1"/>
    <col min="5838" max="5844" width="5.42578125" style="3" customWidth="1"/>
    <col min="5845" max="5846" width="8.42578125" style="3" customWidth="1"/>
    <col min="5847" max="5856" width="8" style="3" customWidth="1"/>
    <col min="5857" max="5857" width="8.85546875" style="3" customWidth="1"/>
    <col min="5858" max="5858" width="10.140625" style="3" customWidth="1"/>
    <col min="5859" max="5864" width="7.85546875" style="3" customWidth="1"/>
    <col min="5865" max="6090" width="8.85546875" style="3"/>
    <col min="6091" max="6091" width="5.42578125" style="3" customWidth="1"/>
    <col min="6092" max="6093" width="12.85546875" style="3" customWidth="1"/>
    <col min="6094" max="6100" width="5.42578125" style="3" customWidth="1"/>
    <col min="6101" max="6102" width="8.42578125" style="3" customWidth="1"/>
    <col min="6103" max="6112" width="8" style="3" customWidth="1"/>
    <col min="6113" max="6113" width="8.85546875" style="3" customWidth="1"/>
    <col min="6114" max="6114" width="10.140625" style="3" customWidth="1"/>
    <col min="6115" max="6120" width="7.85546875" style="3" customWidth="1"/>
    <col min="6121" max="6346" width="8.85546875" style="3"/>
    <col min="6347" max="6347" width="5.42578125" style="3" customWidth="1"/>
    <col min="6348" max="6349" width="12.85546875" style="3" customWidth="1"/>
    <col min="6350" max="6356" width="5.42578125" style="3" customWidth="1"/>
    <col min="6357" max="6358" width="8.42578125" style="3" customWidth="1"/>
    <col min="6359" max="6368" width="8" style="3" customWidth="1"/>
    <col min="6369" max="6369" width="8.85546875" style="3" customWidth="1"/>
    <col min="6370" max="6370" width="10.140625" style="3" customWidth="1"/>
    <col min="6371" max="6376" width="7.85546875" style="3" customWidth="1"/>
    <col min="6377" max="6602" width="8.85546875" style="3"/>
    <col min="6603" max="6603" width="5.42578125" style="3" customWidth="1"/>
    <col min="6604" max="6605" width="12.85546875" style="3" customWidth="1"/>
    <col min="6606" max="6612" width="5.42578125" style="3" customWidth="1"/>
    <col min="6613" max="6614" width="8.42578125" style="3" customWidth="1"/>
    <col min="6615" max="6624" width="8" style="3" customWidth="1"/>
    <col min="6625" max="6625" width="8.85546875" style="3" customWidth="1"/>
    <col min="6626" max="6626" width="10.140625" style="3" customWidth="1"/>
    <col min="6627" max="6632" width="7.85546875" style="3" customWidth="1"/>
    <col min="6633" max="6858" width="8.85546875" style="3"/>
    <col min="6859" max="6859" width="5.42578125" style="3" customWidth="1"/>
    <col min="6860" max="6861" width="12.85546875" style="3" customWidth="1"/>
    <col min="6862" max="6868" width="5.42578125" style="3" customWidth="1"/>
    <col min="6869" max="6870" width="8.42578125" style="3" customWidth="1"/>
    <col min="6871" max="6880" width="8" style="3" customWidth="1"/>
    <col min="6881" max="6881" width="8.85546875" style="3" customWidth="1"/>
    <col min="6882" max="6882" width="10.140625" style="3" customWidth="1"/>
    <col min="6883" max="6888" width="7.85546875" style="3" customWidth="1"/>
    <col min="6889" max="7114" width="8.85546875" style="3"/>
    <col min="7115" max="7115" width="5.42578125" style="3" customWidth="1"/>
    <col min="7116" max="7117" width="12.85546875" style="3" customWidth="1"/>
    <col min="7118" max="7124" width="5.42578125" style="3" customWidth="1"/>
    <col min="7125" max="7126" width="8.42578125" style="3" customWidth="1"/>
    <col min="7127" max="7136" width="8" style="3" customWidth="1"/>
    <col min="7137" max="7137" width="8.85546875" style="3" customWidth="1"/>
    <col min="7138" max="7138" width="10.140625" style="3" customWidth="1"/>
    <col min="7139" max="7144" width="7.85546875" style="3" customWidth="1"/>
    <col min="7145" max="7370" width="8.85546875" style="3"/>
    <col min="7371" max="7371" width="5.42578125" style="3" customWidth="1"/>
    <col min="7372" max="7373" width="12.85546875" style="3" customWidth="1"/>
    <col min="7374" max="7380" width="5.42578125" style="3" customWidth="1"/>
    <col min="7381" max="7382" width="8.42578125" style="3" customWidth="1"/>
    <col min="7383" max="7392" width="8" style="3" customWidth="1"/>
    <col min="7393" max="7393" width="8.85546875" style="3" customWidth="1"/>
    <col min="7394" max="7394" width="10.140625" style="3" customWidth="1"/>
    <col min="7395" max="7400" width="7.85546875" style="3" customWidth="1"/>
    <col min="7401" max="7626" width="8.85546875" style="3"/>
    <col min="7627" max="7627" width="5.42578125" style="3" customWidth="1"/>
    <col min="7628" max="7629" width="12.85546875" style="3" customWidth="1"/>
    <col min="7630" max="7636" width="5.42578125" style="3" customWidth="1"/>
    <col min="7637" max="7638" width="8.42578125" style="3" customWidth="1"/>
    <col min="7639" max="7648" width="8" style="3" customWidth="1"/>
    <col min="7649" max="7649" width="8.85546875" style="3" customWidth="1"/>
    <col min="7650" max="7650" width="10.140625" style="3" customWidth="1"/>
    <col min="7651" max="7656" width="7.85546875" style="3" customWidth="1"/>
    <col min="7657" max="7882" width="8.85546875" style="3"/>
    <col min="7883" max="7883" width="5.42578125" style="3" customWidth="1"/>
    <col min="7884" max="7885" width="12.85546875" style="3" customWidth="1"/>
    <col min="7886" max="7892" width="5.42578125" style="3" customWidth="1"/>
    <col min="7893" max="7894" width="8.42578125" style="3" customWidth="1"/>
    <col min="7895" max="7904" width="8" style="3" customWidth="1"/>
    <col min="7905" max="7905" width="8.85546875" style="3" customWidth="1"/>
    <col min="7906" max="7906" width="10.140625" style="3" customWidth="1"/>
    <col min="7907" max="7912" width="7.85546875" style="3" customWidth="1"/>
    <col min="7913" max="8138" width="8.85546875" style="3"/>
    <col min="8139" max="8139" width="5.42578125" style="3" customWidth="1"/>
    <col min="8140" max="8141" width="12.85546875" style="3" customWidth="1"/>
    <col min="8142" max="8148" width="5.42578125" style="3" customWidth="1"/>
    <col min="8149" max="8150" width="8.42578125" style="3" customWidth="1"/>
    <col min="8151" max="8160" width="8" style="3" customWidth="1"/>
    <col min="8161" max="8161" width="8.85546875" style="3" customWidth="1"/>
    <col min="8162" max="8162" width="10.140625" style="3" customWidth="1"/>
    <col min="8163" max="8168" width="7.85546875" style="3" customWidth="1"/>
    <col min="8169" max="8394" width="8.85546875" style="3"/>
    <col min="8395" max="8395" width="5.42578125" style="3" customWidth="1"/>
    <col min="8396" max="8397" width="12.85546875" style="3" customWidth="1"/>
    <col min="8398" max="8404" width="5.42578125" style="3" customWidth="1"/>
    <col min="8405" max="8406" width="8.42578125" style="3" customWidth="1"/>
    <col min="8407" max="8416" width="8" style="3" customWidth="1"/>
    <col min="8417" max="8417" width="8.85546875" style="3" customWidth="1"/>
    <col min="8418" max="8418" width="10.140625" style="3" customWidth="1"/>
    <col min="8419" max="8424" width="7.85546875" style="3" customWidth="1"/>
    <col min="8425" max="8650" width="8.85546875" style="3"/>
    <col min="8651" max="8651" width="5.42578125" style="3" customWidth="1"/>
    <col min="8652" max="8653" width="12.85546875" style="3" customWidth="1"/>
    <col min="8654" max="8660" width="5.42578125" style="3" customWidth="1"/>
    <col min="8661" max="8662" width="8.42578125" style="3" customWidth="1"/>
    <col min="8663" max="8672" width="8" style="3" customWidth="1"/>
    <col min="8673" max="8673" width="8.85546875" style="3" customWidth="1"/>
    <col min="8674" max="8674" width="10.140625" style="3" customWidth="1"/>
    <col min="8675" max="8680" width="7.85546875" style="3" customWidth="1"/>
    <col min="8681" max="8906" width="8.85546875" style="3"/>
    <col min="8907" max="8907" width="5.42578125" style="3" customWidth="1"/>
    <col min="8908" max="8909" width="12.85546875" style="3" customWidth="1"/>
    <col min="8910" max="8916" width="5.42578125" style="3" customWidth="1"/>
    <col min="8917" max="8918" width="8.42578125" style="3" customWidth="1"/>
    <col min="8919" max="8928" width="8" style="3" customWidth="1"/>
    <col min="8929" max="8929" width="8.85546875" style="3" customWidth="1"/>
    <col min="8930" max="8930" width="10.140625" style="3" customWidth="1"/>
    <col min="8931" max="8936" width="7.85546875" style="3" customWidth="1"/>
    <col min="8937" max="9162" width="8.85546875" style="3"/>
    <col min="9163" max="9163" width="5.42578125" style="3" customWidth="1"/>
    <col min="9164" max="9165" width="12.85546875" style="3" customWidth="1"/>
    <col min="9166" max="9172" width="5.42578125" style="3" customWidth="1"/>
    <col min="9173" max="9174" width="8.42578125" style="3" customWidth="1"/>
    <col min="9175" max="9184" width="8" style="3" customWidth="1"/>
    <col min="9185" max="9185" width="8.85546875" style="3" customWidth="1"/>
    <col min="9186" max="9186" width="10.140625" style="3" customWidth="1"/>
    <col min="9187" max="9192" width="7.85546875" style="3" customWidth="1"/>
    <col min="9193" max="9418" width="8.85546875" style="3"/>
    <col min="9419" max="9419" width="5.42578125" style="3" customWidth="1"/>
    <col min="9420" max="9421" width="12.85546875" style="3" customWidth="1"/>
    <col min="9422" max="9428" width="5.42578125" style="3" customWidth="1"/>
    <col min="9429" max="9430" width="8.42578125" style="3" customWidth="1"/>
    <col min="9431" max="9440" width="8" style="3" customWidth="1"/>
    <col min="9441" max="9441" width="8.85546875" style="3" customWidth="1"/>
    <col min="9442" max="9442" width="10.140625" style="3" customWidth="1"/>
    <col min="9443" max="9448" width="7.85546875" style="3" customWidth="1"/>
    <col min="9449" max="9674" width="8.85546875" style="3"/>
    <col min="9675" max="9675" width="5.42578125" style="3" customWidth="1"/>
    <col min="9676" max="9677" width="12.85546875" style="3" customWidth="1"/>
    <col min="9678" max="9684" width="5.42578125" style="3" customWidth="1"/>
    <col min="9685" max="9686" width="8.42578125" style="3" customWidth="1"/>
    <col min="9687" max="9696" width="8" style="3" customWidth="1"/>
    <col min="9697" max="9697" width="8.85546875" style="3" customWidth="1"/>
    <col min="9698" max="9698" width="10.140625" style="3" customWidth="1"/>
    <col min="9699" max="9704" width="7.85546875" style="3" customWidth="1"/>
    <col min="9705" max="9930" width="8.85546875" style="3"/>
    <col min="9931" max="9931" width="5.42578125" style="3" customWidth="1"/>
    <col min="9932" max="9933" width="12.85546875" style="3" customWidth="1"/>
    <col min="9934" max="9940" width="5.42578125" style="3" customWidth="1"/>
    <col min="9941" max="9942" width="8.42578125" style="3" customWidth="1"/>
    <col min="9943" max="9952" width="8" style="3" customWidth="1"/>
    <col min="9953" max="9953" width="8.85546875" style="3" customWidth="1"/>
    <col min="9954" max="9954" width="10.140625" style="3" customWidth="1"/>
    <col min="9955" max="9960" width="7.85546875" style="3" customWidth="1"/>
    <col min="9961" max="10186" width="8.85546875" style="3"/>
    <col min="10187" max="10187" width="5.42578125" style="3" customWidth="1"/>
    <col min="10188" max="10189" width="12.85546875" style="3" customWidth="1"/>
    <col min="10190" max="10196" width="5.42578125" style="3" customWidth="1"/>
    <col min="10197" max="10198" width="8.42578125" style="3" customWidth="1"/>
    <col min="10199" max="10208" width="8" style="3" customWidth="1"/>
    <col min="10209" max="10209" width="8.85546875" style="3" customWidth="1"/>
    <col min="10210" max="10210" width="10.140625" style="3" customWidth="1"/>
    <col min="10211" max="10216" width="7.85546875" style="3" customWidth="1"/>
    <col min="10217" max="10442" width="8.85546875" style="3"/>
    <col min="10443" max="10443" width="5.42578125" style="3" customWidth="1"/>
    <col min="10444" max="10445" width="12.85546875" style="3" customWidth="1"/>
    <col min="10446" max="10452" width="5.42578125" style="3" customWidth="1"/>
    <col min="10453" max="10454" width="8.42578125" style="3" customWidth="1"/>
    <col min="10455" max="10464" width="8" style="3" customWidth="1"/>
    <col min="10465" max="10465" width="8.85546875" style="3" customWidth="1"/>
    <col min="10466" max="10466" width="10.140625" style="3" customWidth="1"/>
    <col min="10467" max="10472" width="7.85546875" style="3" customWidth="1"/>
    <col min="10473" max="10698" width="8.85546875" style="3"/>
    <col min="10699" max="10699" width="5.42578125" style="3" customWidth="1"/>
    <col min="10700" max="10701" width="12.85546875" style="3" customWidth="1"/>
    <col min="10702" max="10708" width="5.42578125" style="3" customWidth="1"/>
    <col min="10709" max="10710" width="8.42578125" style="3" customWidth="1"/>
    <col min="10711" max="10720" width="8" style="3" customWidth="1"/>
    <col min="10721" max="10721" width="8.85546875" style="3" customWidth="1"/>
    <col min="10722" max="10722" width="10.140625" style="3" customWidth="1"/>
    <col min="10723" max="10728" width="7.85546875" style="3" customWidth="1"/>
    <col min="10729" max="10954" width="8.85546875" style="3"/>
    <col min="10955" max="10955" width="5.42578125" style="3" customWidth="1"/>
    <col min="10956" max="10957" width="12.85546875" style="3" customWidth="1"/>
    <col min="10958" max="10964" width="5.42578125" style="3" customWidth="1"/>
    <col min="10965" max="10966" width="8.42578125" style="3" customWidth="1"/>
    <col min="10967" max="10976" width="8" style="3" customWidth="1"/>
    <col min="10977" max="10977" width="8.85546875" style="3" customWidth="1"/>
    <col min="10978" max="10978" width="10.140625" style="3" customWidth="1"/>
    <col min="10979" max="10984" width="7.85546875" style="3" customWidth="1"/>
    <col min="10985" max="11210" width="8.85546875" style="3"/>
    <col min="11211" max="11211" width="5.42578125" style="3" customWidth="1"/>
    <col min="11212" max="11213" width="12.85546875" style="3" customWidth="1"/>
    <col min="11214" max="11220" width="5.42578125" style="3" customWidth="1"/>
    <col min="11221" max="11222" width="8.42578125" style="3" customWidth="1"/>
    <col min="11223" max="11232" width="8" style="3" customWidth="1"/>
    <col min="11233" max="11233" width="8.85546875" style="3" customWidth="1"/>
    <col min="11234" max="11234" width="10.140625" style="3" customWidth="1"/>
    <col min="11235" max="11240" width="7.85546875" style="3" customWidth="1"/>
    <col min="11241" max="11466" width="8.85546875" style="3"/>
    <col min="11467" max="11467" width="5.42578125" style="3" customWidth="1"/>
    <col min="11468" max="11469" width="12.85546875" style="3" customWidth="1"/>
    <col min="11470" max="11476" width="5.42578125" style="3" customWidth="1"/>
    <col min="11477" max="11478" width="8.42578125" style="3" customWidth="1"/>
    <col min="11479" max="11488" width="8" style="3" customWidth="1"/>
    <col min="11489" max="11489" width="8.85546875" style="3" customWidth="1"/>
    <col min="11490" max="11490" width="10.140625" style="3" customWidth="1"/>
    <col min="11491" max="11496" width="7.85546875" style="3" customWidth="1"/>
    <col min="11497" max="11722" width="8.85546875" style="3"/>
    <col min="11723" max="11723" width="5.42578125" style="3" customWidth="1"/>
    <col min="11724" max="11725" width="12.85546875" style="3" customWidth="1"/>
    <col min="11726" max="11732" width="5.42578125" style="3" customWidth="1"/>
    <col min="11733" max="11734" width="8.42578125" style="3" customWidth="1"/>
    <col min="11735" max="11744" width="8" style="3" customWidth="1"/>
    <col min="11745" max="11745" width="8.85546875" style="3" customWidth="1"/>
    <col min="11746" max="11746" width="10.140625" style="3" customWidth="1"/>
    <col min="11747" max="11752" width="7.85546875" style="3" customWidth="1"/>
    <col min="11753" max="11978" width="8.85546875" style="3"/>
    <col min="11979" max="11979" width="5.42578125" style="3" customWidth="1"/>
    <col min="11980" max="11981" width="12.85546875" style="3" customWidth="1"/>
    <col min="11982" max="11988" width="5.42578125" style="3" customWidth="1"/>
    <col min="11989" max="11990" width="8.42578125" style="3" customWidth="1"/>
    <col min="11991" max="12000" width="8" style="3" customWidth="1"/>
    <col min="12001" max="12001" width="8.85546875" style="3" customWidth="1"/>
    <col min="12002" max="12002" width="10.140625" style="3" customWidth="1"/>
    <col min="12003" max="12008" width="7.85546875" style="3" customWidth="1"/>
    <col min="12009" max="12234" width="8.85546875" style="3"/>
    <col min="12235" max="12235" width="5.42578125" style="3" customWidth="1"/>
    <col min="12236" max="12237" width="12.85546875" style="3" customWidth="1"/>
    <col min="12238" max="12244" width="5.42578125" style="3" customWidth="1"/>
    <col min="12245" max="12246" width="8.42578125" style="3" customWidth="1"/>
    <col min="12247" max="12256" width="8" style="3" customWidth="1"/>
    <col min="12257" max="12257" width="8.85546875" style="3" customWidth="1"/>
    <col min="12258" max="12258" width="10.140625" style="3" customWidth="1"/>
    <col min="12259" max="12264" width="7.85546875" style="3" customWidth="1"/>
    <col min="12265" max="12490" width="8.85546875" style="3"/>
    <col min="12491" max="12491" width="5.42578125" style="3" customWidth="1"/>
    <col min="12492" max="12493" width="12.85546875" style="3" customWidth="1"/>
    <col min="12494" max="12500" width="5.42578125" style="3" customWidth="1"/>
    <col min="12501" max="12502" width="8.42578125" style="3" customWidth="1"/>
    <col min="12503" max="12512" width="8" style="3" customWidth="1"/>
    <col min="12513" max="12513" width="8.85546875" style="3" customWidth="1"/>
    <col min="12514" max="12514" width="10.140625" style="3" customWidth="1"/>
    <col min="12515" max="12520" width="7.85546875" style="3" customWidth="1"/>
    <col min="12521" max="12746" width="8.85546875" style="3"/>
    <col min="12747" max="12747" width="5.42578125" style="3" customWidth="1"/>
    <col min="12748" max="12749" width="12.85546875" style="3" customWidth="1"/>
    <col min="12750" max="12756" width="5.42578125" style="3" customWidth="1"/>
    <col min="12757" max="12758" width="8.42578125" style="3" customWidth="1"/>
    <col min="12759" max="12768" width="8" style="3" customWidth="1"/>
    <col min="12769" max="12769" width="8.85546875" style="3" customWidth="1"/>
    <col min="12770" max="12770" width="10.140625" style="3" customWidth="1"/>
    <col min="12771" max="12776" width="7.85546875" style="3" customWidth="1"/>
    <col min="12777" max="13002" width="8.85546875" style="3"/>
    <col min="13003" max="13003" width="5.42578125" style="3" customWidth="1"/>
    <col min="13004" max="13005" width="12.85546875" style="3" customWidth="1"/>
    <col min="13006" max="13012" width="5.42578125" style="3" customWidth="1"/>
    <col min="13013" max="13014" width="8.42578125" style="3" customWidth="1"/>
    <col min="13015" max="13024" width="8" style="3" customWidth="1"/>
    <col min="13025" max="13025" width="8.85546875" style="3" customWidth="1"/>
    <col min="13026" max="13026" width="10.140625" style="3" customWidth="1"/>
    <col min="13027" max="13032" width="7.85546875" style="3" customWidth="1"/>
    <col min="13033" max="13258" width="8.85546875" style="3"/>
    <col min="13259" max="13259" width="5.42578125" style="3" customWidth="1"/>
    <col min="13260" max="13261" width="12.85546875" style="3" customWidth="1"/>
    <col min="13262" max="13268" width="5.42578125" style="3" customWidth="1"/>
    <col min="13269" max="13270" width="8.42578125" style="3" customWidth="1"/>
    <col min="13271" max="13280" width="8" style="3" customWidth="1"/>
    <col min="13281" max="13281" width="8.85546875" style="3" customWidth="1"/>
    <col min="13282" max="13282" width="10.140625" style="3" customWidth="1"/>
    <col min="13283" max="13288" width="7.85546875" style="3" customWidth="1"/>
    <col min="13289" max="13514" width="8.85546875" style="3"/>
    <col min="13515" max="13515" width="5.42578125" style="3" customWidth="1"/>
    <col min="13516" max="13517" width="12.85546875" style="3" customWidth="1"/>
    <col min="13518" max="13524" width="5.42578125" style="3" customWidth="1"/>
    <col min="13525" max="13526" width="8.42578125" style="3" customWidth="1"/>
    <col min="13527" max="13536" width="8" style="3" customWidth="1"/>
    <col min="13537" max="13537" width="8.85546875" style="3" customWidth="1"/>
    <col min="13538" max="13538" width="10.140625" style="3" customWidth="1"/>
    <col min="13539" max="13544" width="7.85546875" style="3" customWidth="1"/>
    <col min="13545" max="13770" width="8.85546875" style="3"/>
    <col min="13771" max="13771" width="5.42578125" style="3" customWidth="1"/>
    <col min="13772" max="13773" width="12.85546875" style="3" customWidth="1"/>
    <col min="13774" max="13780" width="5.42578125" style="3" customWidth="1"/>
    <col min="13781" max="13782" width="8.42578125" style="3" customWidth="1"/>
    <col min="13783" max="13792" width="8" style="3" customWidth="1"/>
    <col min="13793" max="13793" width="8.85546875" style="3" customWidth="1"/>
    <col min="13794" max="13794" width="10.140625" style="3" customWidth="1"/>
    <col min="13795" max="13800" width="7.85546875" style="3" customWidth="1"/>
    <col min="13801" max="14026" width="8.85546875" style="3"/>
    <col min="14027" max="14027" width="5.42578125" style="3" customWidth="1"/>
    <col min="14028" max="14029" width="12.85546875" style="3" customWidth="1"/>
    <col min="14030" max="14036" width="5.42578125" style="3" customWidth="1"/>
    <col min="14037" max="14038" width="8.42578125" style="3" customWidth="1"/>
    <col min="14039" max="14048" width="8" style="3" customWidth="1"/>
    <col min="14049" max="14049" width="8.85546875" style="3" customWidth="1"/>
    <col min="14050" max="14050" width="10.140625" style="3" customWidth="1"/>
    <col min="14051" max="14056" width="7.85546875" style="3" customWidth="1"/>
    <col min="14057" max="14282" width="8.85546875" style="3"/>
    <col min="14283" max="14283" width="5.42578125" style="3" customWidth="1"/>
    <col min="14284" max="14285" width="12.85546875" style="3" customWidth="1"/>
    <col min="14286" max="14292" width="5.42578125" style="3" customWidth="1"/>
    <col min="14293" max="14294" width="8.42578125" style="3" customWidth="1"/>
    <col min="14295" max="14304" width="8" style="3" customWidth="1"/>
    <col min="14305" max="14305" width="8.85546875" style="3" customWidth="1"/>
    <col min="14306" max="14306" width="10.140625" style="3" customWidth="1"/>
    <col min="14307" max="14312" width="7.85546875" style="3" customWidth="1"/>
    <col min="14313" max="14538" width="8.85546875" style="3"/>
    <col min="14539" max="14539" width="5.42578125" style="3" customWidth="1"/>
    <col min="14540" max="14541" width="12.85546875" style="3" customWidth="1"/>
    <col min="14542" max="14548" width="5.42578125" style="3" customWidth="1"/>
    <col min="14549" max="14550" width="8.42578125" style="3" customWidth="1"/>
    <col min="14551" max="14560" width="8" style="3" customWidth="1"/>
    <col min="14561" max="14561" width="8.85546875" style="3" customWidth="1"/>
    <col min="14562" max="14562" width="10.140625" style="3" customWidth="1"/>
    <col min="14563" max="14568" width="7.85546875" style="3" customWidth="1"/>
    <col min="14569" max="14794" width="8.85546875" style="3"/>
    <col min="14795" max="14795" width="5.42578125" style="3" customWidth="1"/>
    <col min="14796" max="14797" width="12.85546875" style="3" customWidth="1"/>
    <col min="14798" max="14804" width="5.42578125" style="3" customWidth="1"/>
    <col min="14805" max="14806" width="8.42578125" style="3" customWidth="1"/>
    <col min="14807" max="14816" width="8" style="3" customWidth="1"/>
    <col min="14817" max="14817" width="8.85546875" style="3" customWidth="1"/>
    <col min="14818" max="14818" width="10.140625" style="3" customWidth="1"/>
    <col min="14819" max="14824" width="7.85546875" style="3" customWidth="1"/>
    <col min="14825" max="15050" width="8.85546875" style="3"/>
    <col min="15051" max="15051" width="5.42578125" style="3" customWidth="1"/>
    <col min="15052" max="15053" width="12.85546875" style="3" customWidth="1"/>
    <col min="15054" max="15060" width="5.42578125" style="3" customWidth="1"/>
    <col min="15061" max="15062" width="8.42578125" style="3" customWidth="1"/>
    <col min="15063" max="15072" width="8" style="3" customWidth="1"/>
    <col min="15073" max="15073" width="8.85546875" style="3" customWidth="1"/>
    <col min="15074" max="15074" width="10.140625" style="3" customWidth="1"/>
    <col min="15075" max="15080" width="7.85546875" style="3" customWidth="1"/>
    <col min="15081" max="15306" width="8.85546875" style="3"/>
    <col min="15307" max="15307" width="5.42578125" style="3" customWidth="1"/>
    <col min="15308" max="15309" width="12.85546875" style="3" customWidth="1"/>
    <col min="15310" max="15316" width="5.42578125" style="3" customWidth="1"/>
    <col min="15317" max="15318" width="8.42578125" style="3" customWidth="1"/>
    <col min="15319" max="15328" width="8" style="3" customWidth="1"/>
    <col min="15329" max="15329" width="8.85546875" style="3" customWidth="1"/>
    <col min="15330" max="15330" width="10.140625" style="3" customWidth="1"/>
    <col min="15331" max="15336" width="7.85546875" style="3" customWidth="1"/>
    <col min="15337" max="15562" width="8.85546875" style="3"/>
    <col min="15563" max="15563" width="5.42578125" style="3" customWidth="1"/>
    <col min="15564" max="15565" width="12.85546875" style="3" customWidth="1"/>
    <col min="15566" max="15572" width="5.42578125" style="3" customWidth="1"/>
    <col min="15573" max="15574" width="8.42578125" style="3" customWidth="1"/>
    <col min="15575" max="15584" width="8" style="3" customWidth="1"/>
    <col min="15585" max="15585" width="8.85546875" style="3" customWidth="1"/>
    <col min="15586" max="15586" width="10.140625" style="3" customWidth="1"/>
    <col min="15587" max="15592" width="7.85546875" style="3" customWidth="1"/>
    <col min="15593" max="15818" width="8.85546875" style="3"/>
    <col min="15819" max="15819" width="5.42578125" style="3" customWidth="1"/>
    <col min="15820" max="15821" width="12.85546875" style="3" customWidth="1"/>
    <col min="15822" max="15828" width="5.42578125" style="3" customWidth="1"/>
    <col min="15829" max="15830" width="8.42578125" style="3" customWidth="1"/>
    <col min="15831" max="15840" width="8" style="3" customWidth="1"/>
    <col min="15841" max="15841" width="8.85546875" style="3" customWidth="1"/>
    <col min="15842" max="15842" width="10.140625" style="3" customWidth="1"/>
    <col min="15843" max="15848" width="7.85546875" style="3" customWidth="1"/>
    <col min="15849" max="16074" width="8.85546875" style="3"/>
    <col min="16075" max="16075" width="5.42578125" style="3" customWidth="1"/>
    <col min="16076" max="16077" width="12.85546875" style="3" customWidth="1"/>
    <col min="16078" max="16084" width="5.42578125" style="3" customWidth="1"/>
    <col min="16085" max="16086" width="8.42578125" style="3" customWidth="1"/>
    <col min="16087" max="16096" width="8" style="3" customWidth="1"/>
    <col min="16097" max="16097" width="8.85546875" style="3" customWidth="1"/>
    <col min="16098" max="16098" width="10.140625" style="3" customWidth="1"/>
    <col min="16099" max="16104" width="7.85546875" style="3" customWidth="1"/>
    <col min="16105" max="16384" width="8.85546875" style="3"/>
  </cols>
  <sheetData>
    <row r="1" spans="1:19" ht="34.5" customHeight="1">
      <c r="A1" s="287"/>
      <c r="B1" s="288"/>
      <c r="C1" s="288"/>
      <c r="D1" s="288"/>
      <c r="E1" s="288"/>
      <c r="F1" s="288"/>
      <c r="G1" s="288"/>
      <c r="H1" s="288"/>
      <c r="I1" s="288"/>
      <c r="J1" s="289"/>
      <c r="K1" s="289"/>
      <c r="L1" s="290"/>
      <c r="M1" s="290"/>
      <c r="N1" s="290"/>
      <c r="O1" s="290"/>
      <c r="P1" s="290"/>
      <c r="Q1" s="290"/>
      <c r="R1" s="662" t="s">
        <v>683</v>
      </c>
      <c r="S1" s="662"/>
    </row>
    <row r="2" spans="1:19" ht="54.75" customHeight="1">
      <c r="A2" s="189"/>
      <c r="B2" s="288"/>
      <c r="C2" s="288"/>
      <c r="D2" s="288"/>
      <c r="E2" s="288"/>
      <c r="F2" s="288"/>
      <c r="G2" s="288"/>
      <c r="H2" s="288"/>
      <c r="I2" s="288"/>
      <c r="J2" s="289"/>
      <c r="K2" s="289"/>
      <c r="L2" s="290"/>
      <c r="M2" s="290"/>
      <c r="N2" s="290"/>
      <c r="O2" s="290"/>
      <c r="P2" s="290"/>
      <c r="Q2" s="290"/>
      <c r="R2" s="290"/>
      <c r="S2" s="188"/>
    </row>
    <row r="3" spans="1:19" s="34" customFormat="1" ht="18.75" customHeight="1">
      <c r="A3" s="475" t="s">
        <v>47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s="34" customFormat="1" ht="18.75" customHeight="1">
      <c r="A4" s="475" t="s">
        <v>713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1:19" s="6" customFormat="1" ht="29.25" customHeight="1">
      <c r="A5" s="2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90"/>
      <c r="M5" s="290"/>
      <c r="N5" s="290"/>
      <c r="O5" s="290"/>
      <c r="P5" s="290"/>
      <c r="Q5" s="290"/>
      <c r="R5" s="290"/>
      <c r="S5" s="290"/>
    </row>
    <row r="6" spans="1:19" s="15" customFormat="1" ht="18" customHeight="1">
      <c r="A6" s="693"/>
      <c r="B6" s="693"/>
      <c r="C6" s="693"/>
      <c r="D6" s="693"/>
      <c r="E6" s="693"/>
      <c r="F6" s="693"/>
      <c r="G6" s="693"/>
      <c r="H6" s="693"/>
      <c r="I6" s="693"/>
      <c r="J6" s="693"/>
      <c r="K6" s="310"/>
      <c r="L6" s="292"/>
      <c r="M6" s="254"/>
      <c r="N6" s="254"/>
      <c r="O6" s="254"/>
      <c r="P6" s="254"/>
      <c r="Q6" s="254"/>
      <c r="R6" s="290"/>
      <c r="S6" s="290"/>
    </row>
    <row r="7" spans="1:19" s="15" customFormat="1" ht="18" customHeight="1">
      <c r="A7" s="694"/>
      <c r="B7" s="694"/>
      <c r="C7" s="694"/>
      <c r="D7" s="377"/>
      <c r="E7" s="377"/>
      <c r="F7" s="377"/>
      <c r="G7" s="377"/>
      <c r="H7" s="377"/>
      <c r="I7" s="377"/>
      <c r="J7" s="377"/>
      <c r="K7" s="5"/>
      <c r="L7" s="292"/>
      <c r="M7" s="292"/>
      <c r="N7" s="292"/>
      <c r="O7" s="292"/>
      <c r="P7" s="254"/>
      <c r="Q7" s="254"/>
      <c r="R7" s="290"/>
      <c r="S7" s="290"/>
    </row>
    <row r="8" spans="1:19" s="15" customFormat="1" ht="24.75" customHeight="1">
      <c r="A8" s="694"/>
      <c r="B8" s="694"/>
      <c r="C8" s="694"/>
      <c r="D8" s="405"/>
      <c r="E8" s="405"/>
      <c r="F8" s="405"/>
      <c r="G8" s="405"/>
      <c r="H8" s="405"/>
      <c r="I8" s="405"/>
      <c r="J8" s="405"/>
      <c r="K8" s="1"/>
      <c r="L8" s="203"/>
      <c r="M8" s="203"/>
      <c r="N8" s="203"/>
      <c r="O8" s="203"/>
      <c r="P8" s="254"/>
      <c r="Q8" s="254"/>
      <c r="R8" s="290"/>
      <c r="S8" s="290"/>
    </row>
    <row r="9" spans="1:19" s="15" customFormat="1" ht="18" customHeight="1">
      <c r="A9" s="694"/>
      <c r="B9" s="694"/>
      <c r="C9" s="694"/>
      <c r="D9" s="405"/>
      <c r="E9" s="405"/>
      <c r="F9" s="405"/>
      <c r="G9" s="405"/>
      <c r="H9" s="405"/>
      <c r="I9" s="405"/>
      <c r="J9" s="405"/>
      <c r="K9" s="1"/>
      <c r="L9" s="203"/>
      <c r="M9" s="203"/>
      <c r="N9" s="203"/>
      <c r="O9" s="203"/>
      <c r="P9" s="254"/>
      <c r="Q9" s="254"/>
      <c r="R9" s="290"/>
      <c r="S9" s="290"/>
    </row>
    <row r="10" spans="1:19" s="15" customFormat="1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92"/>
      <c r="M10" s="254"/>
      <c r="N10" s="254"/>
      <c r="O10" s="254"/>
      <c r="P10" s="254"/>
      <c r="Q10" s="254"/>
      <c r="R10" s="290"/>
      <c r="S10" s="290"/>
    </row>
    <row r="11" spans="1:19" s="6" customFormat="1" ht="18" customHeight="1">
      <c r="A11" s="406" t="s">
        <v>0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254"/>
      <c r="M11" s="254"/>
      <c r="N11" s="254"/>
      <c r="O11" s="254"/>
      <c r="P11" s="254"/>
      <c r="Q11" s="254"/>
      <c r="R11" s="290"/>
      <c r="S11" s="188" t="s">
        <v>1</v>
      </c>
    </row>
    <row r="12" spans="1:19" s="6" customFormat="1" ht="19.5" customHeight="1">
      <c r="A12" s="469" t="s">
        <v>684</v>
      </c>
      <c r="B12" s="469" t="s">
        <v>685</v>
      </c>
      <c r="C12" s="469"/>
      <c r="D12" s="469"/>
      <c r="E12" s="469"/>
      <c r="F12" s="469"/>
      <c r="G12" s="469"/>
      <c r="H12" s="469"/>
      <c r="I12" s="469"/>
      <c r="J12" s="469"/>
      <c r="K12" s="666" t="s">
        <v>3</v>
      </c>
      <c r="L12" s="663" t="s">
        <v>45</v>
      </c>
      <c r="M12" s="672"/>
      <c r="N12" s="672"/>
      <c r="O12" s="672"/>
      <c r="P12" s="672"/>
      <c r="Q12" s="672"/>
      <c r="R12" s="672"/>
      <c r="S12" s="673"/>
    </row>
    <row r="13" spans="1:19" s="6" customFormat="1" ht="28.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667"/>
      <c r="L13" s="671"/>
      <c r="M13" s="491" t="s">
        <v>31</v>
      </c>
      <c r="N13" s="469" t="s">
        <v>43</v>
      </c>
      <c r="O13" s="469"/>
      <c r="P13" s="469" t="s">
        <v>42</v>
      </c>
      <c r="Q13" s="469"/>
      <c r="R13" s="469" t="s">
        <v>41</v>
      </c>
      <c r="S13" s="469"/>
    </row>
    <row r="14" spans="1:19" s="6" customFormat="1" ht="18" customHeigh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667"/>
      <c r="L14" s="671"/>
      <c r="M14" s="491"/>
      <c r="N14" s="663" t="s">
        <v>30</v>
      </c>
      <c r="O14" s="222"/>
      <c r="P14" s="663" t="s">
        <v>30</v>
      </c>
      <c r="Q14" s="311"/>
      <c r="R14" s="663" t="s">
        <v>30</v>
      </c>
      <c r="S14" s="311"/>
    </row>
    <row r="15" spans="1:19" s="6" customFormat="1" ht="43.5" customHeight="1">
      <c r="A15" s="469"/>
      <c r="B15" s="469"/>
      <c r="C15" s="469"/>
      <c r="D15" s="469"/>
      <c r="E15" s="469"/>
      <c r="F15" s="469"/>
      <c r="G15" s="469"/>
      <c r="H15" s="469"/>
      <c r="I15" s="469"/>
      <c r="J15" s="469"/>
      <c r="K15" s="667"/>
      <c r="L15" s="671"/>
      <c r="M15" s="468"/>
      <c r="N15" s="664"/>
      <c r="O15" s="231" t="s">
        <v>31</v>
      </c>
      <c r="P15" s="664"/>
      <c r="Q15" s="228" t="s">
        <v>31</v>
      </c>
      <c r="R15" s="664"/>
      <c r="S15" s="228" t="s">
        <v>31</v>
      </c>
    </row>
    <row r="16" spans="1:19" s="6" customFormat="1" ht="15" customHeight="1">
      <c r="A16" s="223" t="s">
        <v>4</v>
      </c>
      <c r="B16" s="423" t="s">
        <v>5</v>
      </c>
      <c r="C16" s="423"/>
      <c r="D16" s="423"/>
      <c r="E16" s="423"/>
      <c r="F16" s="423"/>
      <c r="G16" s="423"/>
      <c r="H16" s="423"/>
      <c r="I16" s="423"/>
      <c r="J16" s="423"/>
      <c r="K16" s="312" t="s">
        <v>686</v>
      </c>
      <c r="L16" s="209">
        <v>1</v>
      </c>
      <c r="M16" s="209">
        <v>2</v>
      </c>
      <c r="N16" s="209">
        <v>3</v>
      </c>
      <c r="O16" s="209">
        <v>4</v>
      </c>
      <c r="P16" s="209">
        <v>5</v>
      </c>
      <c r="Q16" s="209">
        <v>6</v>
      </c>
      <c r="R16" s="209">
        <v>7</v>
      </c>
      <c r="S16" s="208">
        <v>8</v>
      </c>
    </row>
    <row r="17" spans="1:19" s="6" customFormat="1" ht="12.75" customHeight="1">
      <c r="A17" s="668" t="s">
        <v>655</v>
      </c>
      <c r="B17" s="669"/>
      <c r="C17" s="669"/>
      <c r="D17" s="669"/>
      <c r="E17" s="669"/>
      <c r="F17" s="669"/>
      <c r="G17" s="669"/>
      <c r="H17" s="669"/>
      <c r="I17" s="669"/>
      <c r="J17" s="670"/>
      <c r="K17" s="294">
        <v>1</v>
      </c>
      <c r="L17" s="295">
        <f>+L18+L261+L404+L760+L847</f>
        <v>19734</v>
      </c>
      <c r="M17" s="295">
        <f t="shared" ref="M17:S17" si="0">+M18+M261+M404+M760+M847</f>
        <v>8839</v>
      </c>
      <c r="N17" s="295">
        <f t="shared" si="0"/>
        <v>2084</v>
      </c>
      <c r="O17" s="295">
        <f t="shared" si="0"/>
        <v>790</v>
      </c>
      <c r="P17" s="295">
        <f t="shared" si="0"/>
        <v>17085</v>
      </c>
      <c r="Q17" s="295">
        <f t="shared" si="0"/>
        <v>7800</v>
      </c>
      <c r="R17" s="295">
        <f t="shared" si="0"/>
        <v>565</v>
      </c>
      <c r="S17" s="295">
        <f t="shared" si="0"/>
        <v>249</v>
      </c>
    </row>
    <row r="18" spans="1:19" s="92" customFormat="1" ht="12.75" customHeight="1">
      <c r="A18" s="665" t="s">
        <v>127</v>
      </c>
      <c r="B18" s="665"/>
      <c r="C18" s="665"/>
      <c r="D18" s="665"/>
      <c r="E18" s="665"/>
      <c r="F18" s="665"/>
      <c r="G18" s="665"/>
      <c r="H18" s="665"/>
      <c r="I18" s="665"/>
      <c r="J18" s="665"/>
      <c r="K18" s="39">
        <f t="shared" ref="K18:K81" si="1">+K17+1</f>
        <v>2</v>
      </c>
      <c r="L18" s="277">
        <f t="shared" ref="L18:M18" si="2">+L19+L40+L60+L74+L82+L97+L113+L130+L141+L161+L168+L179+L186+L195+L196+L208+L223+L237+L250</f>
        <v>4147</v>
      </c>
      <c r="M18" s="277">
        <f t="shared" si="2"/>
        <v>2038</v>
      </c>
      <c r="N18" s="277">
        <f>+N19+N40+N60+N74+N82+N97+N113+N130+N141+N161+N168+N179+N186+N195+N196+N208+N223+N237+N250</f>
        <v>0</v>
      </c>
      <c r="O18" s="277">
        <f t="shared" ref="O18:S18" si="3">+O19+O40+O60+O74+O82+O97+O113+O130+O141+O161+O168+O179+O186+O195+O196+O208+O223+O237+O250</f>
        <v>0</v>
      </c>
      <c r="P18" s="277">
        <f t="shared" si="3"/>
        <v>4050</v>
      </c>
      <c r="Q18" s="277">
        <f t="shared" si="3"/>
        <v>1993</v>
      </c>
      <c r="R18" s="277">
        <f t="shared" si="3"/>
        <v>97</v>
      </c>
      <c r="S18" s="277">
        <f t="shared" si="3"/>
        <v>45</v>
      </c>
    </row>
    <row r="19" spans="1:19" s="92" customFormat="1" ht="12.75" customHeight="1">
      <c r="A19" s="565" t="s">
        <v>522</v>
      </c>
      <c r="B19" s="565"/>
      <c r="C19" s="565"/>
      <c r="D19" s="565"/>
      <c r="E19" s="565"/>
      <c r="F19" s="565"/>
      <c r="G19" s="565"/>
      <c r="H19" s="565"/>
      <c r="I19" s="565"/>
      <c r="J19" s="565"/>
      <c r="K19" s="250">
        <f t="shared" si="1"/>
        <v>3</v>
      </c>
      <c r="L19" s="322">
        <f>SUM(L20:L39)</f>
        <v>412</v>
      </c>
      <c r="M19" s="322">
        <f t="shared" ref="M19:S19" si="4">SUM(M20:M39)</f>
        <v>209</v>
      </c>
      <c r="N19" s="322">
        <f t="shared" si="4"/>
        <v>0</v>
      </c>
      <c r="O19" s="322">
        <f t="shared" si="4"/>
        <v>0</v>
      </c>
      <c r="P19" s="322">
        <f t="shared" si="4"/>
        <v>412</v>
      </c>
      <c r="Q19" s="322">
        <f t="shared" si="4"/>
        <v>209</v>
      </c>
      <c r="R19" s="322">
        <f t="shared" si="4"/>
        <v>0</v>
      </c>
      <c r="S19" s="322">
        <f t="shared" si="4"/>
        <v>0</v>
      </c>
    </row>
    <row r="20" spans="1:19" s="92" customFormat="1" ht="12.75" customHeight="1">
      <c r="A20" s="240" t="s">
        <v>163</v>
      </c>
      <c r="B20" s="378" t="s">
        <v>53</v>
      </c>
      <c r="C20" s="378"/>
      <c r="D20" s="378"/>
      <c r="E20" s="378"/>
      <c r="F20" s="378"/>
      <c r="G20" s="378"/>
      <c r="H20" s="378"/>
      <c r="I20" s="378"/>
      <c r="J20" s="378"/>
      <c r="K20" s="237">
        <f t="shared" si="1"/>
        <v>4</v>
      </c>
      <c r="L20" s="278">
        <f t="shared" ref="L20:L83" si="5">+N20+P20+R20</f>
        <v>35</v>
      </c>
      <c r="M20" s="278">
        <f t="shared" ref="M20:M83" si="6">+O20+Q20+S20</f>
        <v>0</v>
      </c>
      <c r="N20" s="268"/>
      <c r="O20" s="268"/>
      <c r="P20" s="91">
        <v>35</v>
      </c>
      <c r="Q20" s="91">
        <v>0</v>
      </c>
      <c r="R20" s="268"/>
      <c r="S20" s="268"/>
    </row>
    <row r="21" spans="1:19" s="92" customFormat="1" ht="12.75" customHeight="1">
      <c r="A21" s="240" t="s">
        <v>54</v>
      </c>
      <c r="B21" s="378" t="s">
        <v>50</v>
      </c>
      <c r="C21" s="378"/>
      <c r="D21" s="378"/>
      <c r="E21" s="378"/>
      <c r="F21" s="378"/>
      <c r="G21" s="378"/>
      <c r="H21" s="378"/>
      <c r="I21" s="378"/>
      <c r="J21" s="378"/>
      <c r="K21" s="237">
        <f t="shared" si="1"/>
        <v>5</v>
      </c>
      <c r="L21" s="278">
        <f t="shared" si="5"/>
        <v>37</v>
      </c>
      <c r="M21" s="278">
        <f t="shared" si="6"/>
        <v>37</v>
      </c>
      <c r="N21" s="268"/>
      <c r="O21" s="268"/>
      <c r="P21" s="91">
        <v>37</v>
      </c>
      <c r="Q21" s="91">
        <v>37</v>
      </c>
      <c r="R21" s="268"/>
      <c r="S21" s="268"/>
    </row>
    <row r="22" spans="1:19" s="92" customFormat="1" ht="12.75" customHeight="1">
      <c r="A22" s="240" t="s">
        <v>55</v>
      </c>
      <c r="B22" s="378" t="s">
        <v>175</v>
      </c>
      <c r="C22" s="378"/>
      <c r="D22" s="378"/>
      <c r="E22" s="378"/>
      <c r="F22" s="378"/>
      <c r="G22" s="378"/>
      <c r="H22" s="378"/>
      <c r="I22" s="378"/>
      <c r="J22" s="378"/>
      <c r="K22" s="237">
        <f t="shared" si="1"/>
        <v>6</v>
      </c>
      <c r="L22" s="278">
        <f t="shared" si="5"/>
        <v>20</v>
      </c>
      <c r="M22" s="278">
        <f t="shared" si="6"/>
        <v>6</v>
      </c>
      <c r="N22" s="268"/>
      <c r="O22" s="268"/>
      <c r="P22" s="91">
        <v>20</v>
      </c>
      <c r="Q22" s="91">
        <v>6</v>
      </c>
      <c r="R22" s="268"/>
      <c r="S22" s="268"/>
    </row>
    <row r="23" spans="1:19" s="92" customFormat="1" ht="12.75" customHeight="1">
      <c r="A23" s="240" t="s">
        <v>185</v>
      </c>
      <c r="B23" s="378" t="s">
        <v>51</v>
      </c>
      <c r="C23" s="378"/>
      <c r="D23" s="378"/>
      <c r="E23" s="378"/>
      <c r="F23" s="378"/>
      <c r="G23" s="378"/>
      <c r="H23" s="378"/>
      <c r="I23" s="378"/>
      <c r="J23" s="378"/>
      <c r="K23" s="237">
        <f t="shared" si="1"/>
        <v>7</v>
      </c>
      <c r="L23" s="278">
        <f t="shared" si="5"/>
        <v>34</v>
      </c>
      <c r="M23" s="278">
        <f t="shared" si="6"/>
        <v>22</v>
      </c>
      <c r="N23" s="268"/>
      <c r="O23" s="268"/>
      <c r="P23" s="91">
        <v>34</v>
      </c>
      <c r="Q23" s="91">
        <v>22</v>
      </c>
      <c r="R23" s="268"/>
      <c r="S23" s="268"/>
    </row>
    <row r="24" spans="1:19" s="92" customFormat="1" ht="12.75" customHeight="1">
      <c r="A24" s="240" t="s">
        <v>182</v>
      </c>
      <c r="B24" s="378" t="s">
        <v>179</v>
      </c>
      <c r="C24" s="378"/>
      <c r="D24" s="378"/>
      <c r="E24" s="378"/>
      <c r="F24" s="378"/>
      <c r="G24" s="378"/>
      <c r="H24" s="378"/>
      <c r="I24" s="378"/>
      <c r="J24" s="378"/>
      <c r="K24" s="237">
        <f t="shared" si="1"/>
        <v>8</v>
      </c>
      <c r="L24" s="278">
        <f t="shared" si="5"/>
        <v>10</v>
      </c>
      <c r="M24" s="278">
        <f t="shared" si="6"/>
        <v>10</v>
      </c>
      <c r="N24" s="268"/>
      <c r="O24" s="268"/>
      <c r="P24" s="91">
        <v>10</v>
      </c>
      <c r="Q24" s="91">
        <v>10</v>
      </c>
      <c r="R24" s="268"/>
      <c r="S24" s="268"/>
    </row>
    <row r="25" spans="1:19" s="92" customFormat="1" ht="12.75" customHeight="1">
      <c r="A25" s="240" t="s">
        <v>58</v>
      </c>
      <c r="B25" s="378" t="s">
        <v>208</v>
      </c>
      <c r="C25" s="378"/>
      <c r="D25" s="378"/>
      <c r="E25" s="378"/>
      <c r="F25" s="378"/>
      <c r="G25" s="378"/>
      <c r="H25" s="378"/>
      <c r="I25" s="378"/>
      <c r="J25" s="378"/>
      <c r="K25" s="237">
        <f t="shared" si="1"/>
        <v>9</v>
      </c>
      <c r="L25" s="278">
        <f t="shared" si="5"/>
        <v>17</v>
      </c>
      <c r="M25" s="278">
        <f t="shared" si="6"/>
        <v>4</v>
      </c>
      <c r="N25" s="268"/>
      <c r="O25" s="268"/>
      <c r="P25" s="91">
        <v>17</v>
      </c>
      <c r="Q25" s="91">
        <v>4</v>
      </c>
      <c r="R25" s="268"/>
      <c r="S25" s="268"/>
    </row>
    <row r="26" spans="1:19" s="92" customFormat="1" ht="12.75" customHeight="1">
      <c r="A26" s="240" t="s">
        <v>211</v>
      </c>
      <c r="B26" s="378" t="s">
        <v>212</v>
      </c>
      <c r="C26" s="378"/>
      <c r="D26" s="378"/>
      <c r="E26" s="378"/>
      <c r="F26" s="378"/>
      <c r="G26" s="378"/>
      <c r="H26" s="378"/>
      <c r="I26" s="378"/>
      <c r="J26" s="378"/>
      <c r="K26" s="237">
        <f t="shared" si="1"/>
        <v>10</v>
      </c>
      <c r="L26" s="278">
        <f t="shared" si="5"/>
        <v>13</v>
      </c>
      <c r="M26" s="278">
        <f t="shared" si="6"/>
        <v>3</v>
      </c>
      <c r="N26" s="268"/>
      <c r="O26" s="268"/>
      <c r="P26" s="91">
        <v>13</v>
      </c>
      <c r="Q26" s="91">
        <v>3</v>
      </c>
      <c r="R26" s="268"/>
      <c r="S26" s="268"/>
    </row>
    <row r="27" spans="1:19" s="92" customFormat="1" ht="12.75" customHeight="1">
      <c r="A27" s="240" t="s">
        <v>188</v>
      </c>
      <c r="B27" s="378" t="s">
        <v>189</v>
      </c>
      <c r="C27" s="378"/>
      <c r="D27" s="378"/>
      <c r="E27" s="378"/>
      <c r="F27" s="378"/>
      <c r="G27" s="378"/>
      <c r="H27" s="378"/>
      <c r="I27" s="378"/>
      <c r="J27" s="378"/>
      <c r="K27" s="237">
        <f t="shared" si="1"/>
        <v>11</v>
      </c>
      <c r="L27" s="278">
        <f t="shared" si="5"/>
        <v>20</v>
      </c>
      <c r="M27" s="278">
        <f t="shared" si="6"/>
        <v>0</v>
      </c>
      <c r="N27" s="268"/>
      <c r="O27" s="268"/>
      <c r="P27" s="91">
        <v>20</v>
      </c>
      <c r="Q27" s="91">
        <v>0</v>
      </c>
      <c r="R27" s="268"/>
      <c r="S27" s="268"/>
    </row>
    <row r="28" spans="1:19" s="92" customFormat="1" ht="12.75" customHeight="1">
      <c r="A28" s="240" t="s">
        <v>57</v>
      </c>
      <c r="B28" s="378" t="s">
        <v>52</v>
      </c>
      <c r="C28" s="378"/>
      <c r="D28" s="378"/>
      <c r="E28" s="378"/>
      <c r="F28" s="378"/>
      <c r="G28" s="378"/>
      <c r="H28" s="378"/>
      <c r="I28" s="378"/>
      <c r="J28" s="378"/>
      <c r="K28" s="237">
        <f t="shared" si="1"/>
        <v>12</v>
      </c>
      <c r="L28" s="278">
        <f t="shared" si="5"/>
        <v>6</v>
      </c>
      <c r="M28" s="278">
        <f t="shared" si="6"/>
        <v>0</v>
      </c>
      <c r="N28" s="268"/>
      <c r="O28" s="268"/>
      <c r="P28" s="91">
        <v>6</v>
      </c>
      <c r="Q28" s="91">
        <v>0</v>
      </c>
      <c r="R28" s="268"/>
      <c r="S28" s="268"/>
    </row>
    <row r="29" spans="1:19" s="92" customFormat="1" ht="12.75" customHeight="1">
      <c r="A29" s="240" t="s">
        <v>162</v>
      </c>
      <c r="B29" s="421" t="s">
        <v>249</v>
      </c>
      <c r="C29" s="421"/>
      <c r="D29" s="421"/>
      <c r="E29" s="421"/>
      <c r="F29" s="421"/>
      <c r="G29" s="421"/>
      <c r="H29" s="421"/>
      <c r="I29" s="421"/>
      <c r="J29" s="421"/>
      <c r="K29" s="237">
        <f t="shared" si="1"/>
        <v>13</v>
      </c>
      <c r="L29" s="278">
        <f t="shared" si="5"/>
        <v>21</v>
      </c>
      <c r="M29" s="278">
        <f t="shared" si="6"/>
        <v>11</v>
      </c>
      <c r="N29" s="268"/>
      <c r="O29" s="268"/>
      <c r="P29" s="91">
        <v>21</v>
      </c>
      <c r="Q29" s="91">
        <v>11</v>
      </c>
      <c r="R29" s="268"/>
      <c r="S29" s="268"/>
    </row>
    <row r="30" spans="1:19" s="92" customFormat="1" ht="12.75" customHeight="1">
      <c r="A30" s="240" t="s">
        <v>220</v>
      </c>
      <c r="B30" s="421" t="s">
        <v>603</v>
      </c>
      <c r="C30" s="421"/>
      <c r="D30" s="421"/>
      <c r="E30" s="421"/>
      <c r="F30" s="421"/>
      <c r="G30" s="421"/>
      <c r="H30" s="421"/>
      <c r="I30" s="421"/>
      <c r="J30" s="421"/>
      <c r="K30" s="237">
        <f t="shared" si="1"/>
        <v>14</v>
      </c>
      <c r="L30" s="278">
        <f t="shared" si="5"/>
        <v>19</v>
      </c>
      <c r="M30" s="278">
        <f t="shared" si="6"/>
        <v>12</v>
      </c>
      <c r="N30" s="268"/>
      <c r="O30" s="268"/>
      <c r="P30" s="91">
        <v>19</v>
      </c>
      <c r="Q30" s="91">
        <v>12</v>
      </c>
      <c r="R30" s="268"/>
      <c r="S30" s="268"/>
    </row>
    <row r="31" spans="1:19" s="92" customFormat="1" ht="12.75" customHeight="1">
      <c r="A31" s="240" t="s">
        <v>282</v>
      </c>
      <c r="B31" s="378" t="s">
        <v>283</v>
      </c>
      <c r="C31" s="378"/>
      <c r="D31" s="378"/>
      <c r="E31" s="378"/>
      <c r="F31" s="378"/>
      <c r="G31" s="378"/>
      <c r="H31" s="378"/>
      <c r="I31" s="378"/>
      <c r="J31" s="378"/>
      <c r="K31" s="237">
        <f t="shared" si="1"/>
        <v>15</v>
      </c>
      <c r="L31" s="278">
        <f t="shared" si="5"/>
        <v>21</v>
      </c>
      <c r="M31" s="278">
        <f t="shared" si="6"/>
        <v>19</v>
      </c>
      <c r="N31" s="268"/>
      <c r="O31" s="268"/>
      <c r="P31" s="91">
        <v>21</v>
      </c>
      <c r="Q31" s="91">
        <v>19</v>
      </c>
      <c r="R31" s="268"/>
      <c r="S31" s="268"/>
    </row>
    <row r="32" spans="1:19" s="92" customFormat="1" ht="12.75" customHeight="1">
      <c r="A32" s="240" t="s">
        <v>243</v>
      </c>
      <c r="B32" s="378" t="s">
        <v>309</v>
      </c>
      <c r="C32" s="378"/>
      <c r="D32" s="378"/>
      <c r="E32" s="378"/>
      <c r="F32" s="378"/>
      <c r="G32" s="378"/>
      <c r="H32" s="378"/>
      <c r="I32" s="378"/>
      <c r="J32" s="378"/>
      <c r="K32" s="237">
        <f t="shared" si="1"/>
        <v>16</v>
      </c>
      <c r="L32" s="278">
        <f t="shared" si="5"/>
        <v>8</v>
      </c>
      <c r="M32" s="278">
        <f t="shared" si="6"/>
        <v>2</v>
      </c>
      <c r="N32" s="268"/>
      <c r="O32" s="268"/>
      <c r="P32" s="91">
        <v>8</v>
      </c>
      <c r="Q32" s="91">
        <v>2</v>
      </c>
      <c r="R32" s="268"/>
      <c r="S32" s="268"/>
    </row>
    <row r="33" spans="1:19" s="92" customFormat="1" ht="12.75" customHeight="1">
      <c r="A33" s="240" t="s">
        <v>225</v>
      </c>
      <c r="B33" s="378" t="s">
        <v>226</v>
      </c>
      <c r="C33" s="378"/>
      <c r="D33" s="378"/>
      <c r="E33" s="378"/>
      <c r="F33" s="378"/>
      <c r="G33" s="378"/>
      <c r="H33" s="378"/>
      <c r="I33" s="378"/>
      <c r="J33" s="378"/>
      <c r="K33" s="237">
        <f t="shared" si="1"/>
        <v>17</v>
      </c>
      <c r="L33" s="278">
        <f t="shared" si="5"/>
        <v>21</v>
      </c>
      <c r="M33" s="278">
        <f t="shared" si="6"/>
        <v>4</v>
      </c>
      <c r="N33" s="268"/>
      <c r="O33" s="268"/>
      <c r="P33" s="91">
        <v>21</v>
      </c>
      <c r="Q33" s="91">
        <v>4</v>
      </c>
      <c r="R33" s="268"/>
      <c r="S33" s="268"/>
    </row>
    <row r="34" spans="1:19" s="92" customFormat="1" ht="12.75" customHeight="1">
      <c r="A34" s="240" t="s">
        <v>245</v>
      </c>
      <c r="B34" s="378" t="s">
        <v>246</v>
      </c>
      <c r="C34" s="378"/>
      <c r="D34" s="378"/>
      <c r="E34" s="378"/>
      <c r="F34" s="378"/>
      <c r="G34" s="378"/>
      <c r="H34" s="378"/>
      <c r="I34" s="378"/>
      <c r="J34" s="378"/>
      <c r="K34" s="237">
        <f t="shared" si="1"/>
        <v>18</v>
      </c>
      <c r="L34" s="278">
        <f t="shared" si="5"/>
        <v>30</v>
      </c>
      <c r="M34" s="278">
        <f t="shared" si="6"/>
        <v>11</v>
      </c>
      <c r="N34" s="268"/>
      <c r="O34" s="268"/>
      <c r="P34" s="91">
        <v>30</v>
      </c>
      <c r="Q34" s="91">
        <v>11</v>
      </c>
      <c r="R34" s="268"/>
      <c r="S34" s="268"/>
    </row>
    <row r="35" spans="1:19" s="92" customFormat="1" ht="24" customHeight="1">
      <c r="A35" s="240" t="s">
        <v>170</v>
      </c>
      <c r="B35" s="421" t="s">
        <v>292</v>
      </c>
      <c r="C35" s="421"/>
      <c r="D35" s="421"/>
      <c r="E35" s="421"/>
      <c r="F35" s="421"/>
      <c r="G35" s="421"/>
      <c r="H35" s="421"/>
      <c r="I35" s="421"/>
      <c r="J35" s="421"/>
      <c r="K35" s="237">
        <f t="shared" si="1"/>
        <v>19</v>
      </c>
      <c r="L35" s="278">
        <f t="shared" si="5"/>
        <v>29</v>
      </c>
      <c r="M35" s="278">
        <f t="shared" si="6"/>
        <v>26</v>
      </c>
      <c r="N35" s="268"/>
      <c r="O35" s="268"/>
      <c r="P35" s="91">
        <v>29</v>
      </c>
      <c r="Q35" s="91">
        <v>26</v>
      </c>
      <c r="R35" s="268"/>
      <c r="S35" s="268"/>
    </row>
    <row r="36" spans="1:19" s="92" customFormat="1" ht="12.75" customHeight="1">
      <c r="A36" s="240" t="s">
        <v>161</v>
      </c>
      <c r="B36" s="378" t="s">
        <v>60</v>
      </c>
      <c r="C36" s="378"/>
      <c r="D36" s="378"/>
      <c r="E36" s="378"/>
      <c r="F36" s="378"/>
      <c r="G36" s="378"/>
      <c r="H36" s="378"/>
      <c r="I36" s="378"/>
      <c r="J36" s="378"/>
      <c r="K36" s="237">
        <f t="shared" si="1"/>
        <v>20</v>
      </c>
      <c r="L36" s="278">
        <f t="shared" si="5"/>
        <v>20</v>
      </c>
      <c r="M36" s="278">
        <f t="shared" si="6"/>
        <v>20</v>
      </c>
      <c r="N36" s="268"/>
      <c r="O36" s="268"/>
      <c r="P36" s="91">
        <v>20</v>
      </c>
      <c r="Q36" s="91">
        <v>20</v>
      </c>
      <c r="R36" s="268"/>
      <c r="S36" s="268"/>
    </row>
    <row r="37" spans="1:19" s="92" customFormat="1" ht="24.75" customHeight="1">
      <c r="A37" s="240" t="s">
        <v>293</v>
      </c>
      <c r="B37" s="421" t="s">
        <v>294</v>
      </c>
      <c r="C37" s="421"/>
      <c r="D37" s="421"/>
      <c r="E37" s="421"/>
      <c r="F37" s="421"/>
      <c r="G37" s="421"/>
      <c r="H37" s="421"/>
      <c r="I37" s="421"/>
      <c r="J37" s="421"/>
      <c r="K37" s="237">
        <f t="shared" si="1"/>
        <v>21</v>
      </c>
      <c r="L37" s="278">
        <f t="shared" si="5"/>
        <v>16</v>
      </c>
      <c r="M37" s="278">
        <f t="shared" si="6"/>
        <v>0</v>
      </c>
      <c r="N37" s="268"/>
      <c r="O37" s="268"/>
      <c r="P37" s="91">
        <v>16</v>
      </c>
      <c r="Q37" s="91">
        <v>0</v>
      </c>
      <c r="R37" s="268"/>
      <c r="S37" s="268"/>
    </row>
    <row r="38" spans="1:19" s="92" customFormat="1" ht="12.75" customHeight="1">
      <c r="A38" s="240" t="s">
        <v>221</v>
      </c>
      <c r="B38" s="378" t="s">
        <v>222</v>
      </c>
      <c r="C38" s="378"/>
      <c r="D38" s="378"/>
      <c r="E38" s="378"/>
      <c r="F38" s="378"/>
      <c r="G38" s="378"/>
      <c r="H38" s="378"/>
      <c r="I38" s="378"/>
      <c r="J38" s="378"/>
      <c r="K38" s="237">
        <f t="shared" si="1"/>
        <v>22</v>
      </c>
      <c r="L38" s="278">
        <f t="shared" si="5"/>
        <v>17</v>
      </c>
      <c r="M38" s="278">
        <f t="shared" si="6"/>
        <v>11</v>
      </c>
      <c r="N38" s="268"/>
      <c r="O38" s="268"/>
      <c r="P38" s="91">
        <v>17</v>
      </c>
      <c r="Q38" s="91">
        <v>11</v>
      </c>
      <c r="R38" s="268"/>
      <c r="S38" s="268"/>
    </row>
    <row r="39" spans="1:19" s="92" customFormat="1" ht="12.75" customHeight="1">
      <c r="A39" s="240" t="s">
        <v>326</v>
      </c>
      <c r="B39" s="378" t="s">
        <v>315</v>
      </c>
      <c r="C39" s="378"/>
      <c r="D39" s="378"/>
      <c r="E39" s="378"/>
      <c r="F39" s="378"/>
      <c r="G39" s="378"/>
      <c r="H39" s="378"/>
      <c r="I39" s="378"/>
      <c r="J39" s="378"/>
      <c r="K39" s="237">
        <f t="shared" si="1"/>
        <v>23</v>
      </c>
      <c r="L39" s="278">
        <f t="shared" si="5"/>
        <v>18</v>
      </c>
      <c r="M39" s="278">
        <f t="shared" si="6"/>
        <v>11</v>
      </c>
      <c r="N39" s="268"/>
      <c r="O39" s="268"/>
      <c r="P39" s="91">
        <v>18</v>
      </c>
      <c r="Q39" s="91">
        <v>11</v>
      </c>
      <c r="R39" s="268"/>
      <c r="S39" s="268"/>
    </row>
    <row r="40" spans="1:19" s="92" customFormat="1" ht="12.75" customHeight="1">
      <c r="A40" s="565" t="s">
        <v>523</v>
      </c>
      <c r="B40" s="565"/>
      <c r="C40" s="565"/>
      <c r="D40" s="565"/>
      <c r="E40" s="565"/>
      <c r="F40" s="565"/>
      <c r="G40" s="565"/>
      <c r="H40" s="565"/>
      <c r="I40" s="565"/>
      <c r="J40" s="565"/>
      <c r="K40" s="250">
        <f t="shared" si="1"/>
        <v>24</v>
      </c>
      <c r="L40" s="322">
        <f>SUM(L41:L59)</f>
        <v>405</v>
      </c>
      <c r="M40" s="322">
        <f t="shared" ref="M40:S40" si="7">SUM(M41:M59)</f>
        <v>193</v>
      </c>
      <c r="N40" s="322">
        <f t="shared" si="7"/>
        <v>0</v>
      </c>
      <c r="O40" s="322">
        <f t="shared" si="7"/>
        <v>0</v>
      </c>
      <c r="P40" s="322">
        <f t="shared" si="7"/>
        <v>401</v>
      </c>
      <c r="Q40" s="322">
        <f t="shared" si="7"/>
        <v>192</v>
      </c>
      <c r="R40" s="322">
        <f t="shared" si="7"/>
        <v>4</v>
      </c>
      <c r="S40" s="322">
        <f t="shared" si="7"/>
        <v>1</v>
      </c>
    </row>
    <row r="41" spans="1:19" s="92" customFormat="1" ht="12.75" customHeight="1">
      <c r="A41" s="239" t="s">
        <v>339</v>
      </c>
      <c r="B41" s="421" t="s">
        <v>65</v>
      </c>
      <c r="C41" s="421"/>
      <c r="D41" s="421"/>
      <c r="E41" s="421"/>
      <c r="F41" s="421"/>
      <c r="G41" s="421"/>
      <c r="H41" s="421"/>
      <c r="I41" s="421"/>
      <c r="J41" s="421"/>
      <c r="K41" s="237">
        <f t="shared" si="1"/>
        <v>25</v>
      </c>
      <c r="L41" s="278">
        <f t="shared" si="5"/>
        <v>16</v>
      </c>
      <c r="M41" s="278">
        <f t="shared" si="6"/>
        <v>13</v>
      </c>
      <c r="N41" s="268"/>
      <c r="O41" s="268"/>
      <c r="P41" s="91">
        <v>16</v>
      </c>
      <c r="Q41" s="91">
        <v>13</v>
      </c>
      <c r="R41" s="268"/>
      <c r="S41" s="268"/>
    </row>
    <row r="42" spans="1:19" s="92" customFormat="1" ht="24.75" customHeight="1">
      <c r="A42" s="240" t="s">
        <v>162</v>
      </c>
      <c r="B42" s="421" t="s">
        <v>249</v>
      </c>
      <c r="C42" s="421"/>
      <c r="D42" s="421"/>
      <c r="E42" s="421"/>
      <c r="F42" s="421"/>
      <c r="G42" s="421"/>
      <c r="H42" s="421"/>
      <c r="I42" s="421"/>
      <c r="J42" s="421"/>
      <c r="K42" s="237">
        <f t="shared" si="1"/>
        <v>26</v>
      </c>
      <c r="L42" s="278">
        <f t="shared" si="5"/>
        <v>11</v>
      </c>
      <c r="M42" s="278">
        <f t="shared" si="6"/>
        <v>6</v>
      </c>
      <c r="N42" s="268"/>
      <c r="O42" s="268"/>
      <c r="P42" s="91">
        <v>11</v>
      </c>
      <c r="Q42" s="91">
        <v>6</v>
      </c>
      <c r="R42" s="268"/>
      <c r="S42" s="268"/>
    </row>
    <row r="43" spans="1:19" s="92" customFormat="1" ht="12.75" customHeight="1">
      <c r="A43" s="240" t="s">
        <v>54</v>
      </c>
      <c r="B43" s="378" t="s">
        <v>50</v>
      </c>
      <c r="C43" s="378"/>
      <c r="D43" s="378"/>
      <c r="E43" s="378"/>
      <c r="F43" s="378"/>
      <c r="G43" s="378"/>
      <c r="H43" s="378"/>
      <c r="I43" s="378"/>
      <c r="J43" s="378"/>
      <c r="K43" s="237">
        <f t="shared" si="1"/>
        <v>27</v>
      </c>
      <c r="L43" s="278">
        <f t="shared" si="5"/>
        <v>40</v>
      </c>
      <c r="M43" s="278">
        <f t="shared" si="6"/>
        <v>40</v>
      </c>
      <c r="N43" s="268"/>
      <c r="O43" s="268"/>
      <c r="P43" s="91">
        <v>40</v>
      </c>
      <c r="Q43" s="91">
        <v>40</v>
      </c>
      <c r="R43" s="268"/>
      <c r="S43" s="268"/>
    </row>
    <row r="44" spans="1:19" s="92" customFormat="1" ht="12.75" customHeight="1">
      <c r="A44" s="240" t="s">
        <v>57</v>
      </c>
      <c r="B44" s="378" t="s">
        <v>52</v>
      </c>
      <c r="C44" s="378"/>
      <c r="D44" s="378"/>
      <c r="E44" s="378"/>
      <c r="F44" s="378"/>
      <c r="G44" s="378"/>
      <c r="H44" s="378"/>
      <c r="I44" s="378"/>
      <c r="J44" s="378"/>
      <c r="K44" s="237">
        <f t="shared" si="1"/>
        <v>28</v>
      </c>
      <c r="L44" s="278">
        <f t="shared" si="5"/>
        <v>45</v>
      </c>
      <c r="M44" s="278">
        <f t="shared" si="6"/>
        <v>0</v>
      </c>
      <c r="N44" s="268"/>
      <c r="O44" s="268"/>
      <c r="P44" s="91">
        <v>45</v>
      </c>
      <c r="Q44" s="91">
        <v>0</v>
      </c>
      <c r="R44" s="268"/>
      <c r="S44" s="268"/>
    </row>
    <row r="45" spans="1:19" s="92" customFormat="1" ht="12.75" customHeight="1">
      <c r="A45" s="240" t="s">
        <v>339</v>
      </c>
      <c r="B45" s="421" t="s">
        <v>219</v>
      </c>
      <c r="C45" s="421"/>
      <c r="D45" s="421"/>
      <c r="E45" s="421"/>
      <c r="F45" s="421"/>
      <c r="G45" s="421"/>
      <c r="H45" s="421"/>
      <c r="I45" s="421"/>
      <c r="J45" s="421"/>
      <c r="K45" s="237">
        <f t="shared" si="1"/>
        <v>29</v>
      </c>
      <c r="L45" s="278">
        <f t="shared" si="5"/>
        <v>14</v>
      </c>
      <c r="M45" s="278">
        <f t="shared" si="6"/>
        <v>0</v>
      </c>
      <c r="N45" s="268"/>
      <c r="O45" s="268"/>
      <c r="P45" s="91">
        <v>14</v>
      </c>
      <c r="Q45" s="91">
        <v>0</v>
      </c>
      <c r="R45" s="268"/>
      <c r="S45" s="268"/>
    </row>
    <row r="46" spans="1:19" s="92" customFormat="1" ht="12.75" customHeight="1">
      <c r="A46" s="240" t="s">
        <v>423</v>
      </c>
      <c r="B46" s="421" t="s">
        <v>212</v>
      </c>
      <c r="C46" s="421"/>
      <c r="D46" s="421"/>
      <c r="E46" s="421"/>
      <c r="F46" s="421"/>
      <c r="G46" s="421"/>
      <c r="H46" s="421"/>
      <c r="I46" s="421"/>
      <c r="J46" s="421"/>
      <c r="K46" s="237">
        <f t="shared" si="1"/>
        <v>30</v>
      </c>
      <c r="L46" s="278">
        <f t="shared" si="5"/>
        <v>16</v>
      </c>
      <c r="M46" s="278">
        <f t="shared" si="6"/>
        <v>1</v>
      </c>
      <c r="N46" s="268"/>
      <c r="O46" s="268"/>
      <c r="P46" s="91">
        <v>16</v>
      </c>
      <c r="Q46" s="91">
        <v>1</v>
      </c>
      <c r="R46" s="268"/>
      <c r="S46" s="268"/>
    </row>
    <row r="47" spans="1:19" s="92" customFormat="1" ht="12.75" customHeight="1">
      <c r="A47" s="240" t="s">
        <v>176</v>
      </c>
      <c r="B47" s="421" t="s">
        <v>173</v>
      </c>
      <c r="C47" s="421"/>
      <c r="D47" s="421"/>
      <c r="E47" s="421"/>
      <c r="F47" s="421"/>
      <c r="G47" s="421"/>
      <c r="H47" s="421"/>
      <c r="I47" s="421"/>
      <c r="J47" s="421"/>
      <c r="K47" s="237">
        <f t="shared" si="1"/>
        <v>31</v>
      </c>
      <c r="L47" s="278">
        <f t="shared" si="5"/>
        <v>34</v>
      </c>
      <c r="M47" s="278">
        <f t="shared" si="6"/>
        <v>0</v>
      </c>
      <c r="N47" s="268"/>
      <c r="O47" s="268"/>
      <c r="P47" s="91">
        <v>34</v>
      </c>
      <c r="Q47" s="91">
        <v>0</v>
      </c>
      <c r="R47" s="268"/>
      <c r="S47" s="268"/>
    </row>
    <row r="48" spans="1:19" s="92" customFormat="1" ht="12.75" customHeight="1">
      <c r="A48" s="240" t="s">
        <v>163</v>
      </c>
      <c r="B48" s="378" t="s">
        <v>53</v>
      </c>
      <c r="C48" s="378"/>
      <c r="D48" s="378"/>
      <c r="E48" s="378"/>
      <c r="F48" s="378"/>
      <c r="G48" s="378"/>
      <c r="H48" s="378"/>
      <c r="I48" s="378"/>
      <c r="J48" s="378"/>
      <c r="K48" s="237">
        <f t="shared" si="1"/>
        <v>32</v>
      </c>
      <c r="L48" s="278">
        <f t="shared" si="5"/>
        <v>14</v>
      </c>
      <c r="M48" s="278">
        <f t="shared" si="6"/>
        <v>2</v>
      </c>
      <c r="N48" s="268"/>
      <c r="O48" s="268"/>
      <c r="P48" s="91">
        <v>14</v>
      </c>
      <c r="Q48" s="91">
        <v>2</v>
      </c>
      <c r="R48" s="268"/>
      <c r="S48" s="268"/>
    </row>
    <row r="49" spans="1:19" s="92" customFormat="1" ht="12.75" customHeight="1">
      <c r="A49" s="240" t="s">
        <v>185</v>
      </c>
      <c r="B49" s="378" t="s">
        <v>51</v>
      </c>
      <c r="C49" s="378"/>
      <c r="D49" s="378"/>
      <c r="E49" s="378"/>
      <c r="F49" s="378"/>
      <c r="G49" s="378"/>
      <c r="H49" s="378"/>
      <c r="I49" s="378"/>
      <c r="J49" s="378"/>
      <c r="K49" s="237">
        <f t="shared" si="1"/>
        <v>33</v>
      </c>
      <c r="L49" s="278">
        <f t="shared" si="5"/>
        <v>43</v>
      </c>
      <c r="M49" s="278">
        <f t="shared" si="6"/>
        <v>43</v>
      </c>
      <c r="N49" s="268"/>
      <c r="O49" s="268"/>
      <c r="P49" s="91">
        <v>43</v>
      </c>
      <c r="Q49" s="91">
        <v>43</v>
      </c>
      <c r="R49" s="268"/>
      <c r="S49" s="268"/>
    </row>
    <row r="50" spans="1:19" s="92" customFormat="1" ht="12.75" customHeight="1">
      <c r="A50" s="240" t="s">
        <v>160</v>
      </c>
      <c r="B50" s="421" t="s">
        <v>248</v>
      </c>
      <c r="C50" s="421"/>
      <c r="D50" s="421"/>
      <c r="E50" s="421"/>
      <c r="F50" s="421"/>
      <c r="G50" s="421"/>
      <c r="H50" s="421"/>
      <c r="I50" s="421"/>
      <c r="J50" s="421"/>
      <c r="K50" s="237">
        <f t="shared" si="1"/>
        <v>34</v>
      </c>
      <c r="L50" s="278">
        <f t="shared" si="5"/>
        <v>17</v>
      </c>
      <c r="M50" s="278">
        <f t="shared" si="6"/>
        <v>17</v>
      </c>
      <c r="N50" s="268"/>
      <c r="O50" s="268"/>
      <c r="P50" s="91">
        <v>17</v>
      </c>
      <c r="Q50" s="91">
        <v>17</v>
      </c>
      <c r="R50" s="268"/>
      <c r="S50" s="268"/>
    </row>
    <row r="51" spans="1:19" s="92" customFormat="1" ht="12.75" customHeight="1">
      <c r="A51" s="313" t="s">
        <v>244</v>
      </c>
      <c r="B51" s="550" t="s">
        <v>242</v>
      </c>
      <c r="C51" s="550"/>
      <c r="D51" s="550"/>
      <c r="E51" s="550"/>
      <c r="F51" s="550"/>
      <c r="G51" s="550"/>
      <c r="H51" s="550"/>
      <c r="I51" s="550"/>
      <c r="J51" s="550"/>
      <c r="K51" s="237">
        <f t="shared" si="1"/>
        <v>35</v>
      </c>
      <c r="L51" s="278">
        <f t="shared" si="5"/>
        <v>11</v>
      </c>
      <c r="M51" s="278">
        <f t="shared" si="6"/>
        <v>4</v>
      </c>
      <c r="N51" s="268"/>
      <c r="O51" s="268"/>
      <c r="P51" s="91">
        <v>11</v>
      </c>
      <c r="Q51" s="91">
        <v>4</v>
      </c>
      <c r="R51" s="268"/>
      <c r="S51" s="268"/>
    </row>
    <row r="52" spans="1:19" s="92" customFormat="1" ht="12.75" customHeight="1">
      <c r="A52" s="240" t="s">
        <v>58</v>
      </c>
      <c r="B52" s="378" t="s">
        <v>208</v>
      </c>
      <c r="C52" s="378"/>
      <c r="D52" s="378"/>
      <c r="E52" s="378"/>
      <c r="F52" s="378"/>
      <c r="G52" s="378"/>
      <c r="H52" s="378"/>
      <c r="I52" s="378"/>
      <c r="J52" s="378"/>
      <c r="K52" s="237">
        <f t="shared" si="1"/>
        <v>36</v>
      </c>
      <c r="L52" s="278">
        <f t="shared" si="5"/>
        <v>29</v>
      </c>
      <c r="M52" s="278">
        <f t="shared" si="6"/>
        <v>10</v>
      </c>
      <c r="N52" s="268"/>
      <c r="O52" s="268"/>
      <c r="P52" s="91">
        <v>29</v>
      </c>
      <c r="Q52" s="91">
        <v>10</v>
      </c>
      <c r="R52" s="268"/>
      <c r="S52" s="268"/>
    </row>
    <row r="53" spans="1:19" s="92" customFormat="1" ht="12.75" customHeight="1">
      <c r="A53" s="240" t="s">
        <v>55</v>
      </c>
      <c r="B53" s="378" t="s">
        <v>175</v>
      </c>
      <c r="C53" s="378"/>
      <c r="D53" s="378"/>
      <c r="E53" s="378"/>
      <c r="F53" s="378"/>
      <c r="G53" s="378"/>
      <c r="H53" s="378"/>
      <c r="I53" s="378"/>
      <c r="J53" s="378"/>
      <c r="K53" s="237">
        <f t="shared" si="1"/>
        <v>37</v>
      </c>
      <c r="L53" s="278">
        <f t="shared" si="5"/>
        <v>30</v>
      </c>
      <c r="M53" s="278">
        <f t="shared" si="6"/>
        <v>12</v>
      </c>
      <c r="N53" s="268"/>
      <c r="O53" s="268"/>
      <c r="P53" s="91">
        <v>30</v>
      </c>
      <c r="Q53" s="91">
        <v>12</v>
      </c>
      <c r="R53" s="268"/>
      <c r="S53" s="268"/>
    </row>
    <row r="54" spans="1:19" s="92" customFormat="1" ht="12.75" customHeight="1">
      <c r="A54" s="240" t="s">
        <v>182</v>
      </c>
      <c r="B54" s="378" t="s">
        <v>179</v>
      </c>
      <c r="C54" s="378"/>
      <c r="D54" s="378"/>
      <c r="E54" s="378"/>
      <c r="F54" s="378"/>
      <c r="G54" s="378"/>
      <c r="H54" s="378"/>
      <c r="I54" s="378"/>
      <c r="J54" s="378"/>
      <c r="K54" s="237">
        <f t="shared" si="1"/>
        <v>38</v>
      </c>
      <c r="L54" s="278">
        <f t="shared" si="5"/>
        <v>16</v>
      </c>
      <c r="M54" s="278">
        <f t="shared" si="6"/>
        <v>16</v>
      </c>
      <c r="N54" s="268"/>
      <c r="O54" s="268"/>
      <c r="P54" s="91">
        <v>16</v>
      </c>
      <c r="Q54" s="91">
        <v>16</v>
      </c>
      <c r="R54" s="268"/>
      <c r="S54" s="268"/>
    </row>
    <row r="55" spans="1:19" s="92" customFormat="1" ht="12.75" customHeight="1">
      <c r="A55" s="240" t="s">
        <v>188</v>
      </c>
      <c r="B55" s="378" t="s">
        <v>189</v>
      </c>
      <c r="C55" s="378"/>
      <c r="D55" s="378"/>
      <c r="E55" s="378"/>
      <c r="F55" s="378"/>
      <c r="G55" s="378"/>
      <c r="H55" s="378"/>
      <c r="I55" s="378"/>
      <c r="J55" s="378"/>
      <c r="K55" s="237">
        <f t="shared" si="1"/>
        <v>39</v>
      </c>
      <c r="L55" s="278">
        <f t="shared" si="5"/>
        <v>17</v>
      </c>
      <c r="M55" s="278">
        <f t="shared" si="6"/>
        <v>0</v>
      </c>
      <c r="N55" s="268"/>
      <c r="O55" s="268"/>
      <c r="P55" s="91">
        <v>17</v>
      </c>
      <c r="Q55" s="91">
        <v>0</v>
      </c>
      <c r="R55" s="268"/>
      <c r="S55" s="268"/>
    </row>
    <row r="56" spans="1:19" s="92" customFormat="1" ht="12.75" customHeight="1">
      <c r="A56" s="240" t="s">
        <v>192</v>
      </c>
      <c r="B56" s="421" t="s">
        <v>193</v>
      </c>
      <c r="C56" s="421"/>
      <c r="D56" s="421"/>
      <c r="E56" s="421"/>
      <c r="F56" s="421"/>
      <c r="G56" s="421"/>
      <c r="H56" s="421"/>
      <c r="I56" s="421"/>
      <c r="J56" s="421"/>
      <c r="K56" s="237">
        <f t="shared" si="1"/>
        <v>40</v>
      </c>
      <c r="L56" s="278">
        <f t="shared" si="5"/>
        <v>16</v>
      </c>
      <c r="M56" s="278">
        <f t="shared" si="6"/>
        <v>0</v>
      </c>
      <c r="N56" s="268"/>
      <c r="O56" s="268"/>
      <c r="P56" s="91">
        <v>16</v>
      </c>
      <c r="Q56" s="91">
        <v>0</v>
      </c>
      <c r="R56" s="268"/>
      <c r="S56" s="268"/>
    </row>
    <row r="57" spans="1:19" s="92" customFormat="1" ht="12.75" customHeight="1">
      <c r="A57" s="240" t="s">
        <v>167</v>
      </c>
      <c r="B57" s="421" t="s">
        <v>218</v>
      </c>
      <c r="C57" s="421"/>
      <c r="D57" s="421"/>
      <c r="E57" s="421"/>
      <c r="F57" s="421"/>
      <c r="G57" s="421"/>
      <c r="H57" s="421"/>
      <c r="I57" s="421"/>
      <c r="J57" s="421"/>
      <c r="K57" s="237">
        <f t="shared" si="1"/>
        <v>41</v>
      </c>
      <c r="L57" s="278">
        <f t="shared" si="5"/>
        <v>16</v>
      </c>
      <c r="M57" s="278">
        <f t="shared" si="6"/>
        <v>12</v>
      </c>
      <c r="N57" s="268"/>
      <c r="O57" s="268"/>
      <c r="P57" s="91">
        <v>16</v>
      </c>
      <c r="Q57" s="91">
        <v>12</v>
      </c>
      <c r="R57" s="268"/>
      <c r="S57" s="268"/>
    </row>
    <row r="58" spans="1:19" s="92" customFormat="1" ht="12.75" customHeight="1">
      <c r="A58" s="240" t="s">
        <v>182</v>
      </c>
      <c r="B58" s="421" t="s">
        <v>60</v>
      </c>
      <c r="C58" s="421"/>
      <c r="D58" s="421"/>
      <c r="E58" s="421"/>
      <c r="F58" s="421"/>
      <c r="G58" s="421"/>
      <c r="H58" s="421"/>
      <c r="I58" s="421"/>
      <c r="J58" s="421"/>
      <c r="K58" s="237">
        <f t="shared" si="1"/>
        <v>42</v>
      </c>
      <c r="L58" s="278">
        <f t="shared" si="5"/>
        <v>16</v>
      </c>
      <c r="M58" s="278">
        <f t="shared" si="6"/>
        <v>16</v>
      </c>
      <c r="N58" s="268"/>
      <c r="O58" s="268"/>
      <c r="P58" s="91">
        <v>16</v>
      </c>
      <c r="Q58" s="91">
        <v>16</v>
      </c>
      <c r="R58" s="268"/>
      <c r="S58" s="268"/>
    </row>
    <row r="59" spans="1:19" s="92" customFormat="1" ht="12.75" customHeight="1">
      <c r="A59" s="240"/>
      <c r="B59" s="378" t="s">
        <v>670</v>
      </c>
      <c r="C59" s="378"/>
      <c r="D59" s="378"/>
      <c r="E59" s="378"/>
      <c r="F59" s="378"/>
      <c r="G59" s="378"/>
      <c r="H59" s="378"/>
      <c r="I59" s="378"/>
      <c r="J59" s="378"/>
      <c r="K59" s="237">
        <f t="shared" si="1"/>
        <v>43</v>
      </c>
      <c r="L59" s="278">
        <f t="shared" si="5"/>
        <v>4</v>
      </c>
      <c r="M59" s="278">
        <f t="shared" si="6"/>
        <v>1</v>
      </c>
      <c r="N59" s="268"/>
      <c r="O59" s="268"/>
      <c r="P59" s="91"/>
      <c r="Q59" s="91"/>
      <c r="R59" s="91">
        <v>4</v>
      </c>
      <c r="S59" s="91">
        <v>1</v>
      </c>
    </row>
    <row r="60" spans="1:19" s="92" customFormat="1" ht="12.75" customHeight="1">
      <c r="A60" s="565" t="s">
        <v>524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250">
        <f t="shared" si="1"/>
        <v>44</v>
      </c>
      <c r="L60" s="322">
        <f>SUM(L61:L73)</f>
        <v>314</v>
      </c>
      <c r="M60" s="322">
        <f t="shared" ref="M60:S60" si="8">SUM(M61:M73)</f>
        <v>192</v>
      </c>
      <c r="N60" s="322">
        <f t="shared" si="8"/>
        <v>0</v>
      </c>
      <c r="O60" s="322">
        <f t="shared" si="8"/>
        <v>0</v>
      </c>
      <c r="P60" s="322">
        <f t="shared" si="8"/>
        <v>308</v>
      </c>
      <c r="Q60" s="322">
        <f t="shared" si="8"/>
        <v>189</v>
      </c>
      <c r="R60" s="322">
        <f t="shared" si="8"/>
        <v>6</v>
      </c>
      <c r="S60" s="322">
        <f t="shared" si="8"/>
        <v>3</v>
      </c>
    </row>
    <row r="61" spans="1:19" s="92" customFormat="1" ht="12.75" customHeight="1">
      <c r="A61" s="240" t="s">
        <v>185</v>
      </c>
      <c r="B61" s="378" t="s">
        <v>51</v>
      </c>
      <c r="C61" s="378"/>
      <c r="D61" s="378"/>
      <c r="E61" s="378"/>
      <c r="F61" s="378"/>
      <c r="G61" s="378"/>
      <c r="H61" s="378"/>
      <c r="I61" s="378"/>
      <c r="J61" s="378"/>
      <c r="K61" s="237">
        <f t="shared" si="1"/>
        <v>45</v>
      </c>
      <c r="L61" s="278">
        <f t="shared" si="5"/>
        <v>47</v>
      </c>
      <c r="M61" s="278">
        <f t="shared" si="6"/>
        <v>41</v>
      </c>
      <c r="N61" s="91"/>
      <c r="O61" s="91"/>
      <c r="P61" s="91">
        <v>47</v>
      </c>
      <c r="Q61" s="91">
        <v>41</v>
      </c>
      <c r="R61" s="91"/>
      <c r="S61" s="91"/>
    </row>
    <row r="62" spans="1:19" s="92" customFormat="1" ht="12.75" customHeight="1">
      <c r="A62" s="240" t="s">
        <v>161</v>
      </c>
      <c r="B62" s="421" t="s">
        <v>60</v>
      </c>
      <c r="C62" s="421"/>
      <c r="D62" s="421"/>
      <c r="E62" s="421"/>
      <c r="F62" s="421"/>
      <c r="G62" s="421"/>
      <c r="H62" s="421"/>
      <c r="I62" s="421"/>
      <c r="J62" s="421"/>
      <c r="K62" s="237">
        <f t="shared" si="1"/>
        <v>46</v>
      </c>
      <c r="L62" s="278">
        <f t="shared" si="5"/>
        <v>29</v>
      </c>
      <c r="M62" s="278">
        <f t="shared" si="6"/>
        <v>29</v>
      </c>
      <c r="N62" s="91"/>
      <c r="O62" s="91"/>
      <c r="P62" s="91">
        <v>29</v>
      </c>
      <c r="Q62" s="91">
        <v>29</v>
      </c>
      <c r="R62" s="91"/>
      <c r="S62" s="91"/>
    </row>
    <row r="63" spans="1:19" s="92" customFormat="1" ht="24" customHeight="1">
      <c r="A63" s="240" t="s">
        <v>177</v>
      </c>
      <c r="B63" s="421" t="s">
        <v>174</v>
      </c>
      <c r="C63" s="421"/>
      <c r="D63" s="421"/>
      <c r="E63" s="421"/>
      <c r="F63" s="421"/>
      <c r="G63" s="421"/>
      <c r="H63" s="421"/>
      <c r="I63" s="421"/>
      <c r="J63" s="421"/>
      <c r="K63" s="237">
        <f t="shared" si="1"/>
        <v>47</v>
      </c>
      <c r="L63" s="278">
        <f t="shared" si="5"/>
        <v>35</v>
      </c>
      <c r="M63" s="278">
        <f t="shared" si="6"/>
        <v>30</v>
      </c>
      <c r="N63" s="91"/>
      <c r="O63" s="91"/>
      <c r="P63" s="91">
        <v>35</v>
      </c>
      <c r="Q63" s="91">
        <v>30</v>
      </c>
      <c r="R63" s="91"/>
      <c r="S63" s="91"/>
    </row>
    <row r="64" spans="1:19" s="92" customFormat="1" ht="12.75" customHeight="1">
      <c r="A64" s="240" t="s">
        <v>54</v>
      </c>
      <c r="B64" s="378" t="s">
        <v>50</v>
      </c>
      <c r="C64" s="378"/>
      <c r="D64" s="378"/>
      <c r="E64" s="378"/>
      <c r="F64" s="378"/>
      <c r="G64" s="378"/>
      <c r="H64" s="378"/>
      <c r="I64" s="378"/>
      <c r="J64" s="378"/>
      <c r="K64" s="237">
        <f t="shared" si="1"/>
        <v>48</v>
      </c>
      <c r="L64" s="278">
        <f t="shared" si="5"/>
        <v>34</v>
      </c>
      <c r="M64" s="278">
        <f t="shared" si="6"/>
        <v>34</v>
      </c>
      <c r="N64" s="91"/>
      <c r="O64" s="91"/>
      <c r="P64" s="91">
        <v>34</v>
      </c>
      <c r="Q64" s="91">
        <v>34</v>
      </c>
      <c r="R64" s="91"/>
      <c r="S64" s="91"/>
    </row>
    <row r="65" spans="1:19" s="92" customFormat="1" ht="24" customHeight="1">
      <c r="A65" s="240" t="s">
        <v>162</v>
      </c>
      <c r="B65" s="421" t="s">
        <v>249</v>
      </c>
      <c r="C65" s="421"/>
      <c r="D65" s="421"/>
      <c r="E65" s="421"/>
      <c r="F65" s="421"/>
      <c r="G65" s="421"/>
      <c r="H65" s="421"/>
      <c r="I65" s="421"/>
      <c r="J65" s="421"/>
      <c r="K65" s="237">
        <f t="shared" si="1"/>
        <v>49</v>
      </c>
      <c r="L65" s="278">
        <f t="shared" si="5"/>
        <v>18</v>
      </c>
      <c r="M65" s="278">
        <f t="shared" si="6"/>
        <v>13</v>
      </c>
      <c r="N65" s="91"/>
      <c r="O65" s="91"/>
      <c r="P65" s="91">
        <v>18</v>
      </c>
      <c r="Q65" s="91">
        <v>13</v>
      </c>
      <c r="R65" s="91"/>
      <c r="S65" s="91"/>
    </row>
    <row r="66" spans="1:19" s="92" customFormat="1" ht="12.75" customHeight="1">
      <c r="A66" s="240" t="s">
        <v>182</v>
      </c>
      <c r="B66" s="378" t="s">
        <v>179</v>
      </c>
      <c r="C66" s="378"/>
      <c r="D66" s="378"/>
      <c r="E66" s="378"/>
      <c r="F66" s="378"/>
      <c r="G66" s="378"/>
      <c r="H66" s="378"/>
      <c r="I66" s="378"/>
      <c r="J66" s="378"/>
      <c r="K66" s="237">
        <f t="shared" si="1"/>
        <v>50</v>
      </c>
      <c r="L66" s="278">
        <f t="shared" si="5"/>
        <v>24</v>
      </c>
      <c r="M66" s="278">
        <f t="shared" si="6"/>
        <v>20</v>
      </c>
      <c r="N66" s="91"/>
      <c r="O66" s="91"/>
      <c r="P66" s="91">
        <v>24</v>
      </c>
      <c r="Q66" s="91">
        <v>20</v>
      </c>
      <c r="R66" s="91"/>
      <c r="S66" s="91"/>
    </row>
    <row r="67" spans="1:19" s="92" customFormat="1" ht="12.75" customHeight="1">
      <c r="A67" s="240" t="s">
        <v>163</v>
      </c>
      <c r="B67" s="378" t="s">
        <v>53</v>
      </c>
      <c r="C67" s="378"/>
      <c r="D67" s="378"/>
      <c r="E67" s="378"/>
      <c r="F67" s="378"/>
      <c r="G67" s="378"/>
      <c r="H67" s="378"/>
      <c r="I67" s="378"/>
      <c r="J67" s="378"/>
      <c r="K67" s="237">
        <f t="shared" si="1"/>
        <v>51</v>
      </c>
      <c r="L67" s="278">
        <f t="shared" si="5"/>
        <v>26</v>
      </c>
      <c r="M67" s="278">
        <f t="shared" si="6"/>
        <v>0</v>
      </c>
      <c r="N67" s="91"/>
      <c r="O67" s="91"/>
      <c r="P67" s="91">
        <v>26</v>
      </c>
      <c r="Q67" s="91">
        <v>0</v>
      </c>
      <c r="R67" s="91"/>
      <c r="S67" s="91"/>
    </row>
    <row r="68" spans="1:19" s="92" customFormat="1" ht="12.75" customHeight="1">
      <c r="A68" s="240" t="s">
        <v>57</v>
      </c>
      <c r="B68" s="378" t="s">
        <v>52</v>
      </c>
      <c r="C68" s="378"/>
      <c r="D68" s="378"/>
      <c r="E68" s="378"/>
      <c r="F68" s="378"/>
      <c r="G68" s="378"/>
      <c r="H68" s="378"/>
      <c r="I68" s="378"/>
      <c r="J68" s="378"/>
      <c r="K68" s="237">
        <f t="shared" si="1"/>
        <v>52</v>
      </c>
      <c r="L68" s="278">
        <f t="shared" si="5"/>
        <v>18</v>
      </c>
      <c r="M68" s="278">
        <f t="shared" si="6"/>
        <v>1</v>
      </c>
      <c r="N68" s="91"/>
      <c r="O68" s="91"/>
      <c r="P68" s="91">
        <v>18</v>
      </c>
      <c r="Q68" s="91">
        <v>1</v>
      </c>
      <c r="R68" s="91"/>
      <c r="S68" s="91"/>
    </row>
    <row r="69" spans="1:19" s="92" customFormat="1" ht="12.75" customHeight="1">
      <c r="A69" s="240" t="s">
        <v>282</v>
      </c>
      <c r="B69" s="378" t="s">
        <v>283</v>
      </c>
      <c r="C69" s="378"/>
      <c r="D69" s="378"/>
      <c r="E69" s="378"/>
      <c r="F69" s="378"/>
      <c r="G69" s="378"/>
      <c r="H69" s="378"/>
      <c r="I69" s="378"/>
      <c r="J69" s="378"/>
      <c r="K69" s="237">
        <f t="shared" si="1"/>
        <v>53</v>
      </c>
      <c r="L69" s="278">
        <f t="shared" si="5"/>
        <v>19</v>
      </c>
      <c r="M69" s="278">
        <f t="shared" si="6"/>
        <v>15</v>
      </c>
      <c r="N69" s="91"/>
      <c r="O69" s="91"/>
      <c r="P69" s="91">
        <v>19</v>
      </c>
      <c r="Q69" s="91">
        <v>15</v>
      </c>
      <c r="R69" s="91"/>
      <c r="S69" s="91"/>
    </row>
    <row r="70" spans="1:19" s="92" customFormat="1" ht="12.75" customHeight="1">
      <c r="A70" s="240" t="s">
        <v>211</v>
      </c>
      <c r="B70" s="421" t="s">
        <v>212</v>
      </c>
      <c r="C70" s="421"/>
      <c r="D70" s="421"/>
      <c r="E70" s="421"/>
      <c r="F70" s="421"/>
      <c r="G70" s="421"/>
      <c r="H70" s="421"/>
      <c r="I70" s="421"/>
      <c r="J70" s="421"/>
      <c r="K70" s="237">
        <f t="shared" si="1"/>
        <v>54</v>
      </c>
      <c r="L70" s="278">
        <f t="shared" si="5"/>
        <v>17</v>
      </c>
      <c r="M70" s="278">
        <f t="shared" si="6"/>
        <v>0</v>
      </c>
      <c r="N70" s="91"/>
      <c r="O70" s="91"/>
      <c r="P70" s="91">
        <v>17</v>
      </c>
      <c r="Q70" s="91">
        <v>0</v>
      </c>
      <c r="R70" s="91"/>
      <c r="S70" s="91"/>
    </row>
    <row r="71" spans="1:19" s="92" customFormat="1" ht="12.75" customHeight="1">
      <c r="A71" s="240" t="s">
        <v>55</v>
      </c>
      <c r="B71" s="378" t="s">
        <v>175</v>
      </c>
      <c r="C71" s="378"/>
      <c r="D71" s="378"/>
      <c r="E71" s="378"/>
      <c r="F71" s="378"/>
      <c r="G71" s="378"/>
      <c r="H71" s="378"/>
      <c r="I71" s="378"/>
      <c r="J71" s="378"/>
      <c r="K71" s="237">
        <f t="shared" si="1"/>
        <v>55</v>
      </c>
      <c r="L71" s="278">
        <f t="shared" si="5"/>
        <v>16</v>
      </c>
      <c r="M71" s="278">
        <f t="shared" si="6"/>
        <v>4</v>
      </c>
      <c r="N71" s="91"/>
      <c r="O71" s="91"/>
      <c r="P71" s="91">
        <v>16</v>
      </c>
      <c r="Q71" s="91">
        <v>4</v>
      </c>
      <c r="R71" s="91"/>
      <c r="S71" s="91"/>
    </row>
    <row r="72" spans="1:19" s="92" customFormat="1" ht="12.75" customHeight="1">
      <c r="A72" s="240" t="s">
        <v>606</v>
      </c>
      <c r="B72" s="421" t="s">
        <v>308</v>
      </c>
      <c r="C72" s="421"/>
      <c r="D72" s="421"/>
      <c r="E72" s="421"/>
      <c r="F72" s="421"/>
      <c r="G72" s="421"/>
      <c r="H72" s="421"/>
      <c r="I72" s="421"/>
      <c r="J72" s="421"/>
      <c r="K72" s="237">
        <f t="shared" si="1"/>
        <v>56</v>
      </c>
      <c r="L72" s="278">
        <f t="shared" si="5"/>
        <v>25</v>
      </c>
      <c r="M72" s="278">
        <f t="shared" si="6"/>
        <v>2</v>
      </c>
      <c r="N72" s="91"/>
      <c r="O72" s="91"/>
      <c r="P72" s="91">
        <v>25</v>
      </c>
      <c r="Q72" s="91">
        <v>2</v>
      </c>
      <c r="R72" s="91"/>
      <c r="S72" s="91"/>
    </row>
    <row r="73" spans="1:19" s="92" customFormat="1" ht="12.75" customHeight="1">
      <c r="A73" s="240"/>
      <c r="B73" s="378" t="s">
        <v>670</v>
      </c>
      <c r="C73" s="378"/>
      <c r="D73" s="378"/>
      <c r="E73" s="378"/>
      <c r="F73" s="378"/>
      <c r="G73" s="378"/>
      <c r="H73" s="378"/>
      <c r="I73" s="378"/>
      <c r="J73" s="378"/>
      <c r="K73" s="237">
        <f t="shared" si="1"/>
        <v>57</v>
      </c>
      <c r="L73" s="278">
        <f t="shared" si="5"/>
        <v>6</v>
      </c>
      <c r="M73" s="278">
        <f t="shared" si="6"/>
        <v>3</v>
      </c>
      <c r="N73" s="91"/>
      <c r="O73" s="91"/>
      <c r="P73" s="91"/>
      <c r="Q73" s="91"/>
      <c r="R73" s="91">
        <v>6</v>
      </c>
      <c r="S73" s="91">
        <v>3</v>
      </c>
    </row>
    <row r="74" spans="1:19" s="92" customFormat="1" ht="12.75" customHeight="1">
      <c r="A74" s="565" t="s">
        <v>525</v>
      </c>
      <c r="B74" s="565"/>
      <c r="C74" s="565"/>
      <c r="D74" s="565"/>
      <c r="E74" s="565"/>
      <c r="F74" s="565"/>
      <c r="G74" s="565"/>
      <c r="H74" s="565"/>
      <c r="I74" s="565"/>
      <c r="J74" s="565"/>
      <c r="K74" s="250">
        <f t="shared" si="1"/>
        <v>58</v>
      </c>
      <c r="L74" s="322">
        <f>SUM(L75:L81)</f>
        <v>104</v>
      </c>
      <c r="M74" s="322">
        <f t="shared" ref="M74" si="9">SUM(M75:M81)</f>
        <v>66</v>
      </c>
      <c r="N74" s="322">
        <f t="shared" ref="N74" si="10">SUM(N75:N81)</f>
        <v>0</v>
      </c>
      <c r="O74" s="322">
        <f t="shared" ref="O74" si="11">SUM(O75:O81)</f>
        <v>0</v>
      </c>
      <c r="P74" s="322">
        <f t="shared" ref="P74" si="12">SUM(P75:P81)</f>
        <v>104</v>
      </c>
      <c r="Q74" s="322">
        <f t="shared" ref="Q74" si="13">SUM(Q75:Q81)</f>
        <v>66</v>
      </c>
      <c r="R74" s="322">
        <f t="shared" ref="R74" si="14">SUM(R75:R81)</f>
        <v>0</v>
      </c>
      <c r="S74" s="322">
        <f t="shared" ref="S74" si="15">SUM(S75:S81)</f>
        <v>0</v>
      </c>
    </row>
    <row r="75" spans="1:19" s="92" customFormat="1" ht="26.25" customHeight="1">
      <c r="A75" s="240" t="s">
        <v>170</v>
      </c>
      <c r="B75" s="421" t="s">
        <v>292</v>
      </c>
      <c r="C75" s="421"/>
      <c r="D75" s="421"/>
      <c r="E75" s="421"/>
      <c r="F75" s="421"/>
      <c r="G75" s="421"/>
      <c r="H75" s="421"/>
      <c r="I75" s="421"/>
      <c r="J75" s="421"/>
      <c r="K75" s="237">
        <f t="shared" si="1"/>
        <v>59</v>
      </c>
      <c r="L75" s="278">
        <f t="shared" si="5"/>
        <v>31</v>
      </c>
      <c r="M75" s="278">
        <f t="shared" si="6"/>
        <v>27</v>
      </c>
      <c r="N75" s="268"/>
      <c r="O75" s="268"/>
      <c r="P75" s="91">
        <v>31</v>
      </c>
      <c r="Q75" s="91">
        <v>27</v>
      </c>
      <c r="R75" s="268"/>
      <c r="S75" s="268"/>
    </row>
    <row r="76" spans="1:19" s="92" customFormat="1" ht="12.75" customHeight="1">
      <c r="A76" s="240" t="s">
        <v>245</v>
      </c>
      <c r="B76" s="378" t="s">
        <v>246</v>
      </c>
      <c r="C76" s="378"/>
      <c r="D76" s="378"/>
      <c r="E76" s="378"/>
      <c r="F76" s="378"/>
      <c r="G76" s="378"/>
      <c r="H76" s="378"/>
      <c r="I76" s="378"/>
      <c r="J76" s="378"/>
      <c r="K76" s="237">
        <f t="shared" si="1"/>
        <v>60</v>
      </c>
      <c r="L76" s="278">
        <f t="shared" si="5"/>
        <v>20</v>
      </c>
      <c r="M76" s="278">
        <f t="shared" si="6"/>
        <v>6</v>
      </c>
      <c r="N76" s="268"/>
      <c r="O76" s="268"/>
      <c r="P76" s="91">
        <v>20</v>
      </c>
      <c r="Q76" s="91">
        <v>6</v>
      </c>
      <c r="R76" s="268"/>
      <c r="S76" s="268"/>
    </row>
    <row r="77" spans="1:19" s="92" customFormat="1" ht="12.75" customHeight="1">
      <c r="A77" s="240" t="s">
        <v>606</v>
      </c>
      <c r="B77" s="421" t="s">
        <v>308</v>
      </c>
      <c r="C77" s="421"/>
      <c r="D77" s="421"/>
      <c r="E77" s="421"/>
      <c r="F77" s="421"/>
      <c r="G77" s="421"/>
      <c r="H77" s="421"/>
      <c r="I77" s="421"/>
      <c r="J77" s="421"/>
      <c r="K77" s="237">
        <f t="shared" si="1"/>
        <v>61</v>
      </c>
      <c r="L77" s="278">
        <f t="shared" si="5"/>
        <v>7</v>
      </c>
      <c r="M77" s="278">
        <f t="shared" si="6"/>
        <v>0</v>
      </c>
      <c r="N77" s="268"/>
      <c r="O77" s="268"/>
      <c r="P77" s="91">
        <v>7</v>
      </c>
      <c r="Q77" s="91">
        <v>0</v>
      </c>
      <c r="R77" s="268"/>
      <c r="S77" s="268"/>
    </row>
    <row r="78" spans="1:19" s="92" customFormat="1" ht="12.75" customHeight="1">
      <c r="A78" s="240" t="s">
        <v>243</v>
      </c>
      <c r="B78" s="378" t="s">
        <v>309</v>
      </c>
      <c r="C78" s="378"/>
      <c r="D78" s="378"/>
      <c r="E78" s="378"/>
      <c r="F78" s="378"/>
      <c r="G78" s="378"/>
      <c r="H78" s="378"/>
      <c r="I78" s="378"/>
      <c r="J78" s="378"/>
      <c r="K78" s="237">
        <f t="shared" si="1"/>
        <v>62</v>
      </c>
      <c r="L78" s="278">
        <f t="shared" si="5"/>
        <v>13</v>
      </c>
      <c r="M78" s="278">
        <f t="shared" si="6"/>
        <v>9</v>
      </c>
      <c r="N78" s="268"/>
      <c r="O78" s="268"/>
      <c r="P78" s="91">
        <v>13</v>
      </c>
      <c r="Q78" s="91">
        <v>9</v>
      </c>
      <c r="R78" s="268"/>
      <c r="S78" s="268"/>
    </row>
    <row r="79" spans="1:19" s="92" customFormat="1" ht="12.75" customHeight="1">
      <c r="A79" s="240" t="s">
        <v>167</v>
      </c>
      <c r="B79" s="421" t="s">
        <v>218</v>
      </c>
      <c r="C79" s="421"/>
      <c r="D79" s="421"/>
      <c r="E79" s="421"/>
      <c r="F79" s="421"/>
      <c r="G79" s="421"/>
      <c r="H79" s="421"/>
      <c r="I79" s="421"/>
      <c r="J79" s="421"/>
      <c r="K79" s="237">
        <f t="shared" si="1"/>
        <v>63</v>
      </c>
      <c r="L79" s="278">
        <f t="shared" si="5"/>
        <v>14</v>
      </c>
      <c r="M79" s="278">
        <f t="shared" si="6"/>
        <v>12</v>
      </c>
      <c r="N79" s="268"/>
      <c r="O79" s="268"/>
      <c r="P79" s="91">
        <v>14</v>
      </c>
      <c r="Q79" s="91">
        <v>12</v>
      </c>
      <c r="R79" s="268"/>
      <c r="S79" s="268"/>
    </row>
    <row r="80" spans="1:19" s="92" customFormat="1" ht="12.75" customHeight="1">
      <c r="A80" s="240" t="s">
        <v>221</v>
      </c>
      <c r="B80" s="378" t="s">
        <v>222</v>
      </c>
      <c r="C80" s="378"/>
      <c r="D80" s="378"/>
      <c r="E80" s="378"/>
      <c r="F80" s="378"/>
      <c r="G80" s="378"/>
      <c r="H80" s="378"/>
      <c r="I80" s="378"/>
      <c r="J80" s="378"/>
      <c r="K80" s="237">
        <f t="shared" si="1"/>
        <v>64</v>
      </c>
      <c r="L80" s="278">
        <f t="shared" si="5"/>
        <v>13</v>
      </c>
      <c r="M80" s="278">
        <f t="shared" si="6"/>
        <v>11</v>
      </c>
      <c r="N80" s="268"/>
      <c r="O80" s="268"/>
      <c r="P80" s="91">
        <v>13</v>
      </c>
      <c r="Q80" s="91">
        <v>11</v>
      </c>
      <c r="R80" s="268"/>
      <c r="S80" s="268"/>
    </row>
    <row r="81" spans="1:19" s="92" customFormat="1" ht="12.75" customHeight="1">
      <c r="A81" s="240" t="s">
        <v>225</v>
      </c>
      <c r="B81" s="378" t="s">
        <v>226</v>
      </c>
      <c r="C81" s="378"/>
      <c r="D81" s="378"/>
      <c r="E81" s="378"/>
      <c r="F81" s="378"/>
      <c r="G81" s="378"/>
      <c r="H81" s="378"/>
      <c r="I81" s="378"/>
      <c r="J81" s="378"/>
      <c r="K81" s="237">
        <f t="shared" si="1"/>
        <v>65</v>
      </c>
      <c r="L81" s="278">
        <f t="shared" si="5"/>
        <v>6</v>
      </c>
      <c r="M81" s="278">
        <f t="shared" si="6"/>
        <v>1</v>
      </c>
      <c r="N81" s="268"/>
      <c r="O81" s="268"/>
      <c r="P81" s="91">
        <v>6</v>
      </c>
      <c r="Q81" s="91">
        <v>1</v>
      </c>
      <c r="R81" s="268"/>
      <c r="S81" s="268"/>
    </row>
    <row r="82" spans="1:19" s="92" customFormat="1" ht="12.75" customHeight="1">
      <c r="A82" s="565" t="s">
        <v>526</v>
      </c>
      <c r="B82" s="565"/>
      <c r="C82" s="565"/>
      <c r="D82" s="565"/>
      <c r="E82" s="565"/>
      <c r="F82" s="565"/>
      <c r="G82" s="565"/>
      <c r="H82" s="565"/>
      <c r="I82" s="565"/>
      <c r="J82" s="565"/>
      <c r="K82" s="250">
        <f t="shared" ref="K82:K145" si="16">+K81+1</f>
        <v>66</v>
      </c>
      <c r="L82" s="322">
        <f>SUM(L83:L96)</f>
        <v>172</v>
      </c>
      <c r="M82" s="322">
        <f t="shared" ref="M82" si="17">SUM(M83:M96)</f>
        <v>86</v>
      </c>
      <c r="N82" s="322">
        <f t="shared" ref="N82" si="18">SUM(N83:N96)</f>
        <v>0</v>
      </c>
      <c r="O82" s="322">
        <f t="shared" ref="O82" si="19">SUM(O83:O96)</f>
        <v>0</v>
      </c>
      <c r="P82" s="322">
        <f t="shared" ref="P82" si="20">SUM(P83:P96)</f>
        <v>172</v>
      </c>
      <c r="Q82" s="322">
        <f t="shared" ref="Q82" si="21">SUM(Q83:Q96)</f>
        <v>86</v>
      </c>
      <c r="R82" s="322">
        <f t="shared" ref="R82" si="22">SUM(R83:R96)</f>
        <v>0</v>
      </c>
      <c r="S82" s="322">
        <f t="shared" ref="S82" si="23">SUM(S83:S96)</f>
        <v>0</v>
      </c>
    </row>
    <row r="83" spans="1:19" s="92" customFormat="1" ht="12.75" customHeight="1">
      <c r="A83" s="240" t="s">
        <v>54</v>
      </c>
      <c r="B83" s="378" t="s">
        <v>50</v>
      </c>
      <c r="C83" s="378"/>
      <c r="D83" s="378"/>
      <c r="E83" s="378"/>
      <c r="F83" s="378"/>
      <c r="G83" s="378"/>
      <c r="H83" s="378"/>
      <c r="I83" s="378"/>
      <c r="J83" s="378"/>
      <c r="K83" s="237">
        <f t="shared" si="16"/>
        <v>67</v>
      </c>
      <c r="L83" s="278">
        <f t="shared" si="5"/>
        <v>15</v>
      </c>
      <c r="M83" s="278">
        <f t="shared" si="6"/>
        <v>15</v>
      </c>
      <c r="N83" s="268"/>
      <c r="O83" s="268"/>
      <c r="P83" s="91">
        <v>15</v>
      </c>
      <c r="Q83" s="91">
        <v>15</v>
      </c>
      <c r="R83" s="268"/>
      <c r="S83" s="268"/>
    </row>
    <row r="84" spans="1:19" s="92" customFormat="1" ht="24" customHeight="1">
      <c r="A84" s="240" t="s">
        <v>160</v>
      </c>
      <c r="B84" s="421" t="s">
        <v>248</v>
      </c>
      <c r="C84" s="421"/>
      <c r="D84" s="421"/>
      <c r="E84" s="421"/>
      <c r="F84" s="421"/>
      <c r="G84" s="421"/>
      <c r="H84" s="421"/>
      <c r="I84" s="421"/>
      <c r="J84" s="421"/>
      <c r="K84" s="237">
        <f t="shared" si="16"/>
        <v>68</v>
      </c>
      <c r="L84" s="278">
        <f t="shared" ref="L84:L147" si="24">+N84+P84+R84</f>
        <v>7</v>
      </c>
      <c r="M84" s="278">
        <f t="shared" ref="M84:M147" si="25">+O84+Q84+S84</f>
        <v>7</v>
      </c>
      <c r="N84" s="268"/>
      <c r="O84" s="268"/>
      <c r="P84" s="91">
        <v>7</v>
      </c>
      <c r="Q84" s="91">
        <v>7</v>
      </c>
      <c r="R84" s="268"/>
      <c r="S84" s="268"/>
    </row>
    <row r="85" spans="1:19" s="92" customFormat="1" ht="12.75" customHeight="1">
      <c r="A85" s="240" t="s">
        <v>161</v>
      </c>
      <c r="B85" s="422" t="s">
        <v>60</v>
      </c>
      <c r="C85" s="422"/>
      <c r="D85" s="422"/>
      <c r="E85" s="422"/>
      <c r="F85" s="422"/>
      <c r="G85" s="422"/>
      <c r="H85" s="422"/>
      <c r="I85" s="422"/>
      <c r="J85" s="422"/>
      <c r="K85" s="237">
        <f t="shared" si="16"/>
        <v>69</v>
      </c>
      <c r="L85" s="278">
        <f t="shared" si="24"/>
        <v>14</v>
      </c>
      <c r="M85" s="278">
        <f t="shared" si="25"/>
        <v>14</v>
      </c>
      <c r="N85" s="268"/>
      <c r="O85" s="268"/>
      <c r="P85" s="91">
        <v>14</v>
      </c>
      <c r="Q85" s="91">
        <v>14</v>
      </c>
      <c r="R85" s="268"/>
      <c r="S85" s="268"/>
    </row>
    <row r="86" spans="1:19" s="92" customFormat="1" ht="27" customHeight="1">
      <c r="A86" s="240" t="s">
        <v>162</v>
      </c>
      <c r="B86" s="421" t="s">
        <v>249</v>
      </c>
      <c r="C86" s="421"/>
      <c r="D86" s="421"/>
      <c r="E86" s="421"/>
      <c r="F86" s="421"/>
      <c r="G86" s="421"/>
      <c r="H86" s="421"/>
      <c r="I86" s="421"/>
      <c r="J86" s="421"/>
      <c r="K86" s="237">
        <f t="shared" si="16"/>
        <v>70</v>
      </c>
      <c r="L86" s="278">
        <f t="shared" si="24"/>
        <v>10</v>
      </c>
      <c r="M86" s="278">
        <f t="shared" si="25"/>
        <v>4</v>
      </c>
      <c r="N86" s="268"/>
      <c r="O86" s="268"/>
      <c r="P86" s="91">
        <v>10</v>
      </c>
      <c r="Q86" s="91">
        <v>4</v>
      </c>
      <c r="R86" s="268"/>
      <c r="S86" s="268"/>
    </row>
    <row r="87" spans="1:19" s="92" customFormat="1" ht="12.75" customHeight="1">
      <c r="A87" s="240" t="s">
        <v>57</v>
      </c>
      <c r="B87" s="378" t="s">
        <v>52</v>
      </c>
      <c r="C87" s="378"/>
      <c r="D87" s="378"/>
      <c r="E87" s="378"/>
      <c r="F87" s="378"/>
      <c r="G87" s="378"/>
      <c r="H87" s="378"/>
      <c r="I87" s="378"/>
      <c r="J87" s="378"/>
      <c r="K87" s="237">
        <f t="shared" si="16"/>
        <v>71</v>
      </c>
      <c r="L87" s="278">
        <f t="shared" si="24"/>
        <v>11</v>
      </c>
      <c r="M87" s="278">
        <f t="shared" si="25"/>
        <v>0</v>
      </c>
      <c r="N87" s="268"/>
      <c r="O87" s="268"/>
      <c r="P87" s="91">
        <v>11</v>
      </c>
      <c r="Q87" s="91">
        <v>0</v>
      </c>
      <c r="R87" s="268"/>
      <c r="S87" s="268"/>
    </row>
    <row r="88" spans="1:19" s="92" customFormat="1" ht="12.75" customHeight="1">
      <c r="A88" s="240" t="s">
        <v>58</v>
      </c>
      <c r="B88" s="378" t="s">
        <v>208</v>
      </c>
      <c r="C88" s="378"/>
      <c r="D88" s="378"/>
      <c r="E88" s="378"/>
      <c r="F88" s="378"/>
      <c r="G88" s="378"/>
      <c r="H88" s="378"/>
      <c r="I88" s="378"/>
      <c r="J88" s="378"/>
      <c r="K88" s="237">
        <f t="shared" si="16"/>
        <v>72</v>
      </c>
      <c r="L88" s="278">
        <f t="shared" si="24"/>
        <v>5</v>
      </c>
      <c r="M88" s="278">
        <f t="shared" si="25"/>
        <v>1</v>
      </c>
      <c r="N88" s="268"/>
      <c r="O88" s="268"/>
      <c r="P88" s="91">
        <v>5</v>
      </c>
      <c r="Q88" s="91">
        <v>1</v>
      </c>
      <c r="R88" s="268"/>
      <c r="S88" s="268"/>
    </row>
    <row r="89" spans="1:19" s="92" customFormat="1" ht="12.75" customHeight="1">
      <c r="A89" s="240" t="s">
        <v>163</v>
      </c>
      <c r="B89" s="378" t="s">
        <v>53</v>
      </c>
      <c r="C89" s="378"/>
      <c r="D89" s="378"/>
      <c r="E89" s="378"/>
      <c r="F89" s="378"/>
      <c r="G89" s="378"/>
      <c r="H89" s="378"/>
      <c r="I89" s="378"/>
      <c r="J89" s="378"/>
      <c r="K89" s="237">
        <f t="shared" si="16"/>
        <v>73</v>
      </c>
      <c r="L89" s="278">
        <f t="shared" si="24"/>
        <v>8</v>
      </c>
      <c r="M89" s="278">
        <f t="shared" si="25"/>
        <v>0</v>
      </c>
      <c r="N89" s="268"/>
      <c r="O89" s="268"/>
      <c r="P89" s="91">
        <v>8</v>
      </c>
      <c r="Q89" s="91">
        <v>0</v>
      </c>
      <c r="R89" s="268"/>
      <c r="S89" s="268"/>
    </row>
    <row r="90" spans="1:19" s="92" customFormat="1" ht="12.75" customHeight="1">
      <c r="A90" s="240" t="s">
        <v>55</v>
      </c>
      <c r="B90" s="378" t="s">
        <v>175</v>
      </c>
      <c r="C90" s="378"/>
      <c r="D90" s="378"/>
      <c r="E90" s="378"/>
      <c r="F90" s="378"/>
      <c r="G90" s="378"/>
      <c r="H90" s="378"/>
      <c r="I90" s="378"/>
      <c r="J90" s="378"/>
      <c r="K90" s="237">
        <f t="shared" si="16"/>
        <v>74</v>
      </c>
      <c r="L90" s="278">
        <f t="shared" si="24"/>
        <v>20</v>
      </c>
      <c r="M90" s="278">
        <f t="shared" si="25"/>
        <v>7</v>
      </c>
      <c r="N90" s="268"/>
      <c r="O90" s="268"/>
      <c r="P90" s="91">
        <v>20</v>
      </c>
      <c r="Q90" s="91">
        <v>7</v>
      </c>
      <c r="R90" s="268"/>
      <c r="S90" s="268"/>
    </row>
    <row r="91" spans="1:19" s="92" customFormat="1" ht="12.75" customHeight="1">
      <c r="A91" s="239" t="s">
        <v>339</v>
      </c>
      <c r="B91" s="421" t="s">
        <v>65</v>
      </c>
      <c r="C91" s="421"/>
      <c r="D91" s="421"/>
      <c r="E91" s="421"/>
      <c r="F91" s="421"/>
      <c r="G91" s="421"/>
      <c r="H91" s="421"/>
      <c r="I91" s="421"/>
      <c r="J91" s="421"/>
      <c r="K91" s="237">
        <f t="shared" si="16"/>
        <v>75</v>
      </c>
      <c r="L91" s="278">
        <f t="shared" si="24"/>
        <v>13</v>
      </c>
      <c r="M91" s="278">
        <f t="shared" si="25"/>
        <v>12</v>
      </c>
      <c r="N91" s="268"/>
      <c r="O91" s="268"/>
      <c r="P91" s="91">
        <v>13</v>
      </c>
      <c r="Q91" s="91">
        <v>12</v>
      </c>
      <c r="R91" s="268"/>
      <c r="S91" s="268"/>
    </row>
    <row r="92" spans="1:19" s="92" customFormat="1" ht="12.75" customHeight="1">
      <c r="A92" s="90" t="s">
        <v>164</v>
      </c>
      <c r="B92" s="422" t="s">
        <v>56</v>
      </c>
      <c r="C92" s="422"/>
      <c r="D92" s="422"/>
      <c r="E92" s="422"/>
      <c r="F92" s="422"/>
      <c r="G92" s="422"/>
      <c r="H92" s="422"/>
      <c r="I92" s="422"/>
      <c r="J92" s="422"/>
      <c r="K92" s="237">
        <f t="shared" si="16"/>
        <v>76</v>
      </c>
      <c r="L92" s="278">
        <f t="shared" si="24"/>
        <v>12</v>
      </c>
      <c r="M92" s="278">
        <f t="shared" si="25"/>
        <v>9</v>
      </c>
      <c r="N92" s="268"/>
      <c r="O92" s="268"/>
      <c r="P92" s="91">
        <v>12</v>
      </c>
      <c r="Q92" s="91">
        <v>9</v>
      </c>
      <c r="R92" s="268"/>
      <c r="S92" s="268"/>
    </row>
    <row r="93" spans="1:19" s="92" customFormat="1" ht="12.75" customHeight="1">
      <c r="A93" s="240" t="s">
        <v>185</v>
      </c>
      <c r="B93" s="378" t="s">
        <v>51</v>
      </c>
      <c r="C93" s="378"/>
      <c r="D93" s="378"/>
      <c r="E93" s="378"/>
      <c r="F93" s="378"/>
      <c r="G93" s="378"/>
      <c r="H93" s="378"/>
      <c r="I93" s="378"/>
      <c r="J93" s="378"/>
      <c r="K93" s="237">
        <f t="shared" si="16"/>
        <v>77</v>
      </c>
      <c r="L93" s="278">
        <f t="shared" si="24"/>
        <v>13</v>
      </c>
      <c r="M93" s="278">
        <f t="shared" si="25"/>
        <v>11</v>
      </c>
      <c r="N93" s="268"/>
      <c r="O93" s="268"/>
      <c r="P93" s="91">
        <v>13</v>
      </c>
      <c r="Q93" s="91">
        <v>11</v>
      </c>
      <c r="R93" s="268"/>
      <c r="S93" s="268"/>
    </row>
    <row r="94" spans="1:19" s="92" customFormat="1">
      <c r="A94" s="240" t="s">
        <v>191</v>
      </c>
      <c r="B94" s="422" t="s">
        <v>59</v>
      </c>
      <c r="C94" s="422"/>
      <c r="D94" s="422"/>
      <c r="E94" s="422"/>
      <c r="F94" s="422"/>
      <c r="G94" s="422"/>
      <c r="H94" s="422"/>
      <c r="I94" s="422"/>
      <c r="J94" s="422"/>
      <c r="K94" s="237">
        <f t="shared" si="16"/>
        <v>78</v>
      </c>
      <c r="L94" s="278">
        <f t="shared" si="24"/>
        <v>11</v>
      </c>
      <c r="M94" s="278">
        <f t="shared" si="25"/>
        <v>1</v>
      </c>
      <c r="N94" s="268"/>
      <c r="O94" s="268"/>
      <c r="P94" s="91">
        <v>11</v>
      </c>
      <c r="Q94" s="91">
        <v>1</v>
      </c>
      <c r="R94" s="268"/>
      <c r="S94" s="268"/>
    </row>
    <row r="95" spans="1:19" s="92" customFormat="1" ht="12.75" customHeight="1">
      <c r="A95" s="240" t="s">
        <v>57</v>
      </c>
      <c r="B95" s="378" t="s">
        <v>52</v>
      </c>
      <c r="C95" s="378"/>
      <c r="D95" s="378"/>
      <c r="E95" s="378"/>
      <c r="F95" s="378"/>
      <c r="G95" s="378"/>
      <c r="H95" s="378"/>
      <c r="I95" s="378"/>
      <c r="J95" s="378"/>
      <c r="K95" s="237">
        <f t="shared" si="16"/>
        <v>79</v>
      </c>
      <c r="L95" s="278">
        <f t="shared" si="24"/>
        <v>15</v>
      </c>
      <c r="M95" s="278">
        <f t="shared" si="25"/>
        <v>0</v>
      </c>
      <c r="N95" s="268"/>
      <c r="O95" s="268"/>
      <c r="P95" s="91">
        <v>15</v>
      </c>
      <c r="Q95" s="91">
        <v>0</v>
      </c>
      <c r="R95" s="268"/>
      <c r="S95" s="268"/>
    </row>
    <row r="96" spans="1:19" s="92" customFormat="1" ht="12.75" customHeight="1">
      <c r="A96" s="90" t="s">
        <v>324</v>
      </c>
      <c r="B96" s="422" t="s">
        <v>325</v>
      </c>
      <c r="C96" s="422"/>
      <c r="D96" s="422"/>
      <c r="E96" s="422"/>
      <c r="F96" s="422"/>
      <c r="G96" s="422"/>
      <c r="H96" s="422"/>
      <c r="I96" s="422"/>
      <c r="J96" s="422"/>
      <c r="K96" s="237">
        <f t="shared" si="16"/>
        <v>80</v>
      </c>
      <c r="L96" s="278">
        <f t="shared" si="24"/>
        <v>18</v>
      </c>
      <c r="M96" s="278">
        <f t="shared" si="25"/>
        <v>5</v>
      </c>
      <c r="N96" s="268"/>
      <c r="O96" s="268"/>
      <c r="P96" s="91">
        <v>18</v>
      </c>
      <c r="Q96" s="91">
        <v>5</v>
      </c>
      <c r="R96" s="268"/>
      <c r="S96" s="268"/>
    </row>
    <row r="97" spans="1:19" s="92" customFormat="1" ht="12.75" customHeight="1">
      <c r="A97" s="565" t="s">
        <v>527</v>
      </c>
      <c r="B97" s="565"/>
      <c r="C97" s="565"/>
      <c r="D97" s="565"/>
      <c r="E97" s="565"/>
      <c r="F97" s="565"/>
      <c r="G97" s="565"/>
      <c r="H97" s="565"/>
      <c r="I97" s="565"/>
      <c r="J97" s="565"/>
      <c r="K97" s="250">
        <f t="shared" si="16"/>
        <v>81</v>
      </c>
      <c r="L97" s="322">
        <f>SUM(L98:L112)</f>
        <v>291</v>
      </c>
      <c r="M97" s="322">
        <f t="shared" ref="M97" si="26">SUM(M98:M112)</f>
        <v>125</v>
      </c>
      <c r="N97" s="322">
        <f t="shared" ref="N97" si="27">SUM(N98:N112)</f>
        <v>0</v>
      </c>
      <c r="O97" s="322">
        <f t="shared" ref="O97" si="28">SUM(O98:O112)</f>
        <v>0</v>
      </c>
      <c r="P97" s="322">
        <f t="shared" ref="P97" si="29">SUM(P98:P112)</f>
        <v>258</v>
      </c>
      <c r="Q97" s="322">
        <f t="shared" ref="Q97" si="30">SUM(Q98:Q112)</f>
        <v>124</v>
      </c>
      <c r="R97" s="322">
        <f t="shared" ref="R97" si="31">SUM(R98:R112)</f>
        <v>33</v>
      </c>
      <c r="S97" s="322">
        <f t="shared" ref="S97" si="32">SUM(S98:S112)</f>
        <v>1</v>
      </c>
    </row>
    <row r="98" spans="1:19" s="92" customFormat="1" ht="12.75" customHeight="1">
      <c r="A98" s="240" t="s">
        <v>55</v>
      </c>
      <c r="B98" s="378" t="s">
        <v>175</v>
      </c>
      <c r="C98" s="378"/>
      <c r="D98" s="378"/>
      <c r="E98" s="378"/>
      <c r="F98" s="378"/>
      <c r="G98" s="378"/>
      <c r="H98" s="378"/>
      <c r="I98" s="378"/>
      <c r="J98" s="378"/>
      <c r="K98" s="237">
        <f t="shared" si="16"/>
        <v>82</v>
      </c>
      <c r="L98" s="278">
        <f t="shared" si="24"/>
        <v>36</v>
      </c>
      <c r="M98" s="278">
        <f t="shared" si="25"/>
        <v>13</v>
      </c>
      <c r="N98" s="268"/>
      <c r="O98" s="268"/>
      <c r="P98" s="91">
        <v>21</v>
      </c>
      <c r="Q98" s="91">
        <v>13</v>
      </c>
      <c r="R98" s="91">
        <v>15</v>
      </c>
      <c r="S98" s="91">
        <v>0</v>
      </c>
    </row>
    <row r="99" spans="1:19" s="92" customFormat="1" ht="12.75" customHeight="1">
      <c r="A99" s="240" t="s">
        <v>176</v>
      </c>
      <c r="B99" s="421" t="s">
        <v>173</v>
      </c>
      <c r="C99" s="421"/>
      <c r="D99" s="421"/>
      <c r="E99" s="421"/>
      <c r="F99" s="421"/>
      <c r="G99" s="421"/>
      <c r="H99" s="421"/>
      <c r="I99" s="421"/>
      <c r="J99" s="421"/>
      <c r="K99" s="237">
        <f t="shared" si="16"/>
        <v>83</v>
      </c>
      <c r="L99" s="278">
        <f t="shared" si="24"/>
        <v>41</v>
      </c>
      <c r="M99" s="278">
        <f t="shared" si="25"/>
        <v>0</v>
      </c>
      <c r="N99" s="268"/>
      <c r="O99" s="268"/>
      <c r="P99" s="91">
        <v>41</v>
      </c>
      <c r="Q99" s="91">
        <v>0</v>
      </c>
      <c r="R99" s="91"/>
      <c r="S99" s="91"/>
    </row>
    <row r="100" spans="1:19" s="92" customFormat="1" ht="12.75" customHeight="1">
      <c r="A100" s="240" t="s">
        <v>188</v>
      </c>
      <c r="B100" s="378" t="s">
        <v>189</v>
      </c>
      <c r="C100" s="378"/>
      <c r="D100" s="378"/>
      <c r="E100" s="378"/>
      <c r="F100" s="378"/>
      <c r="G100" s="378"/>
      <c r="H100" s="378"/>
      <c r="I100" s="378"/>
      <c r="J100" s="378"/>
      <c r="K100" s="237">
        <f t="shared" si="16"/>
        <v>84</v>
      </c>
      <c r="L100" s="278">
        <f t="shared" si="24"/>
        <v>13</v>
      </c>
      <c r="M100" s="278">
        <f t="shared" si="25"/>
        <v>2</v>
      </c>
      <c r="N100" s="268"/>
      <c r="O100" s="268"/>
      <c r="P100" s="91">
        <v>13</v>
      </c>
      <c r="Q100" s="91">
        <v>2</v>
      </c>
      <c r="R100" s="91"/>
      <c r="S100" s="91"/>
    </row>
    <row r="101" spans="1:19" s="92" customFormat="1" ht="12.75" customHeight="1">
      <c r="A101" s="240" t="s">
        <v>183</v>
      </c>
      <c r="B101" s="378" t="s">
        <v>219</v>
      </c>
      <c r="C101" s="378"/>
      <c r="D101" s="378"/>
      <c r="E101" s="378"/>
      <c r="F101" s="378"/>
      <c r="G101" s="378"/>
      <c r="H101" s="378"/>
      <c r="I101" s="378"/>
      <c r="J101" s="378"/>
      <c r="K101" s="237">
        <f t="shared" si="16"/>
        <v>85</v>
      </c>
      <c r="L101" s="278">
        <f t="shared" si="24"/>
        <v>11</v>
      </c>
      <c r="M101" s="278">
        <f t="shared" si="25"/>
        <v>0</v>
      </c>
      <c r="N101" s="268"/>
      <c r="O101" s="268"/>
      <c r="P101" s="91">
        <v>11</v>
      </c>
      <c r="Q101" s="91">
        <v>0</v>
      </c>
      <c r="R101" s="91"/>
      <c r="S101" s="91"/>
    </row>
    <row r="102" spans="1:19" s="92" customFormat="1">
      <c r="A102" s="240" t="s">
        <v>191</v>
      </c>
      <c r="B102" s="422" t="s">
        <v>59</v>
      </c>
      <c r="C102" s="422"/>
      <c r="D102" s="422"/>
      <c r="E102" s="422"/>
      <c r="F102" s="422"/>
      <c r="G102" s="422"/>
      <c r="H102" s="422"/>
      <c r="I102" s="422"/>
      <c r="J102" s="422"/>
      <c r="K102" s="237">
        <f t="shared" si="16"/>
        <v>86</v>
      </c>
      <c r="L102" s="278">
        <f t="shared" si="24"/>
        <v>18</v>
      </c>
      <c r="M102" s="278">
        <f t="shared" si="25"/>
        <v>1</v>
      </c>
      <c r="N102" s="268"/>
      <c r="O102" s="268"/>
      <c r="P102" s="91">
        <v>0</v>
      </c>
      <c r="Q102" s="91">
        <v>0</v>
      </c>
      <c r="R102" s="91">
        <v>18</v>
      </c>
      <c r="S102" s="91">
        <v>1</v>
      </c>
    </row>
    <row r="103" spans="1:19" s="92" customFormat="1" ht="12.75" customHeight="1">
      <c r="A103" s="240" t="s">
        <v>54</v>
      </c>
      <c r="B103" s="378" t="s">
        <v>50</v>
      </c>
      <c r="C103" s="378"/>
      <c r="D103" s="378"/>
      <c r="E103" s="378"/>
      <c r="F103" s="378"/>
      <c r="G103" s="378"/>
      <c r="H103" s="378"/>
      <c r="I103" s="378"/>
      <c r="J103" s="378"/>
      <c r="K103" s="237">
        <f t="shared" si="16"/>
        <v>87</v>
      </c>
      <c r="L103" s="278">
        <f t="shared" si="24"/>
        <v>15</v>
      </c>
      <c r="M103" s="278">
        <f t="shared" si="25"/>
        <v>15</v>
      </c>
      <c r="N103" s="268"/>
      <c r="O103" s="268"/>
      <c r="P103" s="91">
        <v>15</v>
      </c>
      <c r="Q103" s="91">
        <v>15</v>
      </c>
      <c r="R103" s="91"/>
      <c r="S103" s="91"/>
    </row>
    <row r="104" spans="1:19" s="92" customFormat="1" ht="12.75" customHeight="1">
      <c r="A104" s="240" t="s">
        <v>163</v>
      </c>
      <c r="B104" s="378" t="s">
        <v>53</v>
      </c>
      <c r="C104" s="378"/>
      <c r="D104" s="378"/>
      <c r="E104" s="378"/>
      <c r="F104" s="378"/>
      <c r="G104" s="378"/>
      <c r="H104" s="378"/>
      <c r="I104" s="378"/>
      <c r="J104" s="378"/>
      <c r="K104" s="237">
        <f t="shared" si="16"/>
        <v>88</v>
      </c>
      <c r="L104" s="278">
        <f t="shared" si="24"/>
        <v>17</v>
      </c>
      <c r="M104" s="278">
        <f t="shared" si="25"/>
        <v>0</v>
      </c>
      <c r="N104" s="268"/>
      <c r="O104" s="268"/>
      <c r="P104" s="91">
        <v>17</v>
      </c>
      <c r="Q104" s="91">
        <v>0</v>
      </c>
      <c r="R104" s="91"/>
      <c r="S104" s="91"/>
    </row>
    <row r="105" spans="1:19" s="92" customFormat="1" ht="12.75" customHeight="1">
      <c r="A105" s="240" t="s">
        <v>57</v>
      </c>
      <c r="B105" s="378" t="s">
        <v>52</v>
      </c>
      <c r="C105" s="378"/>
      <c r="D105" s="378"/>
      <c r="E105" s="378"/>
      <c r="F105" s="378"/>
      <c r="G105" s="378"/>
      <c r="H105" s="378"/>
      <c r="I105" s="378"/>
      <c r="J105" s="378"/>
      <c r="K105" s="237">
        <f t="shared" si="16"/>
        <v>89</v>
      </c>
      <c r="L105" s="278">
        <f t="shared" si="24"/>
        <v>12</v>
      </c>
      <c r="M105" s="278">
        <f t="shared" si="25"/>
        <v>0</v>
      </c>
      <c r="N105" s="268"/>
      <c r="O105" s="268"/>
      <c r="P105" s="91">
        <v>12</v>
      </c>
      <c r="Q105" s="91">
        <v>0</v>
      </c>
      <c r="R105" s="91"/>
      <c r="S105" s="91"/>
    </row>
    <row r="106" spans="1:19" s="92" customFormat="1" ht="12.75" customHeight="1">
      <c r="A106" s="240" t="s">
        <v>349</v>
      </c>
      <c r="B106" s="378" t="s">
        <v>350</v>
      </c>
      <c r="C106" s="378"/>
      <c r="D106" s="378"/>
      <c r="E106" s="378"/>
      <c r="F106" s="378"/>
      <c r="G106" s="378"/>
      <c r="H106" s="378"/>
      <c r="I106" s="378"/>
      <c r="J106" s="378"/>
      <c r="K106" s="237">
        <f t="shared" si="16"/>
        <v>90</v>
      </c>
      <c r="L106" s="278">
        <f t="shared" si="24"/>
        <v>18</v>
      </c>
      <c r="M106" s="278">
        <f t="shared" si="25"/>
        <v>5</v>
      </c>
      <c r="N106" s="268"/>
      <c r="O106" s="268"/>
      <c r="P106" s="91">
        <v>18</v>
      </c>
      <c r="Q106" s="91">
        <v>5</v>
      </c>
      <c r="R106" s="91"/>
      <c r="S106" s="91"/>
    </row>
    <row r="107" spans="1:19" s="92" customFormat="1" ht="12.75" customHeight="1">
      <c r="A107" s="239" t="s">
        <v>339</v>
      </c>
      <c r="B107" s="421" t="s">
        <v>65</v>
      </c>
      <c r="C107" s="421"/>
      <c r="D107" s="421"/>
      <c r="E107" s="421"/>
      <c r="F107" s="421"/>
      <c r="G107" s="421"/>
      <c r="H107" s="421"/>
      <c r="I107" s="421"/>
      <c r="J107" s="421"/>
      <c r="K107" s="237">
        <f t="shared" si="16"/>
        <v>91</v>
      </c>
      <c r="L107" s="278">
        <f t="shared" si="24"/>
        <v>28</v>
      </c>
      <c r="M107" s="278">
        <f t="shared" si="25"/>
        <v>16</v>
      </c>
      <c r="N107" s="268"/>
      <c r="O107" s="268"/>
      <c r="P107" s="91">
        <v>28</v>
      </c>
      <c r="Q107" s="91">
        <v>16</v>
      </c>
      <c r="R107" s="91"/>
      <c r="S107" s="91"/>
    </row>
    <row r="108" spans="1:19" s="92" customFormat="1" ht="12.75" customHeight="1">
      <c r="A108" s="240" t="s">
        <v>326</v>
      </c>
      <c r="B108" s="378" t="s">
        <v>315</v>
      </c>
      <c r="C108" s="378"/>
      <c r="D108" s="378"/>
      <c r="E108" s="378"/>
      <c r="F108" s="378"/>
      <c r="G108" s="378"/>
      <c r="H108" s="378"/>
      <c r="I108" s="378"/>
      <c r="J108" s="378"/>
      <c r="K108" s="237">
        <f t="shared" si="16"/>
        <v>92</v>
      </c>
      <c r="L108" s="278">
        <f t="shared" si="24"/>
        <v>14</v>
      </c>
      <c r="M108" s="278">
        <f t="shared" si="25"/>
        <v>11</v>
      </c>
      <c r="N108" s="268"/>
      <c r="O108" s="268"/>
      <c r="P108" s="91">
        <v>14</v>
      </c>
      <c r="Q108" s="91">
        <v>11</v>
      </c>
      <c r="R108" s="91"/>
      <c r="S108" s="91"/>
    </row>
    <row r="109" spans="1:19" s="92" customFormat="1" ht="12.75" customHeight="1">
      <c r="A109" s="240" t="s">
        <v>282</v>
      </c>
      <c r="B109" s="378" t="s">
        <v>283</v>
      </c>
      <c r="C109" s="378"/>
      <c r="D109" s="378"/>
      <c r="E109" s="378"/>
      <c r="F109" s="378"/>
      <c r="G109" s="378"/>
      <c r="H109" s="378"/>
      <c r="I109" s="378"/>
      <c r="J109" s="378"/>
      <c r="K109" s="237">
        <f t="shared" si="16"/>
        <v>93</v>
      </c>
      <c r="L109" s="278">
        <f t="shared" si="24"/>
        <v>24</v>
      </c>
      <c r="M109" s="278">
        <f t="shared" si="25"/>
        <v>20</v>
      </c>
      <c r="N109" s="268"/>
      <c r="O109" s="268"/>
      <c r="P109" s="91">
        <v>24</v>
      </c>
      <c r="Q109" s="91">
        <v>20</v>
      </c>
      <c r="R109" s="91"/>
      <c r="S109" s="91"/>
    </row>
    <row r="110" spans="1:19" s="92" customFormat="1" ht="26.25" customHeight="1">
      <c r="A110" s="240" t="s">
        <v>177</v>
      </c>
      <c r="B110" s="421" t="s">
        <v>174</v>
      </c>
      <c r="C110" s="421"/>
      <c r="D110" s="421"/>
      <c r="E110" s="421"/>
      <c r="F110" s="421"/>
      <c r="G110" s="421"/>
      <c r="H110" s="421"/>
      <c r="I110" s="421"/>
      <c r="J110" s="421"/>
      <c r="K110" s="237">
        <f t="shared" si="16"/>
        <v>94</v>
      </c>
      <c r="L110" s="278">
        <f t="shared" si="24"/>
        <v>12</v>
      </c>
      <c r="M110" s="278">
        <f t="shared" si="25"/>
        <v>11</v>
      </c>
      <c r="N110" s="268"/>
      <c r="O110" s="268"/>
      <c r="P110" s="91">
        <v>12</v>
      </c>
      <c r="Q110" s="91">
        <v>11</v>
      </c>
      <c r="R110" s="91"/>
      <c r="S110" s="91"/>
    </row>
    <row r="111" spans="1:19" s="92" customFormat="1" ht="26.25" customHeight="1">
      <c r="A111" s="240" t="s">
        <v>160</v>
      </c>
      <c r="B111" s="421" t="s">
        <v>248</v>
      </c>
      <c r="C111" s="421"/>
      <c r="D111" s="421"/>
      <c r="E111" s="421"/>
      <c r="F111" s="421"/>
      <c r="G111" s="421"/>
      <c r="H111" s="421"/>
      <c r="I111" s="421"/>
      <c r="J111" s="421"/>
      <c r="K111" s="237">
        <f t="shared" si="16"/>
        <v>95</v>
      </c>
      <c r="L111" s="278">
        <f t="shared" si="24"/>
        <v>13</v>
      </c>
      <c r="M111" s="278">
        <f t="shared" si="25"/>
        <v>12</v>
      </c>
      <c r="N111" s="268"/>
      <c r="O111" s="268"/>
      <c r="P111" s="91">
        <v>13</v>
      </c>
      <c r="Q111" s="91">
        <v>12</v>
      </c>
      <c r="R111" s="91"/>
      <c r="S111" s="91"/>
    </row>
    <row r="112" spans="1:19" s="92" customFormat="1" ht="12.75" customHeight="1">
      <c r="A112" s="90" t="s">
        <v>347</v>
      </c>
      <c r="B112" s="378" t="s">
        <v>348</v>
      </c>
      <c r="C112" s="378"/>
      <c r="D112" s="378"/>
      <c r="E112" s="378"/>
      <c r="F112" s="378"/>
      <c r="G112" s="378"/>
      <c r="H112" s="378"/>
      <c r="I112" s="378"/>
      <c r="J112" s="378"/>
      <c r="K112" s="237">
        <f t="shared" si="16"/>
        <v>96</v>
      </c>
      <c r="L112" s="278">
        <f t="shared" si="24"/>
        <v>19</v>
      </c>
      <c r="M112" s="278">
        <f t="shared" si="25"/>
        <v>19</v>
      </c>
      <c r="N112" s="268"/>
      <c r="O112" s="268"/>
      <c r="P112" s="91">
        <v>19</v>
      </c>
      <c r="Q112" s="91">
        <v>19</v>
      </c>
      <c r="R112" s="268"/>
      <c r="S112" s="268"/>
    </row>
    <row r="113" spans="1:19" s="92" customFormat="1" ht="12.75" customHeight="1">
      <c r="A113" s="565" t="s">
        <v>528</v>
      </c>
      <c r="B113" s="565"/>
      <c r="C113" s="565"/>
      <c r="D113" s="565"/>
      <c r="E113" s="565"/>
      <c r="F113" s="565"/>
      <c r="G113" s="565"/>
      <c r="H113" s="565"/>
      <c r="I113" s="565"/>
      <c r="J113" s="565"/>
      <c r="K113" s="250">
        <f t="shared" si="16"/>
        <v>97</v>
      </c>
      <c r="L113" s="322">
        <f>SUM(L114:L129)</f>
        <v>279</v>
      </c>
      <c r="M113" s="322">
        <f t="shared" ref="M113" si="33">SUM(M114:M129)</f>
        <v>140</v>
      </c>
      <c r="N113" s="322">
        <f t="shared" ref="N113" si="34">SUM(N114:N129)</f>
        <v>0</v>
      </c>
      <c r="O113" s="322">
        <f t="shared" ref="O113" si="35">SUM(O114:O129)</f>
        <v>0</v>
      </c>
      <c r="P113" s="322">
        <f t="shared" ref="P113" si="36">SUM(P114:P129)</f>
        <v>279</v>
      </c>
      <c r="Q113" s="322">
        <f t="shared" ref="Q113" si="37">SUM(Q114:Q129)</f>
        <v>140</v>
      </c>
      <c r="R113" s="322">
        <f t="shared" ref="R113" si="38">SUM(R114:R129)</f>
        <v>0</v>
      </c>
      <c r="S113" s="322">
        <f t="shared" ref="S113" si="39">SUM(S114:S129)</f>
        <v>0</v>
      </c>
    </row>
    <row r="114" spans="1:19" s="92" customFormat="1" ht="12.75" customHeight="1">
      <c r="A114" s="240" t="s">
        <v>185</v>
      </c>
      <c r="B114" s="378" t="s">
        <v>51</v>
      </c>
      <c r="C114" s="378"/>
      <c r="D114" s="378"/>
      <c r="E114" s="378"/>
      <c r="F114" s="378"/>
      <c r="G114" s="378"/>
      <c r="H114" s="378"/>
      <c r="I114" s="378"/>
      <c r="J114" s="378"/>
      <c r="K114" s="237">
        <f t="shared" si="16"/>
        <v>98</v>
      </c>
      <c r="L114" s="278">
        <f t="shared" si="24"/>
        <v>29</v>
      </c>
      <c r="M114" s="278">
        <f t="shared" si="25"/>
        <v>25</v>
      </c>
      <c r="N114" s="268"/>
      <c r="O114" s="268"/>
      <c r="P114" s="91">
        <v>29</v>
      </c>
      <c r="Q114" s="91">
        <v>25</v>
      </c>
      <c r="R114" s="268"/>
      <c r="S114" s="268"/>
    </row>
    <row r="115" spans="1:19" s="92" customFormat="1" ht="12.75" customHeight="1">
      <c r="A115" s="240" t="s">
        <v>54</v>
      </c>
      <c r="B115" s="378" t="s">
        <v>50</v>
      </c>
      <c r="C115" s="378"/>
      <c r="D115" s="378"/>
      <c r="E115" s="378"/>
      <c r="F115" s="378"/>
      <c r="G115" s="378"/>
      <c r="H115" s="378"/>
      <c r="I115" s="378"/>
      <c r="J115" s="378"/>
      <c r="K115" s="237">
        <f t="shared" si="16"/>
        <v>99</v>
      </c>
      <c r="L115" s="278">
        <f t="shared" si="24"/>
        <v>29</v>
      </c>
      <c r="M115" s="278">
        <f t="shared" si="25"/>
        <v>29</v>
      </c>
      <c r="N115" s="268"/>
      <c r="O115" s="268"/>
      <c r="P115" s="91">
        <v>29</v>
      </c>
      <c r="Q115" s="91">
        <v>29</v>
      </c>
      <c r="R115" s="268"/>
      <c r="S115" s="268"/>
    </row>
    <row r="116" spans="1:19" s="92" customFormat="1" ht="24.75" customHeight="1">
      <c r="A116" s="240" t="s">
        <v>177</v>
      </c>
      <c r="B116" s="421" t="s">
        <v>174</v>
      </c>
      <c r="C116" s="421"/>
      <c r="D116" s="421"/>
      <c r="E116" s="421"/>
      <c r="F116" s="421"/>
      <c r="G116" s="421"/>
      <c r="H116" s="421"/>
      <c r="I116" s="421"/>
      <c r="J116" s="421"/>
      <c r="K116" s="237">
        <f t="shared" si="16"/>
        <v>100</v>
      </c>
      <c r="L116" s="278">
        <f t="shared" si="24"/>
        <v>18</v>
      </c>
      <c r="M116" s="278">
        <f t="shared" si="25"/>
        <v>15</v>
      </c>
      <c r="N116" s="268"/>
      <c r="O116" s="268"/>
      <c r="P116" s="91">
        <v>18</v>
      </c>
      <c r="Q116" s="91">
        <v>15</v>
      </c>
      <c r="R116" s="268"/>
      <c r="S116" s="268"/>
    </row>
    <row r="117" spans="1:19" s="92" customFormat="1" ht="12.75" customHeight="1">
      <c r="A117" s="240" t="s">
        <v>192</v>
      </c>
      <c r="B117" s="421" t="s">
        <v>193</v>
      </c>
      <c r="C117" s="421"/>
      <c r="D117" s="421"/>
      <c r="E117" s="421"/>
      <c r="F117" s="421"/>
      <c r="G117" s="421"/>
      <c r="H117" s="421"/>
      <c r="I117" s="421"/>
      <c r="J117" s="421"/>
      <c r="K117" s="237">
        <f t="shared" si="16"/>
        <v>101</v>
      </c>
      <c r="L117" s="278">
        <f t="shared" si="24"/>
        <v>16</v>
      </c>
      <c r="M117" s="278">
        <f t="shared" si="25"/>
        <v>0</v>
      </c>
      <c r="N117" s="268"/>
      <c r="O117" s="268"/>
      <c r="P117" s="91">
        <v>16</v>
      </c>
      <c r="Q117" s="91">
        <v>0</v>
      </c>
      <c r="R117" s="268"/>
      <c r="S117" s="268"/>
    </row>
    <row r="118" spans="1:19" s="92" customFormat="1" ht="12.75" customHeight="1">
      <c r="A118" s="240" t="s">
        <v>225</v>
      </c>
      <c r="B118" s="378" t="s">
        <v>226</v>
      </c>
      <c r="C118" s="378"/>
      <c r="D118" s="378"/>
      <c r="E118" s="378"/>
      <c r="F118" s="378"/>
      <c r="G118" s="378"/>
      <c r="H118" s="378"/>
      <c r="I118" s="378"/>
      <c r="J118" s="378"/>
      <c r="K118" s="237">
        <f t="shared" si="16"/>
        <v>102</v>
      </c>
      <c r="L118" s="278">
        <f t="shared" si="24"/>
        <v>17</v>
      </c>
      <c r="M118" s="278">
        <f t="shared" si="25"/>
        <v>15</v>
      </c>
      <c r="N118" s="268"/>
      <c r="O118" s="268"/>
      <c r="P118" s="91">
        <v>17</v>
      </c>
      <c r="Q118" s="91">
        <v>15</v>
      </c>
      <c r="R118" s="268"/>
      <c r="S118" s="268"/>
    </row>
    <row r="119" spans="1:19" s="92" customFormat="1" ht="12.75" customHeight="1">
      <c r="A119" s="240" t="s">
        <v>245</v>
      </c>
      <c r="B119" s="378" t="s">
        <v>246</v>
      </c>
      <c r="C119" s="378"/>
      <c r="D119" s="378"/>
      <c r="E119" s="378"/>
      <c r="F119" s="378"/>
      <c r="G119" s="378"/>
      <c r="H119" s="378"/>
      <c r="I119" s="378"/>
      <c r="J119" s="378"/>
      <c r="K119" s="237">
        <f t="shared" si="16"/>
        <v>103</v>
      </c>
      <c r="L119" s="278">
        <f t="shared" si="24"/>
        <v>18</v>
      </c>
      <c r="M119" s="278">
        <f t="shared" si="25"/>
        <v>11</v>
      </c>
      <c r="N119" s="268"/>
      <c r="O119" s="268"/>
      <c r="P119" s="91">
        <v>18</v>
      </c>
      <c r="Q119" s="91">
        <v>11</v>
      </c>
      <c r="R119" s="268"/>
      <c r="S119" s="268"/>
    </row>
    <row r="120" spans="1:19" s="92" customFormat="1" ht="12.75" customHeight="1">
      <c r="A120" s="314" t="s">
        <v>223</v>
      </c>
      <c r="B120" s="674" t="s">
        <v>224</v>
      </c>
      <c r="C120" s="674"/>
      <c r="D120" s="674"/>
      <c r="E120" s="674"/>
      <c r="F120" s="674"/>
      <c r="G120" s="674"/>
      <c r="H120" s="674"/>
      <c r="I120" s="674"/>
      <c r="J120" s="675"/>
      <c r="K120" s="237">
        <f t="shared" si="16"/>
        <v>104</v>
      </c>
      <c r="L120" s="278">
        <f t="shared" si="24"/>
        <v>14</v>
      </c>
      <c r="M120" s="278">
        <f t="shared" si="25"/>
        <v>10</v>
      </c>
      <c r="N120" s="268"/>
      <c r="O120" s="268"/>
      <c r="P120" s="91">
        <v>14</v>
      </c>
      <c r="Q120" s="91">
        <v>10</v>
      </c>
      <c r="R120" s="268"/>
      <c r="S120" s="268"/>
    </row>
    <row r="121" spans="1:19" s="92" customFormat="1" ht="12.75" customHeight="1">
      <c r="A121" s="240" t="s">
        <v>55</v>
      </c>
      <c r="B121" s="378" t="s">
        <v>175</v>
      </c>
      <c r="C121" s="378"/>
      <c r="D121" s="378"/>
      <c r="E121" s="378"/>
      <c r="F121" s="378"/>
      <c r="G121" s="378"/>
      <c r="H121" s="378"/>
      <c r="I121" s="378"/>
      <c r="J121" s="378"/>
      <c r="K121" s="237">
        <f t="shared" si="16"/>
        <v>105</v>
      </c>
      <c r="L121" s="278">
        <f t="shared" si="24"/>
        <v>26</v>
      </c>
      <c r="M121" s="278">
        <f t="shared" si="25"/>
        <v>11</v>
      </c>
      <c r="N121" s="268"/>
      <c r="O121" s="268"/>
      <c r="P121" s="91">
        <v>26</v>
      </c>
      <c r="Q121" s="91">
        <v>11</v>
      </c>
      <c r="R121" s="268"/>
      <c r="S121" s="268"/>
    </row>
    <row r="122" spans="1:19" s="92" customFormat="1" ht="12.75" customHeight="1">
      <c r="A122" s="240" t="s">
        <v>188</v>
      </c>
      <c r="B122" s="378" t="s">
        <v>189</v>
      </c>
      <c r="C122" s="378"/>
      <c r="D122" s="378"/>
      <c r="E122" s="378"/>
      <c r="F122" s="378"/>
      <c r="G122" s="378"/>
      <c r="H122" s="378"/>
      <c r="I122" s="378"/>
      <c r="J122" s="378"/>
      <c r="K122" s="237">
        <f t="shared" si="16"/>
        <v>106</v>
      </c>
      <c r="L122" s="278">
        <f t="shared" si="24"/>
        <v>20</v>
      </c>
      <c r="M122" s="278">
        <f t="shared" si="25"/>
        <v>1</v>
      </c>
      <c r="N122" s="268"/>
      <c r="O122" s="268"/>
      <c r="P122" s="91">
        <v>20</v>
      </c>
      <c r="Q122" s="91">
        <v>1</v>
      </c>
      <c r="R122" s="268"/>
      <c r="S122" s="268"/>
    </row>
    <row r="123" spans="1:19" s="92" customFormat="1">
      <c r="A123" s="240" t="s">
        <v>191</v>
      </c>
      <c r="B123" s="422" t="s">
        <v>59</v>
      </c>
      <c r="C123" s="422"/>
      <c r="D123" s="422"/>
      <c r="E123" s="422"/>
      <c r="F123" s="422"/>
      <c r="G123" s="422"/>
      <c r="H123" s="422"/>
      <c r="I123" s="422"/>
      <c r="J123" s="422"/>
      <c r="K123" s="237">
        <f t="shared" si="16"/>
        <v>107</v>
      </c>
      <c r="L123" s="278">
        <f t="shared" si="24"/>
        <v>16</v>
      </c>
      <c r="M123" s="278">
        <f t="shared" si="25"/>
        <v>6</v>
      </c>
      <c r="N123" s="268"/>
      <c r="O123" s="268"/>
      <c r="P123" s="91">
        <v>16</v>
      </c>
      <c r="Q123" s="91">
        <v>6</v>
      </c>
      <c r="R123" s="268"/>
      <c r="S123" s="268"/>
    </row>
    <row r="124" spans="1:19" s="92" customFormat="1" ht="12.75" customHeight="1">
      <c r="A124" s="315" t="s">
        <v>299</v>
      </c>
      <c r="B124" s="674" t="s">
        <v>300</v>
      </c>
      <c r="C124" s="674"/>
      <c r="D124" s="674"/>
      <c r="E124" s="674"/>
      <c r="F124" s="674"/>
      <c r="G124" s="674"/>
      <c r="H124" s="674"/>
      <c r="I124" s="674"/>
      <c r="J124" s="675"/>
      <c r="K124" s="237">
        <f t="shared" si="16"/>
        <v>108</v>
      </c>
      <c r="L124" s="278">
        <f t="shared" si="24"/>
        <v>15</v>
      </c>
      <c r="M124" s="278">
        <f t="shared" si="25"/>
        <v>6</v>
      </c>
      <c r="N124" s="268"/>
      <c r="O124" s="268"/>
      <c r="P124" s="91">
        <v>15</v>
      </c>
      <c r="Q124" s="91">
        <v>6</v>
      </c>
      <c r="R124" s="268"/>
      <c r="S124" s="268"/>
    </row>
    <row r="125" spans="1:19" s="92" customFormat="1" ht="12.75" customHeight="1">
      <c r="A125" s="240" t="s">
        <v>163</v>
      </c>
      <c r="B125" s="378" t="s">
        <v>53</v>
      </c>
      <c r="C125" s="378"/>
      <c r="D125" s="378"/>
      <c r="E125" s="378"/>
      <c r="F125" s="378"/>
      <c r="G125" s="378"/>
      <c r="H125" s="378"/>
      <c r="I125" s="378"/>
      <c r="J125" s="378"/>
      <c r="K125" s="237">
        <f t="shared" si="16"/>
        <v>109</v>
      </c>
      <c r="L125" s="278">
        <f t="shared" si="24"/>
        <v>17</v>
      </c>
      <c r="M125" s="278">
        <f t="shared" si="25"/>
        <v>0</v>
      </c>
      <c r="N125" s="268"/>
      <c r="O125" s="268"/>
      <c r="P125" s="91">
        <v>17</v>
      </c>
      <c r="Q125" s="91">
        <v>0</v>
      </c>
      <c r="R125" s="268"/>
      <c r="S125" s="268"/>
    </row>
    <row r="126" spans="1:19" s="92" customFormat="1" ht="12.75" customHeight="1">
      <c r="A126" s="240" t="s">
        <v>182</v>
      </c>
      <c r="B126" s="378" t="s">
        <v>179</v>
      </c>
      <c r="C126" s="378"/>
      <c r="D126" s="378"/>
      <c r="E126" s="378"/>
      <c r="F126" s="378"/>
      <c r="G126" s="378"/>
      <c r="H126" s="378"/>
      <c r="I126" s="378"/>
      <c r="J126" s="378"/>
      <c r="K126" s="237">
        <f t="shared" si="16"/>
        <v>110</v>
      </c>
      <c r="L126" s="278">
        <f t="shared" si="24"/>
        <v>13</v>
      </c>
      <c r="M126" s="278">
        <f t="shared" si="25"/>
        <v>11</v>
      </c>
      <c r="N126" s="268"/>
      <c r="O126" s="268"/>
      <c r="P126" s="91">
        <v>13</v>
      </c>
      <c r="Q126" s="91">
        <v>11</v>
      </c>
      <c r="R126" s="268"/>
      <c r="S126" s="268"/>
    </row>
    <row r="127" spans="1:19" s="92" customFormat="1" ht="12.75" customHeight="1">
      <c r="A127" s="240" t="s">
        <v>57</v>
      </c>
      <c r="B127" s="378" t="s">
        <v>52</v>
      </c>
      <c r="C127" s="378"/>
      <c r="D127" s="378"/>
      <c r="E127" s="378"/>
      <c r="F127" s="378"/>
      <c r="G127" s="378"/>
      <c r="H127" s="378"/>
      <c r="I127" s="378"/>
      <c r="J127" s="378"/>
      <c r="K127" s="237">
        <f t="shared" si="16"/>
        <v>111</v>
      </c>
      <c r="L127" s="278">
        <f t="shared" si="24"/>
        <v>12</v>
      </c>
      <c r="M127" s="278">
        <f t="shared" si="25"/>
        <v>0</v>
      </c>
      <c r="N127" s="268"/>
      <c r="O127" s="268"/>
      <c r="P127" s="91">
        <v>12</v>
      </c>
      <c r="Q127" s="91">
        <v>0</v>
      </c>
      <c r="R127" s="268"/>
      <c r="S127" s="268"/>
    </row>
    <row r="128" spans="1:19" s="92" customFormat="1" ht="12.75" customHeight="1">
      <c r="A128" s="240" t="s">
        <v>176</v>
      </c>
      <c r="B128" s="421" t="s">
        <v>173</v>
      </c>
      <c r="C128" s="421"/>
      <c r="D128" s="421"/>
      <c r="E128" s="421"/>
      <c r="F128" s="421"/>
      <c r="G128" s="421"/>
      <c r="H128" s="421"/>
      <c r="I128" s="421"/>
      <c r="J128" s="421"/>
      <c r="K128" s="237">
        <f t="shared" si="16"/>
        <v>112</v>
      </c>
      <c r="L128" s="278">
        <f t="shared" si="24"/>
        <v>13</v>
      </c>
      <c r="M128" s="278">
        <f t="shared" si="25"/>
        <v>0</v>
      </c>
      <c r="N128" s="268"/>
      <c r="O128" s="268"/>
      <c r="P128" s="91">
        <v>13</v>
      </c>
      <c r="Q128" s="91">
        <v>0</v>
      </c>
      <c r="R128" s="268"/>
      <c r="S128" s="268"/>
    </row>
    <row r="129" spans="1:19" s="92" customFormat="1" ht="12.75" customHeight="1">
      <c r="A129" s="316" t="s">
        <v>617</v>
      </c>
      <c r="B129" s="676" t="s">
        <v>432</v>
      </c>
      <c r="C129" s="676"/>
      <c r="D129" s="676"/>
      <c r="E129" s="676"/>
      <c r="F129" s="676"/>
      <c r="G129" s="676"/>
      <c r="H129" s="676"/>
      <c r="I129" s="676"/>
      <c r="J129" s="675"/>
      <c r="K129" s="237">
        <f t="shared" si="16"/>
        <v>113</v>
      </c>
      <c r="L129" s="278">
        <f t="shared" si="24"/>
        <v>6</v>
      </c>
      <c r="M129" s="278">
        <f t="shared" si="25"/>
        <v>0</v>
      </c>
      <c r="N129" s="268"/>
      <c r="O129" s="268"/>
      <c r="P129" s="91">
        <v>6</v>
      </c>
      <c r="Q129" s="91">
        <v>0</v>
      </c>
      <c r="R129" s="268"/>
      <c r="S129" s="268"/>
    </row>
    <row r="130" spans="1:19" s="92" customFormat="1" ht="12.75" customHeight="1">
      <c r="A130" s="565" t="s">
        <v>529</v>
      </c>
      <c r="B130" s="565"/>
      <c r="C130" s="565"/>
      <c r="D130" s="565"/>
      <c r="E130" s="565"/>
      <c r="F130" s="565"/>
      <c r="G130" s="565"/>
      <c r="H130" s="565"/>
      <c r="I130" s="565"/>
      <c r="J130" s="565"/>
      <c r="K130" s="250">
        <f t="shared" si="16"/>
        <v>114</v>
      </c>
      <c r="L130" s="322">
        <f>SUM(L131:L140)</f>
        <v>170</v>
      </c>
      <c r="M130" s="322">
        <f t="shared" ref="M130" si="40">SUM(M131:M140)</f>
        <v>104</v>
      </c>
      <c r="N130" s="322">
        <f t="shared" ref="N130" si="41">SUM(N131:N140)</f>
        <v>0</v>
      </c>
      <c r="O130" s="322">
        <f t="shared" ref="O130" si="42">SUM(O131:O140)</f>
        <v>0</v>
      </c>
      <c r="P130" s="322">
        <f t="shared" ref="P130" si="43">SUM(P131:P140)</f>
        <v>170</v>
      </c>
      <c r="Q130" s="322">
        <f t="shared" ref="Q130" si="44">SUM(Q131:Q140)</f>
        <v>104</v>
      </c>
      <c r="R130" s="322">
        <f t="shared" ref="R130" si="45">SUM(R131:R140)</f>
        <v>0</v>
      </c>
      <c r="S130" s="322">
        <f t="shared" ref="S130" si="46">SUM(S131:S140)</f>
        <v>0</v>
      </c>
    </row>
    <row r="131" spans="1:19" s="92" customFormat="1" ht="12.75" customHeight="1">
      <c r="A131" s="240" t="s">
        <v>163</v>
      </c>
      <c r="B131" s="378" t="s">
        <v>53</v>
      </c>
      <c r="C131" s="378"/>
      <c r="D131" s="378"/>
      <c r="E131" s="378"/>
      <c r="F131" s="378"/>
      <c r="G131" s="378"/>
      <c r="H131" s="378"/>
      <c r="I131" s="378"/>
      <c r="J131" s="378"/>
      <c r="K131" s="237">
        <f t="shared" si="16"/>
        <v>115</v>
      </c>
      <c r="L131" s="278">
        <f t="shared" si="24"/>
        <v>20</v>
      </c>
      <c r="M131" s="278">
        <f t="shared" si="25"/>
        <v>0</v>
      </c>
      <c r="N131" s="268"/>
      <c r="O131" s="268"/>
      <c r="P131" s="91">
        <v>20</v>
      </c>
      <c r="Q131" s="91">
        <v>0</v>
      </c>
      <c r="R131" s="268"/>
      <c r="S131" s="268"/>
    </row>
    <row r="132" spans="1:19" s="92" customFormat="1" ht="12.75" customHeight="1">
      <c r="A132" s="314" t="s">
        <v>223</v>
      </c>
      <c r="B132" s="674" t="s">
        <v>224</v>
      </c>
      <c r="C132" s="674"/>
      <c r="D132" s="674"/>
      <c r="E132" s="674"/>
      <c r="F132" s="674"/>
      <c r="G132" s="674"/>
      <c r="H132" s="674"/>
      <c r="I132" s="674"/>
      <c r="J132" s="675"/>
      <c r="K132" s="237">
        <f t="shared" si="16"/>
        <v>116</v>
      </c>
      <c r="L132" s="278">
        <f t="shared" si="24"/>
        <v>30</v>
      </c>
      <c r="M132" s="278">
        <f t="shared" si="25"/>
        <v>14</v>
      </c>
      <c r="N132" s="268"/>
      <c r="O132" s="268"/>
      <c r="P132" s="91">
        <v>30</v>
      </c>
      <c r="Q132" s="91">
        <v>14</v>
      </c>
      <c r="R132" s="268"/>
      <c r="S132" s="268"/>
    </row>
    <row r="133" spans="1:19" s="92" customFormat="1" ht="27.75" customHeight="1">
      <c r="A133" s="240" t="s">
        <v>177</v>
      </c>
      <c r="B133" s="421" t="s">
        <v>174</v>
      </c>
      <c r="C133" s="421"/>
      <c r="D133" s="421"/>
      <c r="E133" s="421"/>
      <c r="F133" s="421"/>
      <c r="G133" s="421"/>
      <c r="H133" s="421"/>
      <c r="I133" s="421"/>
      <c r="J133" s="421"/>
      <c r="K133" s="237">
        <f t="shared" si="16"/>
        <v>117</v>
      </c>
      <c r="L133" s="278">
        <f t="shared" si="24"/>
        <v>20</v>
      </c>
      <c r="M133" s="278">
        <f t="shared" si="25"/>
        <v>15</v>
      </c>
      <c r="N133" s="268"/>
      <c r="O133" s="268"/>
      <c r="P133" s="91">
        <v>20</v>
      </c>
      <c r="Q133" s="91">
        <v>15</v>
      </c>
      <c r="R133" s="268"/>
      <c r="S133" s="268"/>
    </row>
    <row r="134" spans="1:19" s="92" customFormat="1" ht="12.75" customHeight="1">
      <c r="A134" s="240" t="s">
        <v>54</v>
      </c>
      <c r="B134" s="378" t="s">
        <v>50</v>
      </c>
      <c r="C134" s="378"/>
      <c r="D134" s="378"/>
      <c r="E134" s="378"/>
      <c r="F134" s="378"/>
      <c r="G134" s="378"/>
      <c r="H134" s="378"/>
      <c r="I134" s="378"/>
      <c r="J134" s="378"/>
      <c r="K134" s="237">
        <f t="shared" si="16"/>
        <v>118</v>
      </c>
      <c r="L134" s="278">
        <f t="shared" si="24"/>
        <v>25</v>
      </c>
      <c r="M134" s="278">
        <f t="shared" si="25"/>
        <v>25</v>
      </c>
      <c r="N134" s="268"/>
      <c r="O134" s="268"/>
      <c r="P134" s="91">
        <v>25</v>
      </c>
      <c r="Q134" s="91">
        <v>25</v>
      </c>
      <c r="R134" s="268"/>
      <c r="S134" s="268"/>
    </row>
    <row r="135" spans="1:19" s="92" customFormat="1" ht="12.75" customHeight="1">
      <c r="A135" s="240" t="s">
        <v>329</v>
      </c>
      <c r="B135" s="421" t="s">
        <v>604</v>
      </c>
      <c r="C135" s="421"/>
      <c r="D135" s="421"/>
      <c r="E135" s="421"/>
      <c r="F135" s="421"/>
      <c r="G135" s="421"/>
      <c r="H135" s="421"/>
      <c r="I135" s="421"/>
      <c r="J135" s="421"/>
      <c r="K135" s="237">
        <f t="shared" si="16"/>
        <v>119</v>
      </c>
      <c r="L135" s="278">
        <f t="shared" si="24"/>
        <v>14</v>
      </c>
      <c r="M135" s="278">
        <f t="shared" si="25"/>
        <v>8</v>
      </c>
      <c r="N135" s="268"/>
      <c r="O135" s="268"/>
      <c r="P135" s="91">
        <v>14</v>
      </c>
      <c r="Q135" s="91">
        <v>8</v>
      </c>
      <c r="R135" s="268"/>
      <c r="S135" s="268"/>
    </row>
    <row r="136" spans="1:19" s="92" customFormat="1" ht="12.75" customHeight="1">
      <c r="A136" s="240" t="s">
        <v>185</v>
      </c>
      <c r="B136" s="378" t="s">
        <v>51</v>
      </c>
      <c r="C136" s="378"/>
      <c r="D136" s="378"/>
      <c r="E136" s="378"/>
      <c r="F136" s="378"/>
      <c r="G136" s="378"/>
      <c r="H136" s="378"/>
      <c r="I136" s="378"/>
      <c r="J136" s="378"/>
      <c r="K136" s="237">
        <f t="shared" si="16"/>
        <v>120</v>
      </c>
      <c r="L136" s="278">
        <f t="shared" si="24"/>
        <v>20</v>
      </c>
      <c r="M136" s="278">
        <f t="shared" si="25"/>
        <v>19</v>
      </c>
      <c r="N136" s="268"/>
      <c r="O136" s="268"/>
      <c r="P136" s="91">
        <v>20</v>
      </c>
      <c r="Q136" s="91">
        <v>19</v>
      </c>
      <c r="R136" s="268"/>
      <c r="S136" s="268"/>
    </row>
    <row r="137" spans="1:19" s="92" customFormat="1" ht="12.75" customHeight="1">
      <c r="A137" s="240" t="s">
        <v>182</v>
      </c>
      <c r="B137" s="378" t="s">
        <v>179</v>
      </c>
      <c r="C137" s="378"/>
      <c r="D137" s="378"/>
      <c r="E137" s="378"/>
      <c r="F137" s="378"/>
      <c r="G137" s="378"/>
      <c r="H137" s="378"/>
      <c r="I137" s="378"/>
      <c r="J137" s="378"/>
      <c r="K137" s="237">
        <f t="shared" si="16"/>
        <v>121</v>
      </c>
      <c r="L137" s="278">
        <f t="shared" si="24"/>
        <v>15</v>
      </c>
      <c r="M137" s="278">
        <f t="shared" si="25"/>
        <v>9</v>
      </c>
      <c r="N137" s="268"/>
      <c r="O137" s="268"/>
      <c r="P137" s="91">
        <v>15</v>
      </c>
      <c r="Q137" s="91">
        <v>9</v>
      </c>
      <c r="R137" s="268"/>
      <c r="S137" s="268"/>
    </row>
    <row r="138" spans="1:19" s="92" customFormat="1" ht="12.75" customHeight="1">
      <c r="A138" s="240" t="s">
        <v>167</v>
      </c>
      <c r="B138" s="421" t="s">
        <v>218</v>
      </c>
      <c r="C138" s="421"/>
      <c r="D138" s="421"/>
      <c r="E138" s="421"/>
      <c r="F138" s="421"/>
      <c r="G138" s="421"/>
      <c r="H138" s="421"/>
      <c r="I138" s="421"/>
      <c r="J138" s="421"/>
      <c r="K138" s="237">
        <f t="shared" si="16"/>
        <v>122</v>
      </c>
      <c r="L138" s="278">
        <f t="shared" si="24"/>
        <v>15</v>
      </c>
      <c r="M138" s="278">
        <f t="shared" si="25"/>
        <v>14</v>
      </c>
      <c r="N138" s="268"/>
      <c r="O138" s="268"/>
      <c r="P138" s="91">
        <v>15</v>
      </c>
      <c r="Q138" s="91">
        <v>14</v>
      </c>
      <c r="R138" s="268"/>
      <c r="S138" s="268"/>
    </row>
    <row r="139" spans="1:19" s="92" customFormat="1" ht="12.75" customHeight="1">
      <c r="A139" s="240" t="s">
        <v>57</v>
      </c>
      <c r="B139" s="378" t="s">
        <v>52</v>
      </c>
      <c r="C139" s="378"/>
      <c r="D139" s="378"/>
      <c r="E139" s="378"/>
      <c r="F139" s="378"/>
      <c r="G139" s="378"/>
      <c r="H139" s="378"/>
      <c r="I139" s="378"/>
      <c r="J139" s="378"/>
      <c r="K139" s="237">
        <f t="shared" si="16"/>
        <v>123</v>
      </c>
      <c r="L139" s="278">
        <f t="shared" si="24"/>
        <v>7</v>
      </c>
      <c r="M139" s="278">
        <f t="shared" si="25"/>
        <v>0</v>
      </c>
      <c r="N139" s="268"/>
      <c r="O139" s="268"/>
      <c r="P139" s="91">
        <v>7</v>
      </c>
      <c r="Q139" s="91">
        <v>0</v>
      </c>
      <c r="R139" s="268"/>
      <c r="S139" s="268"/>
    </row>
    <row r="140" spans="1:19" s="92" customFormat="1" ht="12.75" customHeight="1">
      <c r="A140" s="240" t="s">
        <v>211</v>
      </c>
      <c r="B140" s="421" t="s">
        <v>212</v>
      </c>
      <c r="C140" s="421"/>
      <c r="D140" s="421"/>
      <c r="E140" s="421"/>
      <c r="F140" s="421"/>
      <c r="G140" s="421"/>
      <c r="H140" s="421"/>
      <c r="I140" s="421"/>
      <c r="J140" s="421"/>
      <c r="K140" s="237">
        <f t="shared" si="16"/>
        <v>124</v>
      </c>
      <c r="L140" s="278">
        <f t="shared" si="24"/>
        <v>4</v>
      </c>
      <c r="M140" s="278">
        <f t="shared" si="25"/>
        <v>0</v>
      </c>
      <c r="N140" s="268"/>
      <c r="O140" s="268"/>
      <c r="P140" s="91">
        <v>4</v>
      </c>
      <c r="Q140" s="91">
        <v>0</v>
      </c>
      <c r="R140" s="268"/>
      <c r="S140" s="268"/>
    </row>
    <row r="141" spans="1:19" s="92" customFormat="1" ht="12.75" customHeight="1">
      <c r="A141" s="565" t="s">
        <v>530</v>
      </c>
      <c r="B141" s="565"/>
      <c r="C141" s="565"/>
      <c r="D141" s="565"/>
      <c r="E141" s="565"/>
      <c r="F141" s="565"/>
      <c r="G141" s="565"/>
      <c r="H141" s="565"/>
      <c r="I141" s="565"/>
      <c r="J141" s="565"/>
      <c r="K141" s="250">
        <f t="shared" si="16"/>
        <v>125</v>
      </c>
      <c r="L141" s="322">
        <f>SUM(L142:L160)</f>
        <v>341</v>
      </c>
      <c r="M141" s="322">
        <f t="shared" ref="M141" si="47">SUM(M142:M160)</f>
        <v>161</v>
      </c>
      <c r="N141" s="322">
        <f t="shared" ref="N141" si="48">SUM(N142:N160)</f>
        <v>0</v>
      </c>
      <c r="O141" s="322">
        <f t="shared" ref="O141" si="49">SUM(O142:O160)</f>
        <v>0</v>
      </c>
      <c r="P141" s="322">
        <f t="shared" ref="P141" si="50">SUM(P142:P160)</f>
        <v>341</v>
      </c>
      <c r="Q141" s="322">
        <f t="shared" ref="Q141" si="51">SUM(Q142:Q160)</f>
        <v>161</v>
      </c>
      <c r="R141" s="322">
        <f t="shared" ref="R141" si="52">SUM(R142:R160)</f>
        <v>0</v>
      </c>
      <c r="S141" s="322">
        <f t="shared" ref="S141" si="53">SUM(S142:S160)</f>
        <v>0</v>
      </c>
    </row>
    <row r="142" spans="1:19" s="92" customFormat="1" ht="12.75" customHeight="1">
      <c r="A142" s="240" t="s">
        <v>55</v>
      </c>
      <c r="B142" s="378" t="s">
        <v>175</v>
      </c>
      <c r="C142" s="378"/>
      <c r="D142" s="378"/>
      <c r="E142" s="378"/>
      <c r="F142" s="378"/>
      <c r="G142" s="378"/>
      <c r="H142" s="378"/>
      <c r="I142" s="378"/>
      <c r="J142" s="378"/>
      <c r="K142" s="237">
        <f t="shared" si="16"/>
        <v>126</v>
      </c>
      <c r="L142" s="278">
        <f t="shared" si="24"/>
        <v>9</v>
      </c>
      <c r="M142" s="278">
        <f t="shared" si="25"/>
        <v>4</v>
      </c>
      <c r="N142" s="268"/>
      <c r="O142" s="268"/>
      <c r="P142" s="91">
        <v>9</v>
      </c>
      <c r="Q142" s="91">
        <v>4</v>
      </c>
      <c r="R142" s="268"/>
      <c r="S142" s="268"/>
    </row>
    <row r="143" spans="1:19" s="92" customFormat="1" ht="12.75" customHeight="1">
      <c r="A143" s="240" t="s">
        <v>188</v>
      </c>
      <c r="B143" s="378" t="s">
        <v>189</v>
      </c>
      <c r="C143" s="378"/>
      <c r="D143" s="378"/>
      <c r="E143" s="378"/>
      <c r="F143" s="378"/>
      <c r="G143" s="378"/>
      <c r="H143" s="378"/>
      <c r="I143" s="378"/>
      <c r="J143" s="378"/>
      <c r="K143" s="237">
        <f t="shared" si="16"/>
        <v>127</v>
      </c>
      <c r="L143" s="278">
        <f t="shared" si="24"/>
        <v>14</v>
      </c>
      <c r="M143" s="278">
        <f t="shared" si="25"/>
        <v>0</v>
      </c>
      <c r="N143" s="268"/>
      <c r="O143" s="268"/>
      <c r="P143" s="91">
        <v>14</v>
      </c>
      <c r="Q143" s="91">
        <v>0</v>
      </c>
      <c r="R143" s="268"/>
      <c r="S143" s="268"/>
    </row>
    <row r="144" spans="1:19" s="92" customFormat="1" ht="12.75" customHeight="1">
      <c r="A144" s="240" t="s">
        <v>297</v>
      </c>
      <c r="B144" s="421" t="s">
        <v>219</v>
      </c>
      <c r="C144" s="421"/>
      <c r="D144" s="421"/>
      <c r="E144" s="421"/>
      <c r="F144" s="421"/>
      <c r="G144" s="421"/>
      <c r="H144" s="421"/>
      <c r="I144" s="421"/>
      <c r="J144" s="421"/>
      <c r="K144" s="237">
        <f t="shared" si="16"/>
        <v>128</v>
      </c>
      <c r="L144" s="278">
        <f t="shared" si="24"/>
        <v>8</v>
      </c>
      <c r="M144" s="278">
        <f t="shared" si="25"/>
        <v>0</v>
      </c>
      <c r="N144" s="268"/>
      <c r="O144" s="268"/>
      <c r="P144" s="91">
        <v>8</v>
      </c>
      <c r="Q144" s="91">
        <v>0</v>
      </c>
      <c r="R144" s="268"/>
      <c r="S144" s="268"/>
    </row>
    <row r="145" spans="1:19" s="92" customFormat="1" ht="12.75" customHeight="1">
      <c r="A145" s="240" t="s">
        <v>163</v>
      </c>
      <c r="B145" s="378" t="s">
        <v>53</v>
      </c>
      <c r="C145" s="378"/>
      <c r="D145" s="378"/>
      <c r="E145" s="378"/>
      <c r="F145" s="378"/>
      <c r="G145" s="378"/>
      <c r="H145" s="378"/>
      <c r="I145" s="378"/>
      <c r="J145" s="378"/>
      <c r="K145" s="237">
        <f t="shared" si="16"/>
        <v>129</v>
      </c>
      <c r="L145" s="278">
        <f t="shared" si="24"/>
        <v>18</v>
      </c>
      <c r="M145" s="278">
        <f t="shared" si="25"/>
        <v>0</v>
      </c>
      <c r="N145" s="268"/>
      <c r="O145" s="268"/>
      <c r="P145" s="91">
        <v>18</v>
      </c>
      <c r="Q145" s="91">
        <v>0</v>
      </c>
      <c r="R145" s="268"/>
      <c r="S145" s="268"/>
    </row>
    <row r="146" spans="1:19" s="92" customFormat="1" ht="12.75" customHeight="1">
      <c r="A146" s="240" t="s">
        <v>57</v>
      </c>
      <c r="B146" s="378" t="s">
        <v>52</v>
      </c>
      <c r="C146" s="378"/>
      <c r="D146" s="378"/>
      <c r="E146" s="378"/>
      <c r="F146" s="378"/>
      <c r="G146" s="378"/>
      <c r="H146" s="378"/>
      <c r="I146" s="378"/>
      <c r="J146" s="378"/>
      <c r="K146" s="237">
        <f t="shared" ref="K146:K209" si="54">+K145+1</f>
        <v>130</v>
      </c>
      <c r="L146" s="278">
        <f t="shared" si="24"/>
        <v>19</v>
      </c>
      <c r="M146" s="278">
        <f t="shared" si="25"/>
        <v>0</v>
      </c>
      <c r="N146" s="268"/>
      <c r="O146" s="268"/>
      <c r="P146" s="91">
        <v>19</v>
      </c>
      <c r="Q146" s="91">
        <v>0</v>
      </c>
      <c r="R146" s="268"/>
      <c r="S146" s="268"/>
    </row>
    <row r="147" spans="1:19" s="92" customFormat="1" ht="12.75" customHeight="1">
      <c r="A147" s="240" t="s">
        <v>255</v>
      </c>
      <c r="B147" s="421" t="s">
        <v>178</v>
      </c>
      <c r="C147" s="421"/>
      <c r="D147" s="421"/>
      <c r="E147" s="421"/>
      <c r="F147" s="421"/>
      <c r="G147" s="421"/>
      <c r="H147" s="421"/>
      <c r="I147" s="421"/>
      <c r="J147" s="421"/>
      <c r="K147" s="237">
        <f t="shared" si="54"/>
        <v>131</v>
      </c>
      <c r="L147" s="278">
        <f t="shared" si="24"/>
        <v>11</v>
      </c>
      <c r="M147" s="278">
        <f t="shared" si="25"/>
        <v>4</v>
      </c>
      <c r="N147" s="268"/>
      <c r="O147" s="268"/>
      <c r="P147" s="91">
        <v>11</v>
      </c>
      <c r="Q147" s="91">
        <v>4</v>
      </c>
      <c r="R147" s="268"/>
      <c r="S147" s="268"/>
    </row>
    <row r="148" spans="1:19" s="92" customFormat="1" ht="12.75" customHeight="1">
      <c r="A148" s="240" t="s">
        <v>185</v>
      </c>
      <c r="B148" s="378" t="s">
        <v>51</v>
      </c>
      <c r="C148" s="378"/>
      <c r="D148" s="378"/>
      <c r="E148" s="378"/>
      <c r="F148" s="378"/>
      <c r="G148" s="378"/>
      <c r="H148" s="378"/>
      <c r="I148" s="378"/>
      <c r="J148" s="378"/>
      <c r="K148" s="237">
        <f t="shared" si="54"/>
        <v>132</v>
      </c>
      <c r="L148" s="278">
        <f t="shared" ref="L148:L211" si="55">+N148+P148+R148</f>
        <v>23</v>
      </c>
      <c r="M148" s="278">
        <f t="shared" ref="M148:M211" si="56">+O148+Q148+S148</f>
        <v>14</v>
      </c>
      <c r="N148" s="268"/>
      <c r="O148" s="268"/>
      <c r="P148" s="91">
        <v>23</v>
      </c>
      <c r="Q148" s="91">
        <v>14</v>
      </c>
      <c r="R148" s="268"/>
      <c r="S148" s="268"/>
    </row>
    <row r="149" spans="1:19" s="92" customFormat="1" ht="27" customHeight="1">
      <c r="A149" s="240" t="s">
        <v>160</v>
      </c>
      <c r="B149" s="421" t="s">
        <v>248</v>
      </c>
      <c r="C149" s="421"/>
      <c r="D149" s="421"/>
      <c r="E149" s="421"/>
      <c r="F149" s="421"/>
      <c r="G149" s="421"/>
      <c r="H149" s="421"/>
      <c r="I149" s="421"/>
      <c r="J149" s="421"/>
      <c r="K149" s="237">
        <f t="shared" si="54"/>
        <v>133</v>
      </c>
      <c r="L149" s="278">
        <f t="shared" si="55"/>
        <v>11</v>
      </c>
      <c r="M149" s="278">
        <f t="shared" si="56"/>
        <v>10</v>
      </c>
      <c r="N149" s="268"/>
      <c r="O149" s="268"/>
      <c r="P149" s="91">
        <v>11</v>
      </c>
      <c r="Q149" s="91">
        <v>10</v>
      </c>
      <c r="R149" s="268"/>
      <c r="S149" s="268"/>
    </row>
    <row r="150" spans="1:19" s="92" customFormat="1" ht="12.75" customHeight="1">
      <c r="A150" s="240" t="s">
        <v>182</v>
      </c>
      <c r="B150" s="378" t="s">
        <v>179</v>
      </c>
      <c r="C150" s="378"/>
      <c r="D150" s="378"/>
      <c r="E150" s="378"/>
      <c r="F150" s="378"/>
      <c r="G150" s="378"/>
      <c r="H150" s="378"/>
      <c r="I150" s="378"/>
      <c r="J150" s="378"/>
      <c r="K150" s="237">
        <f t="shared" si="54"/>
        <v>134</v>
      </c>
      <c r="L150" s="278">
        <f t="shared" si="55"/>
        <v>20</v>
      </c>
      <c r="M150" s="278">
        <f t="shared" si="56"/>
        <v>17</v>
      </c>
      <c r="N150" s="268"/>
      <c r="O150" s="268"/>
      <c r="P150" s="91">
        <v>20</v>
      </c>
      <c r="Q150" s="91">
        <v>17</v>
      </c>
      <c r="R150" s="268"/>
      <c r="S150" s="268"/>
    </row>
    <row r="151" spans="1:19" s="92" customFormat="1" ht="12.75" customHeight="1">
      <c r="A151" s="240" t="s">
        <v>54</v>
      </c>
      <c r="B151" s="378" t="s">
        <v>50</v>
      </c>
      <c r="C151" s="378"/>
      <c r="D151" s="378"/>
      <c r="E151" s="378"/>
      <c r="F151" s="378"/>
      <c r="G151" s="378"/>
      <c r="H151" s="378"/>
      <c r="I151" s="378"/>
      <c r="J151" s="378"/>
      <c r="K151" s="237">
        <f t="shared" si="54"/>
        <v>135</v>
      </c>
      <c r="L151" s="278">
        <f t="shared" si="55"/>
        <v>11</v>
      </c>
      <c r="M151" s="278">
        <f t="shared" si="56"/>
        <v>11</v>
      </c>
      <c r="N151" s="268"/>
      <c r="O151" s="268"/>
      <c r="P151" s="91">
        <v>11</v>
      </c>
      <c r="Q151" s="91">
        <v>11</v>
      </c>
      <c r="R151" s="268"/>
      <c r="S151" s="268"/>
    </row>
    <row r="152" spans="1:19" s="92" customFormat="1" ht="12.75" customHeight="1">
      <c r="A152" s="240" t="s">
        <v>298</v>
      </c>
      <c r="B152" s="421" t="s">
        <v>399</v>
      </c>
      <c r="C152" s="421"/>
      <c r="D152" s="421"/>
      <c r="E152" s="421"/>
      <c r="F152" s="421"/>
      <c r="G152" s="421"/>
      <c r="H152" s="421"/>
      <c r="I152" s="421"/>
      <c r="J152" s="421"/>
      <c r="K152" s="237">
        <f t="shared" si="54"/>
        <v>136</v>
      </c>
      <c r="L152" s="278">
        <f t="shared" si="55"/>
        <v>9</v>
      </c>
      <c r="M152" s="278">
        <f t="shared" si="56"/>
        <v>0</v>
      </c>
      <c r="N152" s="268"/>
      <c r="O152" s="268"/>
      <c r="P152" s="91">
        <v>9</v>
      </c>
      <c r="Q152" s="91">
        <v>0</v>
      </c>
      <c r="R152" s="268"/>
      <c r="S152" s="268"/>
    </row>
    <row r="153" spans="1:19" s="92" customFormat="1" ht="12.75" customHeight="1">
      <c r="A153" s="240" t="s">
        <v>176</v>
      </c>
      <c r="B153" s="421" t="s">
        <v>173</v>
      </c>
      <c r="C153" s="421"/>
      <c r="D153" s="421"/>
      <c r="E153" s="421"/>
      <c r="F153" s="421"/>
      <c r="G153" s="421"/>
      <c r="H153" s="421"/>
      <c r="I153" s="421"/>
      <c r="J153" s="421"/>
      <c r="K153" s="237">
        <f t="shared" si="54"/>
        <v>137</v>
      </c>
      <c r="L153" s="278">
        <f t="shared" si="55"/>
        <v>14</v>
      </c>
      <c r="M153" s="278">
        <f t="shared" si="56"/>
        <v>0</v>
      </c>
      <c r="N153" s="268"/>
      <c r="O153" s="268"/>
      <c r="P153" s="91">
        <v>14</v>
      </c>
      <c r="Q153" s="91">
        <v>0</v>
      </c>
      <c r="R153" s="268"/>
      <c r="S153" s="268"/>
    </row>
    <row r="154" spans="1:19" s="92" customFormat="1" ht="12.75" customHeight="1">
      <c r="A154" s="315" t="s">
        <v>299</v>
      </c>
      <c r="B154" s="674" t="s">
        <v>300</v>
      </c>
      <c r="C154" s="674"/>
      <c r="D154" s="674"/>
      <c r="E154" s="674"/>
      <c r="F154" s="674"/>
      <c r="G154" s="674"/>
      <c r="H154" s="674"/>
      <c r="I154" s="674"/>
      <c r="J154" s="675"/>
      <c r="K154" s="237">
        <f t="shared" si="54"/>
        <v>138</v>
      </c>
      <c r="L154" s="278">
        <f t="shared" si="55"/>
        <v>25</v>
      </c>
      <c r="M154" s="278">
        <f t="shared" si="56"/>
        <v>10</v>
      </c>
      <c r="N154" s="268"/>
      <c r="O154" s="268"/>
      <c r="P154" s="91">
        <v>25</v>
      </c>
      <c r="Q154" s="91">
        <v>10</v>
      </c>
      <c r="R154" s="268"/>
      <c r="S154" s="268"/>
    </row>
    <row r="155" spans="1:19" s="92" customFormat="1" ht="12.75" customHeight="1">
      <c r="A155" s="240" t="s">
        <v>301</v>
      </c>
      <c r="B155" s="421" t="s">
        <v>302</v>
      </c>
      <c r="C155" s="421"/>
      <c r="D155" s="421"/>
      <c r="E155" s="421"/>
      <c r="F155" s="421"/>
      <c r="G155" s="421"/>
      <c r="H155" s="421"/>
      <c r="I155" s="421"/>
      <c r="J155" s="421"/>
      <c r="K155" s="237">
        <f t="shared" si="54"/>
        <v>139</v>
      </c>
      <c r="L155" s="278">
        <f t="shared" si="55"/>
        <v>25</v>
      </c>
      <c r="M155" s="278">
        <f t="shared" si="56"/>
        <v>2</v>
      </c>
      <c r="N155" s="268"/>
      <c r="O155" s="268"/>
      <c r="P155" s="91">
        <v>25</v>
      </c>
      <c r="Q155" s="91">
        <v>2</v>
      </c>
      <c r="R155" s="268"/>
      <c r="S155" s="268"/>
    </row>
    <row r="156" spans="1:19" s="92" customFormat="1" ht="25.5" customHeight="1">
      <c r="A156" s="240" t="s">
        <v>220</v>
      </c>
      <c r="B156" s="421" t="s">
        <v>603</v>
      </c>
      <c r="C156" s="421"/>
      <c r="D156" s="421"/>
      <c r="E156" s="421"/>
      <c r="F156" s="421"/>
      <c r="G156" s="421"/>
      <c r="H156" s="421"/>
      <c r="I156" s="421"/>
      <c r="J156" s="421"/>
      <c r="K156" s="237">
        <f t="shared" si="54"/>
        <v>140</v>
      </c>
      <c r="L156" s="278">
        <f t="shared" si="55"/>
        <v>25</v>
      </c>
      <c r="M156" s="278">
        <f t="shared" si="56"/>
        <v>18</v>
      </c>
      <c r="N156" s="268"/>
      <c r="O156" s="268"/>
      <c r="P156" s="91">
        <v>25</v>
      </c>
      <c r="Q156" s="91">
        <v>18</v>
      </c>
      <c r="R156" s="268"/>
      <c r="S156" s="268"/>
    </row>
    <row r="157" spans="1:19" s="92" customFormat="1" ht="25.5" customHeight="1">
      <c r="A157" s="240" t="s">
        <v>303</v>
      </c>
      <c r="B157" s="421" t="s">
        <v>401</v>
      </c>
      <c r="C157" s="421"/>
      <c r="D157" s="421"/>
      <c r="E157" s="421"/>
      <c r="F157" s="421"/>
      <c r="G157" s="421"/>
      <c r="H157" s="421"/>
      <c r="I157" s="421"/>
      <c r="J157" s="421"/>
      <c r="K157" s="237">
        <f t="shared" si="54"/>
        <v>141</v>
      </c>
      <c r="L157" s="278">
        <f t="shared" si="55"/>
        <v>25</v>
      </c>
      <c r="M157" s="278">
        <f t="shared" si="56"/>
        <v>20</v>
      </c>
      <c r="N157" s="268"/>
      <c r="O157" s="268"/>
      <c r="P157" s="91">
        <v>25</v>
      </c>
      <c r="Q157" s="91">
        <v>20</v>
      </c>
      <c r="R157" s="268"/>
      <c r="S157" s="268"/>
    </row>
    <row r="158" spans="1:19" s="92" customFormat="1" ht="12.75" customHeight="1">
      <c r="A158" s="240" t="s">
        <v>304</v>
      </c>
      <c r="B158" s="421" t="s">
        <v>600</v>
      </c>
      <c r="C158" s="421"/>
      <c r="D158" s="421"/>
      <c r="E158" s="421"/>
      <c r="F158" s="421"/>
      <c r="G158" s="421"/>
      <c r="H158" s="421"/>
      <c r="I158" s="421"/>
      <c r="J158" s="421"/>
      <c r="K158" s="237">
        <f t="shared" si="54"/>
        <v>142</v>
      </c>
      <c r="L158" s="278">
        <f t="shared" si="55"/>
        <v>24</v>
      </c>
      <c r="M158" s="278">
        <f t="shared" si="56"/>
        <v>19</v>
      </c>
      <c r="N158" s="268"/>
      <c r="O158" s="268"/>
      <c r="P158" s="91">
        <v>24</v>
      </c>
      <c r="Q158" s="91">
        <v>19</v>
      </c>
      <c r="R158" s="268"/>
      <c r="S158" s="268"/>
    </row>
    <row r="159" spans="1:19" s="92" customFormat="1" ht="12.75" customHeight="1">
      <c r="A159" s="240" t="s">
        <v>161</v>
      </c>
      <c r="B159" s="378" t="s">
        <v>60</v>
      </c>
      <c r="C159" s="378"/>
      <c r="D159" s="378"/>
      <c r="E159" s="378"/>
      <c r="F159" s="378"/>
      <c r="G159" s="378"/>
      <c r="H159" s="378"/>
      <c r="I159" s="378"/>
      <c r="J159" s="378"/>
      <c r="K159" s="237">
        <f t="shared" si="54"/>
        <v>143</v>
      </c>
      <c r="L159" s="278">
        <f t="shared" si="55"/>
        <v>25</v>
      </c>
      <c r="M159" s="278">
        <f t="shared" si="56"/>
        <v>25</v>
      </c>
      <c r="N159" s="268"/>
      <c r="O159" s="268"/>
      <c r="P159" s="91">
        <v>25</v>
      </c>
      <c r="Q159" s="91">
        <v>25</v>
      </c>
      <c r="R159" s="268"/>
      <c r="S159" s="268"/>
    </row>
    <row r="160" spans="1:19" s="92" customFormat="1" ht="27" customHeight="1">
      <c r="A160" s="240" t="s">
        <v>305</v>
      </c>
      <c r="B160" s="421" t="s">
        <v>602</v>
      </c>
      <c r="C160" s="421"/>
      <c r="D160" s="421"/>
      <c r="E160" s="421"/>
      <c r="F160" s="421"/>
      <c r="G160" s="421"/>
      <c r="H160" s="421"/>
      <c r="I160" s="421"/>
      <c r="J160" s="421"/>
      <c r="K160" s="237">
        <f t="shared" si="54"/>
        <v>144</v>
      </c>
      <c r="L160" s="278">
        <f t="shared" si="55"/>
        <v>25</v>
      </c>
      <c r="M160" s="278">
        <f t="shared" si="56"/>
        <v>7</v>
      </c>
      <c r="N160" s="268"/>
      <c r="O160" s="268"/>
      <c r="P160" s="91">
        <v>25</v>
      </c>
      <c r="Q160" s="91">
        <v>7</v>
      </c>
      <c r="R160" s="268"/>
      <c r="S160" s="268"/>
    </row>
    <row r="161" spans="1:19" s="92" customFormat="1" ht="12.75" customHeight="1">
      <c r="A161" s="565" t="s">
        <v>531</v>
      </c>
      <c r="B161" s="565"/>
      <c r="C161" s="565"/>
      <c r="D161" s="565"/>
      <c r="E161" s="565"/>
      <c r="F161" s="565"/>
      <c r="G161" s="565"/>
      <c r="H161" s="565"/>
      <c r="I161" s="565"/>
      <c r="J161" s="565"/>
      <c r="K161" s="250">
        <f t="shared" si="54"/>
        <v>145</v>
      </c>
      <c r="L161" s="322">
        <f>SUM(L162:L167)</f>
        <v>163</v>
      </c>
      <c r="M161" s="322">
        <f t="shared" ref="M161" si="57">SUM(M162:M167)</f>
        <v>67</v>
      </c>
      <c r="N161" s="322">
        <f t="shared" ref="N161" si="58">SUM(N162:N167)</f>
        <v>0</v>
      </c>
      <c r="O161" s="322">
        <f t="shared" ref="O161" si="59">SUM(O162:O167)</f>
        <v>0</v>
      </c>
      <c r="P161" s="322">
        <f t="shared" ref="P161" si="60">SUM(P162:P167)</f>
        <v>163</v>
      </c>
      <c r="Q161" s="322">
        <f t="shared" ref="Q161" si="61">SUM(Q162:Q167)</f>
        <v>67</v>
      </c>
      <c r="R161" s="322">
        <f t="shared" ref="R161" si="62">SUM(R162:R167)</f>
        <v>0</v>
      </c>
      <c r="S161" s="322">
        <f t="shared" ref="S161" si="63">SUM(S162:S167)</f>
        <v>0</v>
      </c>
    </row>
    <row r="162" spans="1:19" s="92" customFormat="1" ht="12.75" customHeight="1">
      <c r="A162" s="240" t="s">
        <v>57</v>
      </c>
      <c r="B162" s="378" t="s">
        <v>52</v>
      </c>
      <c r="C162" s="378"/>
      <c r="D162" s="378"/>
      <c r="E162" s="378"/>
      <c r="F162" s="378"/>
      <c r="G162" s="378"/>
      <c r="H162" s="378"/>
      <c r="I162" s="378"/>
      <c r="J162" s="378"/>
      <c r="K162" s="237">
        <f t="shared" si="54"/>
        <v>146</v>
      </c>
      <c r="L162" s="278">
        <f t="shared" si="55"/>
        <v>46</v>
      </c>
      <c r="M162" s="278">
        <f t="shared" si="56"/>
        <v>4</v>
      </c>
      <c r="N162" s="268"/>
      <c r="O162" s="268"/>
      <c r="P162" s="91">
        <v>46</v>
      </c>
      <c r="Q162" s="91">
        <v>4</v>
      </c>
      <c r="R162" s="268"/>
      <c r="S162" s="268"/>
    </row>
    <row r="163" spans="1:19" s="92" customFormat="1" ht="12.75" customHeight="1">
      <c r="A163" s="240" t="s">
        <v>606</v>
      </c>
      <c r="B163" s="421" t="s">
        <v>308</v>
      </c>
      <c r="C163" s="421"/>
      <c r="D163" s="421"/>
      <c r="E163" s="421"/>
      <c r="F163" s="421"/>
      <c r="G163" s="421"/>
      <c r="H163" s="421"/>
      <c r="I163" s="421"/>
      <c r="J163" s="421"/>
      <c r="K163" s="237">
        <f t="shared" si="54"/>
        <v>147</v>
      </c>
      <c r="L163" s="278">
        <f t="shared" si="55"/>
        <v>22</v>
      </c>
      <c r="M163" s="278">
        <f t="shared" si="56"/>
        <v>3</v>
      </c>
      <c r="N163" s="268"/>
      <c r="O163" s="268"/>
      <c r="P163" s="91">
        <v>22</v>
      </c>
      <c r="Q163" s="91">
        <v>3</v>
      </c>
      <c r="R163" s="268"/>
      <c r="S163" s="268"/>
    </row>
    <row r="164" spans="1:19" s="92" customFormat="1" ht="23.25" customHeight="1">
      <c r="A164" s="240" t="s">
        <v>622</v>
      </c>
      <c r="B164" s="421" t="s">
        <v>448</v>
      </c>
      <c r="C164" s="421"/>
      <c r="D164" s="421"/>
      <c r="E164" s="421"/>
      <c r="F164" s="421"/>
      <c r="G164" s="421"/>
      <c r="H164" s="421"/>
      <c r="I164" s="421"/>
      <c r="J164" s="421"/>
      <c r="K164" s="237">
        <f t="shared" si="54"/>
        <v>148</v>
      </c>
      <c r="L164" s="278">
        <f t="shared" si="55"/>
        <v>35</v>
      </c>
      <c r="M164" s="278">
        <f t="shared" si="56"/>
        <v>13</v>
      </c>
      <c r="N164" s="268"/>
      <c r="O164" s="268"/>
      <c r="P164" s="91">
        <v>35</v>
      </c>
      <c r="Q164" s="91">
        <v>13</v>
      </c>
      <c r="R164" s="268"/>
      <c r="S164" s="268"/>
    </row>
    <row r="165" spans="1:19" s="92" customFormat="1" ht="12.75" customHeight="1">
      <c r="A165" s="240" t="s">
        <v>167</v>
      </c>
      <c r="B165" s="421" t="s">
        <v>218</v>
      </c>
      <c r="C165" s="421"/>
      <c r="D165" s="421"/>
      <c r="E165" s="421"/>
      <c r="F165" s="421"/>
      <c r="G165" s="421"/>
      <c r="H165" s="421"/>
      <c r="I165" s="421"/>
      <c r="J165" s="421"/>
      <c r="K165" s="237">
        <f t="shared" si="54"/>
        <v>149</v>
      </c>
      <c r="L165" s="278">
        <f t="shared" si="55"/>
        <v>22</v>
      </c>
      <c r="M165" s="278">
        <f t="shared" si="56"/>
        <v>20</v>
      </c>
      <c r="N165" s="268"/>
      <c r="O165" s="268"/>
      <c r="P165" s="91">
        <v>22</v>
      </c>
      <c r="Q165" s="91">
        <v>20</v>
      </c>
      <c r="R165" s="268"/>
      <c r="S165" s="268"/>
    </row>
    <row r="166" spans="1:19" s="92" customFormat="1" ht="12.75" customHeight="1">
      <c r="A166" s="240" t="s">
        <v>221</v>
      </c>
      <c r="B166" s="378" t="s">
        <v>222</v>
      </c>
      <c r="C166" s="378"/>
      <c r="D166" s="378"/>
      <c r="E166" s="378"/>
      <c r="F166" s="378"/>
      <c r="G166" s="378"/>
      <c r="H166" s="378"/>
      <c r="I166" s="378"/>
      <c r="J166" s="378"/>
      <c r="K166" s="237">
        <f t="shared" si="54"/>
        <v>150</v>
      </c>
      <c r="L166" s="278">
        <f t="shared" si="55"/>
        <v>23</v>
      </c>
      <c r="M166" s="278">
        <f t="shared" si="56"/>
        <v>21</v>
      </c>
      <c r="N166" s="268"/>
      <c r="O166" s="268"/>
      <c r="P166" s="91">
        <v>23</v>
      </c>
      <c r="Q166" s="91">
        <v>21</v>
      </c>
      <c r="R166" s="268"/>
      <c r="S166" s="268"/>
    </row>
    <row r="167" spans="1:19" s="92" customFormat="1" ht="12.75" customHeight="1">
      <c r="A167" s="240" t="s">
        <v>188</v>
      </c>
      <c r="B167" s="378" t="s">
        <v>189</v>
      </c>
      <c r="C167" s="378"/>
      <c r="D167" s="378"/>
      <c r="E167" s="378"/>
      <c r="F167" s="378"/>
      <c r="G167" s="378"/>
      <c r="H167" s="378"/>
      <c r="I167" s="378"/>
      <c r="J167" s="378"/>
      <c r="K167" s="237">
        <f t="shared" si="54"/>
        <v>151</v>
      </c>
      <c r="L167" s="278">
        <f t="shared" si="55"/>
        <v>15</v>
      </c>
      <c r="M167" s="278">
        <f t="shared" si="56"/>
        <v>6</v>
      </c>
      <c r="N167" s="268"/>
      <c r="O167" s="268"/>
      <c r="P167" s="91">
        <v>15</v>
      </c>
      <c r="Q167" s="91">
        <v>6</v>
      </c>
      <c r="R167" s="268"/>
      <c r="S167" s="268"/>
    </row>
    <row r="168" spans="1:19" s="92" customFormat="1" ht="12.75" customHeight="1">
      <c r="A168" s="565" t="s">
        <v>532</v>
      </c>
      <c r="B168" s="565"/>
      <c r="C168" s="565"/>
      <c r="D168" s="565"/>
      <c r="E168" s="565"/>
      <c r="F168" s="565"/>
      <c r="G168" s="565"/>
      <c r="H168" s="565"/>
      <c r="I168" s="565"/>
      <c r="J168" s="565"/>
      <c r="K168" s="250">
        <f t="shared" si="54"/>
        <v>152</v>
      </c>
      <c r="L168" s="322">
        <f>SUM(L169:L178)</f>
        <v>186</v>
      </c>
      <c r="M168" s="322">
        <f t="shared" ref="M168" si="64">SUM(M169:M178)</f>
        <v>89</v>
      </c>
      <c r="N168" s="322">
        <f t="shared" ref="N168" si="65">SUM(N169:N178)</f>
        <v>0</v>
      </c>
      <c r="O168" s="322">
        <f t="shared" ref="O168" si="66">SUM(O169:O178)</f>
        <v>0</v>
      </c>
      <c r="P168" s="322">
        <f t="shared" ref="P168" si="67">SUM(P169:P178)</f>
        <v>186</v>
      </c>
      <c r="Q168" s="322">
        <f t="shared" ref="Q168" si="68">SUM(Q169:Q178)</f>
        <v>89</v>
      </c>
      <c r="R168" s="322">
        <f t="shared" ref="R168" si="69">SUM(R169:R178)</f>
        <v>0</v>
      </c>
      <c r="S168" s="322">
        <f t="shared" ref="S168" si="70">SUM(S169:S178)</f>
        <v>0</v>
      </c>
    </row>
    <row r="169" spans="1:19" s="92" customFormat="1" ht="12.75" customHeight="1">
      <c r="A169" s="240" t="s">
        <v>185</v>
      </c>
      <c r="B169" s="378" t="s">
        <v>51</v>
      </c>
      <c r="C169" s="378"/>
      <c r="D169" s="378"/>
      <c r="E169" s="378"/>
      <c r="F169" s="378"/>
      <c r="G169" s="378"/>
      <c r="H169" s="378"/>
      <c r="I169" s="378"/>
      <c r="J169" s="378"/>
      <c r="K169" s="237">
        <f t="shared" si="54"/>
        <v>153</v>
      </c>
      <c r="L169" s="278">
        <f t="shared" si="55"/>
        <v>22</v>
      </c>
      <c r="M169" s="278">
        <f t="shared" si="56"/>
        <v>20</v>
      </c>
      <c r="N169" s="268"/>
      <c r="O169" s="268"/>
      <c r="P169" s="91">
        <v>22</v>
      </c>
      <c r="Q169" s="91">
        <v>20</v>
      </c>
      <c r="R169" s="268"/>
      <c r="S169" s="268"/>
    </row>
    <row r="170" spans="1:19" s="92" customFormat="1" ht="12.75" customHeight="1">
      <c r="A170" s="240" t="s">
        <v>211</v>
      </c>
      <c r="B170" s="421" t="s">
        <v>212</v>
      </c>
      <c r="C170" s="421"/>
      <c r="D170" s="421"/>
      <c r="E170" s="421"/>
      <c r="F170" s="421"/>
      <c r="G170" s="421"/>
      <c r="H170" s="421"/>
      <c r="I170" s="421"/>
      <c r="J170" s="421"/>
      <c r="K170" s="237">
        <f t="shared" si="54"/>
        <v>154</v>
      </c>
      <c r="L170" s="278">
        <f t="shared" si="55"/>
        <v>8</v>
      </c>
      <c r="M170" s="278">
        <f t="shared" si="56"/>
        <v>0</v>
      </c>
      <c r="N170" s="268"/>
      <c r="O170" s="268"/>
      <c r="P170" s="91">
        <v>8</v>
      </c>
      <c r="Q170" s="91">
        <v>0</v>
      </c>
      <c r="R170" s="268"/>
      <c r="S170" s="268"/>
    </row>
    <row r="171" spans="1:19" s="92" customFormat="1" ht="12.75" customHeight="1">
      <c r="A171" s="240" t="s">
        <v>57</v>
      </c>
      <c r="B171" s="378" t="s">
        <v>52</v>
      </c>
      <c r="C171" s="378"/>
      <c r="D171" s="378"/>
      <c r="E171" s="378"/>
      <c r="F171" s="378"/>
      <c r="G171" s="378"/>
      <c r="H171" s="378"/>
      <c r="I171" s="378"/>
      <c r="J171" s="378"/>
      <c r="K171" s="237">
        <f t="shared" si="54"/>
        <v>155</v>
      </c>
      <c r="L171" s="278">
        <f t="shared" si="55"/>
        <v>14</v>
      </c>
      <c r="M171" s="278">
        <f t="shared" si="56"/>
        <v>0</v>
      </c>
      <c r="N171" s="268"/>
      <c r="O171" s="268"/>
      <c r="P171" s="91">
        <v>14</v>
      </c>
      <c r="Q171" s="91">
        <v>0</v>
      </c>
      <c r="R171" s="268"/>
      <c r="S171" s="268"/>
    </row>
    <row r="172" spans="1:19" s="92" customFormat="1">
      <c r="A172" s="240" t="s">
        <v>191</v>
      </c>
      <c r="B172" s="422" t="s">
        <v>59</v>
      </c>
      <c r="C172" s="422"/>
      <c r="D172" s="422"/>
      <c r="E172" s="422"/>
      <c r="F172" s="422"/>
      <c r="G172" s="422"/>
      <c r="H172" s="422"/>
      <c r="I172" s="422"/>
      <c r="J172" s="422"/>
      <c r="K172" s="237">
        <f t="shared" si="54"/>
        <v>156</v>
      </c>
      <c r="L172" s="278">
        <f t="shared" si="55"/>
        <v>6</v>
      </c>
      <c r="M172" s="278">
        <f t="shared" si="56"/>
        <v>3</v>
      </c>
      <c r="N172" s="268"/>
      <c r="O172" s="268"/>
      <c r="P172" s="91">
        <v>6</v>
      </c>
      <c r="Q172" s="91">
        <v>3</v>
      </c>
      <c r="R172" s="268"/>
      <c r="S172" s="268"/>
    </row>
    <row r="173" spans="1:19" s="92" customFormat="1" ht="12.75" customHeight="1">
      <c r="A173" s="240" t="s">
        <v>176</v>
      </c>
      <c r="B173" s="421" t="s">
        <v>173</v>
      </c>
      <c r="C173" s="421"/>
      <c r="D173" s="421"/>
      <c r="E173" s="421"/>
      <c r="F173" s="421"/>
      <c r="G173" s="421"/>
      <c r="H173" s="421"/>
      <c r="I173" s="421"/>
      <c r="J173" s="421"/>
      <c r="K173" s="237">
        <f t="shared" si="54"/>
        <v>157</v>
      </c>
      <c r="L173" s="278">
        <f t="shared" si="55"/>
        <v>11</v>
      </c>
      <c r="M173" s="278">
        <f t="shared" si="56"/>
        <v>0</v>
      </c>
      <c r="N173" s="268"/>
      <c r="O173" s="268"/>
      <c r="P173" s="91">
        <v>11</v>
      </c>
      <c r="Q173" s="91">
        <v>0</v>
      </c>
      <c r="R173" s="268"/>
      <c r="S173" s="268"/>
    </row>
    <row r="174" spans="1:19" s="92" customFormat="1" ht="12.75" customHeight="1">
      <c r="A174" s="240" t="s">
        <v>161</v>
      </c>
      <c r="B174" s="421" t="s">
        <v>60</v>
      </c>
      <c r="C174" s="421"/>
      <c r="D174" s="421"/>
      <c r="E174" s="421"/>
      <c r="F174" s="421"/>
      <c r="G174" s="421"/>
      <c r="H174" s="421"/>
      <c r="I174" s="421"/>
      <c r="J174" s="421"/>
      <c r="K174" s="237">
        <f t="shared" si="54"/>
        <v>158</v>
      </c>
      <c r="L174" s="278">
        <f t="shared" si="55"/>
        <v>16</v>
      </c>
      <c r="M174" s="278">
        <f t="shared" si="56"/>
        <v>16</v>
      </c>
      <c r="N174" s="268"/>
      <c r="O174" s="268"/>
      <c r="P174" s="91">
        <v>16</v>
      </c>
      <c r="Q174" s="91">
        <v>16</v>
      </c>
      <c r="R174" s="268"/>
      <c r="S174" s="268"/>
    </row>
    <row r="175" spans="1:19" s="92" customFormat="1" ht="12.75" customHeight="1">
      <c r="A175" s="240" t="s">
        <v>54</v>
      </c>
      <c r="B175" s="378" t="s">
        <v>50</v>
      </c>
      <c r="C175" s="378"/>
      <c r="D175" s="378"/>
      <c r="E175" s="378"/>
      <c r="F175" s="378"/>
      <c r="G175" s="378"/>
      <c r="H175" s="378"/>
      <c r="I175" s="378"/>
      <c r="J175" s="378"/>
      <c r="K175" s="237">
        <f t="shared" si="54"/>
        <v>159</v>
      </c>
      <c r="L175" s="278">
        <f t="shared" si="55"/>
        <v>29</v>
      </c>
      <c r="M175" s="278">
        <f t="shared" si="56"/>
        <v>28</v>
      </c>
      <c r="N175" s="268"/>
      <c r="O175" s="268"/>
      <c r="P175" s="91">
        <v>29</v>
      </c>
      <c r="Q175" s="91">
        <v>28</v>
      </c>
      <c r="R175" s="268"/>
      <c r="S175" s="268"/>
    </row>
    <row r="176" spans="1:19" s="92" customFormat="1" ht="12.75" customHeight="1">
      <c r="A176" s="240" t="s">
        <v>163</v>
      </c>
      <c r="B176" s="378" t="s">
        <v>53</v>
      </c>
      <c r="C176" s="378"/>
      <c r="D176" s="378"/>
      <c r="E176" s="378"/>
      <c r="F176" s="378"/>
      <c r="G176" s="378"/>
      <c r="H176" s="378"/>
      <c r="I176" s="378"/>
      <c r="J176" s="378"/>
      <c r="K176" s="237">
        <f t="shared" si="54"/>
        <v>160</v>
      </c>
      <c r="L176" s="278">
        <f t="shared" si="55"/>
        <v>30</v>
      </c>
      <c r="M176" s="278">
        <f t="shared" si="56"/>
        <v>4</v>
      </c>
      <c r="N176" s="268"/>
      <c r="O176" s="268"/>
      <c r="P176" s="91">
        <v>30</v>
      </c>
      <c r="Q176" s="91">
        <v>4</v>
      </c>
      <c r="R176" s="268"/>
      <c r="S176" s="268"/>
    </row>
    <row r="177" spans="1:19" s="92" customFormat="1" ht="12.75" customHeight="1">
      <c r="A177" s="240" t="s">
        <v>55</v>
      </c>
      <c r="B177" s="378" t="s">
        <v>175</v>
      </c>
      <c r="C177" s="378"/>
      <c r="D177" s="378"/>
      <c r="E177" s="378"/>
      <c r="F177" s="378"/>
      <c r="G177" s="378"/>
      <c r="H177" s="378"/>
      <c r="I177" s="378"/>
      <c r="J177" s="378"/>
      <c r="K177" s="237">
        <f t="shared" si="54"/>
        <v>161</v>
      </c>
      <c r="L177" s="278">
        <f t="shared" si="55"/>
        <v>30</v>
      </c>
      <c r="M177" s="278">
        <f t="shared" si="56"/>
        <v>11</v>
      </c>
      <c r="N177" s="268"/>
      <c r="O177" s="268"/>
      <c r="P177" s="91">
        <v>30</v>
      </c>
      <c r="Q177" s="91">
        <v>11</v>
      </c>
      <c r="R177" s="268"/>
      <c r="S177" s="268"/>
    </row>
    <row r="178" spans="1:19" s="92" customFormat="1" ht="12.75" customHeight="1">
      <c r="A178" s="240" t="s">
        <v>168</v>
      </c>
      <c r="B178" s="421" t="s">
        <v>306</v>
      </c>
      <c r="C178" s="421"/>
      <c r="D178" s="421"/>
      <c r="E178" s="421"/>
      <c r="F178" s="421"/>
      <c r="G178" s="421"/>
      <c r="H178" s="421"/>
      <c r="I178" s="421"/>
      <c r="J178" s="421"/>
      <c r="K178" s="237">
        <f t="shared" si="54"/>
        <v>162</v>
      </c>
      <c r="L178" s="278">
        <f t="shared" si="55"/>
        <v>20</v>
      </c>
      <c r="M178" s="278">
        <f t="shared" si="56"/>
        <v>7</v>
      </c>
      <c r="N178" s="268"/>
      <c r="O178" s="268"/>
      <c r="P178" s="91">
        <v>20</v>
      </c>
      <c r="Q178" s="91">
        <v>7</v>
      </c>
      <c r="R178" s="268"/>
      <c r="S178" s="268"/>
    </row>
    <row r="179" spans="1:19" s="92" customFormat="1" ht="12.75" customHeight="1">
      <c r="A179" s="565" t="s">
        <v>533</v>
      </c>
      <c r="B179" s="565"/>
      <c r="C179" s="565"/>
      <c r="D179" s="565"/>
      <c r="E179" s="565"/>
      <c r="F179" s="565"/>
      <c r="G179" s="565"/>
      <c r="H179" s="565"/>
      <c r="I179" s="565"/>
      <c r="J179" s="565"/>
      <c r="K179" s="250">
        <f t="shared" si="54"/>
        <v>163</v>
      </c>
      <c r="L179" s="322">
        <f>SUM(L180:L185)</f>
        <v>109</v>
      </c>
      <c r="M179" s="322">
        <f t="shared" ref="M179" si="71">SUM(M180:M185)</f>
        <v>54</v>
      </c>
      <c r="N179" s="322">
        <f t="shared" ref="N179" si="72">SUM(N180:N185)</f>
        <v>0</v>
      </c>
      <c r="O179" s="322">
        <f t="shared" ref="O179" si="73">SUM(O180:O185)</f>
        <v>0</v>
      </c>
      <c r="P179" s="322">
        <f t="shared" ref="P179" si="74">SUM(P180:P185)</f>
        <v>109</v>
      </c>
      <c r="Q179" s="322">
        <f t="shared" ref="Q179" si="75">SUM(Q180:Q185)</f>
        <v>54</v>
      </c>
      <c r="R179" s="322">
        <f t="shared" ref="R179" si="76">SUM(R180:R185)</f>
        <v>0</v>
      </c>
      <c r="S179" s="322">
        <f t="shared" ref="S179" si="77">SUM(S180:S185)</f>
        <v>0</v>
      </c>
    </row>
    <row r="180" spans="1:19" s="92" customFormat="1" ht="12.75" customHeight="1">
      <c r="A180" s="240" t="s">
        <v>55</v>
      </c>
      <c r="B180" s="378" t="s">
        <v>175</v>
      </c>
      <c r="C180" s="378"/>
      <c r="D180" s="378"/>
      <c r="E180" s="378"/>
      <c r="F180" s="378"/>
      <c r="G180" s="378"/>
      <c r="H180" s="378"/>
      <c r="I180" s="378"/>
      <c r="J180" s="378"/>
      <c r="K180" s="237">
        <f t="shared" si="54"/>
        <v>164</v>
      </c>
      <c r="L180" s="278">
        <f t="shared" si="55"/>
        <v>13</v>
      </c>
      <c r="M180" s="278">
        <f t="shared" si="56"/>
        <v>9</v>
      </c>
      <c r="N180" s="268"/>
      <c r="O180" s="268"/>
      <c r="P180" s="91">
        <v>13</v>
      </c>
      <c r="Q180" s="91">
        <v>9</v>
      </c>
      <c r="R180" s="268"/>
      <c r="S180" s="268"/>
    </row>
    <row r="181" spans="1:19" s="92" customFormat="1" ht="12.75" customHeight="1">
      <c r="A181" s="240" t="s">
        <v>225</v>
      </c>
      <c r="B181" s="378" t="s">
        <v>226</v>
      </c>
      <c r="C181" s="378"/>
      <c r="D181" s="378"/>
      <c r="E181" s="378"/>
      <c r="F181" s="378"/>
      <c r="G181" s="378"/>
      <c r="H181" s="378"/>
      <c r="I181" s="378"/>
      <c r="J181" s="378"/>
      <c r="K181" s="237">
        <f t="shared" si="54"/>
        <v>165</v>
      </c>
      <c r="L181" s="278">
        <f t="shared" si="55"/>
        <v>15</v>
      </c>
      <c r="M181" s="278">
        <f t="shared" si="56"/>
        <v>8</v>
      </c>
      <c r="N181" s="268"/>
      <c r="O181" s="268"/>
      <c r="P181" s="91">
        <v>15</v>
      </c>
      <c r="Q181" s="91">
        <v>8</v>
      </c>
      <c r="R181" s="268"/>
      <c r="S181" s="268"/>
    </row>
    <row r="182" spans="1:19" s="92" customFormat="1" ht="12.75" customHeight="1">
      <c r="A182" s="240" t="s">
        <v>163</v>
      </c>
      <c r="B182" s="378" t="s">
        <v>53</v>
      </c>
      <c r="C182" s="378"/>
      <c r="D182" s="378"/>
      <c r="E182" s="378"/>
      <c r="F182" s="378"/>
      <c r="G182" s="378"/>
      <c r="H182" s="378"/>
      <c r="I182" s="378"/>
      <c r="J182" s="378"/>
      <c r="K182" s="237">
        <f t="shared" si="54"/>
        <v>166</v>
      </c>
      <c r="L182" s="278">
        <f t="shared" si="55"/>
        <v>32</v>
      </c>
      <c r="M182" s="278">
        <f t="shared" si="56"/>
        <v>1</v>
      </c>
      <c r="N182" s="268"/>
      <c r="O182" s="268"/>
      <c r="P182" s="91">
        <v>32</v>
      </c>
      <c r="Q182" s="91">
        <v>1</v>
      </c>
      <c r="R182" s="268"/>
      <c r="S182" s="268"/>
    </row>
    <row r="183" spans="1:19" s="92" customFormat="1" ht="12.75" customHeight="1">
      <c r="A183" s="240" t="s">
        <v>185</v>
      </c>
      <c r="B183" s="378" t="s">
        <v>51</v>
      </c>
      <c r="C183" s="378"/>
      <c r="D183" s="378"/>
      <c r="E183" s="378"/>
      <c r="F183" s="378"/>
      <c r="G183" s="378"/>
      <c r="H183" s="378"/>
      <c r="I183" s="378"/>
      <c r="J183" s="378"/>
      <c r="K183" s="237">
        <f t="shared" si="54"/>
        <v>167</v>
      </c>
      <c r="L183" s="278">
        <f t="shared" si="55"/>
        <v>26</v>
      </c>
      <c r="M183" s="278">
        <f t="shared" si="56"/>
        <v>23</v>
      </c>
      <c r="N183" s="268"/>
      <c r="O183" s="268"/>
      <c r="P183" s="91">
        <v>26</v>
      </c>
      <c r="Q183" s="91">
        <v>23</v>
      </c>
      <c r="R183" s="268"/>
      <c r="S183" s="268"/>
    </row>
    <row r="184" spans="1:19" s="92" customFormat="1" ht="12.75" customHeight="1">
      <c r="A184" s="240" t="s">
        <v>54</v>
      </c>
      <c r="B184" s="378" t="s">
        <v>50</v>
      </c>
      <c r="C184" s="378"/>
      <c r="D184" s="378"/>
      <c r="E184" s="378"/>
      <c r="F184" s="378"/>
      <c r="G184" s="378"/>
      <c r="H184" s="378"/>
      <c r="I184" s="378"/>
      <c r="J184" s="378"/>
      <c r="K184" s="237">
        <f t="shared" si="54"/>
        <v>168</v>
      </c>
      <c r="L184" s="278">
        <f t="shared" si="55"/>
        <v>14</v>
      </c>
      <c r="M184" s="278">
        <f t="shared" si="56"/>
        <v>13</v>
      </c>
      <c r="N184" s="268"/>
      <c r="O184" s="268"/>
      <c r="P184" s="91">
        <v>14</v>
      </c>
      <c r="Q184" s="91">
        <v>13</v>
      </c>
      <c r="R184" s="268"/>
      <c r="S184" s="268"/>
    </row>
    <row r="185" spans="1:19" s="92" customFormat="1" ht="12.75" customHeight="1">
      <c r="A185" s="240" t="s">
        <v>57</v>
      </c>
      <c r="B185" s="378" t="s">
        <v>52</v>
      </c>
      <c r="C185" s="378"/>
      <c r="D185" s="378"/>
      <c r="E185" s="378"/>
      <c r="F185" s="378"/>
      <c r="G185" s="378"/>
      <c r="H185" s="378"/>
      <c r="I185" s="378"/>
      <c r="J185" s="378"/>
      <c r="K185" s="237">
        <f t="shared" si="54"/>
        <v>169</v>
      </c>
      <c r="L185" s="278">
        <f t="shared" si="55"/>
        <v>9</v>
      </c>
      <c r="M185" s="278">
        <f t="shared" si="56"/>
        <v>0</v>
      </c>
      <c r="N185" s="268"/>
      <c r="O185" s="268"/>
      <c r="P185" s="91">
        <v>9</v>
      </c>
      <c r="Q185" s="91">
        <v>0</v>
      </c>
      <c r="R185" s="268"/>
      <c r="S185" s="268"/>
    </row>
    <row r="186" spans="1:19" s="92" customFormat="1" ht="12.75" customHeight="1">
      <c r="A186" s="565" t="s">
        <v>534</v>
      </c>
      <c r="B186" s="565"/>
      <c r="C186" s="565"/>
      <c r="D186" s="565"/>
      <c r="E186" s="565"/>
      <c r="F186" s="565"/>
      <c r="G186" s="565"/>
      <c r="H186" s="565"/>
      <c r="I186" s="565"/>
      <c r="J186" s="565"/>
      <c r="K186" s="250">
        <f t="shared" si="54"/>
        <v>170</v>
      </c>
      <c r="L186" s="322">
        <f>SUM(L187:L194)</f>
        <v>127</v>
      </c>
      <c r="M186" s="322">
        <f t="shared" ref="M186" si="78">SUM(M187:M194)</f>
        <v>64</v>
      </c>
      <c r="N186" s="322">
        <f t="shared" ref="N186" si="79">SUM(N187:N194)</f>
        <v>0</v>
      </c>
      <c r="O186" s="322">
        <f t="shared" ref="O186" si="80">SUM(O187:O194)</f>
        <v>0</v>
      </c>
      <c r="P186" s="322">
        <f t="shared" ref="P186" si="81">SUM(P187:P194)</f>
        <v>127</v>
      </c>
      <c r="Q186" s="322">
        <f t="shared" ref="Q186" si="82">SUM(Q187:Q194)</f>
        <v>64</v>
      </c>
      <c r="R186" s="322">
        <f t="shared" ref="R186" si="83">SUM(R187:R194)</f>
        <v>0</v>
      </c>
      <c r="S186" s="322">
        <f t="shared" ref="S186" si="84">SUM(S187:S194)</f>
        <v>0</v>
      </c>
    </row>
    <row r="187" spans="1:19" s="92" customFormat="1" ht="12.75" customHeight="1">
      <c r="A187" s="240" t="s">
        <v>57</v>
      </c>
      <c r="B187" s="378" t="s">
        <v>52</v>
      </c>
      <c r="C187" s="378"/>
      <c r="D187" s="378"/>
      <c r="E187" s="378"/>
      <c r="F187" s="378"/>
      <c r="G187" s="378"/>
      <c r="H187" s="378"/>
      <c r="I187" s="378"/>
      <c r="J187" s="378"/>
      <c r="K187" s="237">
        <f t="shared" si="54"/>
        <v>171</v>
      </c>
      <c r="L187" s="278">
        <f t="shared" si="55"/>
        <v>26</v>
      </c>
      <c r="M187" s="278">
        <f t="shared" si="56"/>
        <v>5</v>
      </c>
      <c r="N187" s="268"/>
      <c r="O187" s="268"/>
      <c r="P187" s="91">
        <v>26</v>
      </c>
      <c r="Q187" s="91">
        <v>5</v>
      </c>
      <c r="R187" s="268"/>
      <c r="S187" s="268"/>
    </row>
    <row r="188" spans="1:19" s="92" customFormat="1" ht="12.75" customHeight="1">
      <c r="A188" s="240" t="s">
        <v>182</v>
      </c>
      <c r="B188" s="378" t="s">
        <v>179</v>
      </c>
      <c r="C188" s="378"/>
      <c r="D188" s="378"/>
      <c r="E188" s="378"/>
      <c r="F188" s="378"/>
      <c r="G188" s="378"/>
      <c r="H188" s="378"/>
      <c r="I188" s="378"/>
      <c r="J188" s="378"/>
      <c r="K188" s="237">
        <f t="shared" si="54"/>
        <v>172</v>
      </c>
      <c r="L188" s="278">
        <f t="shared" si="55"/>
        <v>10</v>
      </c>
      <c r="M188" s="278">
        <f t="shared" si="56"/>
        <v>6</v>
      </c>
      <c r="N188" s="268"/>
      <c r="O188" s="268"/>
      <c r="P188" s="91">
        <v>10</v>
      </c>
      <c r="Q188" s="91">
        <v>6</v>
      </c>
      <c r="R188" s="268"/>
      <c r="S188" s="268"/>
    </row>
    <row r="189" spans="1:19" s="92" customFormat="1" ht="12.75" customHeight="1">
      <c r="A189" s="240" t="s">
        <v>185</v>
      </c>
      <c r="B189" s="378" t="s">
        <v>51</v>
      </c>
      <c r="C189" s="378"/>
      <c r="D189" s="378"/>
      <c r="E189" s="378"/>
      <c r="F189" s="378"/>
      <c r="G189" s="378"/>
      <c r="H189" s="378"/>
      <c r="I189" s="378"/>
      <c r="J189" s="378"/>
      <c r="K189" s="237">
        <f t="shared" si="54"/>
        <v>173</v>
      </c>
      <c r="L189" s="278">
        <f t="shared" si="55"/>
        <v>18</v>
      </c>
      <c r="M189" s="278">
        <f t="shared" si="56"/>
        <v>15</v>
      </c>
      <c r="N189" s="268"/>
      <c r="O189" s="268"/>
      <c r="P189" s="91">
        <v>18</v>
      </c>
      <c r="Q189" s="91">
        <v>15</v>
      </c>
      <c r="R189" s="268"/>
      <c r="S189" s="268"/>
    </row>
    <row r="190" spans="1:19" s="92" customFormat="1" ht="12.75" customHeight="1">
      <c r="A190" s="107" t="s">
        <v>341</v>
      </c>
      <c r="B190" s="421" t="s">
        <v>342</v>
      </c>
      <c r="C190" s="421"/>
      <c r="D190" s="421"/>
      <c r="E190" s="421"/>
      <c r="F190" s="421"/>
      <c r="G190" s="421"/>
      <c r="H190" s="421"/>
      <c r="I190" s="421"/>
      <c r="J190" s="421"/>
      <c r="K190" s="237">
        <f t="shared" si="54"/>
        <v>174</v>
      </c>
      <c r="L190" s="278">
        <f t="shared" si="55"/>
        <v>13</v>
      </c>
      <c r="M190" s="278">
        <f t="shared" si="56"/>
        <v>10</v>
      </c>
      <c r="N190" s="268"/>
      <c r="O190" s="268"/>
      <c r="P190" s="91">
        <v>13</v>
      </c>
      <c r="Q190" s="91">
        <v>10</v>
      </c>
      <c r="R190" s="268"/>
      <c r="S190" s="268"/>
    </row>
    <row r="191" spans="1:19" s="92" customFormat="1" ht="12.75" customHeight="1">
      <c r="A191" s="240" t="s">
        <v>192</v>
      </c>
      <c r="B191" s="421" t="s">
        <v>193</v>
      </c>
      <c r="C191" s="421"/>
      <c r="D191" s="421"/>
      <c r="E191" s="421"/>
      <c r="F191" s="421"/>
      <c r="G191" s="421"/>
      <c r="H191" s="421"/>
      <c r="I191" s="421"/>
      <c r="J191" s="421"/>
      <c r="K191" s="237">
        <f t="shared" si="54"/>
        <v>175</v>
      </c>
      <c r="L191" s="278">
        <f t="shared" si="55"/>
        <v>21</v>
      </c>
      <c r="M191" s="278">
        <f t="shared" si="56"/>
        <v>3</v>
      </c>
      <c r="N191" s="268"/>
      <c r="O191" s="268"/>
      <c r="P191" s="91">
        <v>21</v>
      </c>
      <c r="Q191" s="91">
        <v>3</v>
      </c>
      <c r="R191" s="268"/>
      <c r="S191" s="268"/>
    </row>
    <row r="192" spans="1:19" s="92" customFormat="1" ht="24" customHeight="1">
      <c r="A192" s="107" t="s">
        <v>169</v>
      </c>
      <c r="B192" s="421" t="s">
        <v>213</v>
      </c>
      <c r="C192" s="421"/>
      <c r="D192" s="421"/>
      <c r="E192" s="421"/>
      <c r="F192" s="421"/>
      <c r="G192" s="421"/>
      <c r="H192" s="421"/>
      <c r="I192" s="421"/>
      <c r="J192" s="421"/>
      <c r="K192" s="237">
        <f t="shared" si="54"/>
        <v>176</v>
      </c>
      <c r="L192" s="278">
        <f t="shared" si="55"/>
        <v>14</v>
      </c>
      <c r="M192" s="278">
        <f t="shared" si="56"/>
        <v>14</v>
      </c>
      <c r="N192" s="268"/>
      <c r="O192" s="268"/>
      <c r="P192" s="91">
        <v>14</v>
      </c>
      <c r="Q192" s="91">
        <v>14</v>
      </c>
      <c r="R192" s="268"/>
      <c r="S192" s="268"/>
    </row>
    <row r="193" spans="1:19" s="92" customFormat="1" ht="12.75" customHeight="1">
      <c r="A193" s="107" t="s">
        <v>252</v>
      </c>
      <c r="B193" s="421" t="s">
        <v>253</v>
      </c>
      <c r="C193" s="421"/>
      <c r="D193" s="421"/>
      <c r="E193" s="421"/>
      <c r="F193" s="421"/>
      <c r="G193" s="421"/>
      <c r="H193" s="421"/>
      <c r="I193" s="421"/>
      <c r="J193" s="421"/>
      <c r="K193" s="237">
        <f t="shared" si="54"/>
        <v>177</v>
      </c>
      <c r="L193" s="278">
        <f t="shared" si="55"/>
        <v>13</v>
      </c>
      <c r="M193" s="278">
        <f t="shared" si="56"/>
        <v>8</v>
      </c>
      <c r="N193" s="268"/>
      <c r="O193" s="268"/>
      <c r="P193" s="91">
        <v>13</v>
      </c>
      <c r="Q193" s="91">
        <v>8</v>
      </c>
      <c r="R193" s="268"/>
      <c r="S193" s="268"/>
    </row>
    <row r="194" spans="1:19" s="92" customFormat="1" ht="12.75" customHeight="1">
      <c r="A194" s="240" t="s">
        <v>245</v>
      </c>
      <c r="B194" s="378" t="s">
        <v>246</v>
      </c>
      <c r="C194" s="378"/>
      <c r="D194" s="378"/>
      <c r="E194" s="378"/>
      <c r="F194" s="378"/>
      <c r="G194" s="378"/>
      <c r="H194" s="378"/>
      <c r="I194" s="378"/>
      <c r="J194" s="378"/>
      <c r="K194" s="237">
        <f t="shared" si="54"/>
        <v>178</v>
      </c>
      <c r="L194" s="278">
        <f t="shared" si="55"/>
        <v>12</v>
      </c>
      <c r="M194" s="278">
        <f t="shared" si="56"/>
        <v>3</v>
      </c>
      <c r="N194" s="268"/>
      <c r="O194" s="268"/>
      <c r="P194" s="91">
        <v>12</v>
      </c>
      <c r="Q194" s="91">
        <v>3</v>
      </c>
      <c r="R194" s="268"/>
      <c r="S194" s="268"/>
    </row>
    <row r="195" spans="1:19" s="92" customFormat="1" ht="12.75" customHeight="1">
      <c r="A195" s="565" t="s">
        <v>535</v>
      </c>
      <c r="B195" s="565"/>
      <c r="C195" s="565"/>
      <c r="D195" s="565"/>
      <c r="E195" s="565"/>
      <c r="F195" s="565"/>
      <c r="G195" s="565"/>
      <c r="H195" s="565"/>
      <c r="I195" s="565"/>
      <c r="J195" s="565"/>
      <c r="K195" s="250">
        <f t="shared" si="54"/>
        <v>179</v>
      </c>
      <c r="L195" s="322">
        <v>0</v>
      </c>
      <c r="M195" s="322">
        <v>0</v>
      </c>
      <c r="N195" s="322">
        <v>0</v>
      </c>
      <c r="O195" s="322">
        <v>0</v>
      </c>
      <c r="P195" s="322">
        <v>0</v>
      </c>
      <c r="Q195" s="322">
        <v>0</v>
      </c>
      <c r="R195" s="322">
        <v>0</v>
      </c>
      <c r="S195" s="322">
        <v>0</v>
      </c>
    </row>
    <row r="196" spans="1:19" s="92" customFormat="1" ht="12.75" customHeight="1">
      <c r="A196" s="565" t="s">
        <v>536</v>
      </c>
      <c r="B196" s="565"/>
      <c r="C196" s="565"/>
      <c r="D196" s="565"/>
      <c r="E196" s="565"/>
      <c r="F196" s="565"/>
      <c r="G196" s="565"/>
      <c r="H196" s="565"/>
      <c r="I196" s="565"/>
      <c r="J196" s="565"/>
      <c r="K196" s="250">
        <f t="shared" si="54"/>
        <v>180</v>
      </c>
      <c r="L196" s="322">
        <f>SUM(L197:L207)</f>
        <v>212</v>
      </c>
      <c r="M196" s="322">
        <f t="shared" ref="M196" si="85">SUM(M197:M207)</f>
        <v>108</v>
      </c>
      <c r="N196" s="322">
        <f t="shared" ref="N196" si="86">SUM(N197:N207)</f>
        <v>0</v>
      </c>
      <c r="O196" s="322">
        <f t="shared" ref="O196" si="87">SUM(O197:O207)</f>
        <v>0</v>
      </c>
      <c r="P196" s="322">
        <f t="shared" ref="P196" si="88">SUM(P197:P207)</f>
        <v>212</v>
      </c>
      <c r="Q196" s="322">
        <f t="shared" ref="Q196" si="89">SUM(Q197:Q207)</f>
        <v>108</v>
      </c>
      <c r="R196" s="322">
        <f t="shared" ref="R196" si="90">SUM(R197:R207)</f>
        <v>0</v>
      </c>
      <c r="S196" s="322">
        <f t="shared" ref="S196" si="91">SUM(S197:S207)</f>
        <v>0</v>
      </c>
    </row>
    <row r="197" spans="1:19" s="92" customFormat="1" ht="12.75" customHeight="1">
      <c r="A197" s="240" t="s">
        <v>55</v>
      </c>
      <c r="B197" s="378" t="s">
        <v>175</v>
      </c>
      <c r="C197" s="378"/>
      <c r="D197" s="378"/>
      <c r="E197" s="378"/>
      <c r="F197" s="378"/>
      <c r="G197" s="378"/>
      <c r="H197" s="378"/>
      <c r="I197" s="378"/>
      <c r="J197" s="378"/>
      <c r="K197" s="237">
        <f t="shared" si="54"/>
        <v>181</v>
      </c>
      <c r="L197" s="278">
        <f t="shared" si="55"/>
        <v>14</v>
      </c>
      <c r="M197" s="278">
        <f t="shared" si="56"/>
        <v>6</v>
      </c>
      <c r="N197" s="268"/>
      <c r="O197" s="268"/>
      <c r="P197" s="91">
        <v>14</v>
      </c>
      <c r="Q197" s="91">
        <v>6</v>
      </c>
      <c r="R197" s="268"/>
      <c r="S197" s="268"/>
    </row>
    <row r="198" spans="1:19" s="92" customFormat="1" ht="12.75" customHeight="1">
      <c r="A198" s="240" t="s">
        <v>182</v>
      </c>
      <c r="B198" s="378" t="s">
        <v>179</v>
      </c>
      <c r="C198" s="378"/>
      <c r="D198" s="378"/>
      <c r="E198" s="378"/>
      <c r="F198" s="378"/>
      <c r="G198" s="378"/>
      <c r="H198" s="378"/>
      <c r="I198" s="378"/>
      <c r="J198" s="378"/>
      <c r="K198" s="237">
        <f t="shared" si="54"/>
        <v>182</v>
      </c>
      <c r="L198" s="278">
        <f t="shared" si="55"/>
        <v>10</v>
      </c>
      <c r="M198" s="278">
        <f t="shared" si="56"/>
        <v>9</v>
      </c>
      <c r="N198" s="268"/>
      <c r="O198" s="268"/>
      <c r="P198" s="91">
        <v>10</v>
      </c>
      <c r="Q198" s="91">
        <v>9</v>
      </c>
      <c r="R198" s="268"/>
      <c r="S198" s="268"/>
    </row>
    <row r="199" spans="1:19" s="92" customFormat="1" ht="12.75" customHeight="1">
      <c r="A199" s="240" t="s">
        <v>185</v>
      </c>
      <c r="B199" s="378" t="s">
        <v>51</v>
      </c>
      <c r="C199" s="378"/>
      <c r="D199" s="378"/>
      <c r="E199" s="378"/>
      <c r="F199" s="378"/>
      <c r="G199" s="378"/>
      <c r="H199" s="378"/>
      <c r="I199" s="378"/>
      <c r="J199" s="378"/>
      <c r="K199" s="237">
        <f t="shared" si="54"/>
        <v>183</v>
      </c>
      <c r="L199" s="278">
        <f t="shared" si="55"/>
        <v>27</v>
      </c>
      <c r="M199" s="278">
        <f t="shared" si="56"/>
        <v>20</v>
      </c>
      <c r="N199" s="268"/>
      <c r="O199" s="268"/>
      <c r="P199" s="91">
        <v>27</v>
      </c>
      <c r="Q199" s="91">
        <v>20</v>
      </c>
      <c r="R199" s="268"/>
      <c r="S199" s="268"/>
    </row>
    <row r="200" spans="1:19" s="92" customFormat="1" ht="28.5" customHeight="1">
      <c r="A200" s="240" t="s">
        <v>162</v>
      </c>
      <c r="B200" s="421" t="s">
        <v>249</v>
      </c>
      <c r="C200" s="421"/>
      <c r="D200" s="421"/>
      <c r="E200" s="421"/>
      <c r="F200" s="421"/>
      <c r="G200" s="421"/>
      <c r="H200" s="421"/>
      <c r="I200" s="421"/>
      <c r="J200" s="421"/>
      <c r="K200" s="237">
        <f t="shared" si="54"/>
        <v>184</v>
      </c>
      <c r="L200" s="278">
        <f t="shared" si="55"/>
        <v>12</v>
      </c>
      <c r="M200" s="278">
        <f t="shared" si="56"/>
        <v>7</v>
      </c>
      <c r="N200" s="268"/>
      <c r="O200" s="268"/>
      <c r="P200" s="91">
        <v>12</v>
      </c>
      <c r="Q200" s="91">
        <v>7</v>
      </c>
      <c r="R200" s="268"/>
      <c r="S200" s="268"/>
    </row>
    <row r="201" spans="1:19" s="92" customFormat="1" ht="12.75" customHeight="1">
      <c r="A201" s="240" t="s">
        <v>188</v>
      </c>
      <c r="B201" s="378" t="s">
        <v>189</v>
      </c>
      <c r="C201" s="378"/>
      <c r="D201" s="378"/>
      <c r="E201" s="378"/>
      <c r="F201" s="378"/>
      <c r="G201" s="378"/>
      <c r="H201" s="378"/>
      <c r="I201" s="378"/>
      <c r="J201" s="378"/>
      <c r="K201" s="237">
        <f t="shared" si="54"/>
        <v>185</v>
      </c>
      <c r="L201" s="278">
        <f t="shared" si="55"/>
        <v>13</v>
      </c>
      <c r="M201" s="278">
        <f t="shared" si="56"/>
        <v>2</v>
      </c>
      <c r="N201" s="268"/>
      <c r="O201" s="268"/>
      <c r="P201" s="91">
        <v>13</v>
      </c>
      <c r="Q201" s="91">
        <v>2</v>
      </c>
      <c r="R201" s="268"/>
      <c r="S201" s="268"/>
    </row>
    <row r="202" spans="1:19" s="92" customFormat="1" ht="12.75" customHeight="1">
      <c r="A202" s="240" t="s">
        <v>163</v>
      </c>
      <c r="B202" s="378" t="s">
        <v>53</v>
      </c>
      <c r="C202" s="378"/>
      <c r="D202" s="378"/>
      <c r="E202" s="378"/>
      <c r="F202" s="378"/>
      <c r="G202" s="378"/>
      <c r="H202" s="378"/>
      <c r="I202" s="378"/>
      <c r="J202" s="378"/>
      <c r="K202" s="237">
        <f t="shared" si="54"/>
        <v>186</v>
      </c>
      <c r="L202" s="278">
        <f t="shared" si="55"/>
        <v>35</v>
      </c>
      <c r="M202" s="278">
        <f t="shared" si="56"/>
        <v>1</v>
      </c>
      <c r="N202" s="268"/>
      <c r="O202" s="268"/>
      <c r="P202" s="91">
        <v>35</v>
      </c>
      <c r="Q202" s="91">
        <v>1</v>
      </c>
      <c r="R202" s="268"/>
      <c r="S202" s="268"/>
    </row>
    <row r="203" spans="1:19" s="92" customFormat="1" ht="12.75" customHeight="1">
      <c r="A203" s="314" t="s">
        <v>223</v>
      </c>
      <c r="B203" s="674" t="s">
        <v>224</v>
      </c>
      <c r="C203" s="674"/>
      <c r="D203" s="674"/>
      <c r="E203" s="674"/>
      <c r="F203" s="674"/>
      <c r="G203" s="674"/>
      <c r="H203" s="674"/>
      <c r="I203" s="674"/>
      <c r="J203" s="675"/>
      <c r="K203" s="237">
        <f t="shared" si="54"/>
        <v>187</v>
      </c>
      <c r="L203" s="278">
        <f t="shared" si="55"/>
        <v>22</v>
      </c>
      <c r="M203" s="278">
        <f t="shared" si="56"/>
        <v>10</v>
      </c>
      <c r="N203" s="268"/>
      <c r="O203" s="268"/>
      <c r="P203" s="91">
        <v>22</v>
      </c>
      <c r="Q203" s="91">
        <v>10</v>
      </c>
      <c r="R203" s="268"/>
      <c r="S203" s="268"/>
    </row>
    <row r="204" spans="1:19" s="92" customFormat="1" ht="12.75" customHeight="1">
      <c r="A204" s="240" t="s">
        <v>54</v>
      </c>
      <c r="B204" s="378" t="s">
        <v>50</v>
      </c>
      <c r="C204" s="378"/>
      <c r="D204" s="378"/>
      <c r="E204" s="378"/>
      <c r="F204" s="378"/>
      <c r="G204" s="378"/>
      <c r="H204" s="378"/>
      <c r="I204" s="378"/>
      <c r="J204" s="378"/>
      <c r="K204" s="237">
        <f t="shared" si="54"/>
        <v>188</v>
      </c>
      <c r="L204" s="278">
        <f t="shared" si="55"/>
        <v>15</v>
      </c>
      <c r="M204" s="278">
        <f t="shared" si="56"/>
        <v>15</v>
      </c>
      <c r="N204" s="268"/>
      <c r="O204" s="268"/>
      <c r="P204" s="91">
        <v>15</v>
      </c>
      <c r="Q204" s="91">
        <v>15</v>
      </c>
      <c r="R204" s="268"/>
      <c r="S204" s="268"/>
    </row>
    <row r="205" spans="1:19" s="92" customFormat="1">
      <c r="A205" s="240" t="s">
        <v>191</v>
      </c>
      <c r="B205" s="422" t="s">
        <v>59</v>
      </c>
      <c r="C205" s="422"/>
      <c r="D205" s="422"/>
      <c r="E205" s="422"/>
      <c r="F205" s="422"/>
      <c r="G205" s="422"/>
      <c r="H205" s="422"/>
      <c r="I205" s="422"/>
      <c r="J205" s="422"/>
      <c r="K205" s="237">
        <f t="shared" si="54"/>
        <v>189</v>
      </c>
      <c r="L205" s="278">
        <f t="shared" si="55"/>
        <v>27</v>
      </c>
      <c r="M205" s="278">
        <f t="shared" si="56"/>
        <v>4</v>
      </c>
      <c r="N205" s="268"/>
      <c r="O205" s="268"/>
      <c r="P205" s="91">
        <v>27</v>
      </c>
      <c r="Q205" s="91">
        <v>4</v>
      </c>
      <c r="R205" s="268"/>
      <c r="S205" s="268"/>
    </row>
    <row r="206" spans="1:19" s="92" customFormat="1" ht="24.75" customHeight="1">
      <c r="A206" s="240" t="s">
        <v>177</v>
      </c>
      <c r="B206" s="421" t="s">
        <v>174</v>
      </c>
      <c r="C206" s="421"/>
      <c r="D206" s="421"/>
      <c r="E206" s="421"/>
      <c r="F206" s="421"/>
      <c r="G206" s="421"/>
      <c r="H206" s="421"/>
      <c r="I206" s="421"/>
      <c r="J206" s="421"/>
      <c r="K206" s="237">
        <f t="shared" si="54"/>
        <v>190</v>
      </c>
      <c r="L206" s="278">
        <f t="shared" si="55"/>
        <v>21</v>
      </c>
      <c r="M206" s="278">
        <f t="shared" si="56"/>
        <v>20</v>
      </c>
      <c r="N206" s="268"/>
      <c r="O206" s="268"/>
      <c r="P206" s="91">
        <v>21</v>
      </c>
      <c r="Q206" s="91">
        <v>20</v>
      </c>
      <c r="R206" s="268"/>
      <c r="S206" s="268"/>
    </row>
    <row r="207" spans="1:19" s="92" customFormat="1" ht="12.75" customHeight="1">
      <c r="A207" s="240" t="s">
        <v>255</v>
      </c>
      <c r="B207" s="421" t="s">
        <v>178</v>
      </c>
      <c r="C207" s="421"/>
      <c r="D207" s="421"/>
      <c r="E207" s="421"/>
      <c r="F207" s="421"/>
      <c r="G207" s="421"/>
      <c r="H207" s="421"/>
      <c r="I207" s="421"/>
      <c r="J207" s="421"/>
      <c r="K207" s="237">
        <f t="shared" si="54"/>
        <v>191</v>
      </c>
      <c r="L207" s="278">
        <f t="shared" si="55"/>
        <v>16</v>
      </c>
      <c r="M207" s="278">
        <f t="shared" si="56"/>
        <v>14</v>
      </c>
      <c r="N207" s="268"/>
      <c r="O207" s="268"/>
      <c r="P207" s="91">
        <v>16</v>
      </c>
      <c r="Q207" s="91">
        <v>14</v>
      </c>
      <c r="R207" s="268"/>
      <c r="S207" s="268"/>
    </row>
    <row r="208" spans="1:19" s="92" customFormat="1" ht="12.75" customHeight="1">
      <c r="A208" s="565" t="s">
        <v>537</v>
      </c>
      <c r="B208" s="565"/>
      <c r="C208" s="565"/>
      <c r="D208" s="565"/>
      <c r="E208" s="565"/>
      <c r="F208" s="565"/>
      <c r="G208" s="565"/>
      <c r="H208" s="565"/>
      <c r="I208" s="565"/>
      <c r="J208" s="565"/>
      <c r="K208" s="250">
        <f t="shared" si="54"/>
        <v>192</v>
      </c>
      <c r="L208" s="322">
        <f>SUM(L209:L222)</f>
        <v>280</v>
      </c>
      <c r="M208" s="322">
        <f t="shared" ref="M208" si="92">SUM(M209:M222)</f>
        <v>119</v>
      </c>
      <c r="N208" s="322">
        <f t="shared" ref="N208" si="93">SUM(N209:N222)</f>
        <v>0</v>
      </c>
      <c r="O208" s="322">
        <f t="shared" ref="O208" si="94">SUM(O209:O222)</f>
        <v>0</v>
      </c>
      <c r="P208" s="322">
        <f t="shared" ref="P208" si="95">SUM(P209:P222)</f>
        <v>280</v>
      </c>
      <c r="Q208" s="322">
        <f t="shared" ref="Q208" si="96">SUM(Q209:Q222)</f>
        <v>119</v>
      </c>
      <c r="R208" s="322">
        <f t="shared" ref="R208" si="97">SUM(R209:R222)</f>
        <v>0</v>
      </c>
      <c r="S208" s="322">
        <f t="shared" ref="S208" si="98">SUM(S209:S222)</f>
        <v>0</v>
      </c>
    </row>
    <row r="209" spans="1:19" s="92" customFormat="1" ht="12.75" customHeight="1">
      <c r="A209" s="240" t="s">
        <v>163</v>
      </c>
      <c r="B209" s="378" t="s">
        <v>53</v>
      </c>
      <c r="C209" s="378"/>
      <c r="D209" s="378"/>
      <c r="E209" s="378"/>
      <c r="F209" s="378"/>
      <c r="G209" s="378"/>
      <c r="H209" s="378"/>
      <c r="I209" s="378"/>
      <c r="J209" s="378"/>
      <c r="K209" s="237">
        <f t="shared" si="54"/>
        <v>193</v>
      </c>
      <c r="L209" s="278">
        <f t="shared" si="55"/>
        <v>29</v>
      </c>
      <c r="M209" s="278">
        <f t="shared" si="56"/>
        <v>0</v>
      </c>
      <c r="N209" s="268"/>
      <c r="O209" s="268"/>
      <c r="P209" s="91">
        <v>29</v>
      </c>
      <c r="Q209" s="91">
        <v>0</v>
      </c>
      <c r="R209" s="268"/>
      <c r="S209" s="268"/>
    </row>
    <row r="210" spans="1:19" s="92" customFormat="1" ht="12.75" customHeight="1">
      <c r="A210" s="113" t="s">
        <v>615</v>
      </c>
      <c r="B210" s="378" t="s">
        <v>614</v>
      </c>
      <c r="C210" s="378"/>
      <c r="D210" s="378"/>
      <c r="E210" s="378"/>
      <c r="F210" s="378"/>
      <c r="G210" s="378"/>
      <c r="H210" s="378"/>
      <c r="I210" s="378"/>
      <c r="J210" s="378"/>
      <c r="K210" s="237">
        <f t="shared" ref="K210:K273" si="99">+K209+1</f>
        <v>194</v>
      </c>
      <c r="L210" s="278">
        <f t="shared" si="55"/>
        <v>20</v>
      </c>
      <c r="M210" s="278">
        <f t="shared" si="56"/>
        <v>7</v>
      </c>
      <c r="N210" s="268"/>
      <c r="O210" s="268"/>
      <c r="P210" s="91">
        <v>20</v>
      </c>
      <c r="Q210" s="91">
        <v>7</v>
      </c>
      <c r="R210" s="268"/>
      <c r="S210" s="268"/>
    </row>
    <row r="211" spans="1:19" s="92" customFormat="1" ht="12.75" customHeight="1">
      <c r="A211" s="313" t="s">
        <v>244</v>
      </c>
      <c r="B211" s="550" t="s">
        <v>242</v>
      </c>
      <c r="C211" s="550"/>
      <c r="D211" s="550"/>
      <c r="E211" s="550"/>
      <c r="F211" s="550"/>
      <c r="G211" s="550"/>
      <c r="H211" s="550"/>
      <c r="I211" s="550"/>
      <c r="J211" s="550"/>
      <c r="K211" s="237">
        <f t="shared" si="99"/>
        <v>195</v>
      </c>
      <c r="L211" s="278">
        <f t="shared" si="55"/>
        <v>7</v>
      </c>
      <c r="M211" s="278">
        <f t="shared" si="56"/>
        <v>4</v>
      </c>
      <c r="N211" s="268"/>
      <c r="O211" s="268"/>
      <c r="P211" s="91">
        <v>7</v>
      </c>
      <c r="Q211" s="91">
        <v>4</v>
      </c>
      <c r="R211" s="268"/>
      <c r="S211" s="268"/>
    </row>
    <row r="212" spans="1:19" s="92" customFormat="1" ht="12.75" customHeight="1">
      <c r="A212" s="240" t="s">
        <v>57</v>
      </c>
      <c r="B212" s="378" t="s">
        <v>52</v>
      </c>
      <c r="C212" s="378"/>
      <c r="D212" s="378"/>
      <c r="E212" s="378"/>
      <c r="F212" s="378"/>
      <c r="G212" s="378"/>
      <c r="H212" s="378"/>
      <c r="I212" s="378"/>
      <c r="J212" s="378"/>
      <c r="K212" s="237">
        <f t="shared" si="99"/>
        <v>196</v>
      </c>
      <c r="L212" s="278">
        <f t="shared" ref="L212:L275" si="100">+N212+P212+R212</f>
        <v>30</v>
      </c>
      <c r="M212" s="278">
        <f t="shared" ref="M212:M275" si="101">+O212+Q212+S212</f>
        <v>1</v>
      </c>
      <c r="N212" s="268"/>
      <c r="O212" s="268"/>
      <c r="P212" s="91">
        <v>30</v>
      </c>
      <c r="Q212" s="91">
        <v>1</v>
      </c>
      <c r="R212" s="268"/>
      <c r="S212" s="268"/>
    </row>
    <row r="213" spans="1:19" s="92" customFormat="1" ht="12.75" customHeight="1">
      <c r="A213" s="240" t="s">
        <v>185</v>
      </c>
      <c r="B213" s="378" t="s">
        <v>51</v>
      </c>
      <c r="C213" s="378"/>
      <c r="D213" s="378"/>
      <c r="E213" s="378"/>
      <c r="F213" s="378"/>
      <c r="G213" s="378"/>
      <c r="H213" s="378"/>
      <c r="I213" s="378"/>
      <c r="J213" s="378"/>
      <c r="K213" s="237">
        <f t="shared" si="99"/>
        <v>197</v>
      </c>
      <c r="L213" s="278">
        <f t="shared" si="100"/>
        <v>29</v>
      </c>
      <c r="M213" s="278">
        <f t="shared" si="101"/>
        <v>28</v>
      </c>
      <c r="N213" s="268"/>
      <c r="O213" s="268"/>
      <c r="P213" s="91">
        <v>29</v>
      </c>
      <c r="Q213" s="91">
        <v>28</v>
      </c>
      <c r="R213" s="268"/>
      <c r="S213" s="268"/>
    </row>
    <row r="214" spans="1:19" s="92" customFormat="1" ht="12.75" customHeight="1">
      <c r="A214" s="240" t="s">
        <v>192</v>
      </c>
      <c r="B214" s="421" t="s">
        <v>193</v>
      </c>
      <c r="C214" s="421"/>
      <c r="D214" s="421"/>
      <c r="E214" s="421"/>
      <c r="F214" s="421"/>
      <c r="G214" s="421"/>
      <c r="H214" s="421"/>
      <c r="I214" s="421"/>
      <c r="J214" s="421"/>
      <c r="K214" s="237">
        <f t="shared" si="99"/>
        <v>198</v>
      </c>
      <c r="L214" s="278">
        <f t="shared" si="100"/>
        <v>27</v>
      </c>
      <c r="M214" s="278">
        <f t="shared" si="101"/>
        <v>0</v>
      </c>
      <c r="N214" s="268"/>
      <c r="O214" s="268"/>
      <c r="P214" s="91">
        <v>27</v>
      </c>
      <c r="Q214" s="91">
        <v>0</v>
      </c>
      <c r="R214" s="268"/>
      <c r="S214" s="268"/>
    </row>
    <row r="215" spans="1:19" s="92" customFormat="1" ht="12.75" customHeight="1">
      <c r="A215" s="113" t="s">
        <v>186</v>
      </c>
      <c r="B215" s="421" t="s">
        <v>254</v>
      </c>
      <c r="C215" s="421"/>
      <c r="D215" s="421"/>
      <c r="E215" s="421"/>
      <c r="F215" s="421"/>
      <c r="G215" s="421"/>
      <c r="H215" s="421"/>
      <c r="I215" s="421"/>
      <c r="J215" s="421"/>
      <c r="K215" s="237">
        <f t="shared" si="99"/>
        <v>199</v>
      </c>
      <c r="L215" s="278">
        <f t="shared" si="100"/>
        <v>13</v>
      </c>
      <c r="M215" s="278">
        <f t="shared" si="101"/>
        <v>0</v>
      </c>
      <c r="N215" s="268"/>
      <c r="O215" s="268"/>
      <c r="P215" s="91">
        <v>13</v>
      </c>
      <c r="Q215" s="91">
        <v>0</v>
      </c>
      <c r="R215" s="268"/>
      <c r="S215" s="268"/>
    </row>
    <row r="216" spans="1:19" s="92" customFormat="1" ht="12.75" customHeight="1">
      <c r="A216" s="240" t="s">
        <v>54</v>
      </c>
      <c r="B216" s="378" t="s">
        <v>50</v>
      </c>
      <c r="C216" s="378"/>
      <c r="D216" s="378"/>
      <c r="E216" s="378"/>
      <c r="F216" s="378"/>
      <c r="G216" s="378"/>
      <c r="H216" s="378"/>
      <c r="I216" s="378"/>
      <c r="J216" s="378"/>
      <c r="K216" s="237">
        <f t="shared" si="99"/>
        <v>200</v>
      </c>
      <c r="L216" s="278">
        <f t="shared" si="100"/>
        <v>15</v>
      </c>
      <c r="M216" s="278">
        <f t="shared" si="101"/>
        <v>15</v>
      </c>
      <c r="N216" s="268"/>
      <c r="O216" s="268"/>
      <c r="P216" s="91">
        <v>15</v>
      </c>
      <c r="Q216" s="91">
        <v>15</v>
      </c>
      <c r="R216" s="268"/>
      <c r="S216" s="268"/>
    </row>
    <row r="217" spans="1:19" s="92" customFormat="1" ht="26.25" customHeight="1">
      <c r="A217" s="240" t="s">
        <v>177</v>
      </c>
      <c r="B217" s="421" t="s">
        <v>174</v>
      </c>
      <c r="C217" s="421"/>
      <c r="D217" s="421"/>
      <c r="E217" s="421"/>
      <c r="F217" s="421"/>
      <c r="G217" s="421"/>
      <c r="H217" s="421"/>
      <c r="I217" s="421"/>
      <c r="J217" s="421"/>
      <c r="K217" s="237">
        <f t="shared" si="99"/>
        <v>201</v>
      </c>
      <c r="L217" s="278">
        <f t="shared" si="100"/>
        <v>20</v>
      </c>
      <c r="M217" s="278">
        <f t="shared" si="101"/>
        <v>19</v>
      </c>
      <c r="N217" s="268"/>
      <c r="O217" s="268"/>
      <c r="P217" s="91">
        <v>20</v>
      </c>
      <c r="Q217" s="91">
        <v>19</v>
      </c>
      <c r="R217" s="268"/>
      <c r="S217" s="268"/>
    </row>
    <row r="218" spans="1:19" s="92" customFormat="1" ht="12.75" customHeight="1">
      <c r="A218" s="113" t="s">
        <v>609</v>
      </c>
      <c r="B218" s="378" t="s">
        <v>608</v>
      </c>
      <c r="C218" s="378"/>
      <c r="D218" s="378"/>
      <c r="E218" s="378"/>
      <c r="F218" s="378"/>
      <c r="G218" s="378"/>
      <c r="H218" s="378"/>
      <c r="I218" s="378"/>
      <c r="J218" s="378"/>
      <c r="K218" s="237">
        <f t="shared" si="99"/>
        <v>202</v>
      </c>
      <c r="L218" s="278">
        <f t="shared" si="100"/>
        <v>12</v>
      </c>
      <c r="M218" s="278">
        <f t="shared" si="101"/>
        <v>5</v>
      </c>
      <c r="N218" s="268"/>
      <c r="O218" s="268"/>
      <c r="P218" s="91">
        <v>12</v>
      </c>
      <c r="Q218" s="91">
        <v>5</v>
      </c>
      <c r="R218" s="268"/>
      <c r="S218" s="268"/>
    </row>
    <row r="219" spans="1:19" s="92" customFormat="1" ht="12.75" customHeight="1">
      <c r="A219" s="240" t="s">
        <v>182</v>
      </c>
      <c r="B219" s="378" t="s">
        <v>179</v>
      </c>
      <c r="C219" s="378"/>
      <c r="D219" s="378"/>
      <c r="E219" s="378"/>
      <c r="F219" s="378"/>
      <c r="G219" s="378"/>
      <c r="H219" s="378"/>
      <c r="I219" s="378"/>
      <c r="J219" s="378"/>
      <c r="K219" s="237">
        <f t="shared" si="99"/>
        <v>203</v>
      </c>
      <c r="L219" s="278">
        <f t="shared" si="100"/>
        <v>14</v>
      </c>
      <c r="M219" s="278">
        <f t="shared" si="101"/>
        <v>14</v>
      </c>
      <c r="N219" s="268"/>
      <c r="O219" s="268"/>
      <c r="P219" s="91">
        <v>14</v>
      </c>
      <c r="Q219" s="91">
        <v>14</v>
      </c>
      <c r="R219" s="268"/>
      <c r="S219" s="268"/>
    </row>
    <row r="220" spans="1:19" s="92" customFormat="1" ht="12.75" customHeight="1">
      <c r="A220" s="240" t="s">
        <v>55</v>
      </c>
      <c r="B220" s="378" t="s">
        <v>175</v>
      </c>
      <c r="C220" s="378"/>
      <c r="D220" s="378"/>
      <c r="E220" s="378"/>
      <c r="F220" s="378"/>
      <c r="G220" s="378"/>
      <c r="H220" s="378"/>
      <c r="I220" s="378"/>
      <c r="J220" s="378"/>
      <c r="K220" s="237">
        <f t="shared" si="99"/>
        <v>204</v>
      </c>
      <c r="L220" s="278">
        <f t="shared" si="100"/>
        <v>28</v>
      </c>
      <c r="M220" s="278">
        <f t="shared" si="101"/>
        <v>15</v>
      </c>
      <c r="N220" s="268"/>
      <c r="O220" s="268"/>
      <c r="P220" s="91">
        <v>28</v>
      </c>
      <c r="Q220" s="91">
        <v>15</v>
      </c>
      <c r="R220" s="268"/>
      <c r="S220" s="268"/>
    </row>
    <row r="221" spans="1:19" s="92" customFormat="1" ht="26.25" customHeight="1">
      <c r="A221" s="240" t="s">
        <v>293</v>
      </c>
      <c r="B221" s="421" t="s">
        <v>294</v>
      </c>
      <c r="C221" s="421"/>
      <c r="D221" s="421"/>
      <c r="E221" s="421"/>
      <c r="F221" s="421"/>
      <c r="G221" s="421"/>
      <c r="H221" s="421"/>
      <c r="I221" s="421"/>
      <c r="J221" s="421"/>
      <c r="K221" s="237">
        <f t="shared" si="99"/>
        <v>205</v>
      </c>
      <c r="L221" s="278">
        <f t="shared" si="100"/>
        <v>20</v>
      </c>
      <c r="M221" s="278">
        <f t="shared" si="101"/>
        <v>0</v>
      </c>
      <c r="N221" s="268"/>
      <c r="O221" s="268"/>
      <c r="P221" s="91">
        <v>20</v>
      </c>
      <c r="Q221" s="91">
        <v>0</v>
      </c>
      <c r="R221" s="268"/>
      <c r="S221" s="268"/>
    </row>
    <row r="222" spans="1:19" s="92" customFormat="1" ht="12.75" customHeight="1">
      <c r="A222" s="240" t="s">
        <v>245</v>
      </c>
      <c r="B222" s="378" t="s">
        <v>246</v>
      </c>
      <c r="C222" s="378"/>
      <c r="D222" s="378"/>
      <c r="E222" s="378"/>
      <c r="F222" s="378"/>
      <c r="G222" s="378"/>
      <c r="H222" s="378"/>
      <c r="I222" s="378"/>
      <c r="J222" s="378"/>
      <c r="K222" s="237">
        <f t="shared" si="99"/>
        <v>206</v>
      </c>
      <c r="L222" s="278">
        <f t="shared" si="100"/>
        <v>16</v>
      </c>
      <c r="M222" s="278">
        <f t="shared" si="101"/>
        <v>11</v>
      </c>
      <c r="N222" s="268"/>
      <c r="O222" s="268"/>
      <c r="P222" s="91">
        <v>16</v>
      </c>
      <c r="Q222" s="91">
        <v>11</v>
      </c>
      <c r="R222" s="268"/>
      <c r="S222" s="268"/>
    </row>
    <row r="223" spans="1:19" s="92" customFormat="1" ht="12.75" customHeight="1">
      <c r="A223" s="565" t="s">
        <v>538</v>
      </c>
      <c r="B223" s="565"/>
      <c r="C223" s="565"/>
      <c r="D223" s="565"/>
      <c r="E223" s="565"/>
      <c r="F223" s="565"/>
      <c r="G223" s="565"/>
      <c r="H223" s="565"/>
      <c r="I223" s="565"/>
      <c r="J223" s="565"/>
      <c r="K223" s="250">
        <f t="shared" si="99"/>
        <v>207</v>
      </c>
      <c r="L223" s="322">
        <f>SUM(L224:L236)</f>
        <v>220</v>
      </c>
      <c r="M223" s="322">
        <f t="shared" ref="M223" si="102">SUM(M224:M236)</f>
        <v>88</v>
      </c>
      <c r="N223" s="322">
        <f t="shared" ref="N223" si="103">SUM(N224:N236)</f>
        <v>0</v>
      </c>
      <c r="O223" s="322">
        <f t="shared" ref="O223" si="104">SUM(O224:O236)</f>
        <v>0</v>
      </c>
      <c r="P223" s="322">
        <f t="shared" ref="P223" si="105">SUM(P224:P236)</f>
        <v>204</v>
      </c>
      <c r="Q223" s="322">
        <f t="shared" ref="Q223" si="106">SUM(Q224:Q236)</f>
        <v>81</v>
      </c>
      <c r="R223" s="322">
        <f t="shared" ref="R223" si="107">SUM(R224:R236)</f>
        <v>16</v>
      </c>
      <c r="S223" s="322">
        <f t="shared" ref="S223" si="108">SUM(S224:S236)</f>
        <v>7</v>
      </c>
    </row>
    <row r="224" spans="1:19" s="92" customFormat="1" ht="12.75" customHeight="1">
      <c r="A224" s="240" t="s">
        <v>54</v>
      </c>
      <c r="B224" s="378" t="s">
        <v>50</v>
      </c>
      <c r="C224" s="378"/>
      <c r="D224" s="378"/>
      <c r="E224" s="378"/>
      <c r="F224" s="378"/>
      <c r="G224" s="378"/>
      <c r="H224" s="378"/>
      <c r="I224" s="378"/>
      <c r="J224" s="378"/>
      <c r="K224" s="237">
        <f t="shared" si="99"/>
        <v>208</v>
      </c>
      <c r="L224" s="278">
        <f t="shared" si="100"/>
        <v>27</v>
      </c>
      <c r="M224" s="278">
        <f t="shared" si="101"/>
        <v>27</v>
      </c>
      <c r="N224" s="268"/>
      <c r="O224" s="268"/>
      <c r="P224" s="91">
        <v>27</v>
      </c>
      <c r="Q224" s="91">
        <v>27</v>
      </c>
      <c r="R224" s="91"/>
      <c r="S224" s="91"/>
    </row>
    <row r="225" spans="1:19" s="92" customFormat="1" ht="12.75" customHeight="1">
      <c r="A225" s="240" t="s">
        <v>185</v>
      </c>
      <c r="B225" s="378" t="s">
        <v>51</v>
      </c>
      <c r="C225" s="378"/>
      <c r="D225" s="378"/>
      <c r="E225" s="378"/>
      <c r="F225" s="378"/>
      <c r="G225" s="378"/>
      <c r="H225" s="378"/>
      <c r="I225" s="378"/>
      <c r="J225" s="378"/>
      <c r="K225" s="237">
        <f t="shared" si="99"/>
        <v>209</v>
      </c>
      <c r="L225" s="278">
        <f t="shared" si="100"/>
        <v>26</v>
      </c>
      <c r="M225" s="278">
        <f t="shared" si="101"/>
        <v>21</v>
      </c>
      <c r="N225" s="268"/>
      <c r="O225" s="268"/>
      <c r="P225" s="91">
        <v>26</v>
      </c>
      <c r="Q225" s="91">
        <v>21</v>
      </c>
      <c r="R225" s="91"/>
      <c r="S225" s="91"/>
    </row>
    <row r="226" spans="1:19" s="92" customFormat="1" ht="12.75" customHeight="1">
      <c r="A226" s="240" t="s">
        <v>55</v>
      </c>
      <c r="B226" s="378" t="s">
        <v>175</v>
      </c>
      <c r="C226" s="378"/>
      <c r="D226" s="378"/>
      <c r="E226" s="378"/>
      <c r="F226" s="378"/>
      <c r="G226" s="378"/>
      <c r="H226" s="378"/>
      <c r="I226" s="378"/>
      <c r="J226" s="378"/>
      <c r="K226" s="237">
        <f t="shared" si="99"/>
        <v>210</v>
      </c>
      <c r="L226" s="278">
        <f t="shared" si="100"/>
        <v>5</v>
      </c>
      <c r="M226" s="278">
        <f t="shared" si="101"/>
        <v>1</v>
      </c>
      <c r="N226" s="268"/>
      <c r="O226" s="268"/>
      <c r="P226" s="91">
        <v>5</v>
      </c>
      <c r="Q226" s="91">
        <v>1</v>
      </c>
      <c r="R226" s="91"/>
      <c r="S226" s="91"/>
    </row>
    <row r="227" spans="1:19" s="92" customFormat="1" ht="12.75" customHeight="1">
      <c r="A227" s="240" t="s">
        <v>163</v>
      </c>
      <c r="B227" s="378" t="s">
        <v>53</v>
      </c>
      <c r="C227" s="378"/>
      <c r="D227" s="378"/>
      <c r="E227" s="378"/>
      <c r="F227" s="378"/>
      <c r="G227" s="378"/>
      <c r="H227" s="378"/>
      <c r="I227" s="378"/>
      <c r="J227" s="378"/>
      <c r="K227" s="237">
        <f t="shared" si="99"/>
        <v>211</v>
      </c>
      <c r="L227" s="278">
        <f t="shared" si="100"/>
        <v>22</v>
      </c>
      <c r="M227" s="278">
        <f t="shared" si="101"/>
        <v>0</v>
      </c>
      <c r="N227" s="268"/>
      <c r="O227" s="268"/>
      <c r="P227" s="91">
        <v>22</v>
      </c>
      <c r="Q227" s="91">
        <v>0</v>
      </c>
      <c r="R227" s="91"/>
      <c r="S227" s="91"/>
    </row>
    <row r="228" spans="1:19" s="92" customFormat="1" ht="12.75" customHeight="1">
      <c r="A228" s="240" t="s">
        <v>57</v>
      </c>
      <c r="B228" s="378" t="s">
        <v>52</v>
      </c>
      <c r="C228" s="378"/>
      <c r="D228" s="378"/>
      <c r="E228" s="378"/>
      <c r="F228" s="378"/>
      <c r="G228" s="378"/>
      <c r="H228" s="378"/>
      <c r="I228" s="378"/>
      <c r="J228" s="378"/>
      <c r="K228" s="237">
        <f t="shared" si="99"/>
        <v>212</v>
      </c>
      <c r="L228" s="278">
        <f t="shared" si="100"/>
        <v>7</v>
      </c>
      <c r="M228" s="278">
        <f t="shared" si="101"/>
        <v>0</v>
      </c>
      <c r="N228" s="268"/>
      <c r="O228" s="268"/>
      <c r="P228" s="91">
        <v>7</v>
      </c>
      <c r="Q228" s="91">
        <v>0</v>
      </c>
      <c r="R228" s="91"/>
      <c r="S228" s="91"/>
    </row>
    <row r="229" spans="1:19" s="92" customFormat="1" ht="12.75" customHeight="1">
      <c r="A229" s="240" t="s">
        <v>192</v>
      </c>
      <c r="B229" s="421" t="s">
        <v>193</v>
      </c>
      <c r="C229" s="421"/>
      <c r="D229" s="421"/>
      <c r="E229" s="421"/>
      <c r="F229" s="421"/>
      <c r="G229" s="421"/>
      <c r="H229" s="421"/>
      <c r="I229" s="421"/>
      <c r="J229" s="421"/>
      <c r="K229" s="237">
        <f t="shared" si="99"/>
        <v>213</v>
      </c>
      <c r="L229" s="278">
        <f t="shared" si="100"/>
        <v>33</v>
      </c>
      <c r="M229" s="278">
        <f t="shared" si="101"/>
        <v>2</v>
      </c>
      <c r="N229" s="268"/>
      <c r="O229" s="268"/>
      <c r="P229" s="91">
        <v>33</v>
      </c>
      <c r="Q229" s="91">
        <v>2</v>
      </c>
      <c r="R229" s="91"/>
      <c r="S229" s="91"/>
    </row>
    <row r="230" spans="1:19" s="92" customFormat="1" ht="12.75" customHeight="1">
      <c r="A230" s="240" t="s">
        <v>176</v>
      </c>
      <c r="B230" s="421" t="s">
        <v>173</v>
      </c>
      <c r="C230" s="421"/>
      <c r="D230" s="421"/>
      <c r="E230" s="421"/>
      <c r="F230" s="421"/>
      <c r="G230" s="421"/>
      <c r="H230" s="421"/>
      <c r="I230" s="421"/>
      <c r="J230" s="421"/>
      <c r="K230" s="237">
        <f t="shared" si="99"/>
        <v>214</v>
      </c>
      <c r="L230" s="278">
        <f t="shared" si="100"/>
        <v>13</v>
      </c>
      <c r="M230" s="278">
        <f t="shared" si="101"/>
        <v>0</v>
      </c>
      <c r="N230" s="268"/>
      <c r="O230" s="268"/>
      <c r="P230" s="91">
        <v>13</v>
      </c>
      <c r="Q230" s="91">
        <v>0</v>
      </c>
      <c r="R230" s="91"/>
      <c r="S230" s="91"/>
    </row>
    <row r="231" spans="1:19" s="92" customFormat="1" ht="12.75" customHeight="1">
      <c r="A231" s="240" t="s">
        <v>225</v>
      </c>
      <c r="B231" s="378" t="s">
        <v>226</v>
      </c>
      <c r="C231" s="378"/>
      <c r="D231" s="378"/>
      <c r="E231" s="378"/>
      <c r="F231" s="378"/>
      <c r="G231" s="378"/>
      <c r="H231" s="378"/>
      <c r="I231" s="378"/>
      <c r="J231" s="378"/>
      <c r="K231" s="237">
        <f t="shared" si="99"/>
        <v>215</v>
      </c>
      <c r="L231" s="278">
        <f t="shared" si="100"/>
        <v>15</v>
      </c>
      <c r="M231" s="278">
        <f t="shared" si="101"/>
        <v>8</v>
      </c>
      <c r="N231" s="268"/>
      <c r="O231" s="268"/>
      <c r="P231" s="91">
        <v>15</v>
      </c>
      <c r="Q231" s="91">
        <v>8</v>
      </c>
      <c r="R231" s="91"/>
      <c r="S231" s="91"/>
    </row>
    <row r="232" spans="1:19" s="92" customFormat="1" ht="25.5" customHeight="1">
      <c r="A232" s="240" t="s">
        <v>170</v>
      </c>
      <c r="B232" s="378" t="s">
        <v>292</v>
      </c>
      <c r="C232" s="378"/>
      <c r="D232" s="378"/>
      <c r="E232" s="378"/>
      <c r="F232" s="378"/>
      <c r="G232" s="378"/>
      <c r="H232" s="378"/>
      <c r="I232" s="378"/>
      <c r="J232" s="378"/>
      <c r="K232" s="237">
        <f t="shared" si="99"/>
        <v>216</v>
      </c>
      <c r="L232" s="278">
        <f t="shared" si="100"/>
        <v>16</v>
      </c>
      <c r="M232" s="278">
        <f t="shared" si="101"/>
        <v>15</v>
      </c>
      <c r="N232" s="268"/>
      <c r="O232" s="268"/>
      <c r="P232" s="91">
        <v>16</v>
      </c>
      <c r="Q232" s="91">
        <v>15</v>
      </c>
      <c r="R232" s="91"/>
      <c r="S232" s="91"/>
    </row>
    <row r="233" spans="1:19" s="92" customFormat="1" ht="25.5" customHeight="1">
      <c r="A233" s="240" t="s">
        <v>293</v>
      </c>
      <c r="B233" s="421" t="s">
        <v>294</v>
      </c>
      <c r="C233" s="421"/>
      <c r="D233" s="421"/>
      <c r="E233" s="421"/>
      <c r="F233" s="421"/>
      <c r="G233" s="421"/>
      <c r="H233" s="421"/>
      <c r="I233" s="421"/>
      <c r="J233" s="421"/>
      <c r="K233" s="237">
        <f t="shared" si="99"/>
        <v>217</v>
      </c>
      <c r="L233" s="278">
        <f t="shared" si="100"/>
        <v>13</v>
      </c>
      <c r="M233" s="278">
        <f t="shared" si="101"/>
        <v>0</v>
      </c>
      <c r="N233" s="268"/>
      <c r="O233" s="268"/>
      <c r="P233" s="91">
        <v>13</v>
      </c>
      <c r="Q233" s="91">
        <v>0</v>
      </c>
      <c r="R233" s="91"/>
      <c r="S233" s="91"/>
    </row>
    <row r="234" spans="1:19" s="92" customFormat="1" ht="25.5" customHeight="1">
      <c r="A234" s="240" t="s">
        <v>295</v>
      </c>
      <c r="B234" s="421" t="s">
        <v>296</v>
      </c>
      <c r="C234" s="421"/>
      <c r="D234" s="421"/>
      <c r="E234" s="421"/>
      <c r="F234" s="421"/>
      <c r="G234" s="421"/>
      <c r="H234" s="421"/>
      <c r="I234" s="421"/>
      <c r="J234" s="421"/>
      <c r="K234" s="237">
        <f t="shared" si="99"/>
        <v>218</v>
      </c>
      <c r="L234" s="278">
        <f t="shared" si="100"/>
        <v>11</v>
      </c>
      <c r="M234" s="278">
        <f t="shared" si="101"/>
        <v>5</v>
      </c>
      <c r="N234" s="268"/>
      <c r="O234" s="268"/>
      <c r="P234" s="91">
        <v>11</v>
      </c>
      <c r="Q234" s="91">
        <v>5</v>
      </c>
      <c r="R234" s="91"/>
      <c r="S234" s="91"/>
    </row>
    <row r="235" spans="1:19" s="92" customFormat="1" ht="12.75" customHeight="1">
      <c r="A235" s="90" t="s">
        <v>223</v>
      </c>
      <c r="B235" s="378" t="s">
        <v>224</v>
      </c>
      <c r="C235" s="378"/>
      <c r="D235" s="378"/>
      <c r="E235" s="378"/>
      <c r="F235" s="378"/>
      <c r="G235" s="378"/>
      <c r="H235" s="378"/>
      <c r="I235" s="378"/>
      <c r="J235" s="378"/>
      <c r="K235" s="237">
        <f t="shared" si="99"/>
        <v>219</v>
      </c>
      <c r="L235" s="278">
        <f t="shared" si="100"/>
        <v>16</v>
      </c>
      <c r="M235" s="278">
        <f t="shared" si="101"/>
        <v>2</v>
      </c>
      <c r="N235" s="268"/>
      <c r="O235" s="268"/>
      <c r="P235" s="91">
        <v>16</v>
      </c>
      <c r="Q235" s="91">
        <v>2</v>
      </c>
      <c r="R235" s="91"/>
      <c r="S235" s="91"/>
    </row>
    <row r="236" spans="1:19" s="92" customFormat="1" ht="12.75" customHeight="1">
      <c r="A236" s="90"/>
      <c r="B236" s="378" t="s">
        <v>670</v>
      </c>
      <c r="C236" s="378"/>
      <c r="D236" s="378"/>
      <c r="E236" s="378"/>
      <c r="F236" s="378"/>
      <c r="G236" s="378"/>
      <c r="H236" s="378"/>
      <c r="I236" s="378"/>
      <c r="J236" s="378"/>
      <c r="K236" s="237">
        <f t="shared" si="99"/>
        <v>220</v>
      </c>
      <c r="L236" s="278">
        <f t="shared" si="100"/>
        <v>16</v>
      </c>
      <c r="M236" s="278">
        <f t="shared" si="101"/>
        <v>7</v>
      </c>
      <c r="N236" s="268"/>
      <c r="O236" s="268"/>
      <c r="P236" s="91"/>
      <c r="Q236" s="91"/>
      <c r="R236" s="91">
        <v>16</v>
      </c>
      <c r="S236" s="91">
        <v>7</v>
      </c>
    </row>
    <row r="237" spans="1:19" s="92" customFormat="1" ht="12.75" customHeight="1">
      <c r="A237" s="565" t="s">
        <v>539</v>
      </c>
      <c r="B237" s="565"/>
      <c r="C237" s="565"/>
      <c r="D237" s="565"/>
      <c r="E237" s="565"/>
      <c r="F237" s="565"/>
      <c r="G237" s="565"/>
      <c r="H237" s="565"/>
      <c r="I237" s="565"/>
      <c r="J237" s="565"/>
      <c r="K237" s="250">
        <f t="shared" si="99"/>
        <v>221</v>
      </c>
      <c r="L237" s="322">
        <f>SUM(L238:L249)</f>
        <v>200</v>
      </c>
      <c r="M237" s="322">
        <f t="shared" ref="M237" si="109">SUM(M238:M249)</f>
        <v>94</v>
      </c>
      <c r="N237" s="322">
        <f t="shared" ref="N237" si="110">SUM(N238:N249)</f>
        <v>0</v>
      </c>
      <c r="O237" s="322">
        <f t="shared" ref="O237" si="111">SUM(O238:O249)</f>
        <v>0</v>
      </c>
      <c r="P237" s="322">
        <f t="shared" ref="P237" si="112">SUM(P238:P249)</f>
        <v>162</v>
      </c>
      <c r="Q237" s="322">
        <f t="shared" ref="Q237" si="113">SUM(Q238:Q249)</f>
        <v>61</v>
      </c>
      <c r="R237" s="322">
        <f t="shared" ref="R237" si="114">SUM(R238:R249)</f>
        <v>38</v>
      </c>
      <c r="S237" s="322">
        <f t="shared" ref="S237" si="115">SUM(S238:S249)</f>
        <v>33</v>
      </c>
    </row>
    <row r="238" spans="1:19" s="92" customFormat="1" ht="12.75" customHeight="1">
      <c r="A238" s="240" t="s">
        <v>188</v>
      </c>
      <c r="B238" s="378" t="s">
        <v>189</v>
      </c>
      <c r="C238" s="378"/>
      <c r="D238" s="378"/>
      <c r="E238" s="378"/>
      <c r="F238" s="378"/>
      <c r="G238" s="378"/>
      <c r="H238" s="378"/>
      <c r="I238" s="378"/>
      <c r="J238" s="378"/>
      <c r="K238" s="237">
        <f t="shared" si="99"/>
        <v>222</v>
      </c>
      <c r="L238" s="278">
        <f t="shared" si="100"/>
        <v>24</v>
      </c>
      <c r="M238" s="278">
        <f t="shared" si="101"/>
        <v>0</v>
      </c>
      <c r="N238" s="268"/>
      <c r="O238" s="268"/>
      <c r="P238" s="91">
        <v>24</v>
      </c>
      <c r="Q238" s="91">
        <v>0</v>
      </c>
      <c r="R238" s="91"/>
      <c r="S238" s="91"/>
    </row>
    <row r="239" spans="1:19" s="92" customFormat="1" ht="12.75" customHeight="1">
      <c r="A239" s="90" t="s">
        <v>211</v>
      </c>
      <c r="B239" s="421" t="s">
        <v>262</v>
      </c>
      <c r="C239" s="421"/>
      <c r="D239" s="421"/>
      <c r="E239" s="421"/>
      <c r="F239" s="421"/>
      <c r="G239" s="421"/>
      <c r="H239" s="421"/>
      <c r="I239" s="421"/>
      <c r="J239" s="421"/>
      <c r="K239" s="237">
        <f t="shared" si="99"/>
        <v>223</v>
      </c>
      <c r="L239" s="278">
        <f t="shared" si="100"/>
        <v>22</v>
      </c>
      <c r="M239" s="278">
        <f t="shared" si="101"/>
        <v>0</v>
      </c>
      <c r="N239" s="268"/>
      <c r="O239" s="268"/>
      <c r="P239" s="91">
        <v>22</v>
      </c>
      <c r="Q239" s="91">
        <v>0</v>
      </c>
      <c r="R239" s="91"/>
      <c r="S239" s="91"/>
    </row>
    <row r="240" spans="1:19" s="92" customFormat="1" ht="12.75" customHeight="1">
      <c r="A240" s="240" t="s">
        <v>388</v>
      </c>
      <c r="B240" s="421" t="s">
        <v>389</v>
      </c>
      <c r="C240" s="421"/>
      <c r="D240" s="421"/>
      <c r="E240" s="421"/>
      <c r="F240" s="421"/>
      <c r="G240" s="421"/>
      <c r="H240" s="421"/>
      <c r="I240" s="421"/>
      <c r="J240" s="421"/>
      <c r="K240" s="237">
        <f t="shared" si="99"/>
        <v>224</v>
      </c>
      <c r="L240" s="278">
        <f t="shared" si="100"/>
        <v>10</v>
      </c>
      <c r="M240" s="278">
        <f t="shared" si="101"/>
        <v>8</v>
      </c>
      <c r="N240" s="268"/>
      <c r="O240" s="268"/>
      <c r="P240" s="91">
        <v>10</v>
      </c>
      <c r="Q240" s="91">
        <v>8</v>
      </c>
      <c r="R240" s="91"/>
      <c r="S240" s="91"/>
    </row>
    <row r="241" spans="1:19" s="92" customFormat="1" ht="12.75" customHeight="1">
      <c r="A241" s="240" t="s">
        <v>163</v>
      </c>
      <c r="B241" s="378" t="s">
        <v>53</v>
      </c>
      <c r="C241" s="378"/>
      <c r="D241" s="378"/>
      <c r="E241" s="378"/>
      <c r="F241" s="378"/>
      <c r="G241" s="378"/>
      <c r="H241" s="378"/>
      <c r="I241" s="378"/>
      <c r="J241" s="378"/>
      <c r="K241" s="237">
        <f t="shared" si="99"/>
        <v>225</v>
      </c>
      <c r="L241" s="278">
        <f t="shared" si="100"/>
        <v>16</v>
      </c>
      <c r="M241" s="278">
        <f t="shared" si="101"/>
        <v>0</v>
      </c>
      <c r="N241" s="268"/>
      <c r="O241" s="268"/>
      <c r="P241" s="91">
        <v>11</v>
      </c>
      <c r="Q241" s="91">
        <v>0</v>
      </c>
      <c r="R241" s="91">
        <v>5</v>
      </c>
      <c r="S241" s="91">
        <v>0</v>
      </c>
    </row>
    <row r="242" spans="1:19" s="92" customFormat="1" ht="30" customHeight="1">
      <c r="A242" s="240" t="s">
        <v>160</v>
      </c>
      <c r="B242" s="421" t="s">
        <v>248</v>
      </c>
      <c r="C242" s="421"/>
      <c r="D242" s="421"/>
      <c r="E242" s="421"/>
      <c r="F242" s="421"/>
      <c r="G242" s="421"/>
      <c r="H242" s="421"/>
      <c r="I242" s="421"/>
      <c r="J242" s="421"/>
      <c r="K242" s="237">
        <f t="shared" si="99"/>
        <v>226</v>
      </c>
      <c r="L242" s="278">
        <f t="shared" si="100"/>
        <v>15</v>
      </c>
      <c r="M242" s="278">
        <f t="shared" si="101"/>
        <v>15</v>
      </c>
      <c r="N242" s="268"/>
      <c r="O242" s="268"/>
      <c r="P242" s="91">
        <v>15</v>
      </c>
      <c r="Q242" s="91">
        <v>15</v>
      </c>
      <c r="R242" s="91"/>
      <c r="S242" s="91"/>
    </row>
    <row r="243" spans="1:19" s="92" customFormat="1" ht="12.75" customHeight="1">
      <c r="A243" s="240" t="s">
        <v>167</v>
      </c>
      <c r="B243" s="421" t="s">
        <v>218</v>
      </c>
      <c r="C243" s="421"/>
      <c r="D243" s="421"/>
      <c r="E243" s="421"/>
      <c r="F243" s="421"/>
      <c r="G243" s="421"/>
      <c r="H243" s="421"/>
      <c r="I243" s="421"/>
      <c r="J243" s="421"/>
      <c r="K243" s="237">
        <f t="shared" si="99"/>
        <v>227</v>
      </c>
      <c r="L243" s="278">
        <f t="shared" si="100"/>
        <v>12</v>
      </c>
      <c r="M243" s="278">
        <f t="shared" si="101"/>
        <v>7</v>
      </c>
      <c r="N243" s="268"/>
      <c r="O243" s="268"/>
      <c r="P243" s="91">
        <v>12</v>
      </c>
      <c r="Q243" s="91">
        <v>7</v>
      </c>
      <c r="R243" s="91"/>
      <c r="S243" s="91"/>
    </row>
    <row r="244" spans="1:19" s="92" customFormat="1" ht="12.75" customHeight="1">
      <c r="A244" s="240" t="s">
        <v>55</v>
      </c>
      <c r="B244" s="378" t="s">
        <v>175</v>
      </c>
      <c r="C244" s="378"/>
      <c r="D244" s="378"/>
      <c r="E244" s="378"/>
      <c r="F244" s="378"/>
      <c r="G244" s="378"/>
      <c r="H244" s="378"/>
      <c r="I244" s="378"/>
      <c r="J244" s="378"/>
      <c r="K244" s="237">
        <f t="shared" si="99"/>
        <v>228</v>
      </c>
      <c r="L244" s="278">
        <f t="shared" si="100"/>
        <v>12</v>
      </c>
      <c r="M244" s="278">
        <f t="shared" si="101"/>
        <v>3</v>
      </c>
      <c r="N244" s="268"/>
      <c r="O244" s="268"/>
      <c r="P244" s="91">
        <v>12</v>
      </c>
      <c r="Q244" s="91">
        <v>3</v>
      </c>
      <c r="R244" s="91"/>
      <c r="S244" s="91"/>
    </row>
    <row r="245" spans="1:19" s="92" customFormat="1" ht="12.75" customHeight="1">
      <c r="A245" s="240" t="s">
        <v>57</v>
      </c>
      <c r="B245" s="378" t="s">
        <v>52</v>
      </c>
      <c r="C245" s="378"/>
      <c r="D245" s="378"/>
      <c r="E245" s="378"/>
      <c r="F245" s="378"/>
      <c r="G245" s="378"/>
      <c r="H245" s="378"/>
      <c r="I245" s="378"/>
      <c r="J245" s="378"/>
      <c r="K245" s="237">
        <f t="shared" si="99"/>
        <v>229</v>
      </c>
      <c r="L245" s="278">
        <f t="shared" si="100"/>
        <v>13</v>
      </c>
      <c r="M245" s="278">
        <f t="shared" si="101"/>
        <v>0</v>
      </c>
      <c r="N245" s="268"/>
      <c r="O245" s="268"/>
      <c r="P245" s="91">
        <v>13</v>
      </c>
      <c r="Q245" s="91">
        <v>0</v>
      </c>
      <c r="R245" s="91"/>
      <c r="S245" s="91"/>
    </row>
    <row r="246" spans="1:19" s="92" customFormat="1" ht="12.75" customHeight="1">
      <c r="A246" s="240" t="s">
        <v>182</v>
      </c>
      <c r="B246" s="378" t="s">
        <v>179</v>
      </c>
      <c r="C246" s="378"/>
      <c r="D246" s="378"/>
      <c r="E246" s="378"/>
      <c r="F246" s="378"/>
      <c r="G246" s="378"/>
      <c r="H246" s="378"/>
      <c r="I246" s="378"/>
      <c r="J246" s="378"/>
      <c r="K246" s="237">
        <f t="shared" si="99"/>
        <v>230</v>
      </c>
      <c r="L246" s="278">
        <f t="shared" si="100"/>
        <v>11</v>
      </c>
      <c r="M246" s="278">
        <f t="shared" si="101"/>
        <v>10</v>
      </c>
      <c r="N246" s="268"/>
      <c r="O246" s="268"/>
      <c r="P246" s="91">
        <v>11</v>
      </c>
      <c r="Q246" s="91">
        <v>10</v>
      </c>
      <c r="R246" s="91"/>
      <c r="S246" s="91"/>
    </row>
    <row r="247" spans="1:19" s="92" customFormat="1" ht="12.75" customHeight="1">
      <c r="A247" s="240" t="s">
        <v>185</v>
      </c>
      <c r="B247" s="378" t="s">
        <v>51</v>
      </c>
      <c r="C247" s="378"/>
      <c r="D247" s="378"/>
      <c r="E247" s="378"/>
      <c r="F247" s="378"/>
      <c r="G247" s="378"/>
      <c r="H247" s="378"/>
      <c r="I247" s="378"/>
      <c r="J247" s="378"/>
      <c r="K247" s="237">
        <f t="shared" si="99"/>
        <v>231</v>
      </c>
      <c r="L247" s="278">
        <f t="shared" si="100"/>
        <v>15</v>
      </c>
      <c r="M247" s="278">
        <f t="shared" si="101"/>
        <v>5</v>
      </c>
      <c r="N247" s="268"/>
      <c r="O247" s="268"/>
      <c r="P247" s="91">
        <v>15</v>
      </c>
      <c r="Q247" s="91">
        <v>5</v>
      </c>
      <c r="R247" s="91"/>
      <c r="S247" s="91"/>
    </row>
    <row r="248" spans="1:19" s="92" customFormat="1" ht="12.75" customHeight="1">
      <c r="A248" s="240" t="s">
        <v>54</v>
      </c>
      <c r="B248" s="378" t="s">
        <v>50</v>
      </c>
      <c r="C248" s="378"/>
      <c r="D248" s="378"/>
      <c r="E248" s="378"/>
      <c r="F248" s="378"/>
      <c r="G248" s="378"/>
      <c r="H248" s="378"/>
      <c r="I248" s="378"/>
      <c r="J248" s="378"/>
      <c r="K248" s="237">
        <f t="shared" si="99"/>
        <v>232</v>
      </c>
      <c r="L248" s="278">
        <f t="shared" si="100"/>
        <v>46</v>
      </c>
      <c r="M248" s="278">
        <f t="shared" si="101"/>
        <v>46</v>
      </c>
      <c r="N248" s="268"/>
      <c r="O248" s="268"/>
      <c r="P248" s="91">
        <v>13</v>
      </c>
      <c r="Q248" s="91">
        <v>13</v>
      </c>
      <c r="R248" s="91">
        <v>33</v>
      </c>
      <c r="S248" s="91">
        <v>33</v>
      </c>
    </row>
    <row r="249" spans="1:19" s="92" customFormat="1" ht="12.75" customHeight="1">
      <c r="A249" s="240" t="s">
        <v>282</v>
      </c>
      <c r="B249" s="378" t="s">
        <v>283</v>
      </c>
      <c r="C249" s="378"/>
      <c r="D249" s="378"/>
      <c r="E249" s="378"/>
      <c r="F249" s="378"/>
      <c r="G249" s="378"/>
      <c r="H249" s="378"/>
      <c r="I249" s="378"/>
      <c r="J249" s="378"/>
      <c r="K249" s="237">
        <f t="shared" si="99"/>
        <v>233</v>
      </c>
      <c r="L249" s="278">
        <f t="shared" si="100"/>
        <v>4</v>
      </c>
      <c r="M249" s="278">
        <f t="shared" si="101"/>
        <v>0</v>
      </c>
      <c r="N249" s="268"/>
      <c r="O249" s="268"/>
      <c r="P249" s="91">
        <v>4</v>
      </c>
      <c r="Q249" s="91">
        <v>0</v>
      </c>
      <c r="R249" s="91"/>
      <c r="S249" s="91"/>
    </row>
    <row r="250" spans="1:19" s="92" customFormat="1" ht="30" customHeight="1">
      <c r="A250" s="565" t="s">
        <v>540</v>
      </c>
      <c r="B250" s="565"/>
      <c r="C250" s="565"/>
      <c r="D250" s="565"/>
      <c r="E250" s="565"/>
      <c r="F250" s="565"/>
      <c r="G250" s="565"/>
      <c r="H250" s="565"/>
      <c r="I250" s="565"/>
      <c r="J250" s="565"/>
      <c r="K250" s="250">
        <f t="shared" si="99"/>
        <v>234</v>
      </c>
      <c r="L250" s="322">
        <f>SUM(L251:L260)</f>
        <v>162</v>
      </c>
      <c r="M250" s="322">
        <f t="shared" ref="M250" si="116">SUM(M251:M260)</f>
        <v>79</v>
      </c>
      <c r="N250" s="322">
        <f t="shared" ref="N250" si="117">SUM(N251:N260)</f>
        <v>0</v>
      </c>
      <c r="O250" s="322">
        <f t="shared" ref="O250" si="118">SUM(O251:O260)</f>
        <v>0</v>
      </c>
      <c r="P250" s="322">
        <f t="shared" ref="P250" si="119">SUM(P251:P260)</f>
        <v>162</v>
      </c>
      <c r="Q250" s="322">
        <f t="shared" ref="Q250" si="120">SUM(Q251:Q260)</f>
        <v>79</v>
      </c>
      <c r="R250" s="322">
        <f t="shared" ref="R250" si="121">SUM(R251:R260)</f>
        <v>0</v>
      </c>
      <c r="S250" s="322">
        <f t="shared" ref="S250" si="122">SUM(S251:S260)</f>
        <v>0</v>
      </c>
    </row>
    <row r="251" spans="1:19" s="92" customFormat="1" ht="16.5" customHeight="1">
      <c r="A251" s="178" t="s">
        <v>627</v>
      </c>
      <c r="B251" s="677" t="s">
        <v>480</v>
      </c>
      <c r="C251" s="677"/>
      <c r="D251" s="677"/>
      <c r="E251" s="677"/>
      <c r="F251" s="677"/>
      <c r="G251" s="677"/>
      <c r="H251" s="677"/>
      <c r="I251" s="677"/>
      <c r="J251" s="677"/>
      <c r="K251" s="237">
        <f t="shared" si="99"/>
        <v>235</v>
      </c>
      <c r="L251" s="278">
        <f t="shared" si="100"/>
        <v>23</v>
      </c>
      <c r="M251" s="278">
        <f t="shared" si="101"/>
        <v>13</v>
      </c>
      <c r="N251" s="268"/>
      <c r="O251" s="268"/>
      <c r="P251" s="91">
        <v>23</v>
      </c>
      <c r="Q251" s="91">
        <v>13</v>
      </c>
      <c r="R251" s="91"/>
      <c r="S251" s="91"/>
    </row>
    <row r="252" spans="1:19" s="92" customFormat="1" ht="12.75" customHeight="1">
      <c r="A252" s="240" t="s">
        <v>163</v>
      </c>
      <c r="B252" s="378" t="s">
        <v>53</v>
      </c>
      <c r="C252" s="378"/>
      <c r="D252" s="378"/>
      <c r="E252" s="378"/>
      <c r="F252" s="378"/>
      <c r="G252" s="378"/>
      <c r="H252" s="378"/>
      <c r="I252" s="378"/>
      <c r="J252" s="378"/>
      <c r="K252" s="237">
        <f t="shared" si="99"/>
        <v>236</v>
      </c>
      <c r="L252" s="278">
        <f t="shared" si="100"/>
        <v>23</v>
      </c>
      <c r="M252" s="278">
        <f t="shared" si="101"/>
        <v>5</v>
      </c>
      <c r="N252" s="268"/>
      <c r="O252" s="268"/>
      <c r="P252" s="91">
        <v>23</v>
      </c>
      <c r="Q252" s="91">
        <v>5</v>
      </c>
      <c r="R252" s="91"/>
      <c r="S252" s="91"/>
    </row>
    <row r="253" spans="1:19" s="92" customFormat="1" ht="12.75" customHeight="1">
      <c r="A253" s="113" t="s">
        <v>609</v>
      </c>
      <c r="B253" s="378" t="s">
        <v>608</v>
      </c>
      <c r="C253" s="378"/>
      <c r="D253" s="378"/>
      <c r="E253" s="378"/>
      <c r="F253" s="378"/>
      <c r="G253" s="378"/>
      <c r="H253" s="378"/>
      <c r="I253" s="378"/>
      <c r="J253" s="378"/>
      <c r="K253" s="237">
        <f t="shared" si="99"/>
        <v>237</v>
      </c>
      <c r="L253" s="278">
        <f t="shared" si="100"/>
        <v>22</v>
      </c>
      <c r="M253" s="278">
        <f t="shared" si="101"/>
        <v>21</v>
      </c>
      <c r="N253" s="268"/>
      <c r="O253" s="268"/>
      <c r="P253" s="91">
        <v>22</v>
      </c>
      <c r="Q253" s="91">
        <v>21</v>
      </c>
      <c r="R253" s="91"/>
      <c r="S253" s="91"/>
    </row>
    <row r="254" spans="1:19" s="92" customFormat="1" ht="17.25" customHeight="1">
      <c r="A254" s="178" t="s">
        <v>612</v>
      </c>
      <c r="B254" s="677" t="s">
        <v>436</v>
      </c>
      <c r="C254" s="677"/>
      <c r="D254" s="677"/>
      <c r="E254" s="677"/>
      <c r="F254" s="677"/>
      <c r="G254" s="677"/>
      <c r="H254" s="677"/>
      <c r="I254" s="677"/>
      <c r="J254" s="677"/>
      <c r="K254" s="237">
        <f t="shared" si="99"/>
        <v>238</v>
      </c>
      <c r="L254" s="278">
        <f t="shared" si="100"/>
        <v>22</v>
      </c>
      <c r="M254" s="278">
        <f t="shared" si="101"/>
        <v>20</v>
      </c>
      <c r="N254" s="268"/>
      <c r="O254" s="268"/>
      <c r="P254" s="91">
        <v>22</v>
      </c>
      <c r="Q254" s="91">
        <v>20</v>
      </c>
      <c r="R254" s="91"/>
      <c r="S254" s="91"/>
    </row>
    <row r="255" spans="1:19" s="92" customFormat="1" ht="17.25" customHeight="1">
      <c r="A255" s="178" t="s">
        <v>610</v>
      </c>
      <c r="B255" s="677" t="s">
        <v>481</v>
      </c>
      <c r="C255" s="677"/>
      <c r="D255" s="677"/>
      <c r="E255" s="677"/>
      <c r="F255" s="677"/>
      <c r="G255" s="677"/>
      <c r="H255" s="677"/>
      <c r="I255" s="677"/>
      <c r="J255" s="677"/>
      <c r="K255" s="237">
        <f t="shared" si="99"/>
        <v>239</v>
      </c>
      <c r="L255" s="278">
        <f t="shared" si="100"/>
        <v>16</v>
      </c>
      <c r="M255" s="278">
        <f t="shared" si="101"/>
        <v>2</v>
      </c>
      <c r="N255" s="268"/>
      <c r="O255" s="268"/>
      <c r="P255" s="91">
        <v>16</v>
      </c>
      <c r="Q255" s="91">
        <v>2</v>
      </c>
      <c r="R255" s="91"/>
      <c r="S255" s="91"/>
    </row>
    <row r="256" spans="1:19" s="92" customFormat="1" ht="12.75" customHeight="1">
      <c r="A256" s="240" t="s">
        <v>57</v>
      </c>
      <c r="B256" s="378" t="s">
        <v>52</v>
      </c>
      <c r="C256" s="378"/>
      <c r="D256" s="378"/>
      <c r="E256" s="378"/>
      <c r="F256" s="378"/>
      <c r="G256" s="378"/>
      <c r="H256" s="378"/>
      <c r="I256" s="378"/>
      <c r="J256" s="378"/>
      <c r="K256" s="237">
        <f t="shared" si="99"/>
        <v>240</v>
      </c>
      <c r="L256" s="278">
        <f t="shared" si="100"/>
        <v>21</v>
      </c>
      <c r="M256" s="278">
        <f t="shared" si="101"/>
        <v>5</v>
      </c>
      <c r="N256" s="268"/>
      <c r="O256" s="268"/>
      <c r="P256" s="91">
        <v>21</v>
      </c>
      <c r="Q256" s="91">
        <v>5</v>
      </c>
      <c r="R256" s="91"/>
      <c r="S256" s="91"/>
    </row>
    <row r="257" spans="1:19" s="92" customFormat="1" ht="12.75" customHeight="1">
      <c r="A257" s="178" t="s">
        <v>628</v>
      </c>
      <c r="B257" s="677" t="s">
        <v>482</v>
      </c>
      <c r="C257" s="677"/>
      <c r="D257" s="677"/>
      <c r="E257" s="677"/>
      <c r="F257" s="677"/>
      <c r="G257" s="677"/>
      <c r="H257" s="677"/>
      <c r="I257" s="677"/>
      <c r="J257" s="677"/>
      <c r="K257" s="237">
        <f t="shared" si="99"/>
        <v>241</v>
      </c>
      <c r="L257" s="278">
        <f t="shared" si="100"/>
        <v>14</v>
      </c>
      <c r="M257" s="278">
        <f t="shared" si="101"/>
        <v>9</v>
      </c>
      <c r="N257" s="268"/>
      <c r="O257" s="268"/>
      <c r="P257" s="91">
        <v>14</v>
      </c>
      <c r="Q257" s="91">
        <v>9</v>
      </c>
      <c r="R257" s="91"/>
      <c r="S257" s="91"/>
    </row>
    <row r="258" spans="1:19" s="92" customFormat="1" ht="12.75" customHeight="1">
      <c r="A258" s="240" t="s">
        <v>305</v>
      </c>
      <c r="B258" s="421" t="s">
        <v>602</v>
      </c>
      <c r="C258" s="421"/>
      <c r="D258" s="421"/>
      <c r="E258" s="421"/>
      <c r="F258" s="421"/>
      <c r="G258" s="421"/>
      <c r="H258" s="421"/>
      <c r="I258" s="421"/>
      <c r="J258" s="421"/>
      <c r="K258" s="237">
        <f t="shared" si="99"/>
        <v>242</v>
      </c>
      <c r="L258" s="278">
        <f t="shared" si="100"/>
        <v>3</v>
      </c>
      <c r="M258" s="278">
        <f t="shared" si="101"/>
        <v>1</v>
      </c>
      <c r="N258" s="268"/>
      <c r="O258" s="268"/>
      <c r="P258" s="91">
        <v>3</v>
      </c>
      <c r="Q258" s="91">
        <v>1</v>
      </c>
      <c r="R258" s="91"/>
      <c r="S258" s="91"/>
    </row>
    <row r="259" spans="1:19" s="92" customFormat="1" ht="12.75" customHeight="1">
      <c r="A259" s="178" t="s">
        <v>607</v>
      </c>
      <c r="B259" s="677" t="s">
        <v>333</v>
      </c>
      <c r="C259" s="677"/>
      <c r="D259" s="677"/>
      <c r="E259" s="677"/>
      <c r="F259" s="677"/>
      <c r="G259" s="677"/>
      <c r="H259" s="677"/>
      <c r="I259" s="677"/>
      <c r="J259" s="677"/>
      <c r="K259" s="237">
        <f t="shared" si="99"/>
        <v>243</v>
      </c>
      <c r="L259" s="278">
        <f t="shared" si="100"/>
        <v>13</v>
      </c>
      <c r="M259" s="278">
        <f t="shared" si="101"/>
        <v>0</v>
      </c>
      <c r="N259" s="268"/>
      <c r="O259" s="268"/>
      <c r="P259" s="91">
        <v>13</v>
      </c>
      <c r="Q259" s="91">
        <v>0</v>
      </c>
      <c r="R259" s="91"/>
      <c r="S259" s="91"/>
    </row>
    <row r="260" spans="1:19" s="92" customFormat="1" ht="12.75" customHeight="1">
      <c r="A260" s="178" t="s">
        <v>276</v>
      </c>
      <c r="B260" s="677" t="s">
        <v>483</v>
      </c>
      <c r="C260" s="677"/>
      <c r="D260" s="677"/>
      <c r="E260" s="677"/>
      <c r="F260" s="677"/>
      <c r="G260" s="677"/>
      <c r="H260" s="677"/>
      <c r="I260" s="677"/>
      <c r="J260" s="677"/>
      <c r="K260" s="237">
        <f t="shared" si="99"/>
        <v>244</v>
      </c>
      <c r="L260" s="278">
        <f t="shared" si="100"/>
        <v>5</v>
      </c>
      <c r="M260" s="278">
        <f t="shared" si="101"/>
        <v>3</v>
      </c>
      <c r="N260" s="268"/>
      <c r="O260" s="268"/>
      <c r="P260" s="91">
        <v>5</v>
      </c>
      <c r="Q260" s="91">
        <v>3</v>
      </c>
      <c r="R260" s="91"/>
      <c r="S260" s="91"/>
    </row>
    <row r="261" spans="1:19" s="92" customFormat="1" ht="12.75" customHeight="1">
      <c r="A261" s="453" t="s">
        <v>155</v>
      </c>
      <c r="B261" s="453"/>
      <c r="C261" s="453"/>
      <c r="D261" s="453"/>
      <c r="E261" s="453"/>
      <c r="F261" s="453"/>
      <c r="G261" s="453"/>
      <c r="H261" s="453"/>
      <c r="I261" s="453"/>
      <c r="J261" s="453"/>
      <c r="K261" s="39">
        <f t="shared" si="99"/>
        <v>245</v>
      </c>
      <c r="L261" s="277">
        <f>+L262+L276+L284+L288+L298+L302+L305+L312+L318+L326+L331+L336+L344+L348+L356+L366+L371+L380+L386+L391+L395+L399</f>
        <v>3919</v>
      </c>
      <c r="M261" s="277">
        <f t="shared" ref="M261:S261" si="123">+M262+M276+M284+M288+M298+M302+M305+M312+M318+M326+M331+M336+M344+M348+M356+M366+M371+M380+M386+M391+M395+M399</f>
        <v>2124</v>
      </c>
      <c r="N261" s="277">
        <f t="shared" si="123"/>
        <v>30</v>
      </c>
      <c r="O261" s="277">
        <f t="shared" si="123"/>
        <v>9</v>
      </c>
      <c r="P261" s="277">
        <f t="shared" si="123"/>
        <v>3793</v>
      </c>
      <c r="Q261" s="277">
        <f t="shared" si="123"/>
        <v>2106</v>
      </c>
      <c r="R261" s="277">
        <f t="shared" si="123"/>
        <v>96</v>
      </c>
      <c r="S261" s="277">
        <f t="shared" si="123"/>
        <v>9</v>
      </c>
    </row>
    <row r="262" spans="1:19" s="92" customFormat="1" ht="12.75" customHeight="1">
      <c r="A262" s="565" t="s">
        <v>541</v>
      </c>
      <c r="B262" s="565"/>
      <c r="C262" s="565"/>
      <c r="D262" s="565"/>
      <c r="E262" s="565"/>
      <c r="F262" s="565"/>
      <c r="G262" s="565"/>
      <c r="H262" s="565"/>
      <c r="I262" s="565"/>
      <c r="J262" s="565"/>
      <c r="K262" s="250">
        <f t="shared" si="99"/>
        <v>246</v>
      </c>
      <c r="L262" s="322">
        <f>SUM(L263:L275)</f>
        <v>412</v>
      </c>
      <c r="M262" s="322">
        <f t="shared" ref="M262:S262" si="124">SUM(M263:M275)</f>
        <v>236</v>
      </c>
      <c r="N262" s="322">
        <f t="shared" si="124"/>
        <v>0</v>
      </c>
      <c r="O262" s="322">
        <f t="shared" si="124"/>
        <v>0</v>
      </c>
      <c r="P262" s="322">
        <f t="shared" si="124"/>
        <v>412</v>
      </c>
      <c r="Q262" s="322">
        <f t="shared" si="124"/>
        <v>236</v>
      </c>
      <c r="R262" s="322">
        <f t="shared" si="124"/>
        <v>0</v>
      </c>
      <c r="S262" s="322">
        <f t="shared" si="124"/>
        <v>0</v>
      </c>
    </row>
    <row r="263" spans="1:19" s="92" customFormat="1" ht="12.75" customHeight="1">
      <c r="A263" s="240" t="s">
        <v>58</v>
      </c>
      <c r="B263" s="378" t="s">
        <v>208</v>
      </c>
      <c r="C263" s="378"/>
      <c r="D263" s="378"/>
      <c r="E263" s="378"/>
      <c r="F263" s="378"/>
      <c r="G263" s="378"/>
      <c r="H263" s="378"/>
      <c r="I263" s="378"/>
      <c r="J263" s="378"/>
      <c r="K263" s="237">
        <f t="shared" si="99"/>
        <v>247</v>
      </c>
      <c r="L263" s="278">
        <f t="shared" si="100"/>
        <v>20</v>
      </c>
      <c r="M263" s="278">
        <f t="shared" si="101"/>
        <v>8</v>
      </c>
      <c r="N263" s="268"/>
      <c r="O263" s="268"/>
      <c r="P263" s="91">
        <v>20</v>
      </c>
      <c r="Q263" s="91">
        <v>8</v>
      </c>
      <c r="R263" s="91"/>
      <c r="S263" s="91"/>
    </row>
    <row r="264" spans="1:19" s="92" customFormat="1" ht="12.75" customHeight="1">
      <c r="A264" s="240" t="s">
        <v>55</v>
      </c>
      <c r="B264" s="378" t="s">
        <v>175</v>
      </c>
      <c r="C264" s="378"/>
      <c r="D264" s="378"/>
      <c r="E264" s="378"/>
      <c r="F264" s="378"/>
      <c r="G264" s="378"/>
      <c r="H264" s="378"/>
      <c r="I264" s="378"/>
      <c r="J264" s="378"/>
      <c r="K264" s="237">
        <f t="shared" si="99"/>
        <v>248</v>
      </c>
      <c r="L264" s="278">
        <f t="shared" si="100"/>
        <v>49</v>
      </c>
      <c r="M264" s="278">
        <f t="shared" si="101"/>
        <v>8</v>
      </c>
      <c r="N264" s="268"/>
      <c r="O264" s="268"/>
      <c r="P264" s="91">
        <v>49</v>
      </c>
      <c r="Q264" s="91">
        <v>8</v>
      </c>
      <c r="R264" s="91"/>
      <c r="S264" s="91"/>
    </row>
    <row r="265" spans="1:19" s="92" customFormat="1">
      <c r="A265" s="240" t="s">
        <v>191</v>
      </c>
      <c r="B265" s="422" t="s">
        <v>59</v>
      </c>
      <c r="C265" s="422"/>
      <c r="D265" s="422"/>
      <c r="E265" s="422"/>
      <c r="F265" s="422"/>
      <c r="G265" s="422"/>
      <c r="H265" s="422"/>
      <c r="I265" s="422"/>
      <c r="J265" s="422"/>
      <c r="K265" s="237">
        <f t="shared" si="99"/>
        <v>249</v>
      </c>
      <c r="L265" s="278">
        <f t="shared" si="100"/>
        <v>20</v>
      </c>
      <c r="M265" s="278">
        <f t="shared" si="101"/>
        <v>9</v>
      </c>
      <c r="N265" s="268"/>
      <c r="O265" s="268"/>
      <c r="P265" s="91">
        <v>20</v>
      </c>
      <c r="Q265" s="91">
        <v>9</v>
      </c>
      <c r="R265" s="91"/>
      <c r="S265" s="91"/>
    </row>
    <row r="266" spans="1:19" s="92" customFormat="1" ht="12.75" customHeight="1">
      <c r="A266" s="240" t="s">
        <v>176</v>
      </c>
      <c r="B266" s="421" t="s">
        <v>173</v>
      </c>
      <c r="C266" s="421"/>
      <c r="D266" s="421"/>
      <c r="E266" s="421"/>
      <c r="F266" s="421"/>
      <c r="G266" s="421"/>
      <c r="H266" s="421"/>
      <c r="I266" s="421"/>
      <c r="J266" s="421"/>
      <c r="K266" s="237">
        <f t="shared" si="99"/>
        <v>250</v>
      </c>
      <c r="L266" s="278">
        <f t="shared" si="100"/>
        <v>29</v>
      </c>
      <c r="M266" s="278">
        <f t="shared" si="101"/>
        <v>5</v>
      </c>
      <c r="N266" s="268"/>
      <c r="O266" s="268"/>
      <c r="P266" s="91">
        <v>29</v>
      </c>
      <c r="Q266" s="91">
        <v>5</v>
      </c>
      <c r="R266" s="91"/>
      <c r="S266" s="91"/>
    </row>
    <row r="267" spans="1:19" s="92" customFormat="1" ht="12.75" customHeight="1">
      <c r="A267" s="240" t="s">
        <v>188</v>
      </c>
      <c r="B267" s="378" t="s">
        <v>189</v>
      </c>
      <c r="C267" s="378"/>
      <c r="D267" s="378"/>
      <c r="E267" s="378"/>
      <c r="F267" s="378"/>
      <c r="G267" s="378"/>
      <c r="H267" s="378"/>
      <c r="I267" s="378"/>
      <c r="J267" s="378"/>
      <c r="K267" s="237">
        <f t="shared" si="99"/>
        <v>251</v>
      </c>
      <c r="L267" s="278">
        <f t="shared" si="100"/>
        <v>30</v>
      </c>
      <c r="M267" s="278">
        <f t="shared" si="101"/>
        <v>9</v>
      </c>
      <c r="N267" s="268"/>
      <c r="O267" s="268"/>
      <c r="P267" s="91">
        <v>30</v>
      </c>
      <c r="Q267" s="91">
        <v>9</v>
      </c>
      <c r="R267" s="91"/>
      <c r="S267" s="91"/>
    </row>
    <row r="268" spans="1:19" s="92" customFormat="1" ht="27" customHeight="1">
      <c r="A268" s="240" t="s">
        <v>162</v>
      </c>
      <c r="B268" s="421" t="s">
        <v>249</v>
      </c>
      <c r="C268" s="421"/>
      <c r="D268" s="421"/>
      <c r="E268" s="421"/>
      <c r="F268" s="421"/>
      <c r="G268" s="421"/>
      <c r="H268" s="421"/>
      <c r="I268" s="421"/>
      <c r="J268" s="421"/>
      <c r="K268" s="237">
        <f t="shared" si="99"/>
        <v>252</v>
      </c>
      <c r="L268" s="278">
        <f t="shared" si="100"/>
        <v>20</v>
      </c>
      <c r="M268" s="278">
        <f t="shared" si="101"/>
        <v>15</v>
      </c>
      <c r="N268" s="268"/>
      <c r="O268" s="268"/>
      <c r="P268" s="91">
        <v>20</v>
      </c>
      <c r="Q268" s="91">
        <v>15</v>
      </c>
      <c r="R268" s="91"/>
      <c r="S268" s="91"/>
    </row>
    <row r="269" spans="1:19" s="92" customFormat="1" ht="12.75" customHeight="1">
      <c r="A269" s="240" t="s">
        <v>54</v>
      </c>
      <c r="B269" s="378" t="s">
        <v>50</v>
      </c>
      <c r="C269" s="378"/>
      <c r="D269" s="378"/>
      <c r="E269" s="378"/>
      <c r="F269" s="378"/>
      <c r="G269" s="378"/>
      <c r="H269" s="378"/>
      <c r="I269" s="378"/>
      <c r="J269" s="378"/>
      <c r="K269" s="237">
        <f t="shared" si="99"/>
        <v>253</v>
      </c>
      <c r="L269" s="278">
        <f t="shared" si="100"/>
        <v>39</v>
      </c>
      <c r="M269" s="278">
        <f t="shared" si="101"/>
        <v>38</v>
      </c>
      <c r="N269" s="268"/>
      <c r="O269" s="268"/>
      <c r="P269" s="91">
        <v>39</v>
      </c>
      <c r="Q269" s="91">
        <v>38</v>
      </c>
      <c r="R269" s="91"/>
      <c r="S269" s="91"/>
    </row>
    <row r="270" spans="1:19" s="92" customFormat="1" ht="12.75" customHeight="1">
      <c r="A270" s="240" t="s">
        <v>182</v>
      </c>
      <c r="B270" s="378" t="s">
        <v>179</v>
      </c>
      <c r="C270" s="378"/>
      <c r="D270" s="378"/>
      <c r="E270" s="378"/>
      <c r="F270" s="378"/>
      <c r="G270" s="378"/>
      <c r="H270" s="378"/>
      <c r="I270" s="378"/>
      <c r="J270" s="378"/>
      <c r="K270" s="237">
        <f t="shared" si="99"/>
        <v>254</v>
      </c>
      <c r="L270" s="278">
        <f t="shared" si="100"/>
        <v>45</v>
      </c>
      <c r="M270" s="278">
        <f t="shared" si="101"/>
        <v>35</v>
      </c>
      <c r="N270" s="268"/>
      <c r="O270" s="268"/>
      <c r="P270" s="91">
        <v>45</v>
      </c>
      <c r="Q270" s="91">
        <v>35</v>
      </c>
      <c r="R270" s="91"/>
      <c r="S270" s="91"/>
    </row>
    <row r="271" spans="1:19" s="92" customFormat="1" ht="12.75" customHeight="1">
      <c r="A271" s="240" t="s">
        <v>161</v>
      </c>
      <c r="B271" s="378" t="s">
        <v>60</v>
      </c>
      <c r="C271" s="378"/>
      <c r="D271" s="378"/>
      <c r="E271" s="378"/>
      <c r="F271" s="378"/>
      <c r="G271" s="378"/>
      <c r="H271" s="378"/>
      <c r="I271" s="378"/>
      <c r="J271" s="378"/>
      <c r="K271" s="237">
        <f t="shared" si="99"/>
        <v>255</v>
      </c>
      <c r="L271" s="278">
        <f t="shared" si="100"/>
        <v>30</v>
      </c>
      <c r="M271" s="278">
        <f t="shared" si="101"/>
        <v>30</v>
      </c>
      <c r="N271" s="268"/>
      <c r="O271" s="268"/>
      <c r="P271" s="91">
        <v>30</v>
      </c>
      <c r="Q271" s="91">
        <v>30</v>
      </c>
      <c r="R271" s="91"/>
      <c r="S271" s="91"/>
    </row>
    <row r="272" spans="1:19" s="92" customFormat="1" ht="12.75" customHeight="1">
      <c r="A272" s="240" t="s">
        <v>185</v>
      </c>
      <c r="B272" s="378" t="s">
        <v>51</v>
      </c>
      <c r="C272" s="378"/>
      <c r="D272" s="378"/>
      <c r="E272" s="378"/>
      <c r="F272" s="378"/>
      <c r="G272" s="378"/>
      <c r="H272" s="378"/>
      <c r="I272" s="378"/>
      <c r="J272" s="378"/>
      <c r="K272" s="237">
        <f t="shared" si="99"/>
        <v>256</v>
      </c>
      <c r="L272" s="278">
        <f t="shared" si="100"/>
        <v>41</v>
      </c>
      <c r="M272" s="278">
        <f t="shared" si="101"/>
        <v>31</v>
      </c>
      <c r="N272" s="268"/>
      <c r="O272" s="268"/>
      <c r="P272" s="91">
        <v>41</v>
      </c>
      <c r="Q272" s="91">
        <v>31</v>
      </c>
      <c r="R272" s="91"/>
      <c r="S272" s="91"/>
    </row>
    <row r="273" spans="1:19" s="92" customFormat="1" ht="12.75" customHeight="1">
      <c r="A273" s="113" t="s">
        <v>247</v>
      </c>
      <c r="B273" s="421" t="s">
        <v>613</v>
      </c>
      <c r="C273" s="421"/>
      <c r="D273" s="421"/>
      <c r="E273" s="421"/>
      <c r="F273" s="421"/>
      <c r="G273" s="421"/>
      <c r="H273" s="421"/>
      <c r="I273" s="421"/>
      <c r="J273" s="421"/>
      <c r="K273" s="237">
        <f t="shared" si="99"/>
        <v>257</v>
      </c>
      <c r="L273" s="278">
        <f t="shared" si="100"/>
        <v>30</v>
      </c>
      <c r="M273" s="278">
        <f t="shared" si="101"/>
        <v>24</v>
      </c>
      <c r="N273" s="268"/>
      <c r="O273" s="268"/>
      <c r="P273" s="91">
        <v>30</v>
      </c>
      <c r="Q273" s="91">
        <v>24</v>
      </c>
      <c r="R273" s="91"/>
      <c r="S273" s="91"/>
    </row>
    <row r="274" spans="1:19" s="92" customFormat="1" ht="26.25" customHeight="1">
      <c r="A274" s="240" t="s">
        <v>160</v>
      </c>
      <c r="B274" s="421" t="s">
        <v>248</v>
      </c>
      <c r="C274" s="421"/>
      <c r="D274" s="421"/>
      <c r="E274" s="421"/>
      <c r="F274" s="421"/>
      <c r="G274" s="421"/>
      <c r="H274" s="421"/>
      <c r="I274" s="421"/>
      <c r="J274" s="421"/>
      <c r="K274" s="237">
        <f t="shared" ref="K274:K337" si="125">+K273+1</f>
        <v>258</v>
      </c>
      <c r="L274" s="278">
        <f t="shared" si="100"/>
        <v>29</v>
      </c>
      <c r="M274" s="278">
        <f t="shared" si="101"/>
        <v>24</v>
      </c>
      <c r="N274" s="268"/>
      <c r="O274" s="268"/>
      <c r="P274" s="91">
        <v>29</v>
      </c>
      <c r="Q274" s="91">
        <v>24</v>
      </c>
      <c r="R274" s="91"/>
      <c r="S274" s="91"/>
    </row>
    <row r="275" spans="1:19" s="92" customFormat="1" ht="12.75" customHeight="1">
      <c r="A275" s="240" t="s">
        <v>211</v>
      </c>
      <c r="B275" s="378" t="s">
        <v>212</v>
      </c>
      <c r="C275" s="378"/>
      <c r="D275" s="378"/>
      <c r="E275" s="378"/>
      <c r="F275" s="378"/>
      <c r="G275" s="378"/>
      <c r="H275" s="378"/>
      <c r="I275" s="378"/>
      <c r="J275" s="378"/>
      <c r="K275" s="237">
        <f t="shared" si="125"/>
        <v>259</v>
      </c>
      <c r="L275" s="278">
        <f t="shared" si="100"/>
        <v>30</v>
      </c>
      <c r="M275" s="278">
        <f t="shared" si="101"/>
        <v>0</v>
      </c>
      <c r="N275" s="268"/>
      <c r="O275" s="268"/>
      <c r="P275" s="91">
        <v>30</v>
      </c>
      <c r="Q275" s="91">
        <v>0</v>
      </c>
      <c r="R275" s="91"/>
      <c r="S275" s="91"/>
    </row>
    <row r="276" spans="1:19" s="92" customFormat="1" ht="12.75" customHeight="1">
      <c r="A276" s="565" t="s">
        <v>542</v>
      </c>
      <c r="B276" s="565"/>
      <c r="C276" s="565"/>
      <c r="D276" s="565"/>
      <c r="E276" s="565"/>
      <c r="F276" s="565"/>
      <c r="G276" s="565"/>
      <c r="H276" s="565"/>
      <c r="I276" s="565"/>
      <c r="J276" s="565"/>
      <c r="K276" s="250">
        <f t="shared" si="125"/>
        <v>260</v>
      </c>
      <c r="L276" s="322">
        <f>SUM(L277:L283)</f>
        <v>275</v>
      </c>
      <c r="M276" s="322">
        <f t="shared" ref="M276:S276" si="126">SUM(M277:M283)</f>
        <v>156</v>
      </c>
      <c r="N276" s="322">
        <f t="shared" si="126"/>
        <v>30</v>
      </c>
      <c r="O276" s="322">
        <f t="shared" si="126"/>
        <v>9</v>
      </c>
      <c r="P276" s="322">
        <f t="shared" si="126"/>
        <v>245</v>
      </c>
      <c r="Q276" s="322">
        <f t="shared" si="126"/>
        <v>147</v>
      </c>
      <c r="R276" s="322">
        <f t="shared" si="126"/>
        <v>0</v>
      </c>
      <c r="S276" s="322">
        <f t="shared" si="126"/>
        <v>0</v>
      </c>
    </row>
    <row r="277" spans="1:19" s="92" customFormat="1" ht="12.75" customHeight="1">
      <c r="A277" s="91" t="s">
        <v>166</v>
      </c>
      <c r="B277" s="678" t="s">
        <v>171</v>
      </c>
      <c r="C277" s="678"/>
      <c r="D277" s="678"/>
      <c r="E277" s="678"/>
      <c r="F277" s="678"/>
      <c r="G277" s="678"/>
      <c r="H277" s="678"/>
      <c r="I277" s="678"/>
      <c r="J277" s="678"/>
      <c r="K277" s="237">
        <f t="shared" si="125"/>
        <v>261</v>
      </c>
      <c r="L277" s="278">
        <f t="shared" ref="L277:L339" si="127">+N277+P277+R277</f>
        <v>30</v>
      </c>
      <c r="M277" s="278">
        <f t="shared" ref="M277:M339" si="128">+O277+Q277+S277</f>
        <v>9</v>
      </c>
      <c r="N277" s="91">
        <v>30</v>
      </c>
      <c r="O277" s="91">
        <v>9</v>
      </c>
      <c r="P277" s="91">
        <v>0</v>
      </c>
      <c r="Q277" s="91">
        <v>0</v>
      </c>
      <c r="R277" s="91"/>
      <c r="S277" s="91"/>
    </row>
    <row r="278" spans="1:19" s="92" customFormat="1" ht="12.75" customHeight="1">
      <c r="A278" s="240" t="s">
        <v>250</v>
      </c>
      <c r="B278" s="432" t="s">
        <v>251</v>
      </c>
      <c r="C278" s="432"/>
      <c r="D278" s="432"/>
      <c r="E278" s="432"/>
      <c r="F278" s="432"/>
      <c r="G278" s="432"/>
      <c r="H278" s="432"/>
      <c r="I278" s="432"/>
      <c r="J278" s="432"/>
      <c r="K278" s="237">
        <f t="shared" si="125"/>
        <v>262</v>
      </c>
      <c r="L278" s="278">
        <f t="shared" si="127"/>
        <v>60</v>
      </c>
      <c r="M278" s="278">
        <f t="shared" si="128"/>
        <v>40</v>
      </c>
      <c r="N278" s="91"/>
      <c r="O278" s="91"/>
      <c r="P278" s="91">
        <v>60</v>
      </c>
      <c r="Q278" s="91">
        <v>40</v>
      </c>
      <c r="R278" s="91"/>
      <c r="S278" s="91"/>
    </row>
    <row r="279" spans="1:19" s="92" customFormat="1" ht="12.75" customHeight="1">
      <c r="A279" s="240" t="s">
        <v>167</v>
      </c>
      <c r="B279" s="421" t="s">
        <v>218</v>
      </c>
      <c r="C279" s="421"/>
      <c r="D279" s="421"/>
      <c r="E279" s="421"/>
      <c r="F279" s="421"/>
      <c r="G279" s="421"/>
      <c r="H279" s="421"/>
      <c r="I279" s="421"/>
      <c r="J279" s="421"/>
      <c r="K279" s="237">
        <f t="shared" si="125"/>
        <v>263</v>
      </c>
      <c r="L279" s="278">
        <f t="shared" si="127"/>
        <v>35</v>
      </c>
      <c r="M279" s="278">
        <f t="shared" si="128"/>
        <v>16</v>
      </c>
      <c r="N279" s="91"/>
      <c r="O279" s="91"/>
      <c r="P279" s="91">
        <v>35</v>
      </c>
      <c r="Q279" s="91">
        <v>16</v>
      </c>
      <c r="R279" s="91"/>
      <c r="S279" s="91"/>
    </row>
    <row r="280" spans="1:19" s="92" customFormat="1" ht="12.75" customHeight="1">
      <c r="A280" s="240" t="s">
        <v>168</v>
      </c>
      <c r="B280" s="421" t="s">
        <v>306</v>
      </c>
      <c r="C280" s="421"/>
      <c r="D280" s="421"/>
      <c r="E280" s="421"/>
      <c r="F280" s="421"/>
      <c r="G280" s="421"/>
      <c r="H280" s="421"/>
      <c r="I280" s="421"/>
      <c r="J280" s="421"/>
      <c r="K280" s="237">
        <f t="shared" si="125"/>
        <v>264</v>
      </c>
      <c r="L280" s="278">
        <f t="shared" si="127"/>
        <v>30</v>
      </c>
      <c r="M280" s="278">
        <f t="shared" si="128"/>
        <v>13</v>
      </c>
      <c r="N280" s="91"/>
      <c r="O280" s="91"/>
      <c r="P280" s="91">
        <v>30</v>
      </c>
      <c r="Q280" s="91">
        <v>13</v>
      </c>
      <c r="R280" s="91"/>
      <c r="S280" s="91"/>
    </row>
    <row r="281" spans="1:19" s="92" customFormat="1" ht="24.75" customHeight="1">
      <c r="A281" s="107" t="s">
        <v>169</v>
      </c>
      <c r="B281" s="421" t="s">
        <v>213</v>
      </c>
      <c r="C281" s="421"/>
      <c r="D281" s="421"/>
      <c r="E281" s="421"/>
      <c r="F281" s="421"/>
      <c r="G281" s="421"/>
      <c r="H281" s="421"/>
      <c r="I281" s="421"/>
      <c r="J281" s="421"/>
      <c r="K281" s="237">
        <f t="shared" si="125"/>
        <v>265</v>
      </c>
      <c r="L281" s="278">
        <f t="shared" si="127"/>
        <v>40</v>
      </c>
      <c r="M281" s="278">
        <f t="shared" si="128"/>
        <v>33</v>
      </c>
      <c r="N281" s="91"/>
      <c r="O281" s="91"/>
      <c r="P281" s="91">
        <v>40</v>
      </c>
      <c r="Q281" s="91">
        <v>33</v>
      </c>
      <c r="R281" s="91"/>
      <c r="S281" s="91"/>
    </row>
    <row r="282" spans="1:19" s="92" customFormat="1" ht="24.75" customHeight="1">
      <c r="A282" s="154" t="s">
        <v>170</v>
      </c>
      <c r="B282" s="432" t="s">
        <v>172</v>
      </c>
      <c r="C282" s="432"/>
      <c r="D282" s="432"/>
      <c r="E282" s="432"/>
      <c r="F282" s="432"/>
      <c r="G282" s="432"/>
      <c r="H282" s="432"/>
      <c r="I282" s="432"/>
      <c r="J282" s="432"/>
      <c r="K282" s="237">
        <f t="shared" si="125"/>
        <v>266</v>
      </c>
      <c r="L282" s="278">
        <f t="shared" si="127"/>
        <v>40</v>
      </c>
      <c r="M282" s="278">
        <f t="shared" si="128"/>
        <v>35</v>
      </c>
      <c r="N282" s="91"/>
      <c r="O282" s="91"/>
      <c r="P282" s="91">
        <v>40</v>
      </c>
      <c r="Q282" s="91">
        <v>35</v>
      </c>
      <c r="R282" s="91"/>
      <c r="S282" s="91"/>
    </row>
    <row r="283" spans="1:19" s="92" customFormat="1" ht="12.75" customHeight="1">
      <c r="A283" s="240" t="s">
        <v>245</v>
      </c>
      <c r="B283" s="378" t="s">
        <v>246</v>
      </c>
      <c r="C283" s="378"/>
      <c r="D283" s="378"/>
      <c r="E283" s="378"/>
      <c r="F283" s="378"/>
      <c r="G283" s="378"/>
      <c r="H283" s="378"/>
      <c r="I283" s="378"/>
      <c r="J283" s="378"/>
      <c r="K283" s="237">
        <f t="shared" si="125"/>
        <v>267</v>
      </c>
      <c r="L283" s="278">
        <f t="shared" si="127"/>
        <v>40</v>
      </c>
      <c r="M283" s="278">
        <f t="shared" si="128"/>
        <v>10</v>
      </c>
      <c r="N283" s="91"/>
      <c r="O283" s="91"/>
      <c r="P283" s="91">
        <v>40</v>
      </c>
      <c r="Q283" s="91">
        <v>10</v>
      </c>
      <c r="R283" s="91"/>
      <c r="S283" s="91"/>
    </row>
    <row r="284" spans="1:19" s="92" customFormat="1" ht="12.75" customHeight="1">
      <c r="A284" s="565" t="s">
        <v>543</v>
      </c>
      <c r="B284" s="565"/>
      <c r="C284" s="565"/>
      <c r="D284" s="565"/>
      <c r="E284" s="565"/>
      <c r="F284" s="565"/>
      <c r="G284" s="565"/>
      <c r="H284" s="565"/>
      <c r="I284" s="565"/>
      <c r="J284" s="565"/>
      <c r="K284" s="250">
        <f t="shared" si="125"/>
        <v>268</v>
      </c>
      <c r="L284" s="322">
        <f>SUM(L285:L287)</f>
        <v>77</v>
      </c>
      <c r="M284" s="322">
        <f t="shared" ref="M284:S284" si="129">SUM(M285:M287)</f>
        <v>63</v>
      </c>
      <c r="N284" s="322">
        <f t="shared" si="129"/>
        <v>0</v>
      </c>
      <c r="O284" s="322">
        <f t="shared" si="129"/>
        <v>0</v>
      </c>
      <c r="P284" s="322">
        <f t="shared" si="129"/>
        <v>77</v>
      </c>
      <c r="Q284" s="322">
        <f t="shared" si="129"/>
        <v>63</v>
      </c>
      <c r="R284" s="322">
        <f t="shared" si="129"/>
        <v>0</v>
      </c>
      <c r="S284" s="322">
        <f t="shared" si="129"/>
        <v>0</v>
      </c>
    </row>
    <row r="285" spans="1:19" s="92" customFormat="1" ht="12.75" customHeight="1">
      <c r="A285" s="240" t="s">
        <v>185</v>
      </c>
      <c r="B285" s="378" t="s">
        <v>51</v>
      </c>
      <c r="C285" s="378"/>
      <c r="D285" s="378"/>
      <c r="E285" s="378"/>
      <c r="F285" s="378"/>
      <c r="G285" s="378"/>
      <c r="H285" s="378"/>
      <c r="I285" s="378"/>
      <c r="J285" s="378"/>
      <c r="K285" s="237">
        <f t="shared" si="125"/>
        <v>269</v>
      </c>
      <c r="L285" s="278">
        <f t="shared" si="127"/>
        <v>30</v>
      </c>
      <c r="M285" s="278">
        <f t="shared" si="128"/>
        <v>25</v>
      </c>
      <c r="N285" s="91"/>
      <c r="O285" s="91"/>
      <c r="P285" s="91">
        <v>30</v>
      </c>
      <c r="Q285" s="91">
        <v>25</v>
      </c>
      <c r="R285" s="91"/>
      <c r="S285" s="91"/>
    </row>
    <row r="286" spans="1:19" s="92" customFormat="1" ht="26.25" customHeight="1">
      <c r="A286" s="240" t="s">
        <v>250</v>
      </c>
      <c r="B286" s="421" t="s">
        <v>251</v>
      </c>
      <c r="C286" s="421"/>
      <c r="D286" s="421"/>
      <c r="E286" s="421"/>
      <c r="F286" s="421"/>
      <c r="G286" s="421"/>
      <c r="H286" s="421"/>
      <c r="I286" s="421"/>
      <c r="J286" s="421"/>
      <c r="K286" s="237">
        <f t="shared" si="125"/>
        <v>270</v>
      </c>
      <c r="L286" s="278">
        <f t="shared" si="127"/>
        <v>28</v>
      </c>
      <c r="M286" s="278">
        <f t="shared" si="128"/>
        <v>22</v>
      </c>
      <c r="N286" s="91"/>
      <c r="O286" s="91"/>
      <c r="P286" s="91">
        <v>28</v>
      </c>
      <c r="Q286" s="91">
        <v>22</v>
      </c>
      <c r="R286" s="91"/>
      <c r="S286" s="91"/>
    </row>
    <row r="287" spans="1:19" s="92" customFormat="1" ht="12.75" customHeight="1">
      <c r="A287" s="240" t="s">
        <v>290</v>
      </c>
      <c r="B287" s="378" t="s">
        <v>600</v>
      </c>
      <c r="C287" s="378"/>
      <c r="D287" s="378"/>
      <c r="E287" s="378"/>
      <c r="F287" s="378"/>
      <c r="G287" s="378"/>
      <c r="H287" s="378"/>
      <c r="I287" s="378"/>
      <c r="J287" s="378"/>
      <c r="K287" s="237">
        <f t="shared" si="125"/>
        <v>271</v>
      </c>
      <c r="L287" s="278">
        <f t="shared" si="127"/>
        <v>19</v>
      </c>
      <c r="M287" s="278">
        <f t="shared" si="128"/>
        <v>16</v>
      </c>
      <c r="N287" s="91"/>
      <c r="O287" s="91"/>
      <c r="P287" s="91">
        <v>19</v>
      </c>
      <c r="Q287" s="91">
        <v>16</v>
      </c>
      <c r="R287" s="91"/>
      <c r="S287" s="91"/>
    </row>
    <row r="288" spans="1:19" s="92" customFormat="1" ht="12.75" customHeight="1">
      <c r="A288" s="565" t="s">
        <v>544</v>
      </c>
      <c r="B288" s="565"/>
      <c r="C288" s="565"/>
      <c r="D288" s="565"/>
      <c r="E288" s="565"/>
      <c r="F288" s="565"/>
      <c r="G288" s="565"/>
      <c r="H288" s="565"/>
      <c r="I288" s="565"/>
      <c r="J288" s="565"/>
      <c r="K288" s="250">
        <f t="shared" si="125"/>
        <v>272</v>
      </c>
      <c r="L288" s="322">
        <f>SUM(L289:L297)</f>
        <v>359</v>
      </c>
      <c r="M288" s="322">
        <f t="shared" ref="M288:S288" si="130">SUM(M289:M297)</f>
        <v>209</v>
      </c>
      <c r="N288" s="322">
        <f t="shared" si="130"/>
        <v>0</v>
      </c>
      <c r="O288" s="322">
        <f t="shared" si="130"/>
        <v>0</v>
      </c>
      <c r="P288" s="322">
        <f t="shared" si="130"/>
        <v>359</v>
      </c>
      <c r="Q288" s="322">
        <f t="shared" si="130"/>
        <v>209</v>
      </c>
      <c r="R288" s="322">
        <f t="shared" si="130"/>
        <v>0</v>
      </c>
      <c r="S288" s="322">
        <f t="shared" si="130"/>
        <v>0</v>
      </c>
    </row>
    <row r="289" spans="1:19" s="92" customFormat="1" ht="12.75" customHeight="1">
      <c r="A289" s="240" t="s">
        <v>55</v>
      </c>
      <c r="B289" s="378" t="s">
        <v>175</v>
      </c>
      <c r="C289" s="378"/>
      <c r="D289" s="378"/>
      <c r="E289" s="378"/>
      <c r="F289" s="378"/>
      <c r="G289" s="378"/>
      <c r="H289" s="378"/>
      <c r="I289" s="378"/>
      <c r="J289" s="378"/>
      <c r="K289" s="237">
        <f t="shared" si="125"/>
        <v>273</v>
      </c>
      <c r="L289" s="278">
        <f t="shared" si="127"/>
        <v>54</v>
      </c>
      <c r="M289" s="278">
        <f t="shared" si="128"/>
        <v>28</v>
      </c>
      <c r="N289" s="91"/>
      <c r="O289" s="91"/>
      <c r="P289" s="91">
        <v>54</v>
      </c>
      <c r="Q289" s="91">
        <v>28</v>
      </c>
      <c r="R289" s="91"/>
      <c r="S289" s="91"/>
    </row>
    <row r="290" spans="1:19" s="92" customFormat="1" ht="12.75" customHeight="1">
      <c r="A290" s="240" t="s">
        <v>176</v>
      </c>
      <c r="B290" s="421" t="s">
        <v>173</v>
      </c>
      <c r="C290" s="421"/>
      <c r="D290" s="421"/>
      <c r="E290" s="421"/>
      <c r="F290" s="421"/>
      <c r="G290" s="421"/>
      <c r="H290" s="421"/>
      <c r="I290" s="421"/>
      <c r="J290" s="421"/>
      <c r="K290" s="237">
        <f t="shared" si="125"/>
        <v>274</v>
      </c>
      <c r="L290" s="278">
        <f t="shared" si="127"/>
        <v>52</v>
      </c>
      <c r="M290" s="278">
        <f t="shared" si="128"/>
        <v>7</v>
      </c>
      <c r="N290" s="91"/>
      <c r="O290" s="91"/>
      <c r="P290" s="91">
        <v>52</v>
      </c>
      <c r="Q290" s="91">
        <v>7</v>
      </c>
      <c r="R290" s="91"/>
      <c r="S290" s="91"/>
    </row>
    <row r="291" spans="1:19" s="92" customFormat="1" ht="12.75" customHeight="1">
      <c r="A291" s="240" t="s">
        <v>182</v>
      </c>
      <c r="B291" s="378" t="s">
        <v>179</v>
      </c>
      <c r="C291" s="378"/>
      <c r="D291" s="378"/>
      <c r="E291" s="378"/>
      <c r="F291" s="378"/>
      <c r="G291" s="378"/>
      <c r="H291" s="378"/>
      <c r="I291" s="378"/>
      <c r="J291" s="378"/>
      <c r="K291" s="237">
        <f t="shared" si="125"/>
        <v>275</v>
      </c>
      <c r="L291" s="278">
        <f t="shared" si="127"/>
        <v>60</v>
      </c>
      <c r="M291" s="278">
        <f t="shared" si="128"/>
        <v>46</v>
      </c>
      <c r="N291" s="91"/>
      <c r="O291" s="91"/>
      <c r="P291" s="91">
        <v>60</v>
      </c>
      <c r="Q291" s="91">
        <v>46</v>
      </c>
      <c r="R291" s="91"/>
      <c r="S291" s="91"/>
    </row>
    <row r="292" spans="1:19" s="92" customFormat="1" ht="12.75" customHeight="1">
      <c r="A292" s="240" t="s">
        <v>185</v>
      </c>
      <c r="B292" s="378" t="s">
        <v>51</v>
      </c>
      <c r="C292" s="378"/>
      <c r="D292" s="378"/>
      <c r="E292" s="378"/>
      <c r="F292" s="378"/>
      <c r="G292" s="378"/>
      <c r="H292" s="378"/>
      <c r="I292" s="378"/>
      <c r="J292" s="378"/>
      <c r="K292" s="237">
        <f t="shared" si="125"/>
        <v>276</v>
      </c>
      <c r="L292" s="278">
        <f t="shared" si="127"/>
        <v>53</v>
      </c>
      <c r="M292" s="278">
        <f t="shared" si="128"/>
        <v>34</v>
      </c>
      <c r="N292" s="91"/>
      <c r="O292" s="91"/>
      <c r="P292" s="91">
        <v>53</v>
      </c>
      <c r="Q292" s="91">
        <v>34</v>
      </c>
      <c r="R292" s="91"/>
      <c r="S292" s="91"/>
    </row>
    <row r="293" spans="1:19" s="92" customFormat="1" ht="12.75" customHeight="1">
      <c r="A293" s="90" t="s">
        <v>211</v>
      </c>
      <c r="B293" s="421" t="s">
        <v>212</v>
      </c>
      <c r="C293" s="421"/>
      <c r="D293" s="421"/>
      <c r="E293" s="421"/>
      <c r="F293" s="421"/>
      <c r="G293" s="421"/>
      <c r="H293" s="421"/>
      <c r="I293" s="421"/>
      <c r="J293" s="421"/>
      <c r="K293" s="237">
        <f t="shared" si="125"/>
        <v>277</v>
      </c>
      <c r="L293" s="278">
        <f t="shared" si="127"/>
        <v>30</v>
      </c>
      <c r="M293" s="278">
        <f t="shared" si="128"/>
        <v>2</v>
      </c>
      <c r="N293" s="91"/>
      <c r="O293" s="91"/>
      <c r="P293" s="91">
        <v>30</v>
      </c>
      <c r="Q293" s="91">
        <v>2</v>
      </c>
      <c r="R293" s="91"/>
      <c r="S293" s="91"/>
    </row>
    <row r="294" spans="1:19" s="92" customFormat="1" ht="26.25" customHeight="1">
      <c r="A294" s="113" t="s">
        <v>247</v>
      </c>
      <c r="B294" s="421" t="s">
        <v>613</v>
      </c>
      <c r="C294" s="421"/>
      <c r="D294" s="421"/>
      <c r="E294" s="421"/>
      <c r="F294" s="421"/>
      <c r="G294" s="421"/>
      <c r="H294" s="421"/>
      <c r="I294" s="421"/>
      <c r="J294" s="421"/>
      <c r="K294" s="237">
        <f t="shared" si="125"/>
        <v>278</v>
      </c>
      <c r="L294" s="278">
        <f t="shared" si="127"/>
        <v>30</v>
      </c>
      <c r="M294" s="278">
        <f t="shared" si="128"/>
        <v>25</v>
      </c>
      <c r="N294" s="91"/>
      <c r="O294" s="91"/>
      <c r="P294" s="91">
        <v>30</v>
      </c>
      <c r="Q294" s="91">
        <v>25</v>
      </c>
      <c r="R294" s="91"/>
      <c r="S294" s="91"/>
    </row>
    <row r="295" spans="1:19" s="92" customFormat="1" ht="12.75" customHeight="1">
      <c r="A295" s="240" t="s">
        <v>243</v>
      </c>
      <c r="B295" s="378" t="s">
        <v>309</v>
      </c>
      <c r="C295" s="378"/>
      <c r="D295" s="378"/>
      <c r="E295" s="378"/>
      <c r="F295" s="378"/>
      <c r="G295" s="378"/>
      <c r="H295" s="378"/>
      <c r="I295" s="378"/>
      <c r="J295" s="378"/>
      <c r="K295" s="237">
        <f t="shared" si="125"/>
        <v>279</v>
      </c>
      <c r="L295" s="278">
        <f t="shared" si="127"/>
        <v>20</v>
      </c>
      <c r="M295" s="278">
        <f t="shared" si="128"/>
        <v>12</v>
      </c>
      <c r="N295" s="91"/>
      <c r="O295" s="91"/>
      <c r="P295" s="91">
        <v>20</v>
      </c>
      <c r="Q295" s="91">
        <v>12</v>
      </c>
      <c r="R295" s="91"/>
      <c r="S295" s="91"/>
    </row>
    <row r="296" spans="1:19" s="92" customFormat="1" ht="12.75" customHeight="1">
      <c r="A296" s="313" t="s">
        <v>244</v>
      </c>
      <c r="B296" s="550" t="s">
        <v>242</v>
      </c>
      <c r="C296" s="550"/>
      <c r="D296" s="550"/>
      <c r="E296" s="550"/>
      <c r="F296" s="550"/>
      <c r="G296" s="550"/>
      <c r="H296" s="550"/>
      <c r="I296" s="550"/>
      <c r="J296" s="550"/>
      <c r="K296" s="237">
        <f t="shared" si="125"/>
        <v>280</v>
      </c>
      <c r="L296" s="278">
        <f t="shared" si="127"/>
        <v>20</v>
      </c>
      <c r="M296" s="278">
        <f t="shared" si="128"/>
        <v>17</v>
      </c>
      <c r="N296" s="91"/>
      <c r="O296" s="91"/>
      <c r="P296" s="91">
        <v>20</v>
      </c>
      <c r="Q296" s="91">
        <v>17</v>
      </c>
      <c r="R296" s="91"/>
      <c r="S296" s="91"/>
    </row>
    <row r="297" spans="1:19" s="92" customFormat="1" ht="12.75" customHeight="1">
      <c r="A297" s="240" t="s">
        <v>54</v>
      </c>
      <c r="B297" s="378" t="s">
        <v>50</v>
      </c>
      <c r="C297" s="378"/>
      <c r="D297" s="378"/>
      <c r="E297" s="378"/>
      <c r="F297" s="378"/>
      <c r="G297" s="378"/>
      <c r="H297" s="378"/>
      <c r="I297" s="378"/>
      <c r="J297" s="378"/>
      <c r="K297" s="237">
        <f t="shared" si="125"/>
        <v>281</v>
      </c>
      <c r="L297" s="278">
        <f t="shared" si="127"/>
        <v>40</v>
      </c>
      <c r="M297" s="278">
        <f t="shared" si="128"/>
        <v>38</v>
      </c>
      <c r="N297" s="91"/>
      <c r="O297" s="91"/>
      <c r="P297" s="91">
        <v>40</v>
      </c>
      <c r="Q297" s="91">
        <v>38</v>
      </c>
      <c r="R297" s="91"/>
      <c r="S297" s="91"/>
    </row>
    <row r="298" spans="1:19" s="92" customFormat="1" ht="12.75" customHeight="1">
      <c r="A298" s="565" t="s">
        <v>545</v>
      </c>
      <c r="B298" s="565"/>
      <c r="C298" s="565"/>
      <c r="D298" s="565"/>
      <c r="E298" s="565"/>
      <c r="F298" s="565"/>
      <c r="G298" s="565"/>
      <c r="H298" s="565"/>
      <c r="I298" s="565"/>
      <c r="J298" s="565"/>
      <c r="K298" s="250">
        <f t="shared" si="125"/>
        <v>282</v>
      </c>
      <c r="L298" s="322">
        <f>SUM(L299:L301)</f>
        <v>398</v>
      </c>
      <c r="M298" s="322">
        <f t="shared" ref="M298:S298" si="131">SUM(M299:M301)</f>
        <v>269</v>
      </c>
      <c r="N298" s="322">
        <f t="shared" si="131"/>
        <v>0</v>
      </c>
      <c r="O298" s="322">
        <f t="shared" si="131"/>
        <v>0</v>
      </c>
      <c r="P298" s="322">
        <f t="shared" si="131"/>
        <v>398</v>
      </c>
      <c r="Q298" s="322">
        <f t="shared" si="131"/>
        <v>269</v>
      </c>
      <c r="R298" s="322">
        <f t="shared" si="131"/>
        <v>0</v>
      </c>
      <c r="S298" s="322">
        <f t="shared" si="131"/>
        <v>0</v>
      </c>
    </row>
    <row r="299" spans="1:19" s="92" customFormat="1" ht="12.75" customHeight="1">
      <c r="A299" s="240" t="s">
        <v>221</v>
      </c>
      <c r="B299" s="378" t="s">
        <v>222</v>
      </c>
      <c r="C299" s="378"/>
      <c r="D299" s="378"/>
      <c r="E299" s="378"/>
      <c r="F299" s="378"/>
      <c r="G299" s="378"/>
      <c r="H299" s="378"/>
      <c r="I299" s="378"/>
      <c r="J299" s="378"/>
      <c r="K299" s="237">
        <f t="shared" si="125"/>
        <v>283</v>
      </c>
      <c r="L299" s="278">
        <f t="shared" si="127"/>
        <v>199</v>
      </c>
      <c r="M299" s="278">
        <f t="shared" si="128"/>
        <v>145</v>
      </c>
      <c r="N299" s="91"/>
      <c r="O299" s="91"/>
      <c r="P299" s="91">
        <v>199</v>
      </c>
      <c r="Q299" s="91">
        <v>145</v>
      </c>
      <c r="R299" s="91"/>
      <c r="S299" s="268"/>
    </row>
    <row r="300" spans="1:19" s="92" customFormat="1" ht="12.75" customHeight="1">
      <c r="A300" s="240" t="s">
        <v>170</v>
      </c>
      <c r="B300" s="421" t="s">
        <v>292</v>
      </c>
      <c r="C300" s="421"/>
      <c r="D300" s="421"/>
      <c r="E300" s="421"/>
      <c r="F300" s="421"/>
      <c r="G300" s="421"/>
      <c r="H300" s="421"/>
      <c r="I300" s="421"/>
      <c r="J300" s="421"/>
      <c r="K300" s="237">
        <f t="shared" si="125"/>
        <v>284</v>
      </c>
      <c r="L300" s="278">
        <f t="shared" si="127"/>
        <v>99</v>
      </c>
      <c r="M300" s="278">
        <f t="shared" si="128"/>
        <v>63</v>
      </c>
      <c r="N300" s="91"/>
      <c r="O300" s="91"/>
      <c r="P300" s="91">
        <v>99</v>
      </c>
      <c r="Q300" s="91">
        <v>63</v>
      </c>
      <c r="R300" s="91"/>
      <c r="S300" s="268"/>
    </row>
    <row r="301" spans="1:19" s="92" customFormat="1" ht="12.75" customHeight="1">
      <c r="A301" s="240" t="s">
        <v>225</v>
      </c>
      <c r="B301" s="378" t="s">
        <v>226</v>
      </c>
      <c r="C301" s="378"/>
      <c r="D301" s="378"/>
      <c r="E301" s="378"/>
      <c r="F301" s="378"/>
      <c r="G301" s="378"/>
      <c r="H301" s="378"/>
      <c r="I301" s="378"/>
      <c r="J301" s="378"/>
      <c r="K301" s="237">
        <f t="shared" si="125"/>
        <v>285</v>
      </c>
      <c r="L301" s="278">
        <f t="shared" si="127"/>
        <v>100</v>
      </c>
      <c r="M301" s="278">
        <f t="shared" si="128"/>
        <v>61</v>
      </c>
      <c r="N301" s="91"/>
      <c r="O301" s="91"/>
      <c r="P301" s="91">
        <v>100</v>
      </c>
      <c r="Q301" s="91">
        <v>61</v>
      </c>
      <c r="R301" s="91"/>
      <c r="S301" s="268"/>
    </row>
    <row r="302" spans="1:19" s="92" customFormat="1" ht="12.75" customHeight="1">
      <c r="A302" s="565" t="s">
        <v>546</v>
      </c>
      <c r="B302" s="565"/>
      <c r="C302" s="565"/>
      <c r="D302" s="565"/>
      <c r="E302" s="565"/>
      <c r="F302" s="565"/>
      <c r="G302" s="565"/>
      <c r="H302" s="565"/>
      <c r="I302" s="565"/>
      <c r="J302" s="565"/>
      <c r="K302" s="250">
        <f t="shared" si="125"/>
        <v>286</v>
      </c>
      <c r="L302" s="322">
        <f>SUM(L303:L304)</f>
        <v>80</v>
      </c>
      <c r="M302" s="322">
        <f t="shared" ref="M302:S302" si="132">SUM(M303:M304)</f>
        <v>4</v>
      </c>
      <c r="N302" s="322">
        <f t="shared" si="132"/>
        <v>0</v>
      </c>
      <c r="O302" s="322">
        <f t="shared" si="132"/>
        <v>0</v>
      </c>
      <c r="P302" s="322">
        <f t="shared" si="132"/>
        <v>51</v>
      </c>
      <c r="Q302" s="322">
        <f t="shared" si="132"/>
        <v>4</v>
      </c>
      <c r="R302" s="322">
        <f t="shared" si="132"/>
        <v>29</v>
      </c>
      <c r="S302" s="322">
        <f t="shared" si="132"/>
        <v>0</v>
      </c>
    </row>
    <row r="303" spans="1:19" s="92" customFormat="1" ht="12.75" customHeight="1">
      <c r="A303" s="240" t="s">
        <v>163</v>
      </c>
      <c r="B303" s="378" t="s">
        <v>53</v>
      </c>
      <c r="C303" s="378"/>
      <c r="D303" s="378"/>
      <c r="E303" s="378"/>
      <c r="F303" s="378"/>
      <c r="G303" s="378"/>
      <c r="H303" s="378"/>
      <c r="I303" s="378"/>
      <c r="J303" s="378"/>
      <c r="K303" s="237">
        <f t="shared" si="125"/>
        <v>287</v>
      </c>
      <c r="L303" s="278">
        <f t="shared" si="127"/>
        <v>59</v>
      </c>
      <c r="M303" s="278">
        <f t="shared" si="128"/>
        <v>1</v>
      </c>
      <c r="N303" s="268"/>
      <c r="O303" s="268"/>
      <c r="P303" s="91">
        <v>34</v>
      </c>
      <c r="Q303" s="91">
        <v>1</v>
      </c>
      <c r="R303" s="91">
        <v>25</v>
      </c>
      <c r="S303" s="91">
        <v>0</v>
      </c>
    </row>
    <row r="304" spans="1:19" s="92" customFormat="1" ht="12.75" customHeight="1">
      <c r="A304" s="240" t="s">
        <v>188</v>
      </c>
      <c r="B304" s="378" t="s">
        <v>189</v>
      </c>
      <c r="C304" s="378"/>
      <c r="D304" s="378"/>
      <c r="E304" s="378"/>
      <c r="F304" s="378"/>
      <c r="G304" s="378"/>
      <c r="H304" s="378"/>
      <c r="I304" s="378"/>
      <c r="J304" s="378"/>
      <c r="K304" s="237">
        <f t="shared" si="125"/>
        <v>288</v>
      </c>
      <c r="L304" s="278">
        <f t="shared" si="127"/>
        <v>21</v>
      </c>
      <c r="M304" s="278">
        <f t="shared" si="128"/>
        <v>3</v>
      </c>
      <c r="N304" s="268"/>
      <c r="O304" s="268"/>
      <c r="P304" s="91">
        <v>17</v>
      </c>
      <c r="Q304" s="91">
        <v>3</v>
      </c>
      <c r="R304" s="91">
        <v>4</v>
      </c>
      <c r="S304" s="91">
        <v>0</v>
      </c>
    </row>
    <row r="305" spans="1:19" s="92" customFormat="1" ht="12.75" customHeight="1">
      <c r="A305" s="565" t="s">
        <v>547</v>
      </c>
      <c r="B305" s="565"/>
      <c r="C305" s="565"/>
      <c r="D305" s="565"/>
      <c r="E305" s="565"/>
      <c r="F305" s="565"/>
      <c r="G305" s="565"/>
      <c r="H305" s="565"/>
      <c r="I305" s="565"/>
      <c r="J305" s="565"/>
      <c r="K305" s="250">
        <f t="shared" si="125"/>
        <v>289</v>
      </c>
      <c r="L305" s="322">
        <f>SUM(L306:L311)</f>
        <v>194</v>
      </c>
      <c r="M305" s="322">
        <f t="shared" ref="M305:S305" si="133">SUM(M306:M311)</f>
        <v>118</v>
      </c>
      <c r="N305" s="322">
        <f t="shared" si="133"/>
        <v>0</v>
      </c>
      <c r="O305" s="322">
        <f t="shared" si="133"/>
        <v>0</v>
      </c>
      <c r="P305" s="322">
        <f t="shared" si="133"/>
        <v>194</v>
      </c>
      <c r="Q305" s="322">
        <f t="shared" si="133"/>
        <v>118</v>
      </c>
      <c r="R305" s="322">
        <f t="shared" si="133"/>
        <v>0</v>
      </c>
      <c r="S305" s="322">
        <f t="shared" si="133"/>
        <v>0</v>
      </c>
    </row>
    <row r="306" spans="1:19" s="92" customFormat="1" ht="12.75" customHeight="1">
      <c r="A306" s="240" t="s">
        <v>55</v>
      </c>
      <c r="B306" s="378" t="s">
        <v>175</v>
      </c>
      <c r="C306" s="378"/>
      <c r="D306" s="378"/>
      <c r="E306" s="378"/>
      <c r="F306" s="378"/>
      <c r="G306" s="378"/>
      <c r="H306" s="378"/>
      <c r="I306" s="378"/>
      <c r="J306" s="378"/>
      <c r="K306" s="237">
        <f t="shared" si="125"/>
        <v>290</v>
      </c>
      <c r="L306" s="278">
        <f t="shared" si="127"/>
        <v>31</v>
      </c>
      <c r="M306" s="278">
        <f t="shared" si="128"/>
        <v>30</v>
      </c>
      <c r="N306" s="268"/>
      <c r="O306" s="268"/>
      <c r="P306" s="91">
        <v>31</v>
      </c>
      <c r="Q306" s="91">
        <v>30</v>
      </c>
      <c r="R306" s="268"/>
      <c r="S306" s="268"/>
    </row>
    <row r="307" spans="1:19" s="92" customFormat="1" ht="12.75" customHeight="1">
      <c r="A307" s="240" t="s">
        <v>176</v>
      </c>
      <c r="B307" s="421" t="s">
        <v>173</v>
      </c>
      <c r="C307" s="421"/>
      <c r="D307" s="421"/>
      <c r="E307" s="421"/>
      <c r="F307" s="421"/>
      <c r="G307" s="421"/>
      <c r="H307" s="421"/>
      <c r="I307" s="421"/>
      <c r="J307" s="421"/>
      <c r="K307" s="237">
        <f t="shared" si="125"/>
        <v>291</v>
      </c>
      <c r="L307" s="278">
        <f t="shared" si="127"/>
        <v>26</v>
      </c>
      <c r="M307" s="278">
        <f t="shared" si="128"/>
        <v>10</v>
      </c>
      <c r="N307" s="268"/>
      <c r="O307" s="268"/>
      <c r="P307" s="91">
        <v>26</v>
      </c>
      <c r="Q307" s="91">
        <v>10</v>
      </c>
      <c r="R307" s="268"/>
      <c r="S307" s="268"/>
    </row>
    <row r="308" spans="1:19" s="92" customFormat="1" ht="12.75" customHeight="1">
      <c r="A308" s="240" t="s">
        <v>163</v>
      </c>
      <c r="B308" s="378" t="s">
        <v>53</v>
      </c>
      <c r="C308" s="378"/>
      <c r="D308" s="378"/>
      <c r="E308" s="378"/>
      <c r="F308" s="378"/>
      <c r="G308" s="378"/>
      <c r="H308" s="378"/>
      <c r="I308" s="378"/>
      <c r="J308" s="378"/>
      <c r="K308" s="237">
        <f t="shared" si="125"/>
        <v>292</v>
      </c>
      <c r="L308" s="278">
        <f t="shared" si="127"/>
        <v>28</v>
      </c>
      <c r="M308" s="278">
        <f t="shared" si="128"/>
        <v>4</v>
      </c>
      <c r="N308" s="268"/>
      <c r="O308" s="268"/>
      <c r="P308" s="91">
        <v>28</v>
      </c>
      <c r="Q308" s="91">
        <v>4</v>
      </c>
      <c r="R308" s="268"/>
      <c r="S308" s="268"/>
    </row>
    <row r="309" spans="1:19" s="92" customFormat="1" ht="12.75" customHeight="1">
      <c r="A309" s="107" t="s">
        <v>316</v>
      </c>
      <c r="B309" s="421" t="s">
        <v>317</v>
      </c>
      <c r="C309" s="421"/>
      <c r="D309" s="421"/>
      <c r="E309" s="421"/>
      <c r="F309" s="421"/>
      <c r="G309" s="421"/>
      <c r="H309" s="421"/>
      <c r="I309" s="421"/>
      <c r="J309" s="421"/>
      <c r="K309" s="237">
        <f t="shared" si="125"/>
        <v>293</v>
      </c>
      <c r="L309" s="278">
        <f t="shared" si="127"/>
        <v>50</v>
      </c>
      <c r="M309" s="278">
        <f t="shared" si="128"/>
        <v>23</v>
      </c>
      <c r="N309" s="268"/>
      <c r="O309" s="268"/>
      <c r="P309" s="91">
        <v>50</v>
      </c>
      <c r="Q309" s="91">
        <v>23</v>
      </c>
      <c r="R309" s="268"/>
      <c r="S309" s="268"/>
    </row>
    <row r="310" spans="1:19" s="92" customFormat="1" ht="27.75" customHeight="1">
      <c r="A310" s="240" t="s">
        <v>303</v>
      </c>
      <c r="B310" s="421" t="s">
        <v>401</v>
      </c>
      <c r="C310" s="421"/>
      <c r="D310" s="421"/>
      <c r="E310" s="421"/>
      <c r="F310" s="421"/>
      <c r="G310" s="421"/>
      <c r="H310" s="421"/>
      <c r="I310" s="421"/>
      <c r="J310" s="421"/>
      <c r="K310" s="237">
        <f t="shared" si="125"/>
        <v>294</v>
      </c>
      <c r="L310" s="278">
        <f t="shared" si="127"/>
        <v>30</v>
      </c>
      <c r="M310" s="278">
        <f t="shared" si="128"/>
        <v>29</v>
      </c>
      <c r="N310" s="268"/>
      <c r="O310" s="268"/>
      <c r="P310" s="91">
        <v>30</v>
      </c>
      <c r="Q310" s="91">
        <v>29</v>
      </c>
      <c r="R310" s="268"/>
      <c r="S310" s="268"/>
    </row>
    <row r="311" spans="1:19" s="92" customFormat="1">
      <c r="A311" s="240" t="s">
        <v>191</v>
      </c>
      <c r="B311" s="422" t="s">
        <v>59</v>
      </c>
      <c r="C311" s="422"/>
      <c r="D311" s="422"/>
      <c r="E311" s="422"/>
      <c r="F311" s="422"/>
      <c r="G311" s="422"/>
      <c r="H311" s="422"/>
      <c r="I311" s="422"/>
      <c r="J311" s="422"/>
      <c r="K311" s="237">
        <f t="shared" si="125"/>
        <v>295</v>
      </c>
      <c r="L311" s="278">
        <f t="shared" si="127"/>
        <v>29</v>
      </c>
      <c r="M311" s="278">
        <f t="shared" si="128"/>
        <v>22</v>
      </c>
      <c r="N311" s="268"/>
      <c r="O311" s="268"/>
      <c r="P311" s="91">
        <v>29</v>
      </c>
      <c r="Q311" s="91">
        <v>22</v>
      </c>
      <c r="R311" s="268"/>
      <c r="S311" s="268"/>
    </row>
    <row r="312" spans="1:19" s="92" customFormat="1" ht="12.75" customHeight="1">
      <c r="A312" s="565" t="s">
        <v>548</v>
      </c>
      <c r="B312" s="565"/>
      <c r="C312" s="565"/>
      <c r="D312" s="565"/>
      <c r="E312" s="565"/>
      <c r="F312" s="565"/>
      <c r="G312" s="565"/>
      <c r="H312" s="565"/>
      <c r="I312" s="565"/>
      <c r="J312" s="565"/>
      <c r="K312" s="250">
        <f t="shared" si="125"/>
        <v>296</v>
      </c>
      <c r="L312" s="322">
        <f>SUM(L313:L317)</f>
        <v>41</v>
      </c>
      <c r="M312" s="322">
        <f t="shared" ref="M312:S312" si="134">SUM(M313:M317)</f>
        <v>10</v>
      </c>
      <c r="N312" s="322">
        <f t="shared" si="134"/>
        <v>0</v>
      </c>
      <c r="O312" s="322">
        <f t="shared" si="134"/>
        <v>0</v>
      </c>
      <c r="P312" s="322">
        <f t="shared" si="134"/>
        <v>41</v>
      </c>
      <c r="Q312" s="322">
        <f t="shared" si="134"/>
        <v>10</v>
      </c>
      <c r="R312" s="322">
        <f t="shared" si="134"/>
        <v>0</v>
      </c>
      <c r="S312" s="322">
        <f t="shared" si="134"/>
        <v>0</v>
      </c>
    </row>
    <row r="313" spans="1:19" s="92" customFormat="1" ht="12.75" customHeight="1">
      <c r="A313" s="240" t="s">
        <v>57</v>
      </c>
      <c r="B313" s="378" t="s">
        <v>52</v>
      </c>
      <c r="C313" s="378"/>
      <c r="D313" s="378"/>
      <c r="E313" s="378"/>
      <c r="F313" s="378"/>
      <c r="G313" s="378"/>
      <c r="H313" s="378"/>
      <c r="I313" s="378"/>
      <c r="J313" s="378"/>
      <c r="K313" s="237">
        <f t="shared" si="125"/>
        <v>297</v>
      </c>
      <c r="L313" s="278">
        <f t="shared" si="127"/>
        <v>11</v>
      </c>
      <c r="M313" s="278">
        <f t="shared" si="128"/>
        <v>0</v>
      </c>
      <c r="N313" s="268"/>
      <c r="O313" s="268"/>
      <c r="P313" s="91">
        <v>11</v>
      </c>
      <c r="Q313" s="91">
        <v>0</v>
      </c>
      <c r="R313" s="268"/>
      <c r="S313" s="268"/>
    </row>
    <row r="314" spans="1:19" s="92" customFormat="1" ht="12.75" customHeight="1">
      <c r="A314" s="240" t="s">
        <v>176</v>
      </c>
      <c r="B314" s="421" t="s">
        <v>173</v>
      </c>
      <c r="C314" s="421"/>
      <c r="D314" s="421"/>
      <c r="E314" s="421"/>
      <c r="F314" s="421"/>
      <c r="G314" s="421"/>
      <c r="H314" s="421"/>
      <c r="I314" s="421"/>
      <c r="J314" s="421"/>
      <c r="K314" s="237">
        <f t="shared" si="125"/>
        <v>298</v>
      </c>
      <c r="L314" s="278">
        <f t="shared" si="127"/>
        <v>6</v>
      </c>
      <c r="M314" s="278">
        <f t="shared" si="128"/>
        <v>0</v>
      </c>
      <c r="N314" s="268"/>
      <c r="O314" s="268"/>
      <c r="P314" s="91">
        <v>6</v>
      </c>
      <c r="Q314" s="91">
        <v>0</v>
      </c>
      <c r="R314" s="268"/>
      <c r="S314" s="268"/>
    </row>
    <row r="315" spans="1:19" s="92" customFormat="1" ht="12.75" customHeight="1">
      <c r="A315" s="240" t="s">
        <v>163</v>
      </c>
      <c r="B315" s="378" t="s">
        <v>53</v>
      </c>
      <c r="C315" s="378"/>
      <c r="D315" s="378"/>
      <c r="E315" s="378"/>
      <c r="F315" s="378"/>
      <c r="G315" s="378"/>
      <c r="H315" s="378"/>
      <c r="I315" s="378"/>
      <c r="J315" s="378"/>
      <c r="K315" s="237">
        <f t="shared" si="125"/>
        <v>299</v>
      </c>
      <c r="L315" s="278">
        <f t="shared" si="127"/>
        <v>10</v>
      </c>
      <c r="M315" s="278">
        <f t="shared" si="128"/>
        <v>0</v>
      </c>
      <c r="N315" s="268"/>
      <c r="O315" s="268"/>
      <c r="P315" s="91">
        <v>10</v>
      </c>
      <c r="Q315" s="91">
        <v>0</v>
      </c>
      <c r="R315" s="268"/>
      <c r="S315" s="268"/>
    </row>
    <row r="316" spans="1:19" s="92" customFormat="1" ht="22.5" customHeight="1">
      <c r="A316" s="240" t="s">
        <v>177</v>
      </c>
      <c r="B316" s="421" t="s">
        <v>174</v>
      </c>
      <c r="C316" s="421"/>
      <c r="D316" s="421"/>
      <c r="E316" s="421"/>
      <c r="F316" s="421"/>
      <c r="G316" s="421"/>
      <c r="H316" s="421"/>
      <c r="I316" s="421"/>
      <c r="J316" s="421"/>
      <c r="K316" s="237">
        <f t="shared" si="125"/>
        <v>300</v>
      </c>
      <c r="L316" s="278">
        <f t="shared" si="127"/>
        <v>11</v>
      </c>
      <c r="M316" s="278">
        <f t="shared" si="128"/>
        <v>9</v>
      </c>
      <c r="N316" s="268"/>
      <c r="O316" s="268"/>
      <c r="P316" s="91">
        <v>11</v>
      </c>
      <c r="Q316" s="91">
        <v>9</v>
      </c>
      <c r="R316" s="268"/>
      <c r="S316" s="268"/>
    </row>
    <row r="317" spans="1:19" s="92" customFormat="1" ht="12.75" customHeight="1">
      <c r="A317" s="240" t="s">
        <v>55</v>
      </c>
      <c r="B317" s="378" t="s">
        <v>175</v>
      </c>
      <c r="C317" s="378"/>
      <c r="D317" s="378"/>
      <c r="E317" s="378"/>
      <c r="F317" s="378"/>
      <c r="G317" s="378"/>
      <c r="H317" s="378"/>
      <c r="I317" s="378"/>
      <c r="J317" s="378"/>
      <c r="K317" s="237">
        <f t="shared" si="125"/>
        <v>301</v>
      </c>
      <c r="L317" s="278">
        <f t="shared" si="127"/>
        <v>3</v>
      </c>
      <c r="M317" s="278">
        <f t="shared" si="128"/>
        <v>1</v>
      </c>
      <c r="N317" s="268"/>
      <c r="O317" s="268"/>
      <c r="P317" s="91">
        <v>3</v>
      </c>
      <c r="Q317" s="91">
        <v>1</v>
      </c>
      <c r="R317" s="268"/>
      <c r="S317" s="268"/>
    </row>
    <row r="318" spans="1:19" s="92" customFormat="1" ht="12.75" customHeight="1">
      <c r="A318" s="565" t="s">
        <v>549</v>
      </c>
      <c r="B318" s="565"/>
      <c r="C318" s="565"/>
      <c r="D318" s="565"/>
      <c r="E318" s="565"/>
      <c r="F318" s="565"/>
      <c r="G318" s="565"/>
      <c r="H318" s="565"/>
      <c r="I318" s="565"/>
      <c r="J318" s="565"/>
      <c r="K318" s="250">
        <f t="shared" si="125"/>
        <v>302</v>
      </c>
      <c r="L318" s="322">
        <f>SUM(L319:L325)</f>
        <v>374</v>
      </c>
      <c r="M318" s="322">
        <f t="shared" ref="M318:S318" si="135">SUM(M319:M325)</f>
        <v>165</v>
      </c>
      <c r="N318" s="322">
        <f t="shared" si="135"/>
        <v>0</v>
      </c>
      <c r="O318" s="322">
        <f t="shared" si="135"/>
        <v>0</v>
      </c>
      <c r="P318" s="322">
        <f t="shared" si="135"/>
        <v>374</v>
      </c>
      <c r="Q318" s="322">
        <f t="shared" si="135"/>
        <v>165</v>
      </c>
      <c r="R318" s="322">
        <f t="shared" si="135"/>
        <v>0</v>
      </c>
      <c r="S318" s="322">
        <f t="shared" si="135"/>
        <v>0</v>
      </c>
    </row>
    <row r="319" spans="1:19" s="92" customFormat="1" ht="12.75" customHeight="1">
      <c r="A319" s="107" t="s">
        <v>375</v>
      </c>
      <c r="B319" s="378" t="s">
        <v>431</v>
      </c>
      <c r="C319" s="378"/>
      <c r="D319" s="378"/>
      <c r="E319" s="378"/>
      <c r="F319" s="378"/>
      <c r="G319" s="378"/>
      <c r="H319" s="378"/>
      <c r="I319" s="378"/>
      <c r="J319" s="378"/>
      <c r="K319" s="237">
        <f t="shared" si="125"/>
        <v>303</v>
      </c>
      <c r="L319" s="278">
        <f t="shared" si="127"/>
        <v>88</v>
      </c>
      <c r="M319" s="278">
        <f t="shared" si="128"/>
        <v>76</v>
      </c>
      <c r="N319" s="268"/>
      <c r="O319" s="268"/>
      <c r="P319" s="91">
        <v>88</v>
      </c>
      <c r="Q319" s="91">
        <v>76</v>
      </c>
      <c r="R319" s="268"/>
      <c r="S319" s="268"/>
    </row>
    <row r="320" spans="1:19" s="92" customFormat="1" ht="12.75" customHeight="1">
      <c r="A320" s="107" t="s">
        <v>355</v>
      </c>
      <c r="B320" s="378" t="s">
        <v>377</v>
      </c>
      <c r="C320" s="378"/>
      <c r="D320" s="378"/>
      <c r="E320" s="378"/>
      <c r="F320" s="378"/>
      <c r="G320" s="378"/>
      <c r="H320" s="378"/>
      <c r="I320" s="378"/>
      <c r="J320" s="378"/>
      <c r="K320" s="237">
        <f t="shared" si="125"/>
        <v>304</v>
      </c>
      <c r="L320" s="278">
        <f t="shared" si="127"/>
        <v>45</v>
      </c>
      <c r="M320" s="278">
        <f t="shared" si="128"/>
        <v>18</v>
      </c>
      <c r="N320" s="268"/>
      <c r="O320" s="268"/>
      <c r="P320" s="91">
        <v>45</v>
      </c>
      <c r="Q320" s="91">
        <v>18</v>
      </c>
      <c r="R320" s="268"/>
      <c r="S320" s="268"/>
    </row>
    <row r="321" spans="1:19" s="92" customFormat="1" ht="12.75" customHeight="1">
      <c r="A321" s="107" t="s">
        <v>378</v>
      </c>
      <c r="B321" s="421" t="s">
        <v>379</v>
      </c>
      <c r="C321" s="421"/>
      <c r="D321" s="421"/>
      <c r="E321" s="421"/>
      <c r="F321" s="421"/>
      <c r="G321" s="421"/>
      <c r="H321" s="421"/>
      <c r="I321" s="421"/>
      <c r="J321" s="421"/>
      <c r="K321" s="237">
        <f t="shared" si="125"/>
        <v>305</v>
      </c>
      <c r="L321" s="278">
        <f t="shared" si="127"/>
        <v>26</v>
      </c>
      <c r="M321" s="278">
        <f t="shared" si="128"/>
        <v>23</v>
      </c>
      <c r="N321" s="268"/>
      <c r="O321" s="268"/>
      <c r="P321" s="91">
        <v>26</v>
      </c>
      <c r="Q321" s="91">
        <v>23</v>
      </c>
      <c r="R321" s="268"/>
      <c r="S321" s="268"/>
    </row>
    <row r="322" spans="1:19" s="92" customFormat="1" ht="12.75" customHeight="1">
      <c r="A322" s="107" t="s">
        <v>351</v>
      </c>
      <c r="B322" s="421" t="s">
        <v>376</v>
      </c>
      <c r="C322" s="421"/>
      <c r="D322" s="421"/>
      <c r="E322" s="421"/>
      <c r="F322" s="421"/>
      <c r="G322" s="421"/>
      <c r="H322" s="421"/>
      <c r="I322" s="421"/>
      <c r="J322" s="421"/>
      <c r="K322" s="237">
        <f t="shared" si="125"/>
        <v>306</v>
      </c>
      <c r="L322" s="278">
        <f t="shared" si="127"/>
        <v>114</v>
      </c>
      <c r="M322" s="278">
        <f t="shared" si="128"/>
        <v>1</v>
      </c>
      <c r="N322" s="268"/>
      <c r="O322" s="268"/>
      <c r="P322" s="91">
        <v>114</v>
      </c>
      <c r="Q322" s="91">
        <v>1</v>
      </c>
      <c r="R322" s="268"/>
      <c r="S322" s="268"/>
    </row>
    <row r="323" spans="1:19" s="92" customFormat="1" ht="12.75" customHeight="1">
      <c r="A323" s="107" t="s">
        <v>353</v>
      </c>
      <c r="B323" s="421" t="s">
        <v>354</v>
      </c>
      <c r="C323" s="421"/>
      <c r="D323" s="421"/>
      <c r="E323" s="421"/>
      <c r="F323" s="421"/>
      <c r="G323" s="421"/>
      <c r="H323" s="421"/>
      <c r="I323" s="421"/>
      <c r="J323" s="421"/>
      <c r="K323" s="237">
        <f t="shared" si="125"/>
        <v>307</v>
      </c>
      <c r="L323" s="278">
        <f t="shared" si="127"/>
        <v>39</v>
      </c>
      <c r="M323" s="278">
        <f t="shared" si="128"/>
        <v>0</v>
      </c>
      <c r="N323" s="268"/>
      <c r="O323" s="268"/>
      <c r="P323" s="91">
        <v>39</v>
      </c>
      <c r="Q323" s="91">
        <v>0</v>
      </c>
      <c r="R323" s="268"/>
      <c r="S323" s="268"/>
    </row>
    <row r="324" spans="1:19" s="92" customFormat="1" ht="12.75" customHeight="1">
      <c r="A324" s="107" t="s">
        <v>349</v>
      </c>
      <c r="B324" s="378" t="s">
        <v>350</v>
      </c>
      <c r="C324" s="378"/>
      <c r="D324" s="378"/>
      <c r="E324" s="378"/>
      <c r="F324" s="378"/>
      <c r="G324" s="378"/>
      <c r="H324" s="378"/>
      <c r="I324" s="378"/>
      <c r="J324" s="378"/>
      <c r="K324" s="237">
        <f t="shared" si="125"/>
        <v>308</v>
      </c>
      <c r="L324" s="278">
        <f t="shared" si="127"/>
        <v>18</v>
      </c>
      <c r="M324" s="278">
        <f t="shared" si="128"/>
        <v>9</v>
      </c>
      <c r="N324" s="268"/>
      <c r="O324" s="268"/>
      <c r="P324" s="91">
        <v>18</v>
      </c>
      <c r="Q324" s="91">
        <v>9</v>
      </c>
      <c r="R324" s="268"/>
      <c r="S324" s="268"/>
    </row>
    <row r="325" spans="1:19" s="92" customFormat="1" ht="12.75" customHeight="1">
      <c r="A325" s="107" t="s">
        <v>352</v>
      </c>
      <c r="B325" s="378" t="s">
        <v>374</v>
      </c>
      <c r="C325" s="378"/>
      <c r="D325" s="378"/>
      <c r="E325" s="378"/>
      <c r="F325" s="378"/>
      <c r="G325" s="378"/>
      <c r="H325" s="378"/>
      <c r="I325" s="378"/>
      <c r="J325" s="378"/>
      <c r="K325" s="237">
        <f t="shared" si="125"/>
        <v>309</v>
      </c>
      <c r="L325" s="278">
        <f t="shared" si="127"/>
        <v>44</v>
      </c>
      <c r="M325" s="278">
        <f t="shared" si="128"/>
        <v>38</v>
      </c>
      <c r="N325" s="268"/>
      <c r="O325" s="268"/>
      <c r="P325" s="91">
        <v>44</v>
      </c>
      <c r="Q325" s="91">
        <v>38</v>
      </c>
      <c r="R325" s="268"/>
      <c r="S325" s="268"/>
    </row>
    <row r="326" spans="1:19" s="92" customFormat="1" ht="12.75" customHeight="1">
      <c r="A326" s="565" t="s">
        <v>550</v>
      </c>
      <c r="B326" s="565"/>
      <c r="C326" s="565"/>
      <c r="D326" s="565"/>
      <c r="E326" s="565"/>
      <c r="F326" s="565"/>
      <c r="G326" s="565"/>
      <c r="H326" s="565"/>
      <c r="I326" s="565"/>
      <c r="J326" s="565"/>
      <c r="K326" s="250">
        <f t="shared" si="125"/>
        <v>310</v>
      </c>
      <c r="L326" s="322">
        <f>SUM(L327:L330)</f>
        <v>40</v>
      </c>
      <c r="M326" s="322">
        <f t="shared" ref="M326:S326" si="136">SUM(M327:M330)</f>
        <v>27</v>
      </c>
      <c r="N326" s="322">
        <f t="shared" si="136"/>
        <v>0</v>
      </c>
      <c r="O326" s="322">
        <f t="shared" si="136"/>
        <v>0</v>
      </c>
      <c r="P326" s="322">
        <f t="shared" si="136"/>
        <v>40</v>
      </c>
      <c r="Q326" s="322">
        <f t="shared" si="136"/>
        <v>27</v>
      </c>
      <c r="R326" s="322">
        <f t="shared" si="136"/>
        <v>0</v>
      </c>
      <c r="S326" s="322">
        <f t="shared" si="136"/>
        <v>0</v>
      </c>
    </row>
    <row r="327" spans="1:19" s="92" customFormat="1" ht="12.75" customHeight="1">
      <c r="A327" s="107" t="s">
        <v>453</v>
      </c>
      <c r="B327" s="378" t="s">
        <v>454</v>
      </c>
      <c r="C327" s="378"/>
      <c r="D327" s="378"/>
      <c r="E327" s="378"/>
      <c r="F327" s="378"/>
      <c r="G327" s="378"/>
      <c r="H327" s="378"/>
      <c r="I327" s="378"/>
      <c r="J327" s="378"/>
      <c r="K327" s="237">
        <f t="shared" si="125"/>
        <v>311</v>
      </c>
      <c r="L327" s="278">
        <f t="shared" si="127"/>
        <v>8</v>
      </c>
      <c r="M327" s="278">
        <f t="shared" si="128"/>
        <v>5</v>
      </c>
      <c r="N327" s="268"/>
      <c r="O327" s="268"/>
      <c r="P327" s="91">
        <v>8</v>
      </c>
      <c r="Q327" s="91">
        <v>5</v>
      </c>
      <c r="R327" s="268"/>
      <c r="S327" s="268"/>
    </row>
    <row r="328" spans="1:19" s="92" customFormat="1" ht="12.75" customHeight="1">
      <c r="A328" s="107" t="s">
        <v>455</v>
      </c>
      <c r="B328" s="378" t="s">
        <v>599</v>
      </c>
      <c r="C328" s="378"/>
      <c r="D328" s="378"/>
      <c r="E328" s="378"/>
      <c r="F328" s="378"/>
      <c r="G328" s="378"/>
      <c r="H328" s="378"/>
      <c r="I328" s="378"/>
      <c r="J328" s="378"/>
      <c r="K328" s="237">
        <f t="shared" si="125"/>
        <v>312</v>
      </c>
      <c r="L328" s="278">
        <f t="shared" si="127"/>
        <v>13</v>
      </c>
      <c r="M328" s="278">
        <f t="shared" si="128"/>
        <v>3</v>
      </c>
      <c r="N328" s="268"/>
      <c r="O328" s="268"/>
      <c r="P328" s="91">
        <v>13</v>
      </c>
      <c r="Q328" s="91">
        <v>3</v>
      </c>
      <c r="R328" s="268"/>
      <c r="S328" s="268"/>
    </row>
    <row r="329" spans="1:19" s="92" customFormat="1" ht="12.75" customHeight="1">
      <c r="A329" s="240" t="s">
        <v>161</v>
      </c>
      <c r="B329" s="511" t="s">
        <v>60</v>
      </c>
      <c r="C329" s="544"/>
      <c r="D329" s="544"/>
      <c r="E329" s="544"/>
      <c r="F329" s="544"/>
      <c r="G329" s="544"/>
      <c r="H329" s="544"/>
      <c r="I329" s="544"/>
      <c r="J329" s="512"/>
      <c r="K329" s="237">
        <f t="shared" si="125"/>
        <v>313</v>
      </c>
      <c r="L329" s="278">
        <f t="shared" si="127"/>
        <v>15</v>
      </c>
      <c r="M329" s="278">
        <f t="shared" si="128"/>
        <v>15</v>
      </c>
      <c r="N329" s="268"/>
      <c r="O329" s="268"/>
      <c r="P329" s="91">
        <v>15</v>
      </c>
      <c r="Q329" s="91">
        <v>15</v>
      </c>
      <c r="R329" s="268"/>
      <c r="S329" s="268"/>
    </row>
    <row r="330" spans="1:19" s="92" customFormat="1" ht="12.75" customHeight="1">
      <c r="A330" s="240" t="s">
        <v>456</v>
      </c>
      <c r="B330" s="679" t="s">
        <v>457</v>
      </c>
      <c r="C330" s="679"/>
      <c r="D330" s="679"/>
      <c r="E330" s="679"/>
      <c r="F330" s="679"/>
      <c r="G330" s="679"/>
      <c r="H330" s="679"/>
      <c r="I330" s="679"/>
      <c r="J330" s="679"/>
      <c r="K330" s="237">
        <f t="shared" si="125"/>
        <v>314</v>
      </c>
      <c r="L330" s="278">
        <f t="shared" si="127"/>
        <v>4</v>
      </c>
      <c r="M330" s="278">
        <f t="shared" si="128"/>
        <v>4</v>
      </c>
      <c r="N330" s="268"/>
      <c r="O330" s="268"/>
      <c r="P330" s="91">
        <v>4</v>
      </c>
      <c r="Q330" s="91">
        <v>4</v>
      </c>
      <c r="R330" s="268"/>
      <c r="S330" s="268"/>
    </row>
    <row r="331" spans="1:19" s="92" customFormat="1" ht="12.75" customHeight="1">
      <c r="A331" s="565" t="s">
        <v>551</v>
      </c>
      <c r="B331" s="565"/>
      <c r="C331" s="565"/>
      <c r="D331" s="565"/>
      <c r="E331" s="565"/>
      <c r="F331" s="565"/>
      <c r="G331" s="565"/>
      <c r="H331" s="565"/>
      <c r="I331" s="565"/>
      <c r="J331" s="565"/>
      <c r="K331" s="250">
        <f t="shared" si="125"/>
        <v>315</v>
      </c>
      <c r="L331" s="322">
        <f>SUM(L332:L335)</f>
        <v>113</v>
      </c>
      <c r="M331" s="322">
        <f t="shared" ref="M331:S331" si="137">SUM(M332:M335)</f>
        <v>83</v>
      </c>
      <c r="N331" s="322">
        <f t="shared" si="137"/>
        <v>0</v>
      </c>
      <c r="O331" s="322">
        <f t="shared" si="137"/>
        <v>0</v>
      </c>
      <c r="P331" s="322">
        <f t="shared" si="137"/>
        <v>113</v>
      </c>
      <c r="Q331" s="322">
        <f t="shared" si="137"/>
        <v>83</v>
      </c>
      <c r="R331" s="322">
        <f t="shared" si="137"/>
        <v>0</v>
      </c>
      <c r="S331" s="322">
        <f t="shared" si="137"/>
        <v>0</v>
      </c>
    </row>
    <row r="332" spans="1:19" s="92" customFormat="1" ht="12.75" customHeight="1">
      <c r="A332" s="240" t="s">
        <v>255</v>
      </c>
      <c r="B332" s="421" t="s">
        <v>178</v>
      </c>
      <c r="C332" s="421"/>
      <c r="D332" s="421"/>
      <c r="E332" s="421"/>
      <c r="F332" s="421"/>
      <c r="G332" s="421"/>
      <c r="H332" s="421"/>
      <c r="I332" s="421"/>
      <c r="J332" s="421"/>
      <c r="K332" s="237">
        <f t="shared" si="125"/>
        <v>316</v>
      </c>
      <c r="L332" s="278">
        <f t="shared" si="127"/>
        <v>53</v>
      </c>
      <c r="M332" s="278">
        <f t="shared" si="128"/>
        <v>28</v>
      </c>
      <c r="N332" s="268"/>
      <c r="O332" s="268"/>
      <c r="P332" s="91">
        <v>53</v>
      </c>
      <c r="Q332" s="91">
        <v>28</v>
      </c>
      <c r="R332" s="268"/>
      <c r="S332" s="268"/>
    </row>
    <row r="333" spans="1:19" s="92" customFormat="1" ht="27" customHeight="1">
      <c r="A333" s="240" t="s">
        <v>177</v>
      </c>
      <c r="B333" s="421" t="s">
        <v>174</v>
      </c>
      <c r="C333" s="421"/>
      <c r="D333" s="421"/>
      <c r="E333" s="421"/>
      <c r="F333" s="421"/>
      <c r="G333" s="421"/>
      <c r="H333" s="421"/>
      <c r="I333" s="421"/>
      <c r="J333" s="421"/>
      <c r="K333" s="237">
        <f t="shared" si="125"/>
        <v>317</v>
      </c>
      <c r="L333" s="278">
        <f t="shared" si="127"/>
        <v>23</v>
      </c>
      <c r="M333" s="278">
        <f t="shared" si="128"/>
        <v>23</v>
      </c>
      <c r="N333" s="268"/>
      <c r="O333" s="268"/>
      <c r="P333" s="91">
        <v>23</v>
      </c>
      <c r="Q333" s="91">
        <v>23</v>
      </c>
      <c r="R333" s="268"/>
      <c r="S333" s="268"/>
    </row>
    <row r="334" spans="1:19" s="92" customFormat="1" ht="12.75" customHeight="1">
      <c r="A334" s="240" t="s">
        <v>182</v>
      </c>
      <c r="B334" s="378" t="s">
        <v>179</v>
      </c>
      <c r="C334" s="378"/>
      <c r="D334" s="378"/>
      <c r="E334" s="378"/>
      <c r="F334" s="378"/>
      <c r="G334" s="378"/>
      <c r="H334" s="378"/>
      <c r="I334" s="378"/>
      <c r="J334" s="378"/>
      <c r="K334" s="237">
        <f t="shared" si="125"/>
        <v>318</v>
      </c>
      <c r="L334" s="278">
        <f t="shared" si="127"/>
        <v>24</v>
      </c>
      <c r="M334" s="278">
        <f t="shared" si="128"/>
        <v>22</v>
      </c>
      <c r="N334" s="268"/>
      <c r="O334" s="268"/>
      <c r="P334" s="91">
        <v>24</v>
      </c>
      <c r="Q334" s="91">
        <v>22</v>
      </c>
      <c r="R334" s="268"/>
      <c r="S334" s="268"/>
    </row>
    <row r="335" spans="1:19" s="92" customFormat="1" ht="26.25" customHeight="1">
      <c r="A335" s="175" t="s">
        <v>227</v>
      </c>
      <c r="B335" s="421" t="s">
        <v>228</v>
      </c>
      <c r="C335" s="421"/>
      <c r="D335" s="421"/>
      <c r="E335" s="421"/>
      <c r="F335" s="421"/>
      <c r="G335" s="421"/>
      <c r="H335" s="421"/>
      <c r="I335" s="421"/>
      <c r="J335" s="421"/>
      <c r="K335" s="237">
        <f t="shared" si="125"/>
        <v>319</v>
      </c>
      <c r="L335" s="278">
        <f t="shared" si="127"/>
        <v>13</v>
      </c>
      <c r="M335" s="278">
        <f t="shared" si="128"/>
        <v>10</v>
      </c>
      <c r="N335" s="268"/>
      <c r="O335" s="268"/>
      <c r="P335" s="91">
        <v>13</v>
      </c>
      <c r="Q335" s="91">
        <v>10</v>
      </c>
      <c r="R335" s="268"/>
      <c r="S335" s="268"/>
    </row>
    <row r="336" spans="1:19" s="92" customFormat="1" ht="12.75" customHeight="1">
      <c r="A336" s="565" t="s">
        <v>552</v>
      </c>
      <c r="B336" s="565"/>
      <c r="C336" s="565"/>
      <c r="D336" s="565"/>
      <c r="E336" s="565"/>
      <c r="F336" s="565"/>
      <c r="G336" s="565"/>
      <c r="H336" s="565"/>
      <c r="I336" s="565"/>
      <c r="J336" s="565"/>
      <c r="K336" s="250">
        <f t="shared" si="125"/>
        <v>320</v>
      </c>
      <c r="L336" s="322">
        <f>SUM(L337:L343)</f>
        <v>156</v>
      </c>
      <c r="M336" s="322">
        <f t="shared" ref="M336:S336" si="138">SUM(M337:M343)</f>
        <v>99</v>
      </c>
      <c r="N336" s="322">
        <f t="shared" si="138"/>
        <v>0</v>
      </c>
      <c r="O336" s="322">
        <f t="shared" si="138"/>
        <v>0</v>
      </c>
      <c r="P336" s="322">
        <f t="shared" si="138"/>
        <v>156</v>
      </c>
      <c r="Q336" s="322">
        <f t="shared" si="138"/>
        <v>99</v>
      </c>
      <c r="R336" s="322">
        <f t="shared" si="138"/>
        <v>0</v>
      </c>
      <c r="S336" s="322">
        <f t="shared" si="138"/>
        <v>0</v>
      </c>
    </row>
    <row r="337" spans="1:19" s="92" customFormat="1" ht="12.75" customHeight="1">
      <c r="A337" s="107" t="s">
        <v>390</v>
      </c>
      <c r="B337" s="421" t="s">
        <v>391</v>
      </c>
      <c r="C337" s="421"/>
      <c r="D337" s="421"/>
      <c r="E337" s="421"/>
      <c r="F337" s="421"/>
      <c r="G337" s="421"/>
      <c r="H337" s="421"/>
      <c r="I337" s="421"/>
      <c r="J337" s="421"/>
      <c r="K337" s="237">
        <f t="shared" si="125"/>
        <v>321</v>
      </c>
      <c r="L337" s="278">
        <f t="shared" si="127"/>
        <v>18</v>
      </c>
      <c r="M337" s="278">
        <f t="shared" si="128"/>
        <v>12</v>
      </c>
      <c r="N337" s="268"/>
      <c r="O337" s="268"/>
      <c r="P337" s="91">
        <v>18</v>
      </c>
      <c r="Q337" s="91">
        <v>12</v>
      </c>
      <c r="R337" s="268"/>
      <c r="S337" s="268"/>
    </row>
    <row r="338" spans="1:19" s="92" customFormat="1" ht="12.75" customHeight="1">
      <c r="A338" s="114" t="s">
        <v>392</v>
      </c>
      <c r="B338" s="421" t="s">
        <v>393</v>
      </c>
      <c r="C338" s="421"/>
      <c r="D338" s="421"/>
      <c r="E338" s="421"/>
      <c r="F338" s="421"/>
      <c r="G338" s="421"/>
      <c r="H338" s="421"/>
      <c r="I338" s="421"/>
      <c r="J338" s="421"/>
      <c r="K338" s="237">
        <f t="shared" ref="K338:K401" si="139">+K337+1</f>
        <v>322</v>
      </c>
      <c r="L338" s="278">
        <f t="shared" si="127"/>
        <v>5</v>
      </c>
      <c r="M338" s="278">
        <f t="shared" si="128"/>
        <v>0</v>
      </c>
      <c r="N338" s="268"/>
      <c r="O338" s="268"/>
      <c r="P338" s="91">
        <v>5</v>
      </c>
      <c r="Q338" s="91">
        <v>0</v>
      </c>
      <c r="R338" s="268"/>
      <c r="S338" s="268"/>
    </row>
    <row r="339" spans="1:19" s="92" customFormat="1" ht="12.75" customHeight="1">
      <c r="A339" s="107" t="s">
        <v>455</v>
      </c>
      <c r="B339" s="378" t="s">
        <v>599</v>
      </c>
      <c r="C339" s="378"/>
      <c r="D339" s="378"/>
      <c r="E339" s="378"/>
      <c r="F339" s="378"/>
      <c r="G339" s="378"/>
      <c r="H339" s="378"/>
      <c r="I339" s="378"/>
      <c r="J339" s="378"/>
      <c r="K339" s="237">
        <f t="shared" si="139"/>
        <v>323</v>
      </c>
      <c r="L339" s="278">
        <f t="shared" si="127"/>
        <v>51</v>
      </c>
      <c r="M339" s="278">
        <f t="shared" si="128"/>
        <v>29</v>
      </c>
      <c r="N339" s="268"/>
      <c r="O339" s="268"/>
      <c r="P339" s="91">
        <v>51</v>
      </c>
      <c r="Q339" s="91">
        <v>29</v>
      </c>
      <c r="R339" s="268"/>
      <c r="S339" s="268"/>
    </row>
    <row r="340" spans="1:19" s="92" customFormat="1" ht="12.75" customHeight="1">
      <c r="A340" s="240" t="s">
        <v>456</v>
      </c>
      <c r="B340" s="679" t="s">
        <v>457</v>
      </c>
      <c r="C340" s="679"/>
      <c r="D340" s="679"/>
      <c r="E340" s="679"/>
      <c r="F340" s="679"/>
      <c r="G340" s="679"/>
      <c r="H340" s="679"/>
      <c r="I340" s="679"/>
      <c r="J340" s="679"/>
      <c r="K340" s="237">
        <f t="shared" si="139"/>
        <v>324</v>
      </c>
      <c r="L340" s="278">
        <f t="shared" ref="L340:L403" si="140">+N340+P340+R340</f>
        <v>37</v>
      </c>
      <c r="M340" s="278">
        <f t="shared" ref="M340:M403" si="141">+O340+Q340+S340</f>
        <v>27</v>
      </c>
      <c r="N340" s="268"/>
      <c r="O340" s="268"/>
      <c r="P340" s="91">
        <v>37</v>
      </c>
      <c r="Q340" s="91">
        <v>27</v>
      </c>
      <c r="R340" s="268"/>
      <c r="S340" s="268"/>
    </row>
    <row r="341" spans="1:19" s="92" customFormat="1" ht="12.75" customHeight="1">
      <c r="A341" s="106" t="s">
        <v>281</v>
      </c>
      <c r="B341" s="680" t="s">
        <v>601</v>
      </c>
      <c r="C341" s="680"/>
      <c r="D341" s="680"/>
      <c r="E341" s="680"/>
      <c r="F341" s="680"/>
      <c r="G341" s="680"/>
      <c r="H341" s="680"/>
      <c r="I341" s="680"/>
      <c r="J341" s="680"/>
      <c r="K341" s="237">
        <f t="shared" si="139"/>
        <v>325</v>
      </c>
      <c r="L341" s="278">
        <f t="shared" si="140"/>
        <v>2</v>
      </c>
      <c r="M341" s="278">
        <f t="shared" si="141"/>
        <v>0</v>
      </c>
      <c r="N341" s="268"/>
      <c r="O341" s="268"/>
      <c r="P341" s="91">
        <v>2</v>
      </c>
      <c r="Q341" s="91">
        <v>0</v>
      </c>
      <c r="R341" s="268"/>
      <c r="S341" s="268"/>
    </row>
    <row r="342" spans="1:19" s="92" customFormat="1" ht="12.75" customHeight="1">
      <c r="A342" s="240" t="s">
        <v>161</v>
      </c>
      <c r="B342" s="378" t="s">
        <v>60</v>
      </c>
      <c r="C342" s="378"/>
      <c r="D342" s="378"/>
      <c r="E342" s="378"/>
      <c r="F342" s="378"/>
      <c r="G342" s="378"/>
      <c r="H342" s="378"/>
      <c r="I342" s="378"/>
      <c r="J342" s="378"/>
      <c r="K342" s="237">
        <f t="shared" si="139"/>
        <v>326</v>
      </c>
      <c r="L342" s="278">
        <f t="shared" si="140"/>
        <v>13</v>
      </c>
      <c r="M342" s="278">
        <f t="shared" si="141"/>
        <v>13</v>
      </c>
      <c r="N342" s="268"/>
      <c r="O342" s="268"/>
      <c r="P342" s="91">
        <v>13</v>
      </c>
      <c r="Q342" s="91">
        <v>13</v>
      </c>
      <c r="R342" s="268"/>
      <c r="S342" s="268"/>
    </row>
    <row r="343" spans="1:19" s="92" customFormat="1" ht="12.75" customHeight="1">
      <c r="A343" s="114" t="s">
        <v>396</v>
      </c>
      <c r="B343" s="421" t="s">
        <v>397</v>
      </c>
      <c r="C343" s="421"/>
      <c r="D343" s="421"/>
      <c r="E343" s="421"/>
      <c r="F343" s="421"/>
      <c r="G343" s="421"/>
      <c r="H343" s="421"/>
      <c r="I343" s="421"/>
      <c r="J343" s="421"/>
      <c r="K343" s="237">
        <f t="shared" si="139"/>
        <v>327</v>
      </c>
      <c r="L343" s="278">
        <f t="shared" si="140"/>
        <v>30</v>
      </c>
      <c r="M343" s="278">
        <f t="shared" si="141"/>
        <v>18</v>
      </c>
      <c r="N343" s="268"/>
      <c r="O343" s="268"/>
      <c r="P343" s="91">
        <v>30</v>
      </c>
      <c r="Q343" s="91">
        <v>18</v>
      </c>
      <c r="R343" s="268"/>
      <c r="S343" s="268"/>
    </row>
    <row r="344" spans="1:19" s="92" customFormat="1" ht="12.75" customHeight="1">
      <c r="A344" s="565" t="s">
        <v>553</v>
      </c>
      <c r="B344" s="565"/>
      <c r="C344" s="565"/>
      <c r="D344" s="565"/>
      <c r="E344" s="565"/>
      <c r="F344" s="565"/>
      <c r="G344" s="565"/>
      <c r="H344" s="565"/>
      <c r="I344" s="565"/>
      <c r="J344" s="565"/>
      <c r="K344" s="250">
        <f t="shared" si="139"/>
        <v>328</v>
      </c>
      <c r="L344" s="322">
        <f>SUM(L345:L347)</f>
        <v>277</v>
      </c>
      <c r="M344" s="322">
        <f t="shared" ref="M344:S344" si="142">SUM(M345:M347)</f>
        <v>47</v>
      </c>
      <c r="N344" s="322">
        <f t="shared" si="142"/>
        <v>0</v>
      </c>
      <c r="O344" s="322">
        <f t="shared" si="142"/>
        <v>0</v>
      </c>
      <c r="P344" s="322">
        <f t="shared" si="142"/>
        <v>210</v>
      </c>
      <c r="Q344" s="322">
        <f t="shared" si="142"/>
        <v>38</v>
      </c>
      <c r="R344" s="322">
        <f t="shared" si="142"/>
        <v>67</v>
      </c>
      <c r="S344" s="322">
        <f t="shared" si="142"/>
        <v>9</v>
      </c>
    </row>
    <row r="345" spans="1:19" s="92" customFormat="1" ht="12.75" customHeight="1">
      <c r="A345" s="240" t="s">
        <v>192</v>
      </c>
      <c r="B345" s="421" t="s">
        <v>193</v>
      </c>
      <c r="C345" s="421"/>
      <c r="D345" s="421"/>
      <c r="E345" s="421"/>
      <c r="F345" s="421"/>
      <c r="G345" s="421"/>
      <c r="H345" s="421"/>
      <c r="I345" s="421"/>
      <c r="J345" s="421"/>
      <c r="K345" s="237">
        <f t="shared" si="139"/>
        <v>329</v>
      </c>
      <c r="L345" s="278">
        <f t="shared" si="140"/>
        <v>120</v>
      </c>
      <c r="M345" s="278">
        <f t="shared" si="141"/>
        <v>21</v>
      </c>
      <c r="N345" s="268"/>
      <c r="O345" s="268"/>
      <c r="P345" s="91">
        <v>90</v>
      </c>
      <c r="Q345" s="91">
        <v>14</v>
      </c>
      <c r="R345" s="91">
        <v>30</v>
      </c>
      <c r="S345" s="91">
        <v>7</v>
      </c>
    </row>
    <row r="346" spans="1:19" s="92" customFormat="1" ht="12.75" customHeight="1">
      <c r="A346" s="113" t="s">
        <v>186</v>
      </c>
      <c r="B346" s="421" t="s">
        <v>254</v>
      </c>
      <c r="C346" s="421"/>
      <c r="D346" s="421"/>
      <c r="E346" s="421"/>
      <c r="F346" s="421"/>
      <c r="G346" s="421"/>
      <c r="H346" s="421"/>
      <c r="I346" s="421"/>
      <c r="J346" s="421"/>
      <c r="K346" s="237">
        <f t="shared" si="139"/>
        <v>330</v>
      </c>
      <c r="L346" s="278">
        <f t="shared" si="140"/>
        <v>120</v>
      </c>
      <c r="M346" s="278">
        <f t="shared" si="141"/>
        <v>20</v>
      </c>
      <c r="N346" s="268"/>
      <c r="O346" s="268"/>
      <c r="P346" s="91">
        <v>90</v>
      </c>
      <c r="Q346" s="91">
        <v>18</v>
      </c>
      <c r="R346" s="91">
        <v>30</v>
      </c>
      <c r="S346" s="91">
        <v>2</v>
      </c>
    </row>
    <row r="347" spans="1:19" s="92" customFormat="1" ht="12.75" customHeight="1">
      <c r="A347" s="240" t="s">
        <v>57</v>
      </c>
      <c r="B347" s="378" t="s">
        <v>52</v>
      </c>
      <c r="C347" s="378"/>
      <c r="D347" s="378"/>
      <c r="E347" s="378"/>
      <c r="F347" s="378"/>
      <c r="G347" s="378"/>
      <c r="H347" s="378"/>
      <c r="I347" s="378"/>
      <c r="J347" s="378"/>
      <c r="K347" s="237">
        <f t="shared" si="139"/>
        <v>331</v>
      </c>
      <c r="L347" s="278">
        <f t="shared" si="140"/>
        <v>37</v>
      </c>
      <c r="M347" s="278">
        <f t="shared" si="141"/>
        <v>6</v>
      </c>
      <c r="N347" s="268"/>
      <c r="O347" s="268"/>
      <c r="P347" s="91">
        <v>30</v>
      </c>
      <c r="Q347" s="91">
        <v>6</v>
      </c>
      <c r="R347" s="91">
        <v>7</v>
      </c>
      <c r="S347" s="91">
        <v>0</v>
      </c>
    </row>
    <row r="348" spans="1:19" s="92" customFormat="1" ht="12.75" customHeight="1">
      <c r="A348" s="565" t="s">
        <v>554</v>
      </c>
      <c r="B348" s="565"/>
      <c r="C348" s="565"/>
      <c r="D348" s="565"/>
      <c r="E348" s="565"/>
      <c r="F348" s="565"/>
      <c r="G348" s="565"/>
      <c r="H348" s="565"/>
      <c r="I348" s="565"/>
      <c r="J348" s="565"/>
      <c r="K348" s="250">
        <f t="shared" si="139"/>
        <v>332</v>
      </c>
      <c r="L348" s="322">
        <f>SUM(L349:L355)</f>
        <v>32</v>
      </c>
      <c r="M348" s="322">
        <f t="shared" ref="M348:S348" si="143">SUM(M349:M355)</f>
        <v>10</v>
      </c>
      <c r="N348" s="322">
        <f t="shared" si="143"/>
        <v>0</v>
      </c>
      <c r="O348" s="322">
        <f t="shared" si="143"/>
        <v>0</v>
      </c>
      <c r="P348" s="322">
        <f t="shared" si="143"/>
        <v>32</v>
      </c>
      <c r="Q348" s="322">
        <f t="shared" si="143"/>
        <v>10</v>
      </c>
      <c r="R348" s="322">
        <f t="shared" si="143"/>
        <v>0</v>
      </c>
      <c r="S348" s="322">
        <f t="shared" si="143"/>
        <v>0</v>
      </c>
    </row>
    <row r="349" spans="1:19" s="92" customFormat="1" ht="12.75" customHeight="1">
      <c r="A349" s="240" t="s">
        <v>382</v>
      </c>
      <c r="B349" s="421" t="s">
        <v>383</v>
      </c>
      <c r="C349" s="421"/>
      <c r="D349" s="421"/>
      <c r="E349" s="421"/>
      <c r="F349" s="421"/>
      <c r="G349" s="421"/>
      <c r="H349" s="421"/>
      <c r="I349" s="421"/>
      <c r="J349" s="421"/>
      <c r="K349" s="237">
        <f t="shared" si="139"/>
        <v>333</v>
      </c>
      <c r="L349" s="278">
        <f t="shared" si="140"/>
        <v>7</v>
      </c>
      <c r="M349" s="278">
        <f t="shared" si="141"/>
        <v>1</v>
      </c>
      <c r="N349" s="268"/>
      <c r="O349" s="268"/>
      <c r="P349" s="91">
        <v>7</v>
      </c>
      <c r="Q349" s="91">
        <v>1</v>
      </c>
      <c r="R349" s="268"/>
      <c r="S349" s="268"/>
    </row>
    <row r="350" spans="1:19" s="92" customFormat="1" ht="12.75" customHeight="1">
      <c r="A350" s="240" t="s">
        <v>434</v>
      </c>
      <c r="B350" s="421" t="s">
        <v>469</v>
      </c>
      <c r="C350" s="421"/>
      <c r="D350" s="421"/>
      <c r="E350" s="421"/>
      <c r="F350" s="421"/>
      <c r="G350" s="421"/>
      <c r="H350" s="421"/>
      <c r="I350" s="421"/>
      <c r="J350" s="421"/>
      <c r="K350" s="237">
        <f t="shared" si="139"/>
        <v>334</v>
      </c>
      <c r="L350" s="278">
        <f t="shared" si="140"/>
        <v>4</v>
      </c>
      <c r="M350" s="278">
        <f t="shared" si="141"/>
        <v>2</v>
      </c>
      <c r="N350" s="268"/>
      <c r="O350" s="268"/>
      <c r="P350" s="91">
        <v>4</v>
      </c>
      <c r="Q350" s="91">
        <v>2</v>
      </c>
      <c r="R350" s="268"/>
      <c r="S350" s="268"/>
    </row>
    <row r="351" spans="1:19" s="92" customFormat="1" ht="12.75" customHeight="1">
      <c r="A351" s="240" t="s">
        <v>640</v>
      </c>
      <c r="B351" s="378" t="s">
        <v>470</v>
      </c>
      <c r="C351" s="378"/>
      <c r="D351" s="378"/>
      <c r="E351" s="378"/>
      <c r="F351" s="378"/>
      <c r="G351" s="378"/>
      <c r="H351" s="378"/>
      <c r="I351" s="378"/>
      <c r="J351" s="378"/>
      <c r="K351" s="237">
        <f t="shared" si="139"/>
        <v>335</v>
      </c>
      <c r="L351" s="278">
        <f t="shared" si="140"/>
        <v>6</v>
      </c>
      <c r="M351" s="278">
        <f t="shared" si="141"/>
        <v>2</v>
      </c>
      <c r="N351" s="268"/>
      <c r="O351" s="268"/>
      <c r="P351" s="91">
        <v>6</v>
      </c>
      <c r="Q351" s="91">
        <v>2</v>
      </c>
      <c r="R351" s="268"/>
      <c r="S351" s="268"/>
    </row>
    <row r="352" spans="1:19" s="92" customFormat="1" ht="12.75" customHeight="1">
      <c r="A352" s="240" t="s">
        <v>256</v>
      </c>
      <c r="B352" s="421" t="s">
        <v>471</v>
      </c>
      <c r="C352" s="421"/>
      <c r="D352" s="421"/>
      <c r="E352" s="421"/>
      <c r="F352" s="421"/>
      <c r="G352" s="421"/>
      <c r="H352" s="421"/>
      <c r="I352" s="421"/>
      <c r="J352" s="421"/>
      <c r="K352" s="237">
        <f t="shared" si="139"/>
        <v>336</v>
      </c>
      <c r="L352" s="278">
        <f t="shared" si="140"/>
        <v>2</v>
      </c>
      <c r="M352" s="278">
        <f t="shared" si="141"/>
        <v>0</v>
      </c>
      <c r="N352" s="268"/>
      <c r="O352" s="268"/>
      <c r="P352" s="91">
        <v>2</v>
      </c>
      <c r="Q352" s="91">
        <v>0</v>
      </c>
      <c r="R352" s="268"/>
      <c r="S352" s="268"/>
    </row>
    <row r="353" spans="1:19" s="92" customFormat="1" ht="12.75" customHeight="1">
      <c r="A353" s="240" t="s">
        <v>282</v>
      </c>
      <c r="B353" s="378" t="s">
        <v>283</v>
      </c>
      <c r="C353" s="378"/>
      <c r="D353" s="378"/>
      <c r="E353" s="378"/>
      <c r="F353" s="378"/>
      <c r="G353" s="378"/>
      <c r="H353" s="378"/>
      <c r="I353" s="378"/>
      <c r="J353" s="378"/>
      <c r="K353" s="237">
        <f t="shared" si="139"/>
        <v>337</v>
      </c>
      <c r="L353" s="278">
        <f t="shared" si="140"/>
        <v>3</v>
      </c>
      <c r="M353" s="278">
        <f t="shared" si="141"/>
        <v>2</v>
      </c>
      <c r="N353" s="268"/>
      <c r="O353" s="268"/>
      <c r="P353" s="91">
        <v>3</v>
      </c>
      <c r="Q353" s="91">
        <v>2</v>
      </c>
      <c r="R353" s="268"/>
      <c r="S353" s="268"/>
    </row>
    <row r="354" spans="1:19" s="92" customFormat="1" ht="12.75" customHeight="1">
      <c r="A354" s="240" t="s">
        <v>618</v>
      </c>
      <c r="B354" s="421" t="s">
        <v>472</v>
      </c>
      <c r="C354" s="421"/>
      <c r="D354" s="421"/>
      <c r="E354" s="421"/>
      <c r="F354" s="421"/>
      <c r="G354" s="421"/>
      <c r="H354" s="421"/>
      <c r="I354" s="421"/>
      <c r="J354" s="421"/>
      <c r="K354" s="237">
        <f t="shared" si="139"/>
        <v>338</v>
      </c>
      <c r="L354" s="278">
        <f t="shared" si="140"/>
        <v>3</v>
      </c>
      <c r="M354" s="278">
        <f t="shared" si="141"/>
        <v>0</v>
      </c>
      <c r="N354" s="268"/>
      <c r="O354" s="268"/>
      <c r="P354" s="91">
        <v>3</v>
      </c>
      <c r="Q354" s="91">
        <v>0</v>
      </c>
      <c r="R354" s="268"/>
      <c r="S354" s="268"/>
    </row>
    <row r="355" spans="1:19" s="92" customFormat="1" ht="12.75" customHeight="1">
      <c r="A355" s="240" t="s">
        <v>629</v>
      </c>
      <c r="B355" s="378" t="s">
        <v>473</v>
      </c>
      <c r="C355" s="378"/>
      <c r="D355" s="378"/>
      <c r="E355" s="378"/>
      <c r="F355" s="378"/>
      <c r="G355" s="378"/>
      <c r="H355" s="378"/>
      <c r="I355" s="378"/>
      <c r="J355" s="378"/>
      <c r="K355" s="237">
        <f t="shared" si="139"/>
        <v>339</v>
      </c>
      <c r="L355" s="278">
        <f t="shared" si="140"/>
        <v>7</v>
      </c>
      <c r="M355" s="278">
        <f t="shared" si="141"/>
        <v>3</v>
      </c>
      <c r="N355" s="268"/>
      <c r="O355" s="268"/>
      <c r="P355" s="91">
        <v>7</v>
      </c>
      <c r="Q355" s="91">
        <v>3</v>
      </c>
      <c r="R355" s="268"/>
      <c r="S355" s="268"/>
    </row>
    <row r="356" spans="1:19" s="92" customFormat="1" ht="12.75" customHeight="1">
      <c r="A356" s="565" t="s">
        <v>555</v>
      </c>
      <c r="B356" s="565"/>
      <c r="C356" s="565"/>
      <c r="D356" s="565"/>
      <c r="E356" s="565"/>
      <c r="F356" s="565"/>
      <c r="G356" s="565"/>
      <c r="H356" s="565"/>
      <c r="I356" s="565"/>
      <c r="J356" s="565"/>
      <c r="K356" s="250">
        <f t="shared" si="139"/>
        <v>340</v>
      </c>
      <c r="L356" s="322">
        <f>SUM(L357:L365)</f>
        <v>325</v>
      </c>
      <c r="M356" s="322">
        <f t="shared" ref="M356:S356" si="144">SUM(M357:M365)</f>
        <v>116</v>
      </c>
      <c r="N356" s="322">
        <f t="shared" si="144"/>
        <v>0</v>
      </c>
      <c r="O356" s="322">
        <f t="shared" si="144"/>
        <v>0</v>
      </c>
      <c r="P356" s="322">
        <f t="shared" si="144"/>
        <v>325</v>
      </c>
      <c r="Q356" s="322">
        <f t="shared" si="144"/>
        <v>116</v>
      </c>
      <c r="R356" s="322">
        <f t="shared" si="144"/>
        <v>0</v>
      </c>
      <c r="S356" s="322">
        <f t="shared" si="144"/>
        <v>0</v>
      </c>
    </row>
    <row r="357" spans="1:19" s="92" customFormat="1" ht="12.75" customHeight="1">
      <c r="A357" s="240" t="s">
        <v>192</v>
      </c>
      <c r="B357" s="421" t="s">
        <v>193</v>
      </c>
      <c r="C357" s="421"/>
      <c r="D357" s="421"/>
      <c r="E357" s="421"/>
      <c r="F357" s="421"/>
      <c r="G357" s="421"/>
      <c r="H357" s="421"/>
      <c r="I357" s="421"/>
      <c r="J357" s="421"/>
      <c r="K357" s="237">
        <f t="shared" si="139"/>
        <v>341</v>
      </c>
      <c r="L357" s="278">
        <f t="shared" si="140"/>
        <v>29</v>
      </c>
      <c r="M357" s="278">
        <f t="shared" si="141"/>
        <v>3</v>
      </c>
      <c r="N357" s="268"/>
      <c r="O357" s="268"/>
      <c r="P357" s="91">
        <v>29</v>
      </c>
      <c r="Q357" s="91">
        <v>3</v>
      </c>
      <c r="R357" s="268"/>
      <c r="S357" s="268"/>
    </row>
    <row r="358" spans="1:19" s="92" customFormat="1" ht="12.75" customHeight="1">
      <c r="A358" s="240" t="s">
        <v>57</v>
      </c>
      <c r="B358" s="378" t="s">
        <v>52</v>
      </c>
      <c r="C358" s="378"/>
      <c r="D358" s="378"/>
      <c r="E358" s="378"/>
      <c r="F358" s="378"/>
      <c r="G358" s="378"/>
      <c r="H358" s="378"/>
      <c r="I358" s="378"/>
      <c r="J358" s="378"/>
      <c r="K358" s="237">
        <f t="shared" si="139"/>
        <v>342</v>
      </c>
      <c r="L358" s="278">
        <f t="shared" si="140"/>
        <v>30</v>
      </c>
      <c r="M358" s="278">
        <f t="shared" si="141"/>
        <v>8</v>
      </c>
      <c r="N358" s="268"/>
      <c r="O358" s="268"/>
      <c r="P358" s="91">
        <v>30</v>
      </c>
      <c r="Q358" s="91">
        <v>8</v>
      </c>
      <c r="R358" s="268"/>
      <c r="S358" s="268"/>
    </row>
    <row r="359" spans="1:19" s="92" customFormat="1" ht="27" customHeight="1">
      <c r="A359" s="178" t="s">
        <v>607</v>
      </c>
      <c r="B359" s="677" t="s">
        <v>333</v>
      </c>
      <c r="C359" s="677"/>
      <c r="D359" s="677"/>
      <c r="E359" s="677"/>
      <c r="F359" s="677"/>
      <c r="G359" s="677"/>
      <c r="H359" s="677"/>
      <c r="I359" s="677"/>
      <c r="J359" s="677"/>
      <c r="K359" s="237">
        <f t="shared" si="139"/>
        <v>343</v>
      </c>
      <c r="L359" s="278">
        <f t="shared" si="140"/>
        <v>19</v>
      </c>
      <c r="M359" s="278">
        <f t="shared" si="141"/>
        <v>6</v>
      </c>
      <c r="N359" s="268"/>
      <c r="O359" s="268"/>
      <c r="P359" s="91">
        <v>19</v>
      </c>
      <c r="Q359" s="91">
        <v>6</v>
      </c>
      <c r="R359" s="268"/>
      <c r="S359" s="268"/>
    </row>
    <row r="360" spans="1:19" s="92" customFormat="1" ht="12.75" customHeight="1">
      <c r="A360" s="240" t="s">
        <v>163</v>
      </c>
      <c r="B360" s="378" t="s">
        <v>53</v>
      </c>
      <c r="C360" s="378"/>
      <c r="D360" s="378"/>
      <c r="E360" s="378"/>
      <c r="F360" s="378"/>
      <c r="G360" s="378"/>
      <c r="H360" s="378"/>
      <c r="I360" s="378"/>
      <c r="J360" s="378"/>
      <c r="K360" s="237">
        <f t="shared" si="139"/>
        <v>344</v>
      </c>
      <c r="L360" s="278">
        <f t="shared" si="140"/>
        <v>19</v>
      </c>
      <c r="M360" s="278">
        <f t="shared" si="141"/>
        <v>0</v>
      </c>
      <c r="N360" s="268"/>
      <c r="O360" s="268"/>
      <c r="P360" s="91">
        <v>19</v>
      </c>
      <c r="Q360" s="91">
        <v>0</v>
      </c>
      <c r="R360" s="268"/>
      <c r="S360" s="268"/>
    </row>
    <row r="361" spans="1:19" s="92" customFormat="1" ht="12.75" customHeight="1">
      <c r="A361" s="107" t="s">
        <v>334</v>
      </c>
      <c r="B361" s="421" t="s">
        <v>335</v>
      </c>
      <c r="C361" s="421"/>
      <c r="D361" s="421"/>
      <c r="E361" s="421"/>
      <c r="F361" s="421"/>
      <c r="G361" s="421"/>
      <c r="H361" s="421"/>
      <c r="I361" s="421"/>
      <c r="J361" s="421"/>
      <c r="K361" s="237">
        <f t="shared" si="139"/>
        <v>345</v>
      </c>
      <c r="L361" s="278">
        <f t="shared" si="140"/>
        <v>20</v>
      </c>
      <c r="M361" s="278">
        <f t="shared" si="141"/>
        <v>17</v>
      </c>
      <c r="N361" s="268"/>
      <c r="O361" s="268"/>
      <c r="P361" s="91">
        <v>20</v>
      </c>
      <c r="Q361" s="91">
        <v>17</v>
      </c>
      <c r="R361" s="268"/>
      <c r="S361" s="268"/>
    </row>
    <row r="362" spans="1:19" s="92" customFormat="1" ht="12.75" customHeight="1">
      <c r="A362" s="107" t="s">
        <v>336</v>
      </c>
      <c r="B362" s="421" t="s">
        <v>337</v>
      </c>
      <c r="C362" s="421"/>
      <c r="D362" s="421"/>
      <c r="E362" s="421"/>
      <c r="F362" s="421"/>
      <c r="G362" s="421"/>
      <c r="H362" s="421"/>
      <c r="I362" s="421"/>
      <c r="J362" s="421"/>
      <c r="K362" s="237">
        <f t="shared" si="139"/>
        <v>346</v>
      </c>
      <c r="L362" s="278">
        <f t="shared" si="140"/>
        <v>20</v>
      </c>
      <c r="M362" s="278">
        <f t="shared" si="141"/>
        <v>4</v>
      </c>
      <c r="N362" s="268"/>
      <c r="O362" s="268"/>
      <c r="P362" s="91">
        <v>20</v>
      </c>
      <c r="Q362" s="91">
        <v>4</v>
      </c>
      <c r="R362" s="268"/>
      <c r="S362" s="268"/>
    </row>
    <row r="363" spans="1:19" s="92" customFormat="1" ht="12.75" customHeight="1">
      <c r="A363" s="107" t="s">
        <v>338</v>
      </c>
      <c r="B363" s="421" t="s">
        <v>56</v>
      </c>
      <c r="C363" s="421"/>
      <c r="D363" s="421"/>
      <c r="E363" s="421"/>
      <c r="F363" s="421"/>
      <c r="G363" s="421"/>
      <c r="H363" s="421"/>
      <c r="I363" s="421"/>
      <c r="J363" s="421"/>
      <c r="K363" s="237">
        <f t="shared" si="139"/>
        <v>347</v>
      </c>
      <c r="L363" s="278">
        <f t="shared" si="140"/>
        <v>154</v>
      </c>
      <c r="M363" s="278">
        <f t="shared" si="141"/>
        <v>60</v>
      </c>
      <c r="N363" s="268"/>
      <c r="O363" s="268"/>
      <c r="P363" s="91">
        <v>154</v>
      </c>
      <c r="Q363" s="91">
        <v>60</v>
      </c>
      <c r="R363" s="268"/>
      <c r="S363" s="268"/>
    </row>
    <row r="364" spans="1:19" s="92" customFormat="1" ht="12.75" customHeight="1">
      <c r="A364" s="239" t="s">
        <v>339</v>
      </c>
      <c r="B364" s="421" t="s">
        <v>65</v>
      </c>
      <c r="C364" s="421"/>
      <c r="D364" s="421"/>
      <c r="E364" s="421"/>
      <c r="F364" s="421"/>
      <c r="G364" s="421"/>
      <c r="H364" s="421"/>
      <c r="I364" s="421"/>
      <c r="J364" s="421"/>
      <c r="K364" s="237">
        <f t="shared" si="139"/>
        <v>348</v>
      </c>
      <c r="L364" s="278">
        <f t="shared" si="140"/>
        <v>14</v>
      </c>
      <c r="M364" s="278">
        <f t="shared" si="141"/>
        <v>10</v>
      </c>
      <c r="N364" s="268"/>
      <c r="O364" s="268"/>
      <c r="P364" s="91">
        <v>14</v>
      </c>
      <c r="Q364" s="91">
        <v>10</v>
      </c>
      <c r="R364" s="268"/>
      <c r="S364" s="268"/>
    </row>
    <row r="365" spans="1:19" s="92" customFormat="1" ht="14.25" customHeight="1">
      <c r="A365" s="178" t="s">
        <v>610</v>
      </c>
      <c r="B365" s="677" t="s">
        <v>481</v>
      </c>
      <c r="C365" s="677"/>
      <c r="D365" s="677"/>
      <c r="E365" s="677"/>
      <c r="F365" s="677"/>
      <c r="G365" s="677"/>
      <c r="H365" s="677"/>
      <c r="I365" s="677"/>
      <c r="J365" s="677"/>
      <c r="K365" s="237">
        <f t="shared" si="139"/>
        <v>349</v>
      </c>
      <c r="L365" s="278">
        <f t="shared" si="140"/>
        <v>20</v>
      </c>
      <c r="M365" s="278">
        <f t="shared" si="141"/>
        <v>8</v>
      </c>
      <c r="N365" s="268"/>
      <c r="O365" s="268"/>
      <c r="P365" s="91">
        <v>20</v>
      </c>
      <c r="Q365" s="91">
        <v>8</v>
      </c>
      <c r="R365" s="268"/>
      <c r="S365" s="268"/>
    </row>
    <row r="366" spans="1:19" s="92" customFormat="1" ht="12.75" customHeight="1">
      <c r="A366" s="565" t="s">
        <v>556</v>
      </c>
      <c r="B366" s="565"/>
      <c r="C366" s="565"/>
      <c r="D366" s="565"/>
      <c r="E366" s="565"/>
      <c r="F366" s="565"/>
      <c r="G366" s="565"/>
      <c r="H366" s="565"/>
      <c r="I366" s="565"/>
      <c r="J366" s="565"/>
      <c r="K366" s="250">
        <f t="shared" si="139"/>
        <v>350</v>
      </c>
      <c r="L366" s="322">
        <f>SUM(L367:L370)</f>
        <v>69</v>
      </c>
      <c r="M366" s="322">
        <f t="shared" ref="M366:S366" si="145">SUM(M367:M370)</f>
        <v>51</v>
      </c>
      <c r="N366" s="322">
        <f t="shared" si="145"/>
        <v>0</v>
      </c>
      <c r="O366" s="322">
        <f t="shared" si="145"/>
        <v>0</v>
      </c>
      <c r="P366" s="322">
        <f t="shared" si="145"/>
        <v>69</v>
      </c>
      <c r="Q366" s="322">
        <f t="shared" si="145"/>
        <v>51</v>
      </c>
      <c r="R366" s="322">
        <f t="shared" si="145"/>
        <v>0</v>
      </c>
      <c r="S366" s="322">
        <f t="shared" si="145"/>
        <v>0</v>
      </c>
    </row>
    <row r="367" spans="1:19" s="92" customFormat="1" ht="12.75" customHeight="1">
      <c r="A367" s="240" t="s">
        <v>185</v>
      </c>
      <c r="B367" s="378" t="s">
        <v>51</v>
      </c>
      <c r="C367" s="378"/>
      <c r="D367" s="378"/>
      <c r="E367" s="378"/>
      <c r="F367" s="378"/>
      <c r="G367" s="378"/>
      <c r="H367" s="378"/>
      <c r="I367" s="378"/>
      <c r="J367" s="378"/>
      <c r="K367" s="237">
        <f t="shared" si="139"/>
        <v>351</v>
      </c>
      <c r="L367" s="278">
        <f t="shared" si="140"/>
        <v>13</v>
      </c>
      <c r="M367" s="278">
        <f t="shared" si="141"/>
        <v>6</v>
      </c>
      <c r="N367" s="268"/>
      <c r="O367" s="268"/>
      <c r="P367" s="91">
        <v>13</v>
      </c>
      <c r="Q367" s="91">
        <v>6</v>
      </c>
      <c r="R367" s="268"/>
      <c r="S367" s="268"/>
    </row>
    <row r="368" spans="1:19" s="92" customFormat="1" ht="12.75" customHeight="1">
      <c r="A368" s="240" t="s">
        <v>182</v>
      </c>
      <c r="B368" s="378" t="s">
        <v>179</v>
      </c>
      <c r="C368" s="378"/>
      <c r="D368" s="378"/>
      <c r="E368" s="378"/>
      <c r="F368" s="378"/>
      <c r="G368" s="378"/>
      <c r="H368" s="378"/>
      <c r="I368" s="378"/>
      <c r="J368" s="378"/>
      <c r="K368" s="237">
        <f t="shared" si="139"/>
        <v>352</v>
      </c>
      <c r="L368" s="278">
        <f t="shared" si="140"/>
        <v>16</v>
      </c>
      <c r="M368" s="278">
        <f t="shared" si="141"/>
        <v>14</v>
      </c>
      <c r="N368" s="268"/>
      <c r="O368" s="268"/>
      <c r="P368" s="91">
        <v>16</v>
      </c>
      <c r="Q368" s="91">
        <v>14</v>
      </c>
      <c r="R368" s="268"/>
      <c r="S368" s="268"/>
    </row>
    <row r="369" spans="1:19" s="92" customFormat="1" ht="12.75" customHeight="1">
      <c r="A369" s="240" t="s">
        <v>161</v>
      </c>
      <c r="B369" s="378" t="s">
        <v>60</v>
      </c>
      <c r="C369" s="378"/>
      <c r="D369" s="378"/>
      <c r="E369" s="378"/>
      <c r="F369" s="378"/>
      <c r="G369" s="378"/>
      <c r="H369" s="378"/>
      <c r="I369" s="378"/>
      <c r="J369" s="378"/>
      <c r="K369" s="237">
        <f t="shared" si="139"/>
        <v>353</v>
      </c>
      <c r="L369" s="278">
        <f t="shared" si="140"/>
        <v>18</v>
      </c>
      <c r="M369" s="278">
        <f t="shared" si="141"/>
        <v>18</v>
      </c>
      <c r="N369" s="268"/>
      <c r="O369" s="268"/>
      <c r="P369" s="91">
        <v>18</v>
      </c>
      <c r="Q369" s="91">
        <v>18</v>
      </c>
      <c r="R369" s="268"/>
      <c r="S369" s="268"/>
    </row>
    <row r="370" spans="1:19" s="92" customFormat="1" ht="12.75" customHeight="1">
      <c r="A370" s="240" t="s">
        <v>255</v>
      </c>
      <c r="B370" s="421" t="s">
        <v>178</v>
      </c>
      <c r="C370" s="421"/>
      <c r="D370" s="421"/>
      <c r="E370" s="421"/>
      <c r="F370" s="421"/>
      <c r="G370" s="421"/>
      <c r="H370" s="421"/>
      <c r="I370" s="421"/>
      <c r="J370" s="421"/>
      <c r="K370" s="237">
        <f t="shared" si="139"/>
        <v>354</v>
      </c>
      <c r="L370" s="278">
        <f t="shared" si="140"/>
        <v>22</v>
      </c>
      <c r="M370" s="278">
        <f t="shared" si="141"/>
        <v>13</v>
      </c>
      <c r="N370" s="268"/>
      <c r="O370" s="268"/>
      <c r="P370" s="91">
        <v>22</v>
      </c>
      <c r="Q370" s="91">
        <v>13</v>
      </c>
      <c r="R370" s="268"/>
      <c r="S370" s="268"/>
    </row>
    <row r="371" spans="1:19" s="92" customFormat="1" ht="12.75" customHeight="1">
      <c r="A371" s="565" t="s">
        <v>557</v>
      </c>
      <c r="B371" s="565"/>
      <c r="C371" s="565"/>
      <c r="D371" s="565"/>
      <c r="E371" s="565"/>
      <c r="F371" s="565"/>
      <c r="G371" s="565"/>
      <c r="H371" s="565"/>
      <c r="I371" s="565"/>
      <c r="J371" s="565"/>
      <c r="K371" s="250">
        <f t="shared" si="139"/>
        <v>355</v>
      </c>
      <c r="L371" s="322">
        <f>SUM(L372:L379)</f>
        <v>170</v>
      </c>
      <c r="M371" s="322">
        <f t="shared" ref="M371:S371" si="146">SUM(M372:M379)</f>
        <v>103</v>
      </c>
      <c r="N371" s="322">
        <f t="shared" si="146"/>
        <v>0</v>
      </c>
      <c r="O371" s="322">
        <f t="shared" si="146"/>
        <v>0</v>
      </c>
      <c r="P371" s="322">
        <f t="shared" si="146"/>
        <v>170</v>
      </c>
      <c r="Q371" s="322">
        <f t="shared" si="146"/>
        <v>103</v>
      </c>
      <c r="R371" s="322">
        <f t="shared" si="146"/>
        <v>0</v>
      </c>
      <c r="S371" s="322">
        <f t="shared" si="146"/>
        <v>0</v>
      </c>
    </row>
    <row r="372" spans="1:19" s="92" customFormat="1" ht="23.25" customHeight="1">
      <c r="A372" s="240" t="s">
        <v>177</v>
      </c>
      <c r="B372" s="421" t="s">
        <v>174</v>
      </c>
      <c r="C372" s="421"/>
      <c r="D372" s="421"/>
      <c r="E372" s="421"/>
      <c r="F372" s="421"/>
      <c r="G372" s="421"/>
      <c r="H372" s="421"/>
      <c r="I372" s="421"/>
      <c r="J372" s="421"/>
      <c r="K372" s="237">
        <f t="shared" si="139"/>
        <v>356</v>
      </c>
      <c r="L372" s="278">
        <f t="shared" si="140"/>
        <v>36</v>
      </c>
      <c r="M372" s="278">
        <f t="shared" si="141"/>
        <v>32</v>
      </c>
      <c r="N372" s="268"/>
      <c r="O372" s="268"/>
      <c r="P372" s="91">
        <v>36</v>
      </c>
      <c r="Q372" s="91">
        <v>32</v>
      </c>
      <c r="R372" s="268"/>
      <c r="S372" s="268"/>
    </row>
    <row r="373" spans="1:19" s="92" customFormat="1" ht="12.75" customHeight="1">
      <c r="A373" s="240" t="s">
        <v>255</v>
      </c>
      <c r="B373" s="421" t="s">
        <v>178</v>
      </c>
      <c r="C373" s="421"/>
      <c r="D373" s="421"/>
      <c r="E373" s="421"/>
      <c r="F373" s="421"/>
      <c r="G373" s="421"/>
      <c r="H373" s="421"/>
      <c r="I373" s="421"/>
      <c r="J373" s="421"/>
      <c r="K373" s="237">
        <f t="shared" si="139"/>
        <v>357</v>
      </c>
      <c r="L373" s="278">
        <f t="shared" si="140"/>
        <v>39</v>
      </c>
      <c r="M373" s="278">
        <f t="shared" si="141"/>
        <v>14</v>
      </c>
      <c r="N373" s="268"/>
      <c r="O373" s="268"/>
      <c r="P373" s="91">
        <v>39</v>
      </c>
      <c r="Q373" s="91">
        <v>14</v>
      </c>
      <c r="R373" s="268"/>
      <c r="S373" s="268"/>
    </row>
    <row r="374" spans="1:19" s="92" customFormat="1" ht="25.5" customHeight="1">
      <c r="A374" s="240" t="s">
        <v>250</v>
      </c>
      <c r="B374" s="421" t="s">
        <v>251</v>
      </c>
      <c r="C374" s="421"/>
      <c r="D374" s="421"/>
      <c r="E374" s="421"/>
      <c r="F374" s="421"/>
      <c r="G374" s="421"/>
      <c r="H374" s="421"/>
      <c r="I374" s="421"/>
      <c r="J374" s="421"/>
      <c r="K374" s="237">
        <f t="shared" si="139"/>
        <v>358</v>
      </c>
      <c r="L374" s="278">
        <f t="shared" si="140"/>
        <v>12</v>
      </c>
      <c r="M374" s="278">
        <f t="shared" si="141"/>
        <v>7</v>
      </c>
      <c r="N374" s="268"/>
      <c r="O374" s="268"/>
      <c r="P374" s="91">
        <v>12</v>
      </c>
      <c r="Q374" s="91">
        <v>7</v>
      </c>
      <c r="R374" s="268"/>
      <c r="S374" s="268"/>
    </row>
    <row r="375" spans="1:19" s="92" customFormat="1" ht="24" customHeight="1">
      <c r="A375" s="240" t="s">
        <v>162</v>
      </c>
      <c r="B375" s="421" t="s">
        <v>249</v>
      </c>
      <c r="C375" s="421"/>
      <c r="D375" s="421"/>
      <c r="E375" s="421"/>
      <c r="F375" s="421"/>
      <c r="G375" s="421"/>
      <c r="H375" s="421"/>
      <c r="I375" s="421"/>
      <c r="J375" s="421"/>
      <c r="K375" s="237">
        <f t="shared" si="139"/>
        <v>359</v>
      </c>
      <c r="L375" s="278">
        <f t="shared" si="140"/>
        <v>24</v>
      </c>
      <c r="M375" s="278">
        <f t="shared" si="141"/>
        <v>4</v>
      </c>
      <c r="N375" s="268"/>
      <c r="O375" s="268"/>
      <c r="P375" s="91">
        <v>24</v>
      </c>
      <c r="Q375" s="91">
        <v>4</v>
      </c>
      <c r="R375" s="268"/>
      <c r="S375" s="268"/>
    </row>
    <row r="376" spans="1:19" s="92" customFormat="1" ht="12.75" customHeight="1">
      <c r="A376" s="240" t="s">
        <v>181</v>
      </c>
      <c r="B376" s="421" t="s">
        <v>180</v>
      </c>
      <c r="C376" s="421"/>
      <c r="D376" s="421"/>
      <c r="E376" s="421"/>
      <c r="F376" s="421"/>
      <c r="G376" s="421"/>
      <c r="H376" s="421"/>
      <c r="I376" s="421"/>
      <c r="J376" s="421"/>
      <c r="K376" s="237">
        <f t="shared" si="139"/>
        <v>360</v>
      </c>
      <c r="L376" s="278">
        <f t="shared" si="140"/>
        <v>23</v>
      </c>
      <c r="M376" s="278">
        <f t="shared" si="141"/>
        <v>19</v>
      </c>
      <c r="N376" s="268"/>
      <c r="O376" s="268"/>
      <c r="P376" s="91">
        <v>23</v>
      </c>
      <c r="Q376" s="91">
        <v>19</v>
      </c>
      <c r="R376" s="268"/>
      <c r="S376" s="268"/>
    </row>
    <row r="377" spans="1:19" s="92" customFormat="1" ht="12.75" customHeight="1">
      <c r="A377" s="240" t="s">
        <v>54</v>
      </c>
      <c r="B377" s="378" t="s">
        <v>50</v>
      </c>
      <c r="C377" s="378"/>
      <c r="D377" s="378"/>
      <c r="E377" s="378"/>
      <c r="F377" s="378"/>
      <c r="G377" s="378"/>
      <c r="H377" s="378"/>
      <c r="I377" s="378"/>
      <c r="J377" s="378"/>
      <c r="K377" s="237">
        <f t="shared" si="139"/>
        <v>361</v>
      </c>
      <c r="L377" s="278">
        <f t="shared" si="140"/>
        <v>23</v>
      </c>
      <c r="M377" s="278">
        <f t="shared" si="141"/>
        <v>22</v>
      </c>
      <c r="N377" s="268"/>
      <c r="O377" s="268"/>
      <c r="P377" s="91">
        <v>23</v>
      </c>
      <c r="Q377" s="91">
        <v>22</v>
      </c>
      <c r="R377" s="268"/>
      <c r="S377" s="268"/>
    </row>
    <row r="378" spans="1:19" s="92" customFormat="1" ht="12.75" customHeight="1">
      <c r="A378" s="107" t="s">
        <v>316</v>
      </c>
      <c r="B378" s="421" t="s">
        <v>317</v>
      </c>
      <c r="C378" s="421"/>
      <c r="D378" s="421"/>
      <c r="E378" s="421"/>
      <c r="F378" s="421"/>
      <c r="G378" s="421"/>
      <c r="H378" s="421"/>
      <c r="I378" s="421"/>
      <c r="J378" s="421"/>
      <c r="K378" s="237">
        <f t="shared" si="139"/>
        <v>362</v>
      </c>
      <c r="L378" s="278">
        <f t="shared" si="140"/>
        <v>7</v>
      </c>
      <c r="M378" s="278">
        <f t="shared" si="141"/>
        <v>0</v>
      </c>
      <c r="N378" s="268"/>
      <c r="O378" s="268"/>
      <c r="P378" s="91">
        <v>7</v>
      </c>
      <c r="Q378" s="91">
        <v>0</v>
      </c>
      <c r="R378" s="268"/>
      <c r="S378" s="268"/>
    </row>
    <row r="379" spans="1:19" s="92" customFormat="1" ht="12.75" customHeight="1">
      <c r="A379" s="240" t="s">
        <v>326</v>
      </c>
      <c r="B379" s="378" t="s">
        <v>315</v>
      </c>
      <c r="C379" s="378"/>
      <c r="D379" s="378"/>
      <c r="E379" s="378"/>
      <c r="F379" s="378"/>
      <c r="G379" s="378"/>
      <c r="H379" s="378"/>
      <c r="I379" s="378"/>
      <c r="J379" s="378"/>
      <c r="K379" s="237">
        <f t="shared" si="139"/>
        <v>363</v>
      </c>
      <c r="L379" s="278">
        <f t="shared" si="140"/>
        <v>6</v>
      </c>
      <c r="M379" s="278">
        <f t="shared" si="141"/>
        <v>5</v>
      </c>
      <c r="N379" s="268"/>
      <c r="O379" s="268"/>
      <c r="P379" s="91">
        <v>6</v>
      </c>
      <c r="Q379" s="91">
        <v>5</v>
      </c>
      <c r="R379" s="268"/>
      <c r="S379" s="268"/>
    </row>
    <row r="380" spans="1:19" s="92" customFormat="1" ht="12.75" customHeight="1">
      <c r="A380" s="565" t="s">
        <v>558</v>
      </c>
      <c r="B380" s="565"/>
      <c r="C380" s="565"/>
      <c r="D380" s="565"/>
      <c r="E380" s="565"/>
      <c r="F380" s="565"/>
      <c r="G380" s="565"/>
      <c r="H380" s="565"/>
      <c r="I380" s="565"/>
      <c r="J380" s="565"/>
      <c r="K380" s="250">
        <f t="shared" si="139"/>
        <v>364</v>
      </c>
      <c r="L380" s="322">
        <f>SUM(L381:L385)</f>
        <v>240</v>
      </c>
      <c r="M380" s="322">
        <f t="shared" ref="M380:S380" si="147">SUM(M381:M385)</f>
        <v>142</v>
      </c>
      <c r="N380" s="322">
        <f t="shared" si="147"/>
        <v>0</v>
      </c>
      <c r="O380" s="322">
        <f t="shared" si="147"/>
        <v>0</v>
      </c>
      <c r="P380" s="322">
        <f t="shared" si="147"/>
        <v>240</v>
      </c>
      <c r="Q380" s="322">
        <f t="shared" si="147"/>
        <v>142</v>
      </c>
      <c r="R380" s="322">
        <f t="shared" si="147"/>
        <v>0</v>
      </c>
      <c r="S380" s="322">
        <f t="shared" si="147"/>
        <v>0</v>
      </c>
    </row>
    <row r="381" spans="1:19" s="92" customFormat="1" ht="12.75" customHeight="1">
      <c r="A381" s="240" t="s">
        <v>225</v>
      </c>
      <c r="B381" s="378" t="s">
        <v>226</v>
      </c>
      <c r="C381" s="378"/>
      <c r="D381" s="378"/>
      <c r="E381" s="378"/>
      <c r="F381" s="378"/>
      <c r="G381" s="378"/>
      <c r="H381" s="378"/>
      <c r="I381" s="378"/>
      <c r="J381" s="378"/>
      <c r="K381" s="237">
        <f t="shared" si="139"/>
        <v>365</v>
      </c>
      <c r="L381" s="278">
        <f t="shared" si="140"/>
        <v>30</v>
      </c>
      <c r="M381" s="278">
        <f t="shared" si="141"/>
        <v>22</v>
      </c>
      <c r="N381" s="268"/>
      <c r="O381" s="268"/>
      <c r="P381" s="91">
        <v>30</v>
      </c>
      <c r="Q381" s="91">
        <v>22</v>
      </c>
      <c r="R381" s="268"/>
      <c r="S381" s="268"/>
    </row>
    <row r="382" spans="1:19" s="92" customFormat="1" ht="12.75" customHeight="1">
      <c r="A382" s="107" t="s">
        <v>388</v>
      </c>
      <c r="B382" s="421" t="s">
        <v>361</v>
      </c>
      <c r="C382" s="421"/>
      <c r="D382" s="421"/>
      <c r="E382" s="421"/>
      <c r="F382" s="421"/>
      <c r="G382" s="421"/>
      <c r="H382" s="421"/>
      <c r="I382" s="421"/>
      <c r="J382" s="421"/>
      <c r="K382" s="237">
        <f t="shared" si="139"/>
        <v>366</v>
      </c>
      <c r="L382" s="278">
        <f t="shared" si="140"/>
        <v>30</v>
      </c>
      <c r="M382" s="278">
        <f t="shared" si="141"/>
        <v>17</v>
      </c>
      <c r="N382" s="268"/>
      <c r="O382" s="268"/>
      <c r="P382" s="91">
        <v>30</v>
      </c>
      <c r="Q382" s="91">
        <v>17</v>
      </c>
      <c r="R382" s="268"/>
      <c r="S382" s="268"/>
    </row>
    <row r="383" spans="1:19" s="92" customFormat="1" ht="12.75" customHeight="1">
      <c r="A383" s="107" t="s">
        <v>641</v>
      </c>
      <c r="B383" s="421" t="s">
        <v>362</v>
      </c>
      <c r="C383" s="421"/>
      <c r="D383" s="421"/>
      <c r="E383" s="421"/>
      <c r="F383" s="421"/>
      <c r="G383" s="421"/>
      <c r="H383" s="421"/>
      <c r="I383" s="421"/>
      <c r="J383" s="421"/>
      <c r="K383" s="237">
        <f t="shared" si="139"/>
        <v>367</v>
      </c>
      <c r="L383" s="278">
        <f t="shared" si="140"/>
        <v>60</v>
      </c>
      <c r="M383" s="278">
        <f t="shared" si="141"/>
        <v>41</v>
      </c>
      <c r="N383" s="268"/>
      <c r="O383" s="268"/>
      <c r="P383" s="91">
        <v>60</v>
      </c>
      <c r="Q383" s="91">
        <v>41</v>
      </c>
      <c r="R383" s="268"/>
      <c r="S383" s="268"/>
    </row>
    <row r="384" spans="1:19" s="92" customFormat="1" ht="12.75" customHeight="1">
      <c r="A384" s="113" t="s">
        <v>609</v>
      </c>
      <c r="B384" s="378" t="s">
        <v>608</v>
      </c>
      <c r="C384" s="378"/>
      <c r="D384" s="378"/>
      <c r="E384" s="378"/>
      <c r="F384" s="378"/>
      <c r="G384" s="378"/>
      <c r="H384" s="378"/>
      <c r="I384" s="378"/>
      <c r="J384" s="378"/>
      <c r="K384" s="237">
        <f t="shared" si="139"/>
        <v>368</v>
      </c>
      <c r="L384" s="278">
        <f t="shared" si="140"/>
        <v>60</v>
      </c>
      <c r="M384" s="278">
        <f t="shared" si="141"/>
        <v>34</v>
      </c>
      <c r="N384" s="268"/>
      <c r="O384" s="268"/>
      <c r="P384" s="91">
        <v>60</v>
      </c>
      <c r="Q384" s="91">
        <v>34</v>
      </c>
      <c r="R384" s="268"/>
      <c r="S384" s="268"/>
    </row>
    <row r="385" spans="1:19" s="92" customFormat="1" ht="12.75" customHeight="1">
      <c r="A385" s="107" t="s">
        <v>252</v>
      </c>
      <c r="B385" s="421" t="s">
        <v>253</v>
      </c>
      <c r="C385" s="421"/>
      <c r="D385" s="421"/>
      <c r="E385" s="421"/>
      <c r="F385" s="421"/>
      <c r="G385" s="421"/>
      <c r="H385" s="421"/>
      <c r="I385" s="421"/>
      <c r="J385" s="421"/>
      <c r="K385" s="237">
        <f t="shared" si="139"/>
        <v>369</v>
      </c>
      <c r="L385" s="278">
        <f t="shared" si="140"/>
        <v>60</v>
      </c>
      <c r="M385" s="278">
        <f t="shared" si="141"/>
        <v>28</v>
      </c>
      <c r="N385" s="268"/>
      <c r="O385" s="268"/>
      <c r="P385" s="91">
        <v>60</v>
      </c>
      <c r="Q385" s="91">
        <v>28</v>
      </c>
      <c r="R385" s="268"/>
      <c r="S385" s="268"/>
    </row>
    <row r="386" spans="1:19" s="92" customFormat="1" ht="12.75" customHeight="1">
      <c r="A386" s="565" t="s">
        <v>559</v>
      </c>
      <c r="B386" s="565"/>
      <c r="C386" s="565"/>
      <c r="D386" s="565"/>
      <c r="E386" s="565"/>
      <c r="F386" s="565"/>
      <c r="G386" s="565"/>
      <c r="H386" s="565"/>
      <c r="I386" s="565"/>
      <c r="J386" s="565"/>
      <c r="K386" s="250">
        <f t="shared" si="139"/>
        <v>370</v>
      </c>
      <c r="L386" s="322">
        <f>SUM(L387:L390)</f>
        <v>60</v>
      </c>
      <c r="M386" s="322">
        <f t="shared" ref="M386:S386" si="148">SUM(M387:M390)</f>
        <v>41</v>
      </c>
      <c r="N386" s="322">
        <f t="shared" si="148"/>
        <v>0</v>
      </c>
      <c r="O386" s="322">
        <f t="shared" si="148"/>
        <v>0</v>
      </c>
      <c r="P386" s="322">
        <f t="shared" si="148"/>
        <v>60</v>
      </c>
      <c r="Q386" s="322">
        <f t="shared" si="148"/>
        <v>41</v>
      </c>
      <c r="R386" s="322">
        <f t="shared" si="148"/>
        <v>0</v>
      </c>
      <c r="S386" s="322">
        <f t="shared" si="148"/>
        <v>0</v>
      </c>
    </row>
    <row r="387" spans="1:19" s="92" customFormat="1" ht="12.75" customHeight="1">
      <c r="A387" s="240" t="s">
        <v>54</v>
      </c>
      <c r="B387" s="378" t="s">
        <v>50</v>
      </c>
      <c r="C387" s="378"/>
      <c r="D387" s="378"/>
      <c r="E387" s="378"/>
      <c r="F387" s="378"/>
      <c r="G387" s="378"/>
      <c r="H387" s="378"/>
      <c r="I387" s="378"/>
      <c r="J387" s="378"/>
      <c r="K387" s="237">
        <f t="shared" si="139"/>
        <v>371</v>
      </c>
      <c r="L387" s="278">
        <f t="shared" si="140"/>
        <v>15</v>
      </c>
      <c r="M387" s="278">
        <f t="shared" si="141"/>
        <v>15</v>
      </c>
      <c r="N387" s="268"/>
      <c r="O387" s="268"/>
      <c r="P387" s="91">
        <v>15</v>
      </c>
      <c r="Q387" s="91">
        <v>15</v>
      </c>
      <c r="R387" s="268"/>
      <c r="S387" s="268"/>
    </row>
    <row r="388" spans="1:19" s="92" customFormat="1" ht="12.75" customHeight="1">
      <c r="A388" s="240" t="s">
        <v>282</v>
      </c>
      <c r="B388" s="378" t="s">
        <v>283</v>
      </c>
      <c r="C388" s="378"/>
      <c r="D388" s="378"/>
      <c r="E388" s="378"/>
      <c r="F388" s="378"/>
      <c r="G388" s="378"/>
      <c r="H388" s="378"/>
      <c r="I388" s="378"/>
      <c r="J388" s="378"/>
      <c r="K388" s="237">
        <f t="shared" si="139"/>
        <v>372</v>
      </c>
      <c r="L388" s="278">
        <f t="shared" si="140"/>
        <v>15</v>
      </c>
      <c r="M388" s="278">
        <f t="shared" si="141"/>
        <v>11</v>
      </c>
      <c r="N388" s="268"/>
      <c r="O388" s="268"/>
      <c r="P388" s="91">
        <v>15</v>
      </c>
      <c r="Q388" s="91">
        <v>11</v>
      </c>
      <c r="R388" s="268"/>
      <c r="S388" s="268"/>
    </row>
    <row r="389" spans="1:19" s="92" customFormat="1" ht="12.75" customHeight="1">
      <c r="A389" s="240" t="s">
        <v>185</v>
      </c>
      <c r="B389" s="378" t="s">
        <v>51</v>
      </c>
      <c r="C389" s="378"/>
      <c r="D389" s="378"/>
      <c r="E389" s="378"/>
      <c r="F389" s="378"/>
      <c r="G389" s="378"/>
      <c r="H389" s="378"/>
      <c r="I389" s="378"/>
      <c r="J389" s="378"/>
      <c r="K389" s="237">
        <f t="shared" si="139"/>
        <v>373</v>
      </c>
      <c r="L389" s="278">
        <f t="shared" si="140"/>
        <v>15</v>
      </c>
      <c r="M389" s="278">
        <f t="shared" si="141"/>
        <v>15</v>
      </c>
      <c r="N389" s="268"/>
      <c r="O389" s="268"/>
      <c r="P389" s="91">
        <v>15</v>
      </c>
      <c r="Q389" s="91">
        <v>15</v>
      </c>
      <c r="R389" s="268"/>
      <c r="S389" s="268"/>
    </row>
    <row r="390" spans="1:19" s="92" customFormat="1" ht="12.75" customHeight="1">
      <c r="A390" s="240" t="s">
        <v>211</v>
      </c>
      <c r="B390" s="421" t="s">
        <v>212</v>
      </c>
      <c r="C390" s="421"/>
      <c r="D390" s="421"/>
      <c r="E390" s="421"/>
      <c r="F390" s="421"/>
      <c r="G390" s="421"/>
      <c r="H390" s="421"/>
      <c r="I390" s="421"/>
      <c r="J390" s="421"/>
      <c r="K390" s="237">
        <f t="shared" si="139"/>
        <v>374</v>
      </c>
      <c r="L390" s="278">
        <f t="shared" si="140"/>
        <v>15</v>
      </c>
      <c r="M390" s="278">
        <f t="shared" si="141"/>
        <v>0</v>
      </c>
      <c r="N390" s="268"/>
      <c r="O390" s="268"/>
      <c r="P390" s="91">
        <v>15</v>
      </c>
      <c r="Q390" s="91">
        <v>0</v>
      </c>
      <c r="R390" s="268"/>
      <c r="S390" s="268"/>
    </row>
    <row r="391" spans="1:19" s="92" customFormat="1" ht="12.75" customHeight="1">
      <c r="A391" s="565" t="s">
        <v>560</v>
      </c>
      <c r="B391" s="565"/>
      <c r="C391" s="565"/>
      <c r="D391" s="565"/>
      <c r="E391" s="565"/>
      <c r="F391" s="565"/>
      <c r="G391" s="565"/>
      <c r="H391" s="565"/>
      <c r="I391" s="565"/>
      <c r="J391" s="565"/>
      <c r="K391" s="250">
        <f t="shared" si="139"/>
        <v>375</v>
      </c>
      <c r="L391" s="322">
        <f>SUM(L392:L394)</f>
        <v>123</v>
      </c>
      <c r="M391" s="322">
        <f t="shared" ref="M391:S391" si="149">SUM(M392:M394)</f>
        <v>110</v>
      </c>
      <c r="N391" s="322">
        <f t="shared" si="149"/>
        <v>0</v>
      </c>
      <c r="O391" s="322">
        <f t="shared" si="149"/>
        <v>0</v>
      </c>
      <c r="P391" s="322">
        <f t="shared" si="149"/>
        <v>123</v>
      </c>
      <c r="Q391" s="322">
        <f t="shared" si="149"/>
        <v>110</v>
      </c>
      <c r="R391" s="322">
        <f t="shared" si="149"/>
        <v>0</v>
      </c>
      <c r="S391" s="322">
        <f t="shared" si="149"/>
        <v>0</v>
      </c>
    </row>
    <row r="392" spans="1:19" s="92" customFormat="1" ht="12.75" customHeight="1">
      <c r="A392" s="240" t="s">
        <v>185</v>
      </c>
      <c r="B392" s="378" t="s">
        <v>51</v>
      </c>
      <c r="C392" s="378"/>
      <c r="D392" s="378"/>
      <c r="E392" s="378"/>
      <c r="F392" s="378"/>
      <c r="G392" s="378"/>
      <c r="H392" s="378"/>
      <c r="I392" s="378"/>
      <c r="J392" s="378"/>
      <c r="K392" s="237">
        <f t="shared" si="139"/>
        <v>376</v>
      </c>
      <c r="L392" s="278">
        <f t="shared" si="140"/>
        <v>2</v>
      </c>
      <c r="M392" s="278">
        <f t="shared" si="141"/>
        <v>2</v>
      </c>
      <c r="N392" s="268"/>
      <c r="O392" s="268"/>
      <c r="P392" s="91">
        <v>2</v>
      </c>
      <c r="Q392" s="91">
        <v>2</v>
      </c>
      <c r="R392" s="268"/>
      <c r="S392" s="268"/>
    </row>
    <row r="393" spans="1:19" s="92" customFormat="1" ht="12.75" customHeight="1">
      <c r="A393" s="154" t="s">
        <v>433</v>
      </c>
      <c r="B393" s="678" t="s">
        <v>428</v>
      </c>
      <c r="C393" s="678"/>
      <c r="D393" s="678"/>
      <c r="E393" s="678"/>
      <c r="F393" s="678"/>
      <c r="G393" s="678"/>
      <c r="H393" s="678"/>
      <c r="I393" s="678"/>
      <c r="J393" s="678"/>
      <c r="K393" s="237">
        <f t="shared" si="139"/>
        <v>377</v>
      </c>
      <c r="L393" s="278">
        <f t="shared" si="140"/>
        <v>82</v>
      </c>
      <c r="M393" s="278">
        <f t="shared" si="141"/>
        <v>80</v>
      </c>
      <c r="N393" s="268"/>
      <c r="O393" s="268"/>
      <c r="P393" s="91">
        <v>82</v>
      </c>
      <c r="Q393" s="91">
        <v>80</v>
      </c>
      <c r="R393" s="268"/>
      <c r="S393" s="268"/>
    </row>
    <row r="394" spans="1:19" s="92" customFormat="1" ht="12.75" customHeight="1">
      <c r="A394" s="240" t="s">
        <v>434</v>
      </c>
      <c r="B394" s="421" t="s">
        <v>469</v>
      </c>
      <c r="C394" s="421"/>
      <c r="D394" s="421"/>
      <c r="E394" s="421"/>
      <c r="F394" s="421"/>
      <c r="G394" s="421"/>
      <c r="H394" s="421"/>
      <c r="I394" s="421"/>
      <c r="J394" s="421"/>
      <c r="K394" s="237">
        <f t="shared" si="139"/>
        <v>378</v>
      </c>
      <c r="L394" s="278">
        <f t="shared" si="140"/>
        <v>39</v>
      </c>
      <c r="M394" s="278">
        <f t="shared" si="141"/>
        <v>28</v>
      </c>
      <c r="N394" s="268"/>
      <c r="O394" s="268"/>
      <c r="P394" s="91">
        <v>39</v>
      </c>
      <c r="Q394" s="91">
        <v>28</v>
      </c>
      <c r="R394" s="268"/>
      <c r="S394" s="268"/>
    </row>
    <row r="395" spans="1:19" s="92" customFormat="1" ht="12.75" customHeight="1">
      <c r="A395" s="565" t="s">
        <v>561</v>
      </c>
      <c r="B395" s="565"/>
      <c r="C395" s="565"/>
      <c r="D395" s="565"/>
      <c r="E395" s="565"/>
      <c r="F395" s="565"/>
      <c r="G395" s="565"/>
      <c r="H395" s="565"/>
      <c r="I395" s="565"/>
      <c r="J395" s="565"/>
      <c r="K395" s="250">
        <f t="shared" si="139"/>
        <v>379</v>
      </c>
      <c r="L395" s="322">
        <f>SUM(L396:L398)</f>
        <v>34</v>
      </c>
      <c r="M395" s="322">
        <f t="shared" ref="M395:S395" si="150">SUM(M396:M398)</f>
        <v>13</v>
      </c>
      <c r="N395" s="322">
        <f t="shared" si="150"/>
        <v>0</v>
      </c>
      <c r="O395" s="322">
        <f t="shared" si="150"/>
        <v>0</v>
      </c>
      <c r="P395" s="322">
        <f t="shared" si="150"/>
        <v>34</v>
      </c>
      <c r="Q395" s="322">
        <f t="shared" si="150"/>
        <v>13</v>
      </c>
      <c r="R395" s="322">
        <f t="shared" si="150"/>
        <v>0</v>
      </c>
      <c r="S395" s="322">
        <f t="shared" si="150"/>
        <v>0</v>
      </c>
    </row>
    <row r="396" spans="1:19" s="92" customFormat="1" ht="12.75" customHeight="1">
      <c r="A396" s="240" t="s">
        <v>163</v>
      </c>
      <c r="B396" s="378" t="s">
        <v>53</v>
      </c>
      <c r="C396" s="378"/>
      <c r="D396" s="378"/>
      <c r="E396" s="378"/>
      <c r="F396" s="378"/>
      <c r="G396" s="378"/>
      <c r="H396" s="378"/>
      <c r="I396" s="378"/>
      <c r="J396" s="378"/>
      <c r="K396" s="237">
        <f t="shared" si="139"/>
        <v>380</v>
      </c>
      <c r="L396" s="278">
        <f t="shared" si="140"/>
        <v>9</v>
      </c>
      <c r="M396" s="278">
        <f t="shared" si="141"/>
        <v>2</v>
      </c>
      <c r="N396" s="268"/>
      <c r="O396" s="268"/>
      <c r="P396" s="91">
        <v>9</v>
      </c>
      <c r="Q396" s="91">
        <v>2</v>
      </c>
      <c r="R396" s="268"/>
      <c r="S396" s="268"/>
    </row>
    <row r="397" spans="1:19" s="92" customFormat="1" ht="12.75" customHeight="1">
      <c r="A397" s="233" t="s">
        <v>291</v>
      </c>
      <c r="B397" s="378" t="s">
        <v>277</v>
      </c>
      <c r="C397" s="378"/>
      <c r="D397" s="378"/>
      <c r="E397" s="378"/>
      <c r="F397" s="378"/>
      <c r="G397" s="378"/>
      <c r="H397" s="378"/>
      <c r="I397" s="378"/>
      <c r="J397" s="378"/>
      <c r="K397" s="237">
        <f t="shared" si="139"/>
        <v>381</v>
      </c>
      <c r="L397" s="278">
        <f t="shared" si="140"/>
        <v>12</v>
      </c>
      <c r="M397" s="278">
        <f t="shared" si="141"/>
        <v>6</v>
      </c>
      <c r="N397" s="268"/>
      <c r="O397" s="268"/>
      <c r="P397" s="91">
        <v>12</v>
      </c>
      <c r="Q397" s="91">
        <v>6</v>
      </c>
      <c r="R397" s="268"/>
      <c r="S397" s="268"/>
    </row>
    <row r="398" spans="1:19" s="92" customFormat="1" ht="12.75" customHeight="1">
      <c r="A398" s="330" t="s">
        <v>190</v>
      </c>
      <c r="B398" s="681" t="s">
        <v>312</v>
      </c>
      <c r="C398" s="681"/>
      <c r="D398" s="681"/>
      <c r="E398" s="681"/>
      <c r="F398" s="681"/>
      <c r="G398" s="681"/>
      <c r="H398" s="681"/>
      <c r="I398" s="681"/>
      <c r="J398" s="421"/>
      <c r="K398" s="237">
        <f t="shared" si="139"/>
        <v>382</v>
      </c>
      <c r="L398" s="278">
        <f t="shared" si="140"/>
        <v>13</v>
      </c>
      <c r="M398" s="278">
        <f t="shared" si="141"/>
        <v>5</v>
      </c>
      <c r="N398" s="268"/>
      <c r="O398" s="268"/>
      <c r="P398" s="91">
        <v>13</v>
      </c>
      <c r="Q398" s="91">
        <v>5</v>
      </c>
      <c r="R398" s="268"/>
      <c r="S398" s="268"/>
    </row>
    <row r="399" spans="1:19" s="92" customFormat="1" ht="12.75" customHeight="1">
      <c r="A399" s="565" t="s">
        <v>562</v>
      </c>
      <c r="B399" s="565"/>
      <c r="C399" s="565"/>
      <c r="D399" s="565"/>
      <c r="E399" s="565"/>
      <c r="F399" s="565"/>
      <c r="G399" s="565"/>
      <c r="H399" s="565"/>
      <c r="I399" s="565"/>
      <c r="J399" s="565"/>
      <c r="K399" s="250">
        <f t="shared" si="139"/>
        <v>383</v>
      </c>
      <c r="L399" s="322">
        <f>SUM(L400:L403)</f>
        <v>70</v>
      </c>
      <c r="M399" s="322">
        <f t="shared" ref="M399:S399" si="151">SUM(M400:M403)</f>
        <v>52</v>
      </c>
      <c r="N399" s="322">
        <f t="shared" si="151"/>
        <v>0</v>
      </c>
      <c r="O399" s="322">
        <f t="shared" si="151"/>
        <v>0</v>
      </c>
      <c r="P399" s="322">
        <f t="shared" si="151"/>
        <v>70</v>
      </c>
      <c r="Q399" s="322">
        <f t="shared" si="151"/>
        <v>52</v>
      </c>
      <c r="R399" s="322">
        <f t="shared" si="151"/>
        <v>0</v>
      </c>
      <c r="S399" s="322">
        <f t="shared" si="151"/>
        <v>0</v>
      </c>
    </row>
    <row r="400" spans="1:19" s="92" customFormat="1" ht="27" customHeight="1">
      <c r="A400" s="240" t="s">
        <v>162</v>
      </c>
      <c r="B400" s="421" t="s">
        <v>249</v>
      </c>
      <c r="C400" s="421"/>
      <c r="D400" s="421"/>
      <c r="E400" s="421"/>
      <c r="F400" s="421"/>
      <c r="G400" s="421"/>
      <c r="H400" s="421"/>
      <c r="I400" s="421"/>
      <c r="J400" s="421"/>
      <c r="K400" s="237">
        <f t="shared" si="139"/>
        <v>384</v>
      </c>
      <c r="L400" s="278">
        <f t="shared" si="140"/>
        <v>10</v>
      </c>
      <c r="M400" s="278">
        <f t="shared" si="141"/>
        <v>6</v>
      </c>
      <c r="N400" s="268"/>
      <c r="O400" s="268"/>
      <c r="P400" s="91">
        <v>10</v>
      </c>
      <c r="Q400" s="91">
        <v>6</v>
      </c>
      <c r="R400" s="268"/>
      <c r="S400" s="268"/>
    </row>
    <row r="401" spans="1:19" s="92" customFormat="1" ht="12.75" customHeight="1">
      <c r="A401" s="240" t="s">
        <v>181</v>
      </c>
      <c r="B401" s="421" t="s">
        <v>180</v>
      </c>
      <c r="C401" s="421"/>
      <c r="D401" s="421"/>
      <c r="E401" s="421"/>
      <c r="F401" s="421"/>
      <c r="G401" s="421"/>
      <c r="H401" s="421"/>
      <c r="I401" s="421"/>
      <c r="J401" s="421"/>
      <c r="K401" s="237">
        <f t="shared" si="139"/>
        <v>385</v>
      </c>
      <c r="L401" s="278">
        <f t="shared" si="140"/>
        <v>20</v>
      </c>
      <c r="M401" s="278">
        <f t="shared" si="141"/>
        <v>15</v>
      </c>
      <c r="N401" s="268"/>
      <c r="O401" s="268"/>
      <c r="P401" s="91">
        <v>20</v>
      </c>
      <c r="Q401" s="91">
        <v>15</v>
      </c>
      <c r="R401" s="268"/>
      <c r="S401" s="268"/>
    </row>
    <row r="402" spans="1:19" s="92" customFormat="1" ht="12.75" customHeight="1">
      <c r="A402" s="240" t="s">
        <v>182</v>
      </c>
      <c r="B402" s="378" t="s">
        <v>179</v>
      </c>
      <c r="C402" s="378"/>
      <c r="D402" s="378"/>
      <c r="E402" s="378"/>
      <c r="F402" s="378"/>
      <c r="G402" s="378"/>
      <c r="H402" s="378"/>
      <c r="I402" s="378"/>
      <c r="J402" s="378"/>
      <c r="K402" s="237">
        <f t="shared" ref="K402:K465" si="152">+K401+1</f>
        <v>386</v>
      </c>
      <c r="L402" s="278">
        <f t="shared" si="140"/>
        <v>20</v>
      </c>
      <c r="M402" s="278">
        <f t="shared" si="141"/>
        <v>11</v>
      </c>
      <c r="N402" s="268"/>
      <c r="O402" s="268"/>
      <c r="P402" s="91">
        <v>20</v>
      </c>
      <c r="Q402" s="91">
        <v>11</v>
      </c>
      <c r="R402" s="268"/>
      <c r="S402" s="268"/>
    </row>
    <row r="403" spans="1:19" s="92" customFormat="1" ht="12.75" customHeight="1">
      <c r="A403" s="240" t="s">
        <v>161</v>
      </c>
      <c r="B403" s="378" t="s">
        <v>60</v>
      </c>
      <c r="C403" s="378"/>
      <c r="D403" s="378"/>
      <c r="E403" s="378"/>
      <c r="F403" s="378"/>
      <c r="G403" s="378"/>
      <c r="H403" s="378"/>
      <c r="I403" s="378"/>
      <c r="J403" s="378"/>
      <c r="K403" s="237">
        <f t="shared" si="152"/>
        <v>387</v>
      </c>
      <c r="L403" s="278">
        <f t="shared" si="140"/>
        <v>20</v>
      </c>
      <c r="M403" s="278">
        <f t="shared" si="141"/>
        <v>20</v>
      </c>
      <c r="N403" s="268"/>
      <c r="O403" s="268"/>
      <c r="P403" s="91">
        <v>20</v>
      </c>
      <c r="Q403" s="91">
        <v>20</v>
      </c>
      <c r="R403" s="268"/>
      <c r="S403" s="268"/>
    </row>
    <row r="404" spans="1:19" s="92" customFormat="1" ht="12.75" customHeight="1">
      <c r="A404" s="453" t="s">
        <v>153</v>
      </c>
      <c r="B404" s="453"/>
      <c r="C404" s="453"/>
      <c r="D404" s="453"/>
      <c r="E404" s="453"/>
      <c r="F404" s="453"/>
      <c r="G404" s="453"/>
      <c r="H404" s="453"/>
      <c r="I404" s="453"/>
      <c r="J404" s="453"/>
      <c r="K404" s="39">
        <f t="shared" si="152"/>
        <v>388</v>
      </c>
      <c r="L404" s="277">
        <f>+L405+L423+L440+L453+L474+L486+L505+L523+L538+L558+L583+L598+L618+L634+L649+L660+L688+L716+L729</f>
        <v>7193</v>
      </c>
      <c r="M404" s="277">
        <f t="shared" ref="M404:S404" si="153">+M405+M423+M440+M453+M474+M486+M505+M523+M538+M558+M583+M598+M618+M634+M649+M660+M688+M716+M729</f>
        <v>3062</v>
      </c>
      <c r="N404" s="277">
        <f t="shared" si="153"/>
        <v>1150</v>
      </c>
      <c r="O404" s="277">
        <f t="shared" si="153"/>
        <v>441</v>
      </c>
      <c r="P404" s="277">
        <f t="shared" si="153"/>
        <v>5807</v>
      </c>
      <c r="Q404" s="277">
        <f t="shared" si="153"/>
        <v>2443</v>
      </c>
      <c r="R404" s="277">
        <f t="shared" si="153"/>
        <v>236</v>
      </c>
      <c r="S404" s="277">
        <f t="shared" si="153"/>
        <v>178</v>
      </c>
    </row>
    <row r="405" spans="1:19" s="92" customFormat="1" ht="12.75" customHeight="1">
      <c r="A405" s="565" t="s">
        <v>563</v>
      </c>
      <c r="B405" s="565"/>
      <c r="C405" s="565"/>
      <c r="D405" s="565"/>
      <c r="E405" s="565"/>
      <c r="F405" s="565"/>
      <c r="G405" s="565"/>
      <c r="H405" s="565"/>
      <c r="I405" s="565"/>
      <c r="J405" s="565"/>
      <c r="K405" s="250">
        <f t="shared" si="152"/>
        <v>389</v>
      </c>
      <c r="L405" s="322">
        <f>SUM(L406:L422)</f>
        <v>621</v>
      </c>
      <c r="M405" s="322">
        <f t="shared" ref="M405:S405" si="154">SUM(M406:M422)</f>
        <v>79</v>
      </c>
      <c r="N405" s="322">
        <f t="shared" si="154"/>
        <v>97</v>
      </c>
      <c r="O405" s="322">
        <f t="shared" si="154"/>
        <v>13</v>
      </c>
      <c r="P405" s="322">
        <f t="shared" si="154"/>
        <v>504</v>
      </c>
      <c r="Q405" s="322">
        <f t="shared" si="154"/>
        <v>66</v>
      </c>
      <c r="R405" s="322">
        <f t="shared" si="154"/>
        <v>20</v>
      </c>
      <c r="S405" s="322">
        <f t="shared" si="154"/>
        <v>0</v>
      </c>
    </row>
    <row r="406" spans="1:19" s="92" customFormat="1" ht="12.75" customHeight="1">
      <c r="A406" s="341" t="s">
        <v>343</v>
      </c>
      <c r="B406" s="421" t="s">
        <v>360</v>
      </c>
      <c r="C406" s="421"/>
      <c r="D406" s="421"/>
      <c r="E406" s="421"/>
      <c r="F406" s="421"/>
      <c r="G406" s="421"/>
      <c r="H406" s="421"/>
      <c r="I406" s="421"/>
      <c r="J406" s="421"/>
      <c r="K406" s="237">
        <f t="shared" si="152"/>
        <v>390</v>
      </c>
      <c r="L406" s="278">
        <f t="shared" ref="L406:L467" si="155">+N406+P406+R406</f>
        <v>9</v>
      </c>
      <c r="M406" s="278">
        <f t="shared" ref="M406:M467" si="156">+O406+Q406+S406</f>
        <v>0</v>
      </c>
      <c r="N406" s="268"/>
      <c r="O406" s="268"/>
      <c r="P406" s="91">
        <v>9</v>
      </c>
      <c r="Q406" s="91">
        <v>0</v>
      </c>
      <c r="R406" s="91"/>
      <c r="S406" s="91"/>
    </row>
    <row r="407" spans="1:19" s="92" customFormat="1" ht="12.75" customHeight="1">
      <c r="A407" s="240" t="s">
        <v>176</v>
      </c>
      <c r="B407" s="421" t="s">
        <v>173</v>
      </c>
      <c r="C407" s="421"/>
      <c r="D407" s="421"/>
      <c r="E407" s="421"/>
      <c r="F407" s="421"/>
      <c r="G407" s="421"/>
      <c r="H407" s="421"/>
      <c r="I407" s="421"/>
      <c r="J407" s="421"/>
      <c r="K407" s="237">
        <f t="shared" si="152"/>
        <v>391</v>
      </c>
      <c r="L407" s="278">
        <f t="shared" si="155"/>
        <v>67</v>
      </c>
      <c r="M407" s="278">
        <f t="shared" si="156"/>
        <v>1</v>
      </c>
      <c r="N407" s="268"/>
      <c r="O407" s="268"/>
      <c r="P407" s="91">
        <v>58</v>
      </c>
      <c r="Q407" s="91">
        <v>1</v>
      </c>
      <c r="R407" s="91">
        <v>9</v>
      </c>
      <c r="S407" s="91">
        <v>0</v>
      </c>
    </row>
    <row r="408" spans="1:19" s="92" customFormat="1" ht="12.75" customHeight="1">
      <c r="A408" s="240" t="s">
        <v>55</v>
      </c>
      <c r="B408" s="378" t="s">
        <v>175</v>
      </c>
      <c r="C408" s="378"/>
      <c r="D408" s="378"/>
      <c r="E408" s="378"/>
      <c r="F408" s="378"/>
      <c r="G408" s="378"/>
      <c r="H408" s="378"/>
      <c r="I408" s="378"/>
      <c r="J408" s="378"/>
      <c r="K408" s="237">
        <f t="shared" si="152"/>
        <v>392</v>
      </c>
      <c r="L408" s="278">
        <f t="shared" si="155"/>
        <v>78</v>
      </c>
      <c r="M408" s="278">
        <f t="shared" si="156"/>
        <v>42</v>
      </c>
      <c r="N408" s="268"/>
      <c r="O408" s="268"/>
      <c r="P408" s="91">
        <v>78</v>
      </c>
      <c r="Q408" s="91">
        <v>42</v>
      </c>
      <c r="R408" s="91"/>
      <c r="S408" s="91"/>
    </row>
    <row r="409" spans="1:19" s="92" customFormat="1" ht="12.75" customHeight="1">
      <c r="A409" s="107" t="s">
        <v>183</v>
      </c>
      <c r="B409" s="378" t="s">
        <v>219</v>
      </c>
      <c r="C409" s="378"/>
      <c r="D409" s="378"/>
      <c r="E409" s="378"/>
      <c r="F409" s="378"/>
      <c r="G409" s="378"/>
      <c r="H409" s="378"/>
      <c r="I409" s="378"/>
      <c r="J409" s="378"/>
      <c r="K409" s="237">
        <f t="shared" si="152"/>
        <v>393</v>
      </c>
      <c r="L409" s="278">
        <f t="shared" si="155"/>
        <v>24</v>
      </c>
      <c r="M409" s="278">
        <f t="shared" si="156"/>
        <v>0</v>
      </c>
      <c r="N409" s="268"/>
      <c r="O409" s="268"/>
      <c r="P409" s="91">
        <v>24</v>
      </c>
      <c r="Q409" s="91">
        <v>0</v>
      </c>
      <c r="R409" s="91"/>
      <c r="S409" s="91"/>
    </row>
    <row r="410" spans="1:19" s="92" customFormat="1">
      <c r="A410" s="240" t="s">
        <v>191</v>
      </c>
      <c r="B410" s="422" t="s">
        <v>59</v>
      </c>
      <c r="C410" s="422"/>
      <c r="D410" s="422"/>
      <c r="E410" s="422"/>
      <c r="F410" s="422"/>
      <c r="G410" s="422"/>
      <c r="H410" s="422"/>
      <c r="I410" s="422"/>
      <c r="J410" s="422"/>
      <c r="K410" s="237">
        <f t="shared" si="152"/>
        <v>394</v>
      </c>
      <c r="L410" s="278">
        <f t="shared" si="155"/>
        <v>30</v>
      </c>
      <c r="M410" s="278">
        <f t="shared" si="156"/>
        <v>5</v>
      </c>
      <c r="N410" s="268"/>
      <c r="O410" s="268"/>
      <c r="P410" s="91">
        <v>30</v>
      </c>
      <c r="Q410" s="91">
        <v>5</v>
      </c>
      <c r="R410" s="91"/>
      <c r="S410" s="91"/>
    </row>
    <row r="411" spans="1:19" s="92" customFormat="1" ht="12.75" customHeight="1">
      <c r="A411" s="240" t="s">
        <v>58</v>
      </c>
      <c r="B411" s="378" t="s">
        <v>208</v>
      </c>
      <c r="C411" s="378"/>
      <c r="D411" s="378"/>
      <c r="E411" s="378"/>
      <c r="F411" s="378"/>
      <c r="G411" s="378"/>
      <c r="H411" s="378"/>
      <c r="I411" s="378"/>
      <c r="J411" s="378"/>
      <c r="K411" s="237">
        <f t="shared" si="152"/>
        <v>395</v>
      </c>
      <c r="L411" s="278">
        <f t="shared" si="155"/>
        <v>41</v>
      </c>
      <c r="M411" s="278">
        <f t="shared" si="156"/>
        <v>5</v>
      </c>
      <c r="N411" s="91"/>
      <c r="O411" s="91"/>
      <c r="P411" s="91">
        <v>41</v>
      </c>
      <c r="Q411" s="91">
        <v>5</v>
      </c>
      <c r="R411" s="91"/>
      <c r="S411" s="91"/>
    </row>
    <row r="412" spans="1:19" s="92" customFormat="1" ht="12.75" customHeight="1">
      <c r="A412" s="240" t="s">
        <v>188</v>
      </c>
      <c r="B412" s="378" t="s">
        <v>189</v>
      </c>
      <c r="C412" s="378"/>
      <c r="D412" s="378"/>
      <c r="E412" s="378"/>
      <c r="F412" s="378"/>
      <c r="G412" s="378"/>
      <c r="H412" s="378"/>
      <c r="I412" s="378"/>
      <c r="J412" s="378"/>
      <c r="K412" s="237">
        <f t="shared" si="152"/>
        <v>396</v>
      </c>
      <c r="L412" s="278">
        <f t="shared" si="155"/>
        <v>97</v>
      </c>
      <c r="M412" s="278">
        <f t="shared" si="156"/>
        <v>8</v>
      </c>
      <c r="N412" s="91"/>
      <c r="O412" s="91"/>
      <c r="P412" s="91">
        <v>97</v>
      </c>
      <c r="Q412" s="91">
        <v>8</v>
      </c>
      <c r="R412" s="91"/>
      <c r="S412" s="91"/>
    </row>
    <row r="413" spans="1:19" s="92" customFormat="1" ht="12.75" customHeight="1">
      <c r="A413" s="240" t="s">
        <v>163</v>
      </c>
      <c r="B413" s="378" t="s">
        <v>53</v>
      </c>
      <c r="C413" s="378"/>
      <c r="D413" s="378"/>
      <c r="E413" s="378"/>
      <c r="F413" s="378"/>
      <c r="G413" s="378"/>
      <c r="H413" s="378"/>
      <c r="I413" s="378"/>
      <c r="J413" s="378"/>
      <c r="K413" s="237">
        <f t="shared" si="152"/>
        <v>397</v>
      </c>
      <c r="L413" s="278">
        <f t="shared" si="155"/>
        <v>80</v>
      </c>
      <c r="M413" s="278">
        <f t="shared" si="156"/>
        <v>3</v>
      </c>
      <c r="N413" s="91"/>
      <c r="O413" s="91"/>
      <c r="P413" s="91">
        <v>80</v>
      </c>
      <c r="Q413" s="91">
        <v>3</v>
      </c>
      <c r="R413" s="91"/>
      <c r="S413" s="91"/>
    </row>
    <row r="414" spans="1:19" s="92" customFormat="1" ht="12.75" customHeight="1">
      <c r="A414" s="240" t="s">
        <v>57</v>
      </c>
      <c r="B414" s="378" t="s">
        <v>52</v>
      </c>
      <c r="C414" s="378"/>
      <c r="D414" s="378"/>
      <c r="E414" s="378"/>
      <c r="F414" s="378"/>
      <c r="G414" s="378"/>
      <c r="H414" s="378"/>
      <c r="I414" s="378"/>
      <c r="J414" s="378"/>
      <c r="K414" s="237">
        <f t="shared" si="152"/>
        <v>398</v>
      </c>
      <c r="L414" s="278">
        <f t="shared" si="155"/>
        <v>51</v>
      </c>
      <c r="M414" s="278">
        <f t="shared" si="156"/>
        <v>0</v>
      </c>
      <c r="N414" s="91"/>
      <c r="O414" s="91"/>
      <c r="P414" s="91">
        <v>51</v>
      </c>
      <c r="Q414" s="91">
        <v>0</v>
      </c>
      <c r="R414" s="91"/>
      <c r="S414" s="91"/>
    </row>
    <row r="415" spans="1:19" s="92" customFormat="1" ht="12.75" customHeight="1">
      <c r="A415" s="240" t="s">
        <v>305</v>
      </c>
      <c r="B415" s="421" t="s">
        <v>602</v>
      </c>
      <c r="C415" s="421"/>
      <c r="D415" s="421"/>
      <c r="E415" s="421"/>
      <c r="F415" s="421"/>
      <c r="G415" s="421"/>
      <c r="H415" s="421"/>
      <c r="I415" s="421"/>
      <c r="J415" s="421"/>
      <c r="K415" s="237">
        <f t="shared" si="152"/>
        <v>399</v>
      </c>
      <c r="L415" s="278">
        <f t="shared" si="155"/>
        <v>18</v>
      </c>
      <c r="M415" s="278">
        <f t="shared" si="156"/>
        <v>2</v>
      </c>
      <c r="N415" s="91"/>
      <c r="O415" s="91"/>
      <c r="P415" s="91">
        <v>18</v>
      </c>
      <c r="Q415" s="91">
        <v>2</v>
      </c>
      <c r="R415" s="91"/>
      <c r="S415" s="91"/>
    </row>
    <row r="416" spans="1:19" s="92" customFormat="1" ht="25.5" customHeight="1">
      <c r="A416" s="240" t="s">
        <v>422</v>
      </c>
      <c r="B416" s="421" t="s">
        <v>345</v>
      </c>
      <c r="C416" s="421"/>
      <c r="D416" s="421"/>
      <c r="E416" s="421"/>
      <c r="F416" s="421"/>
      <c r="G416" s="421"/>
      <c r="H416" s="421"/>
      <c r="I416" s="421"/>
      <c r="J416" s="421"/>
      <c r="K416" s="237">
        <f t="shared" si="152"/>
        <v>400</v>
      </c>
      <c r="L416" s="278">
        <f t="shared" si="155"/>
        <v>29</v>
      </c>
      <c r="M416" s="278">
        <f t="shared" si="156"/>
        <v>0</v>
      </c>
      <c r="N416" s="91"/>
      <c r="O416" s="91"/>
      <c r="P416" s="91">
        <v>18</v>
      </c>
      <c r="Q416" s="91">
        <v>0</v>
      </c>
      <c r="R416" s="91">
        <v>11</v>
      </c>
      <c r="S416" s="91">
        <v>0</v>
      </c>
    </row>
    <row r="417" spans="1:19" s="92" customFormat="1" ht="12.75" customHeight="1">
      <c r="A417" s="107" t="s">
        <v>205</v>
      </c>
      <c r="B417" s="421" t="s">
        <v>206</v>
      </c>
      <c r="C417" s="421"/>
      <c r="D417" s="421"/>
      <c r="E417" s="421"/>
      <c r="F417" s="421"/>
      <c r="G417" s="421"/>
      <c r="H417" s="421"/>
      <c r="I417" s="421"/>
      <c r="J417" s="421"/>
      <c r="K417" s="237">
        <f t="shared" si="152"/>
        <v>401</v>
      </c>
      <c r="L417" s="278">
        <f t="shared" si="155"/>
        <v>17</v>
      </c>
      <c r="M417" s="278">
        <f t="shared" si="156"/>
        <v>6</v>
      </c>
      <c r="N417" s="91">
        <v>17</v>
      </c>
      <c r="O417" s="91">
        <v>6</v>
      </c>
      <c r="P417" s="91"/>
      <c r="Q417" s="91"/>
      <c r="R417" s="91"/>
      <c r="S417" s="91"/>
    </row>
    <row r="418" spans="1:19" s="92" customFormat="1" ht="12.75" customHeight="1">
      <c r="A418" s="107" t="s">
        <v>257</v>
      </c>
      <c r="B418" s="421" t="s">
        <v>258</v>
      </c>
      <c r="C418" s="421"/>
      <c r="D418" s="421"/>
      <c r="E418" s="421"/>
      <c r="F418" s="421"/>
      <c r="G418" s="421"/>
      <c r="H418" s="421"/>
      <c r="I418" s="421"/>
      <c r="J418" s="421"/>
      <c r="K418" s="237">
        <f t="shared" si="152"/>
        <v>402</v>
      </c>
      <c r="L418" s="278">
        <f t="shared" si="155"/>
        <v>9</v>
      </c>
      <c r="M418" s="278">
        <f t="shared" si="156"/>
        <v>0</v>
      </c>
      <c r="N418" s="91">
        <v>9</v>
      </c>
      <c r="O418" s="91">
        <v>0</v>
      </c>
      <c r="P418" s="91"/>
      <c r="Q418" s="268"/>
      <c r="R418" s="268"/>
      <c r="S418" s="268"/>
    </row>
    <row r="419" spans="1:19" s="92" customFormat="1" ht="24" customHeight="1">
      <c r="A419" s="90" t="s">
        <v>386</v>
      </c>
      <c r="B419" s="421" t="s">
        <v>387</v>
      </c>
      <c r="C419" s="421"/>
      <c r="D419" s="421"/>
      <c r="E419" s="421"/>
      <c r="F419" s="421"/>
      <c r="G419" s="421"/>
      <c r="H419" s="421"/>
      <c r="I419" s="421"/>
      <c r="J419" s="421"/>
      <c r="K419" s="237">
        <f t="shared" si="152"/>
        <v>403</v>
      </c>
      <c r="L419" s="278">
        <f t="shared" si="155"/>
        <v>11</v>
      </c>
      <c r="M419" s="278">
        <f t="shared" si="156"/>
        <v>2</v>
      </c>
      <c r="N419" s="91">
        <v>11</v>
      </c>
      <c r="O419" s="91">
        <v>2</v>
      </c>
      <c r="P419" s="91"/>
      <c r="Q419" s="268"/>
      <c r="R419" s="268"/>
      <c r="S419" s="268"/>
    </row>
    <row r="420" spans="1:19" s="92" customFormat="1" ht="12.75" customHeight="1">
      <c r="A420" s="240" t="s">
        <v>196</v>
      </c>
      <c r="B420" s="421" t="s">
        <v>197</v>
      </c>
      <c r="C420" s="421"/>
      <c r="D420" s="421"/>
      <c r="E420" s="421"/>
      <c r="F420" s="421"/>
      <c r="G420" s="421"/>
      <c r="H420" s="421"/>
      <c r="I420" s="421"/>
      <c r="J420" s="421"/>
      <c r="K420" s="237">
        <f t="shared" si="152"/>
        <v>404</v>
      </c>
      <c r="L420" s="278">
        <f t="shared" si="155"/>
        <v>34</v>
      </c>
      <c r="M420" s="278">
        <f t="shared" si="156"/>
        <v>1</v>
      </c>
      <c r="N420" s="91">
        <v>34</v>
      </c>
      <c r="O420" s="91">
        <v>1</v>
      </c>
      <c r="P420" s="91"/>
      <c r="Q420" s="268"/>
      <c r="R420" s="268"/>
      <c r="S420" s="268"/>
    </row>
    <row r="421" spans="1:19" s="92" customFormat="1" ht="12.75" customHeight="1">
      <c r="A421" s="107" t="s">
        <v>320</v>
      </c>
      <c r="B421" s="421" t="s">
        <v>321</v>
      </c>
      <c r="C421" s="421"/>
      <c r="D421" s="421"/>
      <c r="E421" s="421"/>
      <c r="F421" s="421"/>
      <c r="G421" s="421"/>
      <c r="H421" s="421"/>
      <c r="I421" s="421"/>
      <c r="J421" s="421"/>
      <c r="K421" s="237">
        <f t="shared" si="152"/>
        <v>405</v>
      </c>
      <c r="L421" s="278">
        <f t="shared" si="155"/>
        <v>16</v>
      </c>
      <c r="M421" s="278">
        <f t="shared" si="156"/>
        <v>3</v>
      </c>
      <c r="N421" s="91">
        <v>16</v>
      </c>
      <c r="O421" s="91">
        <v>3</v>
      </c>
      <c r="P421" s="91"/>
      <c r="Q421" s="268"/>
      <c r="R421" s="268"/>
      <c r="S421" s="268"/>
    </row>
    <row r="422" spans="1:19" s="92" customFormat="1" ht="24" customHeight="1">
      <c r="A422" s="154" t="s">
        <v>207</v>
      </c>
      <c r="B422" s="432" t="s">
        <v>260</v>
      </c>
      <c r="C422" s="432"/>
      <c r="D422" s="432"/>
      <c r="E422" s="432"/>
      <c r="F422" s="432"/>
      <c r="G422" s="432"/>
      <c r="H422" s="432"/>
      <c r="I422" s="432"/>
      <c r="J422" s="432"/>
      <c r="K422" s="237">
        <f t="shared" si="152"/>
        <v>406</v>
      </c>
      <c r="L422" s="278">
        <f t="shared" si="155"/>
        <v>10</v>
      </c>
      <c r="M422" s="278">
        <f t="shared" si="156"/>
        <v>1</v>
      </c>
      <c r="N422" s="91">
        <v>10</v>
      </c>
      <c r="O422" s="91">
        <v>1</v>
      </c>
      <c r="P422" s="91"/>
      <c r="Q422" s="268"/>
      <c r="R422" s="268"/>
      <c r="S422" s="268"/>
    </row>
    <row r="423" spans="1:19" s="92" customFormat="1" ht="12.75" customHeight="1">
      <c r="A423" s="565" t="s">
        <v>564</v>
      </c>
      <c r="B423" s="565"/>
      <c r="C423" s="565"/>
      <c r="D423" s="565"/>
      <c r="E423" s="565"/>
      <c r="F423" s="565"/>
      <c r="G423" s="565"/>
      <c r="H423" s="565"/>
      <c r="I423" s="565"/>
      <c r="J423" s="565"/>
      <c r="K423" s="250">
        <f t="shared" si="152"/>
        <v>407</v>
      </c>
      <c r="L423" s="322">
        <f>SUM(L424:L439)</f>
        <v>339</v>
      </c>
      <c r="M423" s="322">
        <f t="shared" ref="M423:S423" si="157">SUM(M424:M439)</f>
        <v>157</v>
      </c>
      <c r="N423" s="322">
        <f t="shared" si="157"/>
        <v>70</v>
      </c>
      <c r="O423" s="322">
        <f t="shared" si="157"/>
        <v>33</v>
      </c>
      <c r="P423" s="322">
        <f t="shared" si="157"/>
        <v>269</v>
      </c>
      <c r="Q423" s="322">
        <f t="shared" si="157"/>
        <v>124</v>
      </c>
      <c r="R423" s="322">
        <f t="shared" si="157"/>
        <v>0</v>
      </c>
      <c r="S423" s="322">
        <f t="shared" si="157"/>
        <v>0</v>
      </c>
    </row>
    <row r="424" spans="1:19" s="92" customFormat="1" ht="12.75" customHeight="1">
      <c r="A424" s="240" t="s">
        <v>58</v>
      </c>
      <c r="B424" s="378" t="s">
        <v>208</v>
      </c>
      <c r="C424" s="378"/>
      <c r="D424" s="378"/>
      <c r="E424" s="378"/>
      <c r="F424" s="378"/>
      <c r="G424" s="378"/>
      <c r="H424" s="378"/>
      <c r="I424" s="378"/>
      <c r="J424" s="378"/>
      <c r="K424" s="237">
        <f t="shared" si="152"/>
        <v>408</v>
      </c>
      <c r="L424" s="278">
        <f t="shared" si="155"/>
        <v>30</v>
      </c>
      <c r="M424" s="278">
        <f t="shared" si="156"/>
        <v>2</v>
      </c>
      <c r="N424" s="91"/>
      <c r="O424" s="91"/>
      <c r="P424" s="91">
        <v>30</v>
      </c>
      <c r="Q424" s="91">
        <v>2</v>
      </c>
      <c r="R424" s="91"/>
      <c r="S424" s="91"/>
    </row>
    <row r="425" spans="1:19" s="92" customFormat="1" ht="12.75" customHeight="1">
      <c r="A425" s="96" t="s">
        <v>211</v>
      </c>
      <c r="B425" s="682" t="s">
        <v>212</v>
      </c>
      <c r="C425" s="682"/>
      <c r="D425" s="682"/>
      <c r="E425" s="682"/>
      <c r="F425" s="682"/>
      <c r="G425" s="682"/>
      <c r="H425" s="682"/>
      <c r="I425" s="682"/>
      <c r="J425" s="682"/>
      <c r="K425" s="237">
        <f t="shared" si="152"/>
        <v>409</v>
      </c>
      <c r="L425" s="278">
        <f t="shared" si="155"/>
        <v>24</v>
      </c>
      <c r="M425" s="278">
        <f t="shared" si="156"/>
        <v>1</v>
      </c>
      <c r="N425" s="91"/>
      <c r="O425" s="91"/>
      <c r="P425" s="91">
        <v>24</v>
      </c>
      <c r="Q425" s="91">
        <v>1</v>
      </c>
      <c r="R425" s="91"/>
      <c r="S425" s="91"/>
    </row>
    <row r="426" spans="1:19" s="92" customFormat="1" ht="12.75" customHeight="1">
      <c r="A426" s="240" t="s">
        <v>55</v>
      </c>
      <c r="B426" s="378" t="s">
        <v>175</v>
      </c>
      <c r="C426" s="378"/>
      <c r="D426" s="378"/>
      <c r="E426" s="378"/>
      <c r="F426" s="378"/>
      <c r="G426" s="378"/>
      <c r="H426" s="378"/>
      <c r="I426" s="378"/>
      <c r="J426" s="378"/>
      <c r="K426" s="237">
        <f t="shared" si="152"/>
        <v>410</v>
      </c>
      <c r="L426" s="278">
        <f t="shared" si="155"/>
        <v>44</v>
      </c>
      <c r="M426" s="278">
        <f t="shared" si="156"/>
        <v>11</v>
      </c>
      <c r="N426" s="91"/>
      <c r="O426" s="91"/>
      <c r="P426" s="91">
        <v>44</v>
      </c>
      <c r="Q426" s="91">
        <v>11</v>
      </c>
      <c r="R426" s="91"/>
      <c r="S426" s="91"/>
    </row>
    <row r="427" spans="1:19" s="92" customFormat="1" ht="12.75" customHeight="1">
      <c r="A427" s="240" t="s">
        <v>176</v>
      </c>
      <c r="B427" s="421" t="s">
        <v>173</v>
      </c>
      <c r="C427" s="421"/>
      <c r="D427" s="421"/>
      <c r="E427" s="421"/>
      <c r="F427" s="421"/>
      <c r="G427" s="421"/>
      <c r="H427" s="421"/>
      <c r="I427" s="421"/>
      <c r="J427" s="421"/>
      <c r="K427" s="237">
        <f t="shared" si="152"/>
        <v>411</v>
      </c>
      <c r="L427" s="278">
        <f t="shared" si="155"/>
        <v>13</v>
      </c>
      <c r="M427" s="278">
        <f t="shared" si="156"/>
        <v>0</v>
      </c>
      <c r="N427" s="91"/>
      <c r="O427" s="91"/>
      <c r="P427" s="91">
        <v>13</v>
      </c>
      <c r="Q427" s="91">
        <v>0</v>
      </c>
      <c r="R427" s="91"/>
      <c r="S427" s="91"/>
    </row>
    <row r="428" spans="1:19" s="92" customFormat="1" ht="12.75" customHeight="1">
      <c r="A428" s="240" t="s">
        <v>188</v>
      </c>
      <c r="B428" s="378" t="s">
        <v>189</v>
      </c>
      <c r="C428" s="378"/>
      <c r="D428" s="378"/>
      <c r="E428" s="378"/>
      <c r="F428" s="378"/>
      <c r="G428" s="378"/>
      <c r="H428" s="378"/>
      <c r="I428" s="378"/>
      <c r="J428" s="378"/>
      <c r="K428" s="237">
        <f t="shared" si="152"/>
        <v>412</v>
      </c>
      <c r="L428" s="278">
        <f t="shared" si="155"/>
        <v>16</v>
      </c>
      <c r="M428" s="278">
        <f t="shared" si="156"/>
        <v>1</v>
      </c>
      <c r="N428" s="91"/>
      <c r="O428" s="91"/>
      <c r="P428" s="91">
        <v>16</v>
      </c>
      <c r="Q428" s="91">
        <v>1</v>
      </c>
      <c r="R428" s="91"/>
      <c r="S428" s="91"/>
    </row>
    <row r="429" spans="1:19" s="92" customFormat="1" ht="12.75" customHeight="1">
      <c r="A429" s="240" t="s">
        <v>57</v>
      </c>
      <c r="B429" s="378" t="s">
        <v>52</v>
      </c>
      <c r="C429" s="378"/>
      <c r="D429" s="378"/>
      <c r="E429" s="378"/>
      <c r="F429" s="378"/>
      <c r="G429" s="378"/>
      <c r="H429" s="378"/>
      <c r="I429" s="378"/>
      <c r="J429" s="378"/>
      <c r="K429" s="237">
        <f t="shared" si="152"/>
        <v>413</v>
      </c>
      <c r="L429" s="278">
        <f t="shared" si="155"/>
        <v>15</v>
      </c>
      <c r="M429" s="278">
        <f t="shared" si="156"/>
        <v>1</v>
      </c>
      <c r="N429" s="91"/>
      <c r="O429" s="91"/>
      <c r="P429" s="91">
        <v>15</v>
      </c>
      <c r="Q429" s="91">
        <v>1</v>
      </c>
      <c r="R429" s="91"/>
      <c r="S429" s="91"/>
    </row>
    <row r="430" spans="1:19" s="92" customFormat="1" ht="12.75" customHeight="1">
      <c r="A430" s="240" t="s">
        <v>185</v>
      </c>
      <c r="B430" s="378" t="s">
        <v>51</v>
      </c>
      <c r="C430" s="378"/>
      <c r="D430" s="378"/>
      <c r="E430" s="378"/>
      <c r="F430" s="378"/>
      <c r="G430" s="378"/>
      <c r="H430" s="378"/>
      <c r="I430" s="378"/>
      <c r="J430" s="378"/>
      <c r="K430" s="237">
        <f t="shared" si="152"/>
        <v>414</v>
      </c>
      <c r="L430" s="278">
        <f t="shared" si="155"/>
        <v>30</v>
      </c>
      <c r="M430" s="278">
        <f t="shared" si="156"/>
        <v>30</v>
      </c>
      <c r="N430" s="91"/>
      <c r="O430" s="91"/>
      <c r="P430" s="91">
        <v>30</v>
      </c>
      <c r="Q430" s="91">
        <v>30</v>
      </c>
      <c r="R430" s="91"/>
      <c r="S430" s="91"/>
    </row>
    <row r="431" spans="1:19" s="92" customFormat="1" ht="12.75" customHeight="1">
      <c r="A431" s="240" t="s">
        <v>54</v>
      </c>
      <c r="B431" s="378" t="s">
        <v>50</v>
      </c>
      <c r="C431" s="378"/>
      <c r="D431" s="378"/>
      <c r="E431" s="378"/>
      <c r="F431" s="378"/>
      <c r="G431" s="378"/>
      <c r="H431" s="378"/>
      <c r="I431" s="378"/>
      <c r="J431" s="378"/>
      <c r="K431" s="237">
        <f t="shared" si="152"/>
        <v>415</v>
      </c>
      <c r="L431" s="278">
        <f t="shared" si="155"/>
        <v>40</v>
      </c>
      <c r="M431" s="278">
        <f t="shared" si="156"/>
        <v>40</v>
      </c>
      <c r="N431" s="91"/>
      <c r="O431" s="91"/>
      <c r="P431" s="91">
        <v>40</v>
      </c>
      <c r="Q431" s="91">
        <v>40</v>
      </c>
      <c r="R431" s="91"/>
      <c r="S431" s="91"/>
    </row>
    <row r="432" spans="1:19" s="92" customFormat="1" ht="12.75" customHeight="1">
      <c r="A432" s="337" t="s">
        <v>256</v>
      </c>
      <c r="B432" s="421" t="s">
        <v>471</v>
      </c>
      <c r="C432" s="421"/>
      <c r="D432" s="421"/>
      <c r="E432" s="421"/>
      <c r="F432" s="421"/>
      <c r="G432" s="421"/>
      <c r="H432" s="421"/>
      <c r="I432" s="421"/>
      <c r="J432" s="421"/>
      <c r="K432" s="237">
        <f t="shared" si="152"/>
        <v>416</v>
      </c>
      <c r="L432" s="278">
        <f t="shared" si="155"/>
        <v>8</v>
      </c>
      <c r="M432" s="278">
        <f t="shared" si="156"/>
        <v>6</v>
      </c>
      <c r="N432" s="91"/>
      <c r="O432" s="91"/>
      <c r="P432" s="91">
        <v>8</v>
      </c>
      <c r="Q432" s="91">
        <v>6</v>
      </c>
      <c r="R432" s="91"/>
      <c r="S432" s="91"/>
    </row>
    <row r="433" spans="1:19" s="92" customFormat="1" ht="12.75" customHeight="1">
      <c r="A433" s="240" t="s">
        <v>182</v>
      </c>
      <c r="B433" s="378" t="s">
        <v>179</v>
      </c>
      <c r="C433" s="378"/>
      <c r="D433" s="378"/>
      <c r="E433" s="378"/>
      <c r="F433" s="378"/>
      <c r="G433" s="378"/>
      <c r="H433" s="378"/>
      <c r="I433" s="378"/>
      <c r="J433" s="378"/>
      <c r="K433" s="237">
        <f t="shared" si="152"/>
        <v>417</v>
      </c>
      <c r="L433" s="278">
        <f t="shared" si="155"/>
        <v>19</v>
      </c>
      <c r="M433" s="278">
        <f t="shared" si="156"/>
        <v>18</v>
      </c>
      <c r="N433" s="91"/>
      <c r="O433" s="91"/>
      <c r="P433" s="91">
        <v>19</v>
      </c>
      <c r="Q433" s="91">
        <v>18</v>
      </c>
      <c r="R433" s="91"/>
      <c r="S433" s="91"/>
    </row>
    <row r="434" spans="1:19" s="92" customFormat="1" ht="12.75" customHeight="1">
      <c r="A434" s="313" t="s">
        <v>244</v>
      </c>
      <c r="B434" s="550" t="s">
        <v>242</v>
      </c>
      <c r="C434" s="550"/>
      <c r="D434" s="550"/>
      <c r="E434" s="550"/>
      <c r="F434" s="550"/>
      <c r="G434" s="550"/>
      <c r="H434" s="550"/>
      <c r="I434" s="550"/>
      <c r="J434" s="550"/>
      <c r="K434" s="237">
        <f t="shared" si="152"/>
        <v>418</v>
      </c>
      <c r="L434" s="278">
        <f t="shared" si="155"/>
        <v>30</v>
      </c>
      <c r="M434" s="278">
        <f t="shared" si="156"/>
        <v>14</v>
      </c>
      <c r="N434" s="91"/>
      <c r="O434" s="91"/>
      <c r="P434" s="91">
        <v>30</v>
      </c>
      <c r="Q434" s="91">
        <v>14</v>
      </c>
      <c r="R434" s="91"/>
      <c r="S434" s="91"/>
    </row>
    <row r="435" spans="1:19" s="92" customFormat="1" ht="12.75" customHeight="1">
      <c r="A435" s="313" t="s">
        <v>257</v>
      </c>
      <c r="B435" s="682" t="s">
        <v>258</v>
      </c>
      <c r="C435" s="682"/>
      <c r="D435" s="682"/>
      <c r="E435" s="682"/>
      <c r="F435" s="682"/>
      <c r="G435" s="682"/>
      <c r="H435" s="682"/>
      <c r="I435" s="682"/>
      <c r="J435" s="682"/>
      <c r="K435" s="237">
        <f t="shared" si="152"/>
        <v>419</v>
      </c>
      <c r="L435" s="278">
        <f t="shared" si="155"/>
        <v>10</v>
      </c>
      <c r="M435" s="278">
        <f t="shared" si="156"/>
        <v>1</v>
      </c>
      <c r="N435" s="91">
        <v>10</v>
      </c>
      <c r="O435" s="91">
        <v>1</v>
      </c>
      <c r="P435" s="91"/>
      <c r="Q435" s="91"/>
      <c r="R435" s="91"/>
      <c r="S435" s="91"/>
    </row>
    <row r="436" spans="1:19" s="92" customFormat="1" ht="12.75" customHeight="1">
      <c r="A436" s="240" t="s">
        <v>196</v>
      </c>
      <c r="B436" s="421" t="s">
        <v>197</v>
      </c>
      <c r="C436" s="421"/>
      <c r="D436" s="421"/>
      <c r="E436" s="421"/>
      <c r="F436" s="421"/>
      <c r="G436" s="421"/>
      <c r="H436" s="421"/>
      <c r="I436" s="421"/>
      <c r="J436" s="421"/>
      <c r="K436" s="237">
        <f t="shared" si="152"/>
        <v>420</v>
      </c>
      <c r="L436" s="278">
        <f t="shared" si="155"/>
        <v>13</v>
      </c>
      <c r="M436" s="278">
        <f t="shared" si="156"/>
        <v>3</v>
      </c>
      <c r="N436" s="91">
        <v>13</v>
      </c>
      <c r="O436" s="91">
        <v>3</v>
      </c>
      <c r="P436" s="91"/>
      <c r="Q436" s="91"/>
      <c r="R436" s="91"/>
      <c r="S436" s="91"/>
    </row>
    <row r="437" spans="1:19" s="92" customFormat="1" ht="12.75" customHeight="1">
      <c r="A437" s="313" t="s">
        <v>259</v>
      </c>
      <c r="B437" s="683" t="s">
        <v>384</v>
      </c>
      <c r="C437" s="683"/>
      <c r="D437" s="683"/>
      <c r="E437" s="683"/>
      <c r="F437" s="683"/>
      <c r="G437" s="683"/>
      <c r="H437" s="683"/>
      <c r="I437" s="683"/>
      <c r="J437" s="683"/>
      <c r="K437" s="237">
        <f t="shared" si="152"/>
        <v>421</v>
      </c>
      <c r="L437" s="278">
        <f t="shared" si="155"/>
        <v>16</v>
      </c>
      <c r="M437" s="278">
        <f t="shared" si="156"/>
        <v>16</v>
      </c>
      <c r="N437" s="91">
        <v>16</v>
      </c>
      <c r="O437" s="91">
        <v>16</v>
      </c>
      <c r="P437" s="91"/>
      <c r="Q437" s="91"/>
      <c r="R437" s="91"/>
      <c r="S437" s="91"/>
    </row>
    <row r="438" spans="1:19" s="92" customFormat="1" ht="24" customHeight="1">
      <c r="A438" s="313" t="s">
        <v>204</v>
      </c>
      <c r="B438" s="550" t="s">
        <v>385</v>
      </c>
      <c r="C438" s="550"/>
      <c r="D438" s="550"/>
      <c r="E438" s="550"/>
      <c r="F438" s="550"/>
      <c r="G438" s="550"/>
      <c r="H438" s="550"/>
      <c r="I438" s="550"/>
      <c r="J438" s="550"/>
      <c r="K438" s="237">
        <f t="shared" si="152"/>
        <v>422</v>
      </c>
      <c r="L438" s="278">
        <f t="shared" si="155"/>
        <v>15</v>
      </c>
      <c r="M438" s="278">
        <f t="shared" si="156"/>
        <v>12</v>
      </c>
      <c r="N438" s="91">
        <v>15</v>
      </c>
      <c r="O438" s="91">
        <v>12</v>
      </c>
      <c r="P438" s="91"/>
      <c r="Q438" s="91"/>
      <c r="R438" s="91"/>
      <c r="S438" s="91"/>
    </row>
    <row r="439" spans="1:19" s="92" customFormat="1" ht="24" customHeight="1">
      <c r="A439" s="154" t="s">
        <v>207</v>
      </c>
      <c r="B439" s="432" t="s">
        <v>260</v>
      </c>
      <c r="C439" s="432"/>
      <c r="D439" s="432"/>
      <c r="E439" s="432"/>
      <c r="F439" s="432"/>
      <c r="G439" s="432"/>
      <c r="H439" s="432"/>
      <c r="I439" s="432"/>
      <c r="J439" s="432"/>
      <c r="K439" s="237">
        <f t="shared" si="152"/>
        <v>423</v>
      </c>
      <c r="L439" s="278">
        <f t="shared" si="155"/>
        <v>16</v>
      </c>
      <c r="M439" s="278">
        <f t="shared" si="156"/>
        <v>1</v>
      </c>
      <c r="N439" s="91">
        <v>16</v>
      </c>
      <c r="O439" s="91">
        <v>1</v>
      </c>
      <c r="P439" s="268"/>
      <c r="Q439" s="268"/>
      <c r="R439" s="268"/>
      <c r="S439" s="268"/>
    </row>
    <row r="440" spans="1:19" s="92" customFormat="1" ht="12.75" customHeight="1">
      <c r="A440" s="565" t="s">
        <v>565</v>
      </c>
      <c r="B440" s="565"/>
      <c r="C440" s="565"/>
      <c r="D440" s="565"/>
      <c r="E440" s="565"/>
      <c r="F440" s="565"/>
      <c r="G440" s="565"/>
      <c r="H440" s="565"/>
      <c r="I440" s="565"/>
      <c r="J440" s="565"/>
      <c r="K440" s="250">
        <f t="shared" si="152"/>
        <v>424</v>
      </c>
      <c r="L440" s="322">
        <f>SUM(L441:L452)</f>
        <v>274</v>
      </c>
      <c r="M440" s="322">
        <f t="shared" ref="M440:S440" si="158">SUM(M441:M452)</f>
        <v>75</v>
      </c>
      <c r="N440" s="322">
        <f t="shared" si="158"/>
        <v>76</v>
      </c>
      <c r="O440" s="322">
        <f t="shared" si="158"/>
        <v>33</v>
      </c>
      <c r="P440" s="322">
        <f t="shared" si="158"/>
        <v>198</v>
      </c>
      <c r="Q440" s="322">
        <f t="shared" si="158"/>
        <v>42</v>
      </c>
      <c r="R440" s="322">
        <f t="shared" si="158"/>
        <v>0</v>
      </c>
      <c r="S440" s="322">
        <f t="shared" si="158"/>
        <v>0</v>
      </c>
    </row>
    <row r="441" spans="1:19" s="92" customFormat="1" ht="12.75" customHeight="1">
      <c r="A441" s="107" t="s">
        <v>347</v>
      </c>
      <c r="B441" s="421" t="s">
        <v>458</v>
      </c>
      <c r="C441" s="421"/>
      <c r="D441" s="421"/>
      <c r="E441" s="421"/>
      <c r="F441" s="421"/>
      <c r="G441" s="421"/>
      <c r="H441" s="421"/>
      <c r="I441" s="421"/>
      <c r="J441" s="421"/>
      <c r="K441" s="237">
        <f t="shared" si="152"/>
        <v>425</v>
      </c>
      <c r="L441" s="278">
        <f t="shared" si="155"/>
        <v>23</v>
      </c>
      <c r="M441" s="278">
        <f t="shared" si="156"/>
        <v>22</v>
      </c>
      <c r="N441" s="91"/>
      <c r="O441" s="91"/>
      <c r="P441" s="91">
        <v>23</v>
      </c>
      <c r="Q441" s="91">
        <v>22</v>
      </c>
      <c r="R441" s="91"/>
      <c r="S441" s="91"/>
    </row>
    <row r="442" spans="1:19" s="92" customFormat="1" ht="28.5" customHeight="1">
      <c r="A442" s="240" t="s">
        <v>305</v>
      </c>
      <c r="B442" s="421" t="s">
        <v>602</v>
      </c>
      <c r="C442" s="421"/>
      <c r="D442" s="421"/>
      <c r="E442" s="421"/>
      <c r="F442" s="421"/>
      <c r="G442" s="421"/>
      <c r="H442" s="421"/>
      <c r="I442" s="421"/>
      <c r="J442" s="421"/>
      <c r="K442" s="237">
        <f t="shared" si="152"/>
        <v>426</v>
      </c>
      <c r="L442" s="278">
        <f t="shared" si="155"/>
        <v>7</v>
      </c>
      <c r="M442" s="278">
        <f t="shared" si="156"/>
        <v>3</v>
      </c>
      <c r="N442" s="91"/>
      <c r="O442" s="91"/>
      <c r="P442" s="91">
        <v>7</v>
      </c>
      <c r="Q442" s="91">
        <v>3</v>
      </c>
      <c r="R442" s="91"/>
      <c r="S442" s="91"/>
    </row>
    <row r="443" spans="1:19" s="92" customFormat="1" ht="12.75" customHeight="1">
      <c r="A443" s="107" t="s">
        <v>459</v>
      </c>
      <c r="B443" s="421" t="s">
        <v>460</v>
      </c>
      <c r="C443" s="421"/>
      <c r="D443" s="421"/>
      <c r="E443" s="421"/>
      <c r="F443" s="421"/>
      <c r="G443" s="421"/>
      <c r="H443" s="421"/>
      <c r="I443" s="421"/>
      <c r="J443" s="421"/>
      <c r="K443" s="237">
        <f t="shared" si="152"/>
        <v>427</v>
      </c>
      <c r="L443" s="278">
        <f t="shared" si="155"/>
        <v>6</v>
      </c>
      <c r="M443" s="278">
        <f t="shared" si="156"/>
        <v>1</v>
      </c>
      <c r="N443" s="91"/>
      <c r="O443" s="91"/>
      <c r="P443" s="91">
        <v>6</v>
      </c>
      <c r="Q443" s="91">
        <v>1</v>
      </c>
      <c r="R443" s="91"/>
      <c r="S443" s="91"/>
    </row>
    <row r="444" spans="1:19" s="92" customFormat="1" ht="12.75" customHeight="1">
      <c r="A444" s="240" t="s">
        <v>192</v>
      </c>
      <c r="B444" s="421" t="s">
        <v>193</v>
      </c>
      <c r="C444" s="421"/>
      <c r="D444" s="421"/>
      <c r="E444" s="421"/>
      <c r="F444" s="421"/>
      <c r="G444" s="421"/>
      <c r="H444" s="421"/>
      <c r="I444" s="421"/>
      <c r="J444" s="421"/>
      <c r="K444" s="237">
        <f t="shared" si="152"/>
        <v>428</v>
      </c>
      <c r="L444" s="278">
        <f t="shared" si="155"/>
        <v>111</v>
      </c>
      <c r="M444" s="278">
        <f t="shared" si="156"/>
        <v>7</v>
      </c>
      <c r="N444" s="91"/>
      <c r="O444" s="91"/>
      <c r="P444" s="91">
        <v>111</v>
      </c>
      <c r="Q444" s="91">
        <v>7</v>
      </c>
      <c r="R444" s="91"/>
      <c r="S444" s="91"/>
    </row>
    <row r="445" spans="1:19" s="92" customFormat="1" ht="26.25" customHeight="1">
      <c r="A445" s="107" t="s">
        <v>343</v>
      </c>
      <c r="B445" s="421" t="s">
        <v>360</v>
      </c>
      <c r="C445" s="421"/>
      <c r="D445" s="421"/>
      <c r="E445" s="421"/>
      <c r="F445" s="421"/>
      <c r="G445" s="421"/>
      <c r="H445" s="421"/>
      <c r="I445" s="421"/>
      <c r="J445" s="421"/>
      <c r="K445" s="237">
        <f t="shared" si="152"/>
        <v>429</v>
      </c>
      <c r="L445" s="278">
        <f t="shared" si="155"/>
        <v>14</v>
      </c>
      <c r="M445" s="278">
        <f t="shared" si="156"/>
        <v>0</v>
      </c>
      <c r="N445" s="91"/>
      <c r="O445" s="91"/>
      <c r="P445" s="91">
        <v>14</v>
      </c>
      <c r="Q445" s="91">
        <v>0</v>
      </c>
      <c r="R445" s="91"/>
      <c r="S445" s="91"/>
    </row>
    <row r="446" spans="1:19" s="92" customFormat="1" ht="12.75" customHeight="1">
      <c r="A446" s="240" t="s">
        <v>163</v>
      </c>
      <c r="B446" s="378" t="s">
        <v>53</v>
      </c>
      <c r="C446" s="378"/>
      <c r="D446" s="378"/>
      <c r="E446" s="378"/>
      <c r="F446" s="378"/>
      <c r="G446" s="378"/>
      <c r="H446" s="378"/>
      <c r="I446" s="378"/>
      <c r="J446" s="378"/>
      <c r="K446" s="237">
        <f t="shared" si="152"/>
        <v>430</v>
      </c>
      <c r="L446" s="278">
        <f t="shared" si="155"/>
        <v>23</v>
      </c>
      <c r="M446" s="278">
        <f t="shared" si="156"/>
        <v>0</v>
      </c>
      <c r="N446" s="91"/>
      <c r="O446" s="91"/>
      <c r="P446" s="91">
        <v>23</v>
      </c>
      <c r="Q446" s="91">
        <v>0</v>
      </c>
      <c r="R446" s="91"/>
      <c r="S446" s="91"/>
    </row>
    <row r="447" spans="1:19" s="92" customFormat="1" ht="12.75" customHeight="1">
      <c r="A447" s="240" t="s">
        <v>188</v>
      </c>
      <c r="B447" s="378" t="s">
        <v>189</v>
      </c>
      <c r="C447" s="378"/>
      <c r="D447" s="378"/>
      <c r="E447" s="378"/>
      <c r="F447" s="378"/>
      <c r="G447" s="378"/>
      <c r="H447" s="378"/>
      <c r="I447" s="378"/>
      <c r="J447" s="378"/>
      <c r="K447" s="237">
        <f t="shared" si="152"/>
        <v>431</v>
      </c>
      <c r="L447" s="278">
        <f t="shared" si="155"/>
        <v>14</v>
      </c>
      <c r="M447" s="278">
        <f t="shared" si="156"/>
        <v>9</v>
      </c>
      <c r="N447" s="91"/>
      <c r="O447" s="91"/>
      <c r="P447" s="91">
        <v>14</v>
      </c>
      <c r="Q447" s="91">
        <v>9</v>
      </c>
      <c r="R447" s="91"/>
      <c r="S447" s="91"/>
    </row>
    <row r="448" spans="1:19" s="92" customFormat="1" ht="26.25" customHeight="1">
      <c r="A448" s="107" t="s">
        <v>461</v>
      </c>
      <c r="B448" s="421" t="s">
        <v>462</v>
      </c>
      <c r="C448" s="421"/>
      <c r="D448" s="421"/>
      <c r="E448" s="421"/>
      <c r="F448" s="421"/>
      <c r="G448" s="421"/>
      <c r="H448" s="421"/>
      <c r="I448" s="421"/>
      <c r="J448" s="421"/>
      <c r="K448" s="237">
        <f t="shared" si="152"/>
        <v>432</v>
      </c>
      <c r="L448" s="278">
        <f t="shared" si="155"/>
        <v>33</v>
      </c>
      <c r="M448" s="278">
        <f t="shared" si="156"/>
        <v>21</v>
      </c>
      <c r="N448" s="91">
        <v>33</v>
      </c>
      <c r="O448" s="91">
        <v>21</v>
      </c>
      <c r="P448" s="91"/>
      <c r="Q448" s="91"/>
      <c r="R448" s="91"/>
      <c r="S448" s="91"/>
    </row>
    <row r="449" spans="1:19" s="92" customFormat="1" ht="26.25" customHeight="1">
      <c r="A449" s="107" t="s">
        <v>463</v>
      </c>
      <c r="B449" s="421" t="s">
        <v>464</v>
      </c>
      <c r="C449" s="421"/>
      <c r="D449" s="421"/>
      <c r="E449" s="421"/>
      <c r="F449" s="421"/>
      <c r="G449" s="421"/>
      <c r="H449" s="421"/>
      <c r="I449" s="421"/>
      <c r="J449" s="421"/>
      <c r="K449" s="237">
        <f t="shared" si="152"/>
        <v>433</v>
      </c>
      <c r="L449" s="278">
        <f t="shared" si="155"/>
        <v>9</v>
      </c>
      <c r="M449" s="278">
        <f t="shared" si="156"/>
        <v>0</v>
      </c>
      <c r="N449" s="91">
        <v>9</v>
      </c>
      <c r="O449" s="91">
        <v>0</v>
      </c>
      <c r="P449" s="91"/>
      <c r="Q449" s="91"/>
      <c r="R449" s="91"/>
      <c r="S449" s="91"/>
    </row>
    <row r="450" spans="1:19" s="92" customFormat="1" ht="26.25" customHeight="1">
      <c r="A450" s="107" t="s">
        <v>465</v>
      </c>
      <c r="B450" s="421" t="s">
        <v>466</v>
      </c>
      <c r="C450" s="421"/>
      <c r="D450" s="421"/>
      <c r="E450" s="421"/>
      <c r="F450" s="421"/>
      <c r="G450" s="421"/>
      <c r="H450" s="421"/>
      <c r="I450" s="421"/>
      <c r="J450" s="421"/>
      <c r="K450" s="237">
        <f t="shared" si="152"/>
        <v>434</v>
      </c>
      <c r="L450" s="278">
        <f t="shared" si="155"/>
        <v>25</v>
      </c>
      <c r="M450" s="278">
        <f t="shared" si="156"/>
        <v>10</v>
      </c>
      <c r="N450" s="91">
        <v>25</v>
      </c>
      <c r="O450" s="91">
        <v>10</v>
      </c>
      <c r="P450" s="91"/>
      <c r="Q450" s="91"/>
      <c r="R450" s="91"/>
      <c r="S450" s="91"/>
    </row>
    <row r="451" spans="1:19" s="92" customFormat="1" ht="12.75" customHeight="1">
      <c r="A451" s="107" t="s">
        <v>313</v>
      </c>
      <c r="B451" s="421" t="s">
        <v>314</v>
      </c>
      <c r="C451" s="421"/>
      <c r="D451" s="421"/>
      <c r="E451" s="421"/>
      <c r="F451" s="421"/>
      <c r="G451" s="421"/>
      <c r="H451" s="421"/>
      <c r="I451" s="421"/>
      <c r="J451" s="421"/>
      <c r="K451" s="237">
        <f t="shared" si="152"/>
        <v>435</v>
      </c>
      <c r="L451" s="278">
        <f t="shared" si="155"/>
        <v>4</v>
      </c>
      <c r="M451" s="278">
        <f t="shared" si="156"/>
        <v>2</v>
      </c>
      <c r="N451" s="91">
        <v>4</v>
      </c>
      <c r="O451" s="91">
        <v>2</v>
      </c>
      <c r="P451" s="91"/>
      <c r="Q451" s="91"/>
      <c r="R451" s="91"/>
      <c r="S451" s="91"/>
    </row>
    <row r="452" spans="1:19" s="92" customFormat="1" ht="12.75" customHeight="1">
      <c r="A452" s="107" t="s">
        <v>467</v>
      </c>
      <c r="B452" s="421" t="s">
        <v>468</v>
      </c>
      <c r="C452" s="421"/>
      <c r="D452" s="421"/>
      <c r="E452" s="421"/>
      <c r="F452" s="421"/>
      <c r="G452" s="421"/>
      <c r="H452" s="421"/>
      <c r="I452" s="421"/>
      <c r="J452" s="421"/>
      <c r="K452" s="237">
        <f t="shared" si="152"/>
        <v>436</v>
      </c>
      <c r="L452" s="278">
        <f t="shared" si="155"/>
        <v>5</v>
      </c>
      <c r="M452" s="278">
        <f t="shared" si="156"/>
        <v>0</v>
      </c>
      <c r="N452" s="91">
        <v>5</v>
      </c>
      <c r="O452" s="91">
        <v>0</v>
      </c>
      <c r="P452" s="91"/>
      <c r="Q452" s="91"/>
      <c r="R452" s="91"/>
      <c r="S452" s="91"/>
    </row>
    <row r="453" spans="1:19" s="92" customFormat="1" ht="12.75" customHeight="1">
      <c r="A453" s="565" t="s">
        <v>566</v>
      </c>
      <c r="B453" s="565"/>
      <c r="C453" s="565"/>
      <c r="D453" s="565"/>
      <c r="E453" s="565"/>
      <c r="F453" s="565"/>
      <c r="G453" s="565"/>
      <c r="H453" s="565"/>
      <c r="I453" s="565"/>
      <c r="J453" s="565"/>
      <c r="K453" s="250">
        <f t="shared" si="152"/>
        <v>437</v>
      </c>
      <c r="L453" s="322">
        <f>SUM(L454:L473)</f>
        <v>344</v>
      </c>
      <c r="M453" s="322">
        <f t="shared" ref="M453:S453" si="159">SUM(M454:M473)</f>
        <v>122</v>
      </c>
      <c r="N453" s="322">
        <f t="shared" si="159"/>
        <v>106</v>
      </c>
      <c r="O453" s="322">
        <f t="shared" si="159"/>
        <v>40</v>
      </c>
      <c r="P453" s="322">
        <f t="shared" si="159"/>
        <v>238</v>
      </c>
      <c r="Q453" s="322">
        <f t="shared" si="159"/>
        <v>82</v>
      </c>
      <c r="R453" s="322">
        <f t="shared" si="159"/>
        <v>0</v>
      </c>
      <c r="S453" s="322">
        <f t="shared" si="159"/>
        <v>0</v>
      </c>
    </row>
    <row r="454" spans="1:19" s="92" customFormat="1" ht="12.75" customHeight="1">
      <c r="A454" s="240" t="s">
        <v>188</v>
      </c>
      <c r="B454" s="378" t="s">
        <v>189</v>
      </c>
      <c r="C454" s="378"/>
      <c r="D454" s="378"/>
      <c r="E454" s="378"/>
      <c r="F454" s="378"/>
      <c r="G454" s="378"/>
      <c r="H454" s="378"/>
      <c r="I454" s="378"/>
      <c r="J454" s="378"/>
      <c r="K454" s="237">
        <f t="shared" si="152"/>
        <v>438</v>
      </c>
      <c r="L454" s="278">
        <f t="shared" si="155"/>
        <v>59</v>
      </c>
      <c r="M454" s="278">
        <f t="shared" si="156"/>
        <v>12</v>
      </c>
      <c r="N454" s="91"/>
      <c r="O454" s="91"/>
      <c r="P454" s="91">
        <v>59</v>
      </c>
      <c r="Q454" s="91">
        <v>12</v>
      </c>
      <c r="R454" s="91"/>
      <c r="S454" s="91"/>
    </row>
    <row r="455" spans="1:19" s="92" customFormat="1" ht="12.75" customHeight="1">
      <c r="A455" s="240" t="s">
        <v>163</v>
      </c>
      <c r="B455" s="378" t="s">
        <v>53</v>
      </c>
      <c r="C455" s="378"/>
      <c r="D455" s="378"/>
      <c r="E455" s="378"/>
      <c r="F455" s="378"/>
      <c r="G455" s="378"/>
      <c r="H455" s="378"/>
      <c r="I455" s="378"/>
      <c r="J455" s="378"/>
      <c r="K455" s="237">
        <f t="shared" si="152"/>
        <v>439</v>
      </c>
      <c r="L455" s="278">
        <f t="shared" si="155"/>
        <v>23</v>
      </c>
      <c r="M455" s="278">
        <f t="shared" si="156"/>
        <v>1</v>
      </c>
      <c r="N455" s="91"/>
      <c r="O455" s="91"/>
      <c r="P455" s="91">
        <v>23</v>
      </c>
      <c r="Q455" s="91">
        <v>1</v>
      </c>
      <c r="R455" s="91"/>
      <c r="S455" s="91"/>
    </row>
    <row r="456" spans="1:19" s="92" customFormat="1" ht="12.75" customHeight="1">
      <c r="A456" s="240" t="s">
        <v>176</v>
      </c>
      <c r="B456" s="421" t="s">
        <v>173</v>
      </c>
      <c r="C456" s="421"/>
      <c r="D456" s="421"/>
      <c r="E456" s="421"/>
      <c r="F456" s="421"/>
      <c r="G456" s="421"/>
      <c r="H456" s="421"/>
      <c r="I456" s="421"/>
      <c r="J456" s="421"/>
      <c r="K456" s="237">
        <f t="shared" si="152"/>
        <v>440</v>
      </c>
      <c r="L456" s="278">
        <f t="shared" si="155"/>
        <v>7</v>
      </c>
      <c r="M456" s="278">
        <f t="shared" si="156"/>
        <v>3</v>
      </c>
      <c r="N456" s="91"/>
      <c r="O456" s="91"/>
      <c r="P456" s="91">
        <v>7</v>
      </c>
      <c r="Q456" s="91">
        <v>3</v>
      </c>
      <c r="R456" s="91"/>
      <c r="S456" s="91"/>
    </row>
    <row r="457" spans="1:19" s="92" customFormat="1" ht="12.75" customHeight="1">
      <c r="A457" s="240" t="s">
        <v>55</v>
      </c>
      <c r="B457" s="378" t="s">
        <v>175</v>
      </c>
      <c r="C457" s="378"/>
      <c r="D457" s="378"/>
      <c r="E457" s="378"/>
      <c r="F457" s="378"/>
      <c r="G457" s="378"/>
      <c r="H457" s="378"/>
      <c r="I457" s="378"/>
      <c r="J457" s="378"/>
      <c r="K457" s="237">
        <f t="shared" si="152"/>
        <v>441</v>
      </c>
      <c r="L457" s="278">
        <f t="shared" si="155"/>
        <v>14</v>
      </c>
      <c r="M457" s="278">
        <f t="shared" si="156"/>
        <v>12</v>
      </c>
      <c r="N457" s="91"/>
      <c r="O457" s="91"/>
      <c r="P457" s="91">
        <v>14</v>
      </c>
      <c r="Q457" s="91">
        <v>12</v>
      </c>
      <c r="R457" s="91"/>
      <c r="S457" s="91"/>
    </row>
    <row r="458" spans="1:19" s="92" customFormat="1" ht="12.75" customHeight="1">
      <c r="A458" s="107" t="s">
        <v>183</v>
      </c>
      <c r="B458" s="378" t="s">
        <v>184</v>
      </c>
      <c r="C458" s="378"/>
      <c r="D458" s="378"/>
      <c r="E458" s="378"/>
      <c r="F458" s="378"/>
      <c r="G458" s="378"/>
      <c r="H458" s="378"/>
      <c r="I458" s="378"/>
      <c r="J458" s="378"/>
      <c r="K458" s="237">
        <f t="shared" si="152"/>
        <v>442</v>
      </c>
      <c r="L458" s="278">
        <f t="shared" si="155"/>
        <v>8</v>
      </c>
      <c r="M458" s="278">
        <f t="shared" si="156"/>
        <v>0</v>
      </c>
      <c r="N458" s="91"/>
      <c r="O458" s="91"/>
      <c r="P458" s="91">
        <v>8</v>
      </c>
      <c r="Q458" s="91">
        <v>0</v>
      </c>
      <c r="R458" s="91"/>
      <c r="S458" s="91"/>
    </row>
    <row r="459" spans="1:19" s="92" customFormat="1" ht="12.75" customHeight="1">
      <c r="A459" s="240" t="s">
        <v>162</v>
      </c>
      <c r="B459" s="421" t="s">
        <v>249</v>
      </c>
      <c r="C459" s="421"/>
      <c r="D459" s="421"/>
      <c r="E459" s="421"/>
      <c r="F459" s="421"/>
      <c r="G459" s="421"/>
      <c r="H459" s="421"/>
      <c r="I459" s="421"/>
      <c r="J459" s="421"/>
      <c r="K459" s="237">
        <f t="shared" si="152"/>
        <v>443</v>
      </c>
      <c r="L459" s="278">
        <f t="shared" si="155"/>
        <v>17</v>
      </c>
      <c r="M459" s="278">
        <f t="shared" si="156"/>
        <v>11</v>
      </c>
      <c r="N459" s="91"/>
      <c r="O459" s="91"/>
      <c r="P459" s="91">
        <v>17</v>
      </c>
      <c r="Q459" s="91">
        <v>11</v>
      </c>
      <c r="R459" s="91"/>
      <c r="S459" s="91"/>
    </row>
    <row r="460" spans="1:19" s="92" customFormat="1" ht="12.75" customHeight="1">
      <c r="A460" s="240" t="s">
        <v>57</v>
      </c>
      <c r="B460" s="378" t="s">
        <v>52</v>
      </c>
      <c r="C460" s="378"/>
      <c r="D460" s="378"/>
      <c r="E460" s="378"/>
      <c r="F460" s="378"/>
      <c r="G460" s="378"/>
      <c r="H460" s="378"/>
      <c r="I460" s="378"/>
      <c r="J460" s="378"/>
      <c r="K460" s="237">
        <f t="shared" si="152"/>
        <v>444</v>
      </c>
      <c r="L460" s="278">
        <f t="shared" si="155"/>
        <v>31</v>
      </c>
      <c r="M460" s="278">
        <f t="shared" si="156"/>
        <v>0</v>
      </c>
      <c r="N460" s="91"/>
      <c r="O460" s="91"/>
      <c r="P460" s="91">
        <v>31</v>
      </c>
      <c r="Q460" s="91">
        <v>0</v>
      </c>
      <c r="R460" s="91"/>
      <c r="S460" s="91"/>
    </row>
    <row r="461" spans="1:19" s="92" customFormat="1" ht="24" customHeight="1">
      <c r="A461" s="240" t="s">
        <v>177</v>
      </c>
      <c r="B461" s="421" t="s">
        <v>174</v>
      </c>
      <c r="C461" s="421"/>
      <c r="D461" s="421"/>
      <c r="E461" s="421"/>
      <c r="F461" s="421"/>
      <c r="G461" s="421"/>
      <c r="H461" s="421"/>
      <c r="I461" s="421"/>
      <c r="J461" s="421"/>
      <c r="K461" s="237">
        <f t="shared" si="152"/>
        <v>445</v>
      </c>
      <c r="L461" s="278">
        <f t="shared" si="155"/>
        <v>40</v>
      </c>
      <c r="M461" s="278">
        <f t="shared" si="156"/>
        <v>37</v>
      </c>
      <c r="N461" s="91"/>
      <c r="O461" s="91"/>
      <c r="P461" s="91">
        <v>40</v>
      </c>
      <c r="Q461" s="91">
        <v>37</v>
      </c>
      <c r="R461" s="91"/>
      <c r="S461" s="91"/>
    </row>
    <row r="462" spans="1:19" s="92" customFormat="1" ht="12.75" customHeight="1">
      <c r="A462" s="240" t="s">
        <v>58</v>
      </c>
      <c r="B462" s="378" t="s">
        <v>208</v>
      </c>
      <c r="C462" s="378"/>
      <c r="D462" s="378"/>
      <c r="E462" s="378"/>
      <c r="F462" s="378"/>
      <c r="G462" s="378"/>
      <c r="H462" s="378"/>
      <c r="I462" s="378"/>
      <c r="J462" s="378"/>
      <c r="K462" s="237">
        <f t="shared" si="152"/>
        <v>446</v>
      </c>
      <c r="L462" s="278">
        <f t="shared" si="155"/>
        <v>6</v>
      </c>
      <c r="M462" s="278">
        <f t="shared" si="156"/>
        <v>1</v>
      </c>
      <c r="N462" s="91"/>
      <c r="O462" s="91"/>
      <c r="P462" s="91">
        <v>6</v>
      </c>
      <c r="Q462" s="91">
        <v>1</v>
      </c>
      <c r="R462" s="91"/>
      <c r="S462" s="91"/>
    </row>
    <row r="463" spans="1:19" s="92" customFormat="1" ht="25.5" customHeight="1">
      <c r="A463" s="240" t="s">
        <v>358</v>
      </c>
      <c r="B463" s="550" t="s">
        <v>597</v>
      </c>
      <c r="C463" s="550"/>
      <c r="D463" s="550"/>
      <c r="E463" s="550"/>
      <c r="F463" s="550"/>
      <c r="G463" s="550"/>
      <c r="H463" s="550"/>
      <c r="I463" s="550"/>
      <c r="J463" s="550"/>
      <c r="K463" s="237">
        <f t="shared" si="152"/>
        <v>447</v>
      </c>
      <c r="L463" s="278">
        <f t="shared" si="155"/>
        <v>5</v>
      </c>
      <c r="M463" s="278">
        <f t="shared" si="156"/>
        <v>0</v>
      </c>
      <c r="N463" s="91"/>
      <c r="O463" s="91"/>
      <c r="P463" s="91">
        <v>5</v>
      </c>
      <c r="Q463" s="91">
        <v>0</v>
      </c>
      <c r="R463" s="91"/>
      <c r="S463" s="91"/>
    </row>
    <row r="464" spans="1:19" s="92" customFormat="1" ht="12.75" customHeight="1">
      <c r="A464" s="240" t="s">
        <v>192</v>
      </c>
      <c r="B464" s="421" t="s">
        <v>193</v>
      </c>
      <c r="C464" s="421"/>
      <c r="D464" s="421"/>
      <c r="E464" s="421"/>
      <c r="F464" s="421"/>
      <c r="G464" s="421"/>
      <c r="H464" s="421"/>
      <c r="I464" s="421"/>
      <c r="J464" s="421"/>
      <c r="K464" s="237">
        <f t="shared" si="152"/>
        <v>448</v>
      </c>
      <c r="L464" s="278">
        <f t="shared" si="155"/>
        <v>13</v>
      </c>
      <c r="M464" s="278">
        <f t="shared" si="156"/>
        <v>1</v>
      </c>
      <c r="N464" s="91"/>
      <c r="O464" s="91"/>
      <c r="P464" s="91">
        <v>13</v>
      </c>
      <c r="Q464" s="91">
        <v>1</v>
      </c>
      <c r="R464" s="91"/>
      <c r="S464" s="91"/>
    </row>
    <row r="465" spans="1:19" s="92" customFormat="1" ht="24" customHeight="1">
      <c r="A465" s="107" t="s">
        <v>343</v>
      </c>
      <c r="B465" s="421" t="s">
        <v>360</v>
      </c>
      <c r="C465" s="421"/>
      <c r="D465" s="421"/>
      <c r="E465" s="421"/>
      <c r="F465" s="421"/>
      <c r="G465" s="421"/>
      <c r="H465" s="421"/>
      <c r="I465" s="421"/>
      <c r="J465" s="421"/>
      <c r="K465" s="237">
        <f t="shared" si="152"/>
        <v>449</v>
      </c>
      <c r="L465" s="278">
        <f t="shared" si="155"/>
        <v>10</v>
      </c>
      <c r="M465" s="278">
        <f t="shared" si="156"/>
        <v>3</v>
      </c>
      <c r="N465" s="91"/>
      <c r="O465" s="91"/>
      <c r="P465" s="91">
        <v>10</v>
      </c>
      <c r="Q465" s="91">
        <v>3</v>
      </c>
      <c r="R465" s="91"/>
      <c r="S465" s="91"/>
    </row>
    <row r="466" spans="1:19" s="92" customFormat="1" ht="12.75" customHeight="1">
      <c r="A466" s="315" t="s">
        <v>299</v>
      </c>
      <c r="B466" s="674" t="s">
        <v>300</v>
      </c>
      <c r="C466" s="674"/>
      <c r="D466" s="674"/>
      <c r="E466" s="674"/>
      <c r="F466" s="674"/>
      <c r="G466" s="674"/>
      <c r="H466" s="674"/>
      <c r="I466" s="674"/>
      <c r="J466" s="675"/>
      <c r="K466" s="237">
        <f t="shared" ref="K466:K529" si="160">+K465+1</f>
        <v>450</v>
      </c>
      <c r="L466" s="278">
        <f t="shared" si="155"/>
        <v>5</v>
      </c>
      <c r="M466" s="278">
        <f t="shared" si="156"/>
        <v>1</v>
      </c>
      <c r="N466" s="91"/>
      <c r="O466" s="91"/>
      <c r="P466" s="91">
        <v>5</v>
      </c>
      <c r="Q466" s="91">
        <v>1</v>
      </c>
      <c r="R466" s="91"/>
      <c r="S466" s="91"/>
    </row>
    <row r="467" spans="1:19" s="92" customFormat="1" ht="12.75" customHeight="1">
      <c r="A467" s="107" t="s">
        <v>346</v>
      </c>
      <c r="B467" s="378" t="s">
        <v>356</v>
      </c>
      <c r="C467" s="378"/>
      <c r="D467" s="378"/>
      <c r="E467" s="378"/>
      <c r="F467" s="378"/>
      <c r="G467" s="378"/>
      <c r="H467" s="378"/>
      <c r="I467" s="378"/>
      <c r="J467" s="378"/>
      <c r="K467" s="237">
        <f t="shared" si="160"/>
        <v>451</v>
      </c>
      <c r="L467" s="278">
        <f t="shared" si="155"/>
        <v>10</v>
      </c>
      <c r="M467" s="278">
        <f t="shared" si="156"/>
        <v>2</v>
      </c>
      <c r="N467" s="91">
        <v>10</v>
      </c>
      <c r="O467" s="91">
        <v>2</v>
      </c>
      <c r="P467" s="91"/>
      <c r="Q467" s="91"/>
      <c r="R467" s="91"/>
      <c r="S467" s="91"/>
    </row>
    <row r="468" spans="1:19" s="92" customFormat="1" ht="12.75" customHeight="1">
      <c r="A468" s="107" t="s">
        <v>264</v>
      </c>
      <c r="B468" s="378" t="s">
        <v>265</v>
      </c>
      <c r="C468" s="378"/>
      <c r="D468" s="378"/>
      <c r="E468" s="378"/>
      <c r="F468" s="378"/>
      <c r="G468" s="378"/>
      <c r="H468" s="378"/>
      <c r="I468" s="378"/>
      <c r="J468" s="378"/>
      <c r="K468" s="237">
        <f t="shared" si="160"/>
        <v>452</v>
      </c>
      <c r="L468" s="278">
        <f t="shared" ref="L468:L531" si="161">+N468+P468+R468</f>
        <v>8</v>
      </c>
      <c r="M468" s="278">
        <f t="shared" ref="M468:M531" si="162">+O468+Q468+S468</f>
        <v>0</v>
      </c>
      <c r="N468" s="91">
        <v>8</v>
      </c>
      <c r="O468" s="91">
        <v>0</v>
      </c>
      <c r="P468" s="91"/>
      <c r="Q468" s="91"/>
      <c r="R468" s="91"/>
      <c r="S468" s="91"/>
    </row>
    <row r="469" spans="1:19" s="92" customFormat="1" ht="12.75" customHeight="1">
      <c r="A469" s="107" t="s">
        <v>198</v>
      </c>
      <c r="B469" s="421" t="s">
        <v>199</v>
      </c>
      <c r="C469" s="421"/>
      <c r="D469" s="421"/>
      <c r="E469" s="421"/>
      <c r="F469" s="421"/>
      <c r="G469" s="421"/>
      <c r="H469" s="421"/>
      <c r="I469" s="421"/>
      <c r="J469" s="421"/>
      <c r="K469" s="237">
        <f t="shared" si="160"/>
        <v>453</v>
      </c>
      <c r="L469" s="278">
        <f t="shared" si="161"/>
        <v>38</v>
      </c>
      <c r="M469" s="278">
        <f t="shared" si="162"/>
        <v>21</v>
      </c>
      <c r="N469" s="91">
        <v>38</v>
      </c>
      <c r="O469" s="91">
        <v>21</v>
      </c>
      <c r="P469" s="91"/>
      <c r="Q469" s="91"/>
      <c r="R469" s="91"/>
      <c r="S469" s="91"/>
    </row>
    <row r="470" spans="1:19" s="92" customFormat="1" ht="12.75" customHeight="1">
      <c r="A470" s="107" t="s">
        <v>205</v>
      </c>
      <c r="B470" s="421" t="s">
        <v>206</v>
      </c>
      <c r="C470" s="421"/>
      <c r="D470" s="421"/>
      <c r="E470" s="421"/>
      <c r="F470" s="421"/>
      <c r="G470" s="421"/>
      <c r="H470" s="421"/>
      <c r="I470" s="421"/>
      <c r="J470" s="421"/>
      <c r="K470" s="237">
        <f t="shared" si="160"/>
        <v>454</v>
      </c>
      <c r="L470" s="278">
        <f t="shared" si="161"/>
        <v>11</v>
      </c>
      <c r="M470" s="278">
        <f t="shared" si="162"/>
        <v>4</v>
      </c>
      <c r="N470" s="91">
        <v>11</v>
      </c>
      <c r="O470" s="91">
        <v>4</v>
      </c>
      <c r="P470" s="91"/>
      <c r="Q470" s="91"/>
      <c r="R470" s="91"/>
      <c r="S470" s="91"/>
    </row>
    <row r="471" spans="1:19" s="92" customFormat="1" ht="12.75" customHeight="1">
      <c r="A471" s="107" t="s">
        <v>320</v>
      </c>
      <c r="B471" s="378" t="s">
        <v>321</v>
      </c>
      <c r="C471" s="378"/>
      <c r="D471" s="378"/>
      <c r="E471" s="378"/>
      <c r="F471" s="378"/>
      <c r="G471" s="378"/>
      <c r="H471" s="378"/>
      <c r="I471" s="378"/>
      <c r="J471" s="378"/>
      <c r="K471" s="237">
        <f t="shared" si="160"/>
        <v>455</v>
      </c>
      <c r="L471" s="278">
        <f t="shared" si="161"/>
        <v>12</v>
      </c>
      <c r="M471" s="278">
        <f t="shared" si="162"/>
        <v>0</v>
      </c>
      <c r="N471" s="91">
        <v>12</v>
      </c>
      <c r="O471" s="91">
        <v>0</v>
      </c>
      <c r="P471" s="91"/>
      <c r="Q471" s="91"/>
      <c r="R471" s="91"/>
      <c r="S471" s="91"/>
    </row>
    <row r="472" spans="1:19" s="92" customFormat="1" ht="12.75" customHeight="1">
      <c r="A472" s="107" t="s">
        <v>359</v>
      </c>
      <c r="B472" s="421" t="s">
        <v>357</v>
      </c>
      <c r="C472" s="421"/>
      <c r="D472" s="421"/>
      <c r="E472" s="421"/>
      <c r="F472" s="421"/>
      <c r="G472" s="421"/>
      <c r="H472" s="421"/>
      <c r="I472" s="421"/>
      <c r="J472" s="421"/>
      <c r="K472" s="237">
        <f t="shared" si="160"/>
        <v>456</v>
      </c>
      <c r="L472" s="278">
        <f t="shared" si="161"/>
        <v>13</v>
      </c>
      <c r="M472" s="278">
        <f t="shared" si="162"/>
        <v>3</v>
      </c>
      <c r="N472" s="91">
        <v>13</v>
      </c>
      <c r="O472" s="91">
        <v>3</v>
      </c>
      <c r="P472" s="91"/>
      <c r="Q472" s="91"/>
      <c r="R472" s="91"/>
      <c r="S472" s="91"/>
    </row>
    <row r="473" spans="1:19" s="92" customFormat="1" ht="12.75" customHeight="1">
      <c r="A473" s="107" t="s">
        <v>263</v>
      </c>
      <c r="B473" s="378" t="s">
        <v>598</v>
      </c>
      <c r="C473" s="378"/>
      <c r="D473" s="378"/>
      <c r="E473" s="378"/>
      <c r="F473" s="378"/>
      <c r="G473" s="378"/>
      <c r="H473" s="378"/>
      <c r="I473" s="378"/>
      <c r="J473" s="378"/>
      <c r="K473" s="237">
        <f t="shared" si="160"/>
        <v>457</v>
      </c>
      <c r="L473" s="278">
        <f t="shared" si="161"/>
        <v>14</v>
      </c>
      <c r="M473" s="278">
        <f t="shared" si="162"/>
        <v>10</v>
      </c>
      <c r="N473" s="91">
        <v>14</v>
      </c>
      <c r="O473" s="91">
        <v>10</v>
      </c>
      <c r="P473" s="91"/>
      <c r="Q473" s="91"/>
      <c r="R473" s="91"/>
      <c r="S473" s="91"/>
    </row>
    <row r="474" spans="1:19" s="92" customFormat="1" ht="12.75" customHeight="1">
      <c r="A474" s="565" t="s">
        <v>567</v>
      </c>
      <c r="B474" s="565"/>
      <c r="C474" s="565"/>
      <c r="D474" s="565"/>
      <c r="E474" s="565"/>
      <c r="F474" s="565"/>
      <c r="G474" s="565"/>
      <c r="H474" s="565"/>
      <c r="I474" s="565"/>
      <c r="J474" s="565"/>
      <c r="K474" s="250">
        <f t="shared" si="160"/>
        <v>458</v>
      </c>
      <c r="L474" s="322">
        <f>SUM(L475:L485)</f>
        <v>186</v>
      </c>
      <c r="M474" s="322">
        <f t="shared" ref="M474:S474" si="163">SUM(M475:M485)</f>
        <v>68</v>
      </c>
      <c r="N474" s="322">
        <f t="shared" si="163"/>
        <v>0</v>
      </c>
      <c r="O474" s="322">
        <f t="shared" si="163"/>
        <v>0</v>
      </c>
      <c r="P474" s="322">
        <f t="shared" si="163"/>
        <v>186</v>
      </c>
      <c r="Q474" s="322">
        <f t="shared" si="163"/>
        <v>68</v>
      </c>
      <c r="R474" s="322">
        <f t="shared" si="163"/>
        <v>0</v>
      </c>
      <c r="S474" s="322">
        <f t="shared" si="163"/>
        <v>0</v>
      </c>
    </row>
    <row r="475" spans="1:19" s="92" customFormat="1" ht="12.75" customHeight="1">
      <c r="A475" s="240" t="s">
        <v>55</v>
      </c>
      <c r="B475" s="378" t="s">
        <v>175</v>
      </c>
      <c r="C475" s="378"/>
      <c r="D475" s="378"/>
      <c r="E475" s="378"/>
      <c r="F475" s="378"/>
      <c r="G475" s="378"/>
      <c r="H475" s="378"/>
      <c r="I475" s="378"/>
      <c r="J475" s="378"/>
      <c r="K475" s="237">
        <f t="shared" si="160"/>
        <v>459</v>
      </c>
      <c r="L475" s="278">
        <f t="shared" si="161"/>
        <v>6</v>
      </c>
      <c r="M475" s="278">
        <f t="shared" si="162"/>
        <v>5</v>
      </c>
      <c r="N475" s="91"/>
      <c r="O475" s="91"/>
      <c r="P475" s="91">
        <v>6</v>
      </c>
      <c r="Q475" s="91">
        <v>5</v>
      </c>
      <c r="R475" s="91"/>
      <c r="S475" s="91"/>
    </row>
    <row r="476" spans="1:19" s="92" customFormat="1" ht="12.75" customHeight="1">
      <c r="A476" s="240" t="s">
        <v>188</v>
      </c>
      <c r="B476" s="378" t="s">
        <v>189</v>
      </c>
      <c r="C476" s="378"/>
      <c r="D476" s="378"/>
      <c r="E476" s="378"/>
      <c r="F476" s="378"/>
      <c r="G476" s="378"/>
      <c r="H476" s="378"/>
      <c r="I476" s="378"/>
      <c r="J476" s="378"/>
      <c r="K476" s="237">
        <f t="shared" si="160"/>
        <v>460</v>
      </c>
      <c r="L476" s="278">
        <f t="shared" si="161"/>
        <v>15</v>
      </c>
      <c r="M476" s="278">
        <f t="shared" si="162"/>
        <v>6</v>
      </c>
      <c r="N476" s="91"/>
      <c r="O476" s="91"/>
      <c r="P476" s="91">
        <v>15</v>
      </c>
      <c r="Q476" s="91">
        <v>6</v>
      </c>
      <c r="R476" s="91"/>
      <c r="S476" s="91"/>
    </row>
    <row r="477" spans="1:19" s="92" customFormat="1" ht="12.75" customHeight="1">
      <c r="A477" s="240" t="s">
        <v>176</v>
      </c>
      <c r="B477" s="421" t="s">
        <v>173</v>
      </c>
      <c r="C477" s="421"/>
      <c r="D477" s="421"/>
      <c r="E477" s="421"/>
      <c r="F477" s="421"/>
      <c r="G477" s="421"/>
      <c r="H477" s="421"/>
      <c r="I477" s="421"/>
      <c r="J477" s="421"/>
      <c r="K477" s="237">
        <f t="shared" si="160"/>
        <v>461</v>
      </c>
      <c r="L477" s="278">
        <f t="shared" si="161"/>
        <v>9</v>
      </c>
      <c r="M477" s="278">
        <f t="shared" si="162"/>
        <v>0</v>
      </c>
      <c r="N477" s="91"/>
      <c r="O477" s="91"/>
      <c r="P477" s="91">
        <v>9</v>
      </c>
      <c r="Q477" s="91">
        <v>0</v>
      </c>
      <c r="R477" s="91"/>
      <c r="S477" s="91"/>
    </row>
    <row r="478" spans="1:19" s="92" customFormat="1" ht="12.75" customHeight="1">
      <c r="A478" s="240" t="s">
        <v>57</v>
      </c>
      <c r="B478" s="378" t="s">
        <v>52</v>
      </c>
      <c r="C478" s="378"/>
      <c r="D478" s="378"/>
      <c r="E478" s="378"/>
      <c r="F478" s="378"/>
      <c r="G478" s="378"/>
      <c r="H478" s="378"/>
      <c r="I478" s="378"/>
      <c r="J478" s="378"/>
      <c r="K478" s="237">
        <f t="shared" si="160"/>
        <v>462</v>
      </c>
      <c r="L478" s="278">
        <f t="shared" si="161"/>
        <v>13</v>
      </c>
      <c r="M478" s="278">
        <f t="shared" si="162"/>
        <v>0</v>
      </c>
      <c r="N478" s="91"/>
      <c r="O478" s="91"/>
      <c r="P478" s="91">
        <v>13</v>
      </c>
      <c r="Q478" s="91">
        <v>0</v>
      </c>
      <c r="R478" s="91"/>
      <c r="S478" s="91"/>
    </row>
    <row r="479" spans="1:19" s="92" customFormat="1" ht="12.75" customHeight="1">
      <c r="A479" s="240" t="s">
        <v>163</v>
      </c>
      <c r="B479" s="378" t="s">
        <v>53</v>
      </c>
      <c r="C479" s="378"/>
      <c r="D479" s="378"/>
      <c r="E479" s="378"/>
      <c r="F479" s="378"/>
      <c r="G479" s="378"/>
      <c r="H479" s="378"/>
      <c r="I479" s="378"/>
      <c r="J479" s="378"/>
      <c r="K479" s="237">
        <f t="shared" si="160"/>
        <v>463</v>
      </c>
      <c r="L479" s="278">
        <f t="shared" si="161"/>
        <v>33</v>
      </c>
      <c r="M479" s="278">
        <f t="shared" si="162"/>
        <v>1</v>
      </c>
      <c r="N479" s="91"/>
      <c r="O479" s="91"/>
      <c r="P479" s="91">
        <v>33</v>
      </c>
      <c r="Q479" s="91">
        <v>1</v>
      </c>
      <c r="R479" s="91"/>
      <c r="S479" s="91"/>
    </row>
    <row r="480" spans="1:19" s="92" customFormat="1" ht="12.75" customHeight="1">
      <c r="A480" s="240" t="s">
        <v>185</v>
      </c>
      <c r="B480" s="378" t="s">
        <v>51</v>
      </c>
      <c r="C480" s="378"/>
      <c r="D480" s="378"/>
      <c r="E480" s="378"/>
      <c r="F480" s="378"/>
      <c r="G480" s="378"/>
      <c r="H480" s="378"/>
      <c r="I480" s="378"/>
      <c r="J480" s="378"/>
      <c r="K480" s="237">
        <f t="shared" si="160"/>
        <v>464</v>
      </c>
      <c r="L480" s="278">
        <f t="shared" si="161"/>
        <v>16</v>
      </c>
      <c r="M480" s="278">
        <f t="shared" si="162"/>
        <v>13</v>
      </c>
      <c r="N480" s="91"/>
      <c r="O480" s="91"/>
      <c r="P480" s="91">
        <v>16</v>
      </c>
      <c r="Q480" s="91">
        <v>13</v>
      </c>
      <c r="R480" s="91"/>
      <c r="S480" s="91"/>
    </row>
    <row r="481" spans="1:19" s="92" customFormat="1" ht="12.75" customHeight="1">
      <c r="A481" s="240" t="s">
        <v>182</v>
      </c>
      <c r="B481" s="378" t="s">
        <v>179</v>
      </c>
      <c r="C481" s="378"/>
      <c r="D481" s="378"/>
      <c r="E481" s="378"/>
      <c r="F481" s="378"/>
      <c r="G481" s="378"/>
      <c r="H481" s="378"/>
      <c r="I481" s="378"/>
      <c r="J481" s="378"/>
      <c r="K481" s="237">
        <f t="shared" si="160"/>
        <v>465</v>
      </c>
      <c r="L481" s="278">
        <f t="shared" si="161"/>
        <v>17</v>
      </c>
      <c r="M481" s="278">
        <f t="shared" si="162"/>
        <v>16</v>
      </c>
      <c r="N481" s="91"/>
      <c r="O481" s="91"/>
      <c r="P481" s="91">
        <v>17</v>
      </c>
      <c r="Q481" s="91">
        <v>16</v>
      </c>
      <c r="R481" s="91"/>
      <c r="S481" s="91"/>
    </row>
    <row r="482" spans="1:19" s="92" customFormat="1" ht="12.75" customHeight="1">
      <c r="A482" s="240" t="s">
        <v>54</v>
      </c>
      <c r="B482" s="378" t="s">
        <v>50</v>
      </c>
      <c r="C482" s="378"/>
      <c r="D482" s="378"/>
      <c r="E482" s="378"/>
      <c r="F482" s="378"/>
      <c r="G482" s="378"/>
      <c r="H482" s="378"/>
      <c r="I482" s="378"/>
      <c r="J482" s="378"/>
      <c r="K482" s="237">
        <f t="shared" si="160"/>
        <v>466</v>
      </c>
      <c r="L482" s="278">
        <f t="shared" si="161"/>
        <v>17</v>
      </c>
      <c r="M482" s="278">
        <f t="shared" si="162"/>
        <v>17</v>
      </c>
      <c r="N482" s="91"/>
      <c r="O482" s="91"/>
      <c r="P482" s="91">
        <v>17</v>
      </c>
      <c r="Q482" s="91">
        <v>17</v>
      </c>
      <c r="R482" s="91"/>
      <c r="S482" s="91"/>
    </row>
    <row r="483" spans="1:19" s="92" customFormat="1" ht="27.75" customHeight="1">
      <c r="A483" s="107" t="s">
        <v>343</v>
      </c>
      <c r="B483" s="421" t="s">
        <v>360</v>
      </c>
      <c r="C483" s="421"/>
      <c r="D483" s="421"/>
      <c r="E483" s="421"/>
      <c r="F483" s="421"/>
      <c r="G483" s="421"/>
      <c r="H483" s="421"/>
      <c r="I483" s="421"/>
      <c r="J483" s="421"/>
      <c r="K483" s="237">
        <f t="shared" si="160"/>
        <v>467</v>
      </c>
      <c r="L483" s="278">
        <f t="shared" si="161"/>
        <v>21</v>
      </c>
      <c r="M483" s="278">
        <f t="shared" si="162"/>
        <v>0</v>
      </c>
      <c r="N483" s="91"/>
      <c r="O483" s="91"/>
      <c r="P483" s="91">
        <v>21</v>
      </c>
      <c r="Q483" s="91">
        <v>0</v>
      </c>
      <c r="R483" s="91"/>
      <c r="S483" s="91"/>
    </row>
    <row r="484" spans="1:19" s="92" customFormat="1" ht="12.75" customHeight="1">
      <c r="A484" s="240" t="s">
        <v>58</v>
      </c>
      <c r="B484" s="378" t="s">
        <v>208</v>
      </c>
      <c r="C484" s="378"/>
      <c r="D484" s="378"/>
      <c r="E484" s="378"/>
      <c r="F484" s="378"/>
      <c r="G484" s="378"/>
      <c r="H484" s="378"/>
      <c r="I484" s="378"/>
      <c r="J484" s="378"/>
      <c r="K484" s="237">
        <f t="shared" si="160"/>
        <v>468</v>
      </c>
      <c r="L484" s="278">
        <f t="shared" si="161"/>
        <v>15</v>
      </c>
      <c r="M484" s="278">
        <f t="shared" si="162"/>
        <v>10</v>
      </c>
      <c r="N484" s="91"/>
      <c r="O484" s="91"/>
      <c r="P484" s="91">
        <v>15</v>
      </c>
      <c r="Q484" s="91">
        <v>10</v>
      </c>
      <c r="R484" s="91"/>
      <c r="S484" s="91"/>
    </row>
    <row r="485" spans="1:19" s="92" customFormat="1" ht="25.5" customHeight="1">
      <c r="A485" s="239" t="s">
        <v>190</v>
      </c>
      <c r="B485" s="681" t="s">
        <v>312</v>
      </c>
      <c r="C485" s="681"/>
      <c r="D485" s="681"/>
      <c r="E485" s="681"/>
      <c r="F485" s="681"/>
      <c r="G485" s="681"/>
      <c r="H485" s="681"/>
      <c r="I485" s="681"/>
      <c r="J485" s="421"/>
      <c r="K485" s="237">
        <f t="shared" si="160"/>
        <v>469</v>
      </c>
      <c r="L485" s="278">
        <f t="shared" si="161"/>
        <v>24</v>
      </c>
      <c r="M485" s="278">
        <f t="shared" si="162"/>
        <v>0</v>
      </c>
      <c r="N485" s="91"/>
      <c r="O485" s="91"/>
      <c r="P485" s="91">
        <v>24</v>
      </c>
      <c r="Q485" s="91">
        <v>0</v>
      </c>
      <c r="R485" s="91"/>
      <c r="S485" s="91"/>
    </row>
    <row r="486" spans="1:19" s="92" customFormat="1" ht="12.75" customHeight="1">
      <c r="A486" s="565" t="s">
        <v>568</v>
      </c>
      <c r="B486" s="565"/>
      <c r="C486" s="565"/>
      <c r="D486" s="565"/>
      <c r="E486" s="565"/>
      <c r="F486" s="565"/>
      <c r="G486" s="565"/>
      <c r="H486" s="565"/>
      <c r="I486" s="565"/>
      <c r="J486" s="565"/>
      <c r="K486" s="250">
        <f t="shared" si="160"/>
        <v>470</v>
      </c>
      <c r="L486" s="322">
        <f>SUM(L487:L504)</f>
        <v>421</v>
      </c>
      <c r="M486" s="322">
        <f t="shared" ref="M486:S486" si="164">SUM(M487:M504)</f>
        <v>120</v>
      </c>
      <c r="N486" s="322">
        <f t="shared" si="164"/>
        <v>199</v>
      </c>
      <c r="O486" s="322">
        <f t="shared" si="164"/>
        <v>68</v>
      </c>
      <c r="P486" s="322">
        <f t="shared" si="164"/>
        <v>222</v>
      </c>
      <c r="Q486" s="322">
        <f t="shared" si="164"/>
        <v>52</v>
      </c>
      <c r="R486" s="322">
        <f t="shared" si="164"/>
        <v>0</v>
      </c>
      <c r="S486" s="322">
        <f t="shared" si="164"/>
        <v>0</v>
      </c>
    </row>
    <row r="487" spans="1:19" s="92" customFormat="1" ht="26.25" customHeight="1">
      <c r="A487" s="178" t="s">
        <v>607</v>
      </c>
      <c r="B487" s="677" t="s">
        <v>333</v>
      </c>
      <c r="C487" s="677"/>
      <c r="D487" s="677"/>
      <c r="E487" s="677"/>
      <c r="F487" s="677"/>
      <c r="G487" s="677"/>
      <c r="H487" s="677"/>
      <c r="I487" s="677"/>
      <c r="J487" s="677"/>
      <c r="K487" s="237">
        <f t="shared" si="160"/>
        <v>471</v>
      </c>
      <c r="L487" s="278">
        <f t="shared" si="161"/>
        <v>43</v>
      </c>
      <c r="M487" s="278">
        <f t="shared" si="162"/>
        <v>0</v>
      </c>
      <c r="N487" s="91"/>
      <c r="O487" s="91"/>
      <c r="P487" s="91">
        <v>43</v>
      </c>
      <c r="Q487" s="91">
        <v>0</v>
      </c>
      <c r="R487" s="91"/>
      <c r="S487" s="91"/>
    </row>
    <row r="488" spans="1:19" s="92" customFormat="1" ht="12.75" customHeight="1">
      <c r="A488" s="155" t="s">
        <v>276</v>
      </c>
      <c r="B488" s="678" t="s">
        <v>277</v>
      </c>
      <c r="C488" s="678"/>
      <c r="D488" s="678"/>
      <c r="E488" s="678"/>
      <c r="F488" s="678"/>
      <c r="G488" s="678"/>
      <c r="H488" s="678"/>
      <c r="I488" s="678"/>
      <c r="J488" s="678"/>
      <c r="K488" s="237">
        <f t="shared" si="160"/>
        <v>472</v>
      </c>
      <c r="L488" s="278">
        <f t="shared" si="161"/>
        <v>43</v>
      </c>
      <c r="M488" s="278">
        <f t="shared" si="162"/>
        <v>10</v>
      </c>
      <c r="N488" s="91"/>
      <c r="O488" s="91"/>
      <c r="P488" s="91">
        <v>43</v>
      </c>
      <c r="Q488" s="91">
        <v>10</v>
      </c>
      <c r="R488" s="91"/>
      <c r="S488" s="91"/>
    </row>
    <row r="489" spans="1:19" s="92" customFormat="1" ht="12.75" customHeight="1">
      <c r="A489" s="240" t="s">
        <v>163</v>
      </c>
      <c r="B489" s="378" t="s">
        <v>53</v>
      </c>
      <c r="C489" s="378"/>
      <c r="D489" s="378"/>
      <c r="E489" s="378"/>
      <c r="F489" s="378"/>
      <c r="G489" s="378"/>
      <c r="H489" s="378"/>
      <c r="I489" s="378"/>
      <c r="J489" s="378"/>
      <c r="K489" s="237">
        <f t="shared" si="160"/>
        <v>473</v>
      </c>
      <c r="L489" s="278">
        <f t="shared" si="161"/>
        <v>33</v>
      </c>
      <c r="M489" s="278">
        <f t="shared" si="162"/>
        <v>1</v>
      </c>
      <c r="N489" s="91"/>
      <c r="O489" s="91"/>
      <c r="P489" s="91">
        <v>33</v>
      </c>
      <c r="Q489" s="91">
        <v>1</v>
      </c>
      <c r="R489" s="91"/>
      <c r="S489" s="91"/>
    </row>
    <row r="490" spans="1:19" s="92" customFormat="1" ht="29.25" customHeight="1">
      <c r="A490" s="155" t="s">
        <v>630</v>
      </c>
      <c r="B490" s="432" t="s">
        <v>435</v>
      </c>
      <c r="C490" s="432"/>
      <c r="D490" s="432"/>
      <c r="E490" s="432"/>
      <c r="F490" s="432"/>
      <c r="G490" s="432"/>
      <c r="H490" s="432"/>
      <c r="I490" s="432"/>
      <c r="J490" s="432"/>
      <c r="K490" s="237">
        <f t="shared" si="160"/>
        <v>474</v>
      </c>
      <c r="L490" s="278">
        <f t="shared" si="161"/>
        <v>16</v>
      </c>
      <c r="M490" s="278">
        <f t="shared" si="162"/>
        <v>6</v>
      </c>
      <c r="N490" s="91"/>
      <c r="O490" s="91"/>
      <c r="P490" s="91">
        <v>16</v>
      </c>
      <c r="Q490" s="91">
        <v>6</v>
      </c>
      <c r="R490" s="91"/>
      <c r="S490" s="91"/>
    </row>
    <row r="491" spans="1:19" s="92" customFormat="1" ht="12.75" customHeight="1">
      <c r="A491" s="155" t="s">
        <v>331</v>
      </c>
      <c r="B491" s="678" t="s">
        <v>332</v>
      </c>
      <c r="C491" s="678"/>
      <c r="D491" s="678"/>
      <c r="E491" s="678"/>
      <c r="F491" s="678"/>
      <c r="G491" s="678"/>
      <c r="H491" s="678"/>
      <c r="I491" s="678"/>
      <c r="J491" s="678"/>
      <c r="K491" s="237">
        <f t="shared" si="160"/>
        <v>475</v>
      </c>
      <c r="L491" s="278">
        <f t="shared" si="161"/>
        <v>15</v>
      </c>
      <c r="M491" s="278">
        <f t="shared" si="162"/>
        <v>6</v>
      </c>
      <c r="N491" s="91"/>
      <c r="O491" s="91"/>
      <c r="P491" s="91">
        <v>15</v>
      </c>
      <c r="Q491" s="91">
        <v>6</v>
      </c>
      <c r="R491" s="91"/>
      <c r="S491" s="91"/>
    </row>
    <row r="492" spans="1:19" s="92" customFormat="1" ht="15.75" customHeight="1">
      <c r="A492" s="178" t="s">
        <v>612</v>
      </c>
      <c r="B492" s="677" t="s">
        <v>436</v>
      </c>
      <c r="C492" s="677"/>
      <c r="D492" s="677"/>
      <c r="E492" s="677"/>
      <c r="F492" s="677"/>
      <c r="G492" s="677"/>
      <c r="H492" s="677"/>
      <c r="I492" s="677"/>
      <c r="J492" s="677"/>
      <c r="K492" s="237">
        <f t="shared" si="160"/>
        <v>476</v>
      </c>
      <c r="L492" s="278">
        <f t="shared" si="161"/>
        <v>22</v>
      </c>
      <c r="M492" s="278">
        <f t="shared" si="162"/>
        <v>10</v>
      </c>
      <c r="N492" s="91"/>
      <c r="O492" s="91"/>
      <c r="P492" s="91">
        <v>22</v>
      </c>
      <c r="Q492" s="91">
        <v>10</v>
      </c>
      <c r="R492" s="91"/>
      <c r="S492" s="91"/>
    </row>
    <row r="493" spans="1:19" s="92" customFormat="1" ht="12.75" customHeight="1">
      <c r="A493" s="155" t="s">
        <v>631</v>
      </c>
      <c r="B493" s="678" t="s">
        <v>437</v>
      </c>
      <c r="C493" s="678"/>
      <c r="D493" s="678"/>
      <c r="E493" s="678"/>
      <c r="F493" s="678"/>
      <c r="G493" s="678"/>
      <c r="H493" s="678"/>
      <c r="I493" s="678"/>
      <c r="J493" s="678"/>
      <c r="K493" s="237">
        <f t="shared" si="160"/>
        <v>477</v>
      </c>
      <c r="L493" s="278">
        <f t="shared" si="161"/>
        <v>14</v>
      </c>
      <c r="M493" s="278">
        <f t="shared" si="162"/>
        <v>0</v>
      </c>
      <c r="N493" s="91"/>
      <c r="O493" s="91"/>
      <c r="P493" s="91">
        <v>14</v>
      </c>
      <c r="Q493" s="91">
        <v>0</v>
      </c>
      <c r="R493" s="91"/>
      <c r="S493" s="91"/>
    </row>
    <row r="494" spans="1:19" s="92" customFormat="1" ht="24.75" customHeight="1">
      <c r="A494" s="155" t="s">
        <v>642</v>
      </c>
      <c r="B494" s="432" t="s">
        <v>438</v>
      </c>
      <c r="C494" s="432"/>
      <c r="D494" s="432"/>
      <c r="E494" s="432"/>
      <c r="F494" s="432"/>
      <c r="G494" s="432"/>
      <c r="H494" s="432"/>
      <c r="I494" s="432"/>
      <c r="J494" s="432"/>
      <c r="K494" s="237">
        <f t="shared" si="160"/>
        <v>478</v>
      </c>
      <c r="L494" s="278">
        <f t="shared" si="161"/>
        <v>22</v>
      </c>
      <c r="M494" s="278">
        <f t="shared" si="162"/>
        <v>18</v>
      </c>
      <c r="N494" s="91"/>
      <c r="O494" s="91"/>
      <c r="P494" s="91">
        <v>22</v>
      </c>
      <c r="Q494" s="91">
        <v>18</v>
      </c>
      <c r="R494" s="91"/>
      <c r="S494" s="91"/>
    </row>
    <row r="495" spans="1:19" s="92" customFormat="1" ht="23.25" customHeight="1">
      <c r="A495" s="240" t="s">
        <v>305</v>
      </c>
      <c r="B495" s="421" t="s">
        <v>602</v>
      </c>
      <c r="C495" s="421"/>
      <c r="D495" s="421"/>
      <c r="E495" s="421"/>
      <c r="F495" s="421"/>
      <c r="G495" s="421"/>
      <c r="H495" s="421"/>
      <c r="I495" s="421"/>
      <c r="J495" s="421"/>
      <c r="K495" s="237">
        <f t="shared" si="160"/>
        <v>479</v>
      </c>
      <c r="L495" s="278">
        <f t="shared" si="161"/>
        <v>14</v>
      </c>
      <c r="M495" s="278">
        <f t="shared" si="162"/>
        <v>1</v>
      </c>
      <c r="N495" s="91"/>
      <c r="O495" s="91"/>
      <c r="P495" s="91">
        <v>14</v>
      </c>
      <c r="Q495" s="91">
        <v>1</v>
      </c>
      <c r="R495" s="91"/>
      <c r="S495" s="91"/>
    </row>
    <row r="496" spans="1:19" s="92" customFormat="1" ht="12.75" customHeight="1">
      <c r="A496" s="155" t="s">
        <v>632</v>
      </c>
      <c r="B496" s="432" t="s">
        <v>439</v>
      </c>
      <c r="C496" s="432"/>
      <c r="D496" s="432"/>
      <c r="E496" s="432"/>
      <c r="F496" s="432"/>
      <c r="G496" s="432"/>
      <c r="H496" s="432"/>
      <c r="I496" s="432"/>
      <c r="J496" s="432"/>
      <c r="K496" s="237">
        <f t="shared" si="160"/>
        <v>480</v>
      </c>
      <c r="L496" s="278">
        <f t="shared" si="161"/>
        <v>6</v>
      </c>
      <c r="M496" s="278">
        <f t="shared" si="162"/>
        <v>3</v>
      </c>
      <c r="N496" s="91">
        <v>6</v>
      </c>
      <c r="O496" s="91">
        <v>3</v>
      </c>
      <c r="P496" s="91"/>
      <c r="Q496" s="91"/>
      <c r="R496" s="91"/>
      <c r="S496" s="91"/>
    </row>
    <row r="497" spans="1:19" s="92" customFormat="1" ht="12.75" customHeight="1">
      <c r="A497" s="240" t="s">
        <v>196</v>
      </c>
      <c r="B497" s="421" t="s">
        <v>197</v>
      </c>
      <c r="C497" s="421"/>
      <c r="D497" s="421"/>
      <c r="E497" s="421"/>
      <c r="F497" s="421"/>
      <c r="G497" s="421"/>
      <c r="H497" s="421"/>
      <c r="I497" s="421"/>
      <c r="J497" s="421"/>
      <c r="K497" s="237">
        <f t="shared" si="160"/>
        <v>481</v>
      </c>
      <c r="L497" s="278">
        <f t="shared" si="161"/>
        <v>33</v>
      </c>
      <c r="M497" s="278">
        <f t="shared" si="162"/>
        <v>8</v>
      </c>
      <c r="N497" s="91">
        <v>33</v>
      </c>
      <c r="O497" s="91">
        <v>8</v>
      </c>
      <c r="P497" s="91"/>
      <c r="Q497" s="91"/>
      <c r="R497" s="91"/>
      <c r="S497" s="91"/>
    </row>
    <row r="498" spans="1:19" s="92" customFormat="1" ht="12.75" customHeight="1">
      <c r="A498" s="155" t="s">
        <v>440</v>
      </c>
      <c r="B498" s="432" t="s">
        <v>269</v>
      </c>
      <c r="C498" s="432"/>
      <c r="D498" s="432"/>
      <c r="E498" s="432"/>
      <c r="F498" s="432"/>
      <c r="G498" s="432"/>
      <c r="H498" s="432"/>
      <c r="I498" s="432"/>
      <c r="J498" s="432"/>
      <c r="K498" s="237">
        <f t="shared" si="160"/>
        <v>482</v>
      </c>
      <c r="L498" s="278">
        <f t="shared" si="161"/>
        <v>20</v>
      </c>
      <c r="M498" s="278">
        <f t="shared" si="162"/>
        <v>1</v>
      </c>
      <c r="N498" s="91">
        <v>20</v>
      </c>
      <c r="O498" s="91">
        <v>1</v>
      </c>
      <c r="P498" s="91"/>
      <c r="Q498" s="91"/>
      <c r="R498" s="91"/>
      <c r="S498" s="91"/>
    </row>
    <row r="499" spans="1:19" s="92" customFormat="1" ht="12.75" customHeight="1">
      <c r="A499" s="155" t="s">
        <v>633</v>
      </c>
      <c r="B499" s="432" t="s">
        <v>441</v>
      </c>
      <c r="C499" s="432"/>
      <c r="D499" s="432"/>
      <c r="E499" s="432"/>
      <c r="F499" s="432"/>
      <c r="G499" s="432"/>
      <c r="H499" s="432"/>
      <c r="I499" s="432"/>
      <c r="J499" s="432"/>
      <c r="K499" s="237">
        <f t="shared" si="160"/>
        <v>483</v>
      </c>
      <c r="L499" s="278">
        <f t="shared" si="161"/>
        <v>26</v>
      </c>
      <c r="M499" s="278">
        <f t="shared" si="162"/>
        <v>9</v>
      </c>
      <c r="N499" s="91">
        <v>26</v>
      </c>
      <c r="O499" s="91">
        <v>9</v>
      </c>
      <c r="P499" s="91"/>
      <c r="Q499" s="91"/>
      <c r="R499" s="91"/>
      <c r="S499" s="91"/>
    </row>
    <row r="500" spans="1:19" s="92" customFormat="1" ht="15" customHeight="1">
      <c r="A500" s="155" t="s">
        <v>643</v>
      </c>
      <c r="B500" s="432" t="s">
        <v>442</v>
      </c>
      <c r="C500" s="432"/>
      <c r="D500" s="432"/>
      <c r="E500" s="432"/>
      <c r="F500" s="432"/>
      <c r="G500" s="432"/>
      <c r="H500" s="432"/>
      <c r="I500" s="432"/>
      <c r="J500" s="432"/>
      <c r="K500" s="237">
        <f t="shared" si="160"/>
        <v>484</v>
      </c>
      <c r="L500" s="278">
        <f t="shared" si="161"/>
        <v>27</v>
      </c>
      <c r="M500" s="278">
        <f t="shared" si="162"/>
        <v>15</v>
      </c>
      <c r="N500" s="91">
        <v>27</v>
      </c>
      <c r="O500" s="91">
        <v>15</v>
      </c>
      <c r="P500" s="91"/>
      <c r="Q500" s="91"/>
      <c r="R500" s="91"/>
      <c r="S500" s="91"/>
    </row>
    <row r="501" spans="1:19" s="92" customFormat="1" ht="12.75" customHeight="1">
      <c r="A501" s="155" t="s">
        <v>443</v>
      </c>
      <c r="B501" s="432" t="s">
        <v>199</v>
      </c>
      <c r="C501" s="432"/>
      <c r="D501" s="432"/>
      <c r="E501" s="432"/>
      <c r="F501" s="432"/>
      <c r="G501" s="432"/>
      <c r="H501" s="432"/>
      <c r="I501" s="432"/>
      <c r="J501" s="432"/>
      <c r="K501" s="237">
        <f t="shared" si="160"/>
        <v>485</v>
      </c>
      <c r="L501" s="278">
        <f t="shared" si="161"/>
        <v>40</v>
      </c>
      <c r="M501" s="278">
        <f t="shared" si="162"/>
        <v>23</v>
      </c>
      <c r="N501" s="91">
        <v>40</v>
      </c>
      <c r="O501" s="91">
        <v>23</v>
      </c>
      <c r="P501" s="91"/>
      <c r="Q501" s="91"/>
      <c r="R501" s="91"/>
      <c r="S501" s="91"/>
    </row>
    <row r="502" spans="1:19" s="92" customFormat="1" ht="12.75" customHeight="1">
      <c r="A502" s="155" t="s">
        <v>467</v>
      </c>
      <c r="B502" s="432" t="s">
        <v>444</v>
      </c>
      <c r="C502" s="432"/>
      <c r="D502" s="432"/>
      <c r="E502" s="432"/>
      <c r="F502" s="432"/>
      <c r="G502" s="432"/>
      <c r="H502" s="432"/>
      <c r="I502" s="432"/>
      <c r="J502" s="432"/>
      <c r="K502" s="237">
        <f t="shared" si="160"/>
        <v>486</v>
      </c>
      <c r="L502" s="278">
        <f t="shared" si="161"/>
        <v>20</v>
      </c>
      <c r="M502" s="278">
        <f t="shared" si="162"/>
        <v>1</v>
      </c>
      <c r="N502" s="91">
        <v>20</v>
      </c>
      <c r="O502" s="91">
        <v>1</v>
      </c>
      <c r="P502" s="91"/>
      <c r="Q502" s="91"/>
      <c r="R502" s="91"/>
      <c r="S502" s="91"/>
    </row>
    <row r="503" spans="1:19" s="92" customFormat="1" ht="12.75" customHeight="1">
      <c r="A503" s="155" t="s">
        <v>634</v>
      </c>
      <c r="B503" s="432" t="s">
        <v>445</v>
      </c>
      <c r="C503" s="432"/>
      <c r="D503" s="432"/>
      <c r="E503" s="432"/>
      <c r="F503" s="432"/>
      <c r="G503" s="432"/>
      <c r="H503" s="432"/>
      <c r="I503" s="432"/>
      <c r="J503" s="432"/>
      <c r="K503" s="237">
        <f t="shared" si="160"/>
        <v>487</v>
      </c>
      <c r="L503" s="278">
        <f t="shared" si="161"/>
        <v>13</v>
      </c>
      <c r="M503" s="278">
        <f t="shared" si="162"/>
        <v>8</v>
      </c>
      <c r="N503" s="91">
        <v>13</v>
      </c>
      <c r="O503" s="91">
        <v>8</v>
      </c>
      <c r="P503" s="91"/>
      <c r="Q503" s="91"/>
      <c r="R503" s="91"/>
      <c r="S503" s="91"/>
    </row>
    <row r="504" spans="1:19" s="92" customFormat="1" ht="27" customHeight="1">
      <c r="A504" s="107" t="s">
        <v>465</v>
      </c>
      <c r="B504" s="421" t="s">
        <v>466</v>
      </c>
      <c r="C504" s="421"/>
      <c r="D504" s="421"/>
      <c r="E504" s="421"/>
      <c r="F504" s="421"/>
      <c r="G504" s="421"/>
      <c r="H504" s="421"/>
      <c r="I504" s="421"/>
      <c r="J504" s="421"/>
      <c r="K504" s="237">
        <f t="shared" si="160"/>
        <v>488</v>
      </c>
      <c r="L504" s="278">
        <f t="shared" si="161"/>
        <v>14</v>
      </c>
      <c r="M504" s="278">
        <f t="shared" si="162"/>
        <v>0</v>
      </c>
      <c r="N504" s="91">
        <v>14</v>
      </c>
      <c r="O504" s="91">
        <v>0</v>
      </c>
      <c r="P504" s="91"/>
      <c r="Q504" s="91"/>
      <c r="R504" s="91"/>
      <c r="S504" s="91"/>
    </row>
    <row r="505" spans="1:19" s="92" customFormat="1" ht="12.75" customHeight="1">
      <c r="A505" s="565" t="s">
        <v>569</v>
      </c>
      <c r="B505" s="565"/>
      <c r="C505" s="565"/>
      <c r="D505" s="565"/>
      <c r="E505" s="565"/>
      <c r="F505" s="565"/>
      <c r="G505" s="565"/>
      <c r="H505" s="565"/>
      <c r="I505" s="565"/>
      <c r="J505" s="565"/>
      <c r="K505" s="250">
        <f t="shared" si="160"/>
        <v>489</v>
      </c>
      <c r="L505" s="322">
        <f>SUM(L506:L522)</f>
        <v>349</v>
      </c>
      <c r="M505" s="322">
        <f t="shared" ref="M505:S505" si="165">SUM(M506:M522)</f>
        <v>130</v>
      </c>
      <c r="N505" s="322">
        <f t="shared" si="165"/>
        <v>0</v>
      </c>
      <c r="O505" s="322">
        <f t="shared" si="165"/>
        <v>0</v>
      </c>
      <c r="P505" s="322">
        <f t="shared" si="165"/>
        <v>349</v>
      </c>
      <c r="Q505" s="322">
        <f t="shared" si="165"/>
        <v>130</v>
      </c>
      <c r="R505" s="322">
        <f t="shared" si="165"/>
        <v>0</v>
      </c>
      <c r="S505" s="322">
        <f t="shared" si="165"/>
        <v>0</v>
      </c>
    </row>
    <row r="506" spans="1:19" s="92" customFormat="1" ht="12.75" customHeight="1">
      <c r="A506" s="240" t="s">
        <v>185</v>
      </c>
      <c r="B506" s="378" t="s">
        <v>51</v>
      </c>
      <c r="C506" s="378"/>
      <c r="D506" s="378"/>
      <c r="E506" s="378"/>
      <c r="F506" s="378"/>
      <c r="G506" s="378"/>
      <c r="H506" s="378"/>
      <c r="I506" s="378"/>
      <c r="J506" s="378"/>
      <c r="K506" s="237">
        <f t="shared" si="160"/>
        <v>490</v>
      </c>
      <c r="L506" s="278">
        <f t="shared" si="161"/>
        <v>22</v>
      </c>
      <c r="M506" s="278">
        <f t="shared" si="162"/>
        <v>17</v>
      </c>
      <c r="N506" s="91"/>
      <c r="O506" s="91"/>
      <c r="P506" s="91">
        <v>22</v>
      </c>
      <c r="Q506" s="91">
        <v>17</v>
      </c>
      <c r="R506" s="91"/>
      <c r="S506" s="91"/>
    </row>
    <row r="507" spans="1:19" s="92" customFormat="1" ht="12.75" customHeight="1">
      <c r="A507" s="240" t="s">
        <v>55</v>
      </c>
      <c r="B507" s="378" t="s">
        <v>175</v>
      </c>
      <c r="C507" s="378"/>
      <c r="D507" s="378"/>
      <c r="E507" s="378"/>
      <c r="F507" s="378"/>
      <c r="G507" s="378"/>
      <c r="H507" s="378"/>
      <c r="I507" s="378"/>
      <c r="J507" s="378"/>
      <c r="K507" s="237">
        <f t="shared" si="160"/>
        <v>491</v>
      </c>
      <c r="L507" s="278">
        <f t="shared" si="161"/>
        <v>13</v>
      </c>
      <c r="M507" s="278">
        <f t="shared" si="162"/>
        <v>5</v>
      </c>
      <c r="N507" s="91"/>
      <c r="O507" s="91"/>
      <c r="P507" s="91">
        <v>13</v>
      </c>
      <c r="Q507" s="91">
        <v>5</v>
      </c>
      <c r="R507" s="91"/>
      <c r="S507" s="91"/>
    </row>
    <row r="508" spans="1:19" s="92" customFormat="1" ht="12.75" customHeight="1">
      <c r="A508" s="240" t="s">
        <v>57</v>
      </c>
      <c r="B508" s="378" t="s">
        <v>52</v>
      </c>
      <c r="C508" s="378"/>
      <c r="D508" s="378"/>
      <c r="E508" s="378"/>
      <c r="F508" s="378"/>
      <c r="G508" s="378"/>
      <c r="H508" s="378"/>
      <c r="I508" s="378"/>
      <c r="J508" s="378"/>
      <c r="K508" s="237">
        <f t="shared" si="160"/>
        <v>492</v>
      </c>
      <c r="L508" s="278">
        <f t="shared" si="161"/>
        <v>21</v>
      </c>
      <c r="M508" s="278">
        <f t="shared" si="162"/>
        <v>0</v>
      </c>
      <c r="N508" s="91"/>
      <c r="O508" s="91"/>
      <c r="P508" s="91">
        <v>21</v>
      </c>
      <c r="Q508" s="91">
        <v>0</v>
      </c>
      <c r="R508" s="91"/>
      <c r="S508" s="91"/>
    </row>
    <row r="509" spans="1:19" s="92" customFormat="1" ht="12.75" customHeight="1">
      <c r="A509" s="240" t="s">
        <v>163</v>
      </c>
      <c r="B509" s="378" t="s">
        <v>53</v>
      </c>
      <c r="C509" s="378"/>
      <c r="D509" s="378"/>
      <c r="E509" s="378"/>
      <c r="F509" s="378"/>
      <c r="G509" s="378"/>
      <c r="H509" s="378"/>
      <c r="I509" s="378"/>
      <c r="J509" s="378"/>
      <c r="K509" s="237">
        <f t="shared" si="160"/>
        <v>493</v>
      </c>
      <c r="L509" s="278">
        <f t="shared" si="161"/>
        <v>18</v>
      </c>
      <c r="M509" s="278">
        <f t="shared" si="162"/>
        <v>0</v>
      </c>
      <c r="N509" s="91"/>
      <c r="O509" s="91"/>
      <c r="P509" s="91">
        <v>18</v>
      </c>
      <c r="Q509" s="91">
        <v>0</v>
      </c>
      <c r="R509" s="91"/>
      <c r="S509" s="91"/>
    </row>
    <row r="510" spans="1:19" s="92" customFormat="1" ht="12.75" customHeight="1">
      <c r="A510" s="240" t="s">
        <v>188</v>
      </c>
      <c r="B510" s="378" t="s">
        <v>189</v>
      </c>
      <c r="C510" s="378"/>
      <c r="D510" s="378"/>
      <c r="E510" s="378"/>
      <c r="F510" s="378"/>
      <c r="G510" s="378"/>
      <c r="H510" s="378"/>
      <c r="I510" s="378"/>
      <c r="J510" s="378"/>
      <c r="K510" s="237">
        <f t="shared" si="160"/>
        <v>494</v>
      </c>
      <c r="L510" s="278">
        <f t="shared" si="161"/>
        <v>19</v>
      </c>
      <c r="M510" s="278">
        <f t="shared" si="162"/>
        <v>3</v>
      </c>
      <c r="N510" s="91"/>
      <c r="O510" s="91"/>
      <c r="P510" s="91">
        <v>19</v>
      </c>
      <c r="Q510" s="91">
        <v>3</v>
      </c>
      <c r="R510" s="91"/>
      <c r="S510" s="91"/>
    </row>
    <row r="511" spans="1:19" s="92" customFormat="1" ht="12.75" customHeight="1">
      <c r="A511" s="240" t="s">
        <v>282</v>
      </c>
      <c r="B511" s="378" t="s">
        <v>283</v>
      </c>
      <c r="C511" s="378"/>
      <c r="D511" s="378"/>
      <c r="E511" s="378"/>
      <c r="F511" s="378"/>
      <c r="G511" s="378"/>
      <c r="H511" s="378"/>
      <c r="I511" s="378"/>
      <c r="J511" s="378"/>
      <c r="K511" s="237">
        <f t="shared" si="160"/>
        <v>495</v>
      </c>
      <c r="L511" s="278">
        <f t="shared" si="161"/>
        <v>10</v>
      </c>
      <c r="M511" s="278">
        <f t="shared" si="162"/>
        <v>6</v>
      </c>
      <c r="N511" s="91"/>
      <c r="O511" s="91"/>
      <c r="P511" s="91">
        <v>10</v>
      </c>
      <c r="Q511" s="91">
        <v>6</v>
      </c>
      <c r="R511" s="91"/>
      <c r="S511" s="91"/>
    </row>
    <row r="512" spans="1:19" s="92" customFormat="1" ht="12.75" customHeight="1">
      <c r="A512" s="107" t="s">
        <v>233</v>
      </c>
      <c r="B512" s="378" t="s">
        <v>234</v>
      </c>
      <c r="C512" s="378"/>
      <c r="D512" s="378"/>
      <c r="E512" s="378"/>
      <c r="F512" s="378"/>
      <c r="G512" s="378"/>
      <c r="H512" s="378"/>
      <c r="I512" s="378"/>
      <c r="J512" s="378"/>
      <c r="K512" s="237">
        <f t="shared" si="160"/>
        <v>496</v>
      </c>
      <c r="L512" s="278">
        <f t="shared" si="161"/>
        <v>7</v>
      </c>
      <c r="M512" s="278">
        <f t="shared" si="162"/>
        <v>6</v>
      </c>
      <c r="N512" s="91"/>
      <c r="O512" s="91"/>
      <c r="P512" s="91">
        <v>7</v>
      </c>
      <c r="Q512" s="91">
        <v>6</v>
      </c>
      <c r="R512" s="91"/>
      <c r="S512" s="91"/>
    </row>
    <row r="513" spans="1:19" s="92" customFormat="1" ht="12.75" customHeight="1">
      <c r="A513" s="240" t="s">
        <v>255</v>
      </c>
      <c r="B513" s="421" t="s">
        <v>178</v>
      </c>
      <c r="C513" s="421"/>
      <c r="D513" s="421"/>
      <c r="E513" s="421"/>
      <c r="F513" s="421"/>
      <c r="G513" s="421"/>
      <c r="H513" s="421"/>
      <c r="I513" s="421"/>
      <c r="J513" s="421"/>
      <c r="K513" s="237">
        <f t="shared" si="160"/>
        <v>497</v>
      </c>
      <c r="L513" s="278">
        <f t="shared" si="161"/>
        <v>16</v>
      </c>
      <c r="M513" s="278">
        <f t="shared" si="162"/>
        <v>16</v>
      </c>
      <c r="N513" s="91"/>
      <c r="O513" s="91"/>
      <c r="P513" s="91">
        <v>16</v>
      </c>
      <c r="Q513" s="91">
        <v>16</v>
      </c>
      <c r="R513" s="91"/>
      <c r="S513" s="91"/>
    </row>
    <row r="514" spans="1:19" s="92" customFormat="1" ht="12.75" customHeight="1">
      <c r="A514" s="240" t="s">
        <v>54</v>
      </c>
      <c r="B514" s="378" t="s">
        <v>50</v>
      </c>
      <c r="C514" s="378"/>
      <c r="D514" s="378"/>
      <c r="E514" s="378"/>
      <c r="F514" s="378"/>
      <c r="G514" s="378"/>
      <c r="H514" s="378"/>
      <c r="I514" s="378"/>
      <c r="J514" s="378"/>
      <c r="K514" s="237">
        <f t="shared" si="160"/>
        <v>498</v>
      </c>
      <c r="L514" s="278">
        <f t="shared" si="161"/>
        <v>18</v>
      </c>
      <c r="M514" s="278">
        <f t="shared" si="162"/>
        <v>18</v>
      </c>
      <c r="N514" s="91"/>
      <c r="O514" s="91"/>
      <c r="P514" s="91">
        <v>18</v>
      </c>
      <c r="Q514" s="91">
        <v>18</v>
      </c>
      <c r="R514" s="91"/>
      <c r="S514" s="91"/>
    </row>
    <row r="515" spans="1:19" s="92" customFormat="1" ht="12.75" customHeight="1">
      <c r="A515" s="240" t="s">
        <v>192</v>
      </c>
      <c r="B515" s="421" t="s">
        <v>193</v>
      </c>
      <c r="C515" s="421"/>
      <c r="D515" s="421"/>
      <c r="E515" s="421"/>
      <c r="F515" s="421"/>
      <c r="G515" s="421"/>
      <c r="H515" s="421"/>
      <c r="I515" s="421"/>
      <c r="J515" s="421"/>
      <c r="K515" s="237">
        <f t="shared" si="160"/>
        <v>499</v>
      </c>
      <c r="L515" s="278">
        <f t="shared" si="161"/>
        <v>15</v>
      </c>
      <c r="M515" s="278">
        <f t="shared" si="162"/>
        <v>0</v>
      </c>
      <c r="N515" s="91"/>
      <c r="O515" s="91"/>
      <c r="P515" s="91">
        <v>15</v>
      </c>
      <c r="Q515" s="91">
        <v>0</v>
      </c>
      <c r="R515" s="91"/>
      <c r="S515" s="91"/>
    </row>
    <row r="516" spans="1:19" s="92" customFormat="1" ht="12.75" customHeight="1">
      <c r="A516" s="107" t="s">
        <v>347</v>
      </c>
      <c r="B516" s="378" t="s">
        <v>348</v>
      </c>
      <c r="C516" s="378"/>
      <c r="D516" s="378"/>
      <c r="E516" s="378"/>
      <c r="F516" s="378"/>
      <c r="G516" s="378"/>
      <c r="H516" s="378"/>
      <c r="I516" s="378"/>
      <c r="J516" s="378"/>
      <c r="K516" s="237">
        <f t="shared" si="160"/>
        <v>500</v>
      </c>
      <c r="L516" s="278">
        <f t="shared" si="161"/>
        <v>9</v>
      </c>
      <c r="M516" s="278">
        <f t="shared" si="162"/>
        <v>9</v>
      </c>
      <c r="N516" s="91"/>
      <c r="O516" s="91"/>
      <c r="P516" s="91">
        <v>9</v>
      </c>
      <c r="Q516" s="91">
        <v>9</v>
      </c>
      <c r="R516" s="91"/>
      <c r="S516" s="91"/>
    </row>
    <row r="517" spans="1:19" s="92" customFormat="1" ht="12.75" customHeight="1">
      <c r="A517" s="240" t="s">
        <v>167</v>
      </c>
      <c r="B517" s="421" t="s">
        <v>218</v>
      </c>
      <c r="C517" s="421"/>
      <c r="D517" s="421"/>
      <c r="E517" s="421"/>
      <c r="F517" s="421"/>
      <c r="G517" s="421"/>
      <c r="H517" s="421"/>
      <c r="I517" s="421"/>
      <c r="J517" s="421"/>
      <c r="K517" s="237">
        <f t="shared" si="160"/>
        <v>501</v>
      </c>
      <c r="L517" s="278">
        <f t="shared" si="161"/>
        <v>5</v>
      </c>
      <c r="M517" s="278">
        <f t="shared" si="162"/>
        <v>4</v>
      </c>
      <c r="N517" s="91"/>
      <c r="O517" s="91"/>
      <c r="P517" s="91">
        <v>5</v>
      </c>
      <c r="Q517" s="91">
        <v>4</v>
      </c>
      <c r="R517" s="91"/>
      <c r="S517" s="91"/>
    </row>
    <row r="518" spans="1:19" s="92" customFormat="1" ht="12.75" customHeight="1">
      <c r="A518" s="107" t="s">
        <v>349</v>
      </c>
      <c r="B518" s="378" t="s">
        <v>350</v>
      </c>
      <c r="C518" s="378"/>
      <c r="D518" s="378"/>
      <c r="E518" s="378"/>
      <c r="F518" s="378"/>
      <c r="G518" s="378"/>
      <c r="H518" s="378"/>
      <c r="I518" s="378"/>
      <c r="J518" s="378"/>
      <c r="K518" s="237">
        <f t="shared" si="160"/>
        <v>502</v>
      </c>
      <c r="L518" s="278">
        <f t="shared" si="161"/>
        <v>52</v>
      </c>
      <c r="M518" s="278">
        <f t="shared" si="162"/>
        <v>7</v>
      </c>
      <c r="N518" s="91"/>
      <c r="O518" s="91"/>
      <c r="P518" s="91">
        <v>52</v>
      </c>
      <c r="Q518" s="91">
        <v>7</v>
      </c>
      <c r="R518" s="91"/>
      <c r="S518" s="91"/>
    </row>
    <row r="519" spans="1:19" s="92" customFormat="1" ht="12.75" customHeight="1">
      <c r="A519" s="107" t="s">
        <v>351</v>
      </c>
      <c r="B519" s="421" t="s">
        <v>376</v>
      </c>
      <c r="C519" s="421"/>
      <c r="D519" s="421"/>
      <c r="E519" s="421"/>
      <c r="F519" s="421"/>
      <c r="G519" s="421"/>
      <c r="H519" s="421"/>
      <c r="I519" s="421"/>
      <c r="J519" s="421"/>
      <c r="K519" s="237">
        <f t="shared" si="160"/>
        <v>503</v>
      </c>
      <c r="L519" s="278">
        <f t="shared" si="161"/>
        <v>40</v>
      </c>
      <c r="M519" s="278">
        <f t="shared" si="162"/>
        <v>0</v>
      </c>
      <c r="N519" s="91"/>
      <c r="O519" s="91"/>
      <c r="P519" s="91">
        <v>40</v>
      </c>
      <c r="Q519" s="91">
        <v>0</v>
      </c>
      <c r="R519" s="91"/>
      <c r="S519" s="91"/>
    </row>
    <row r="520" spans="1:19" s="92" customFormat="1" ht="12.75" customHeight="1">
      <c r="A520" s="107" t="s">
        <v>352</v>
      </c>
      <c r="B520" s="378" t="s">
        <v>374</v>
      </c>
      <c r="C520" s="378"/>
      <c r="D520" s="378"/>
      <c r="E520" s="378"/>
      <c r="F520" s="378"/>
      <c r="G520" s="378"/>
      <c r="H520" s="378"/>
      <c r="I520" s="378"/>
      <c r="J520" s="378"/>
      <c r="K520" s="237">
        <f t="shared" si="160"/>
        <v>504</v>
      </c>
      <c r="L520" s="278">
        <f t="shared" si="161"/>
        <v>30</v>
      </c>
      <c r="M520" s="278">
        <f t="shared" si="162"/>
        <v>24</v>
      </c>
      <c r="N520" s="91"/>
      <c r="O520" s="91"/>
      <c r="P520" s="91">
        <v>30</v>
      </c>
      <c r="Q520" s="91">
        <v>24</v>
      </c>
      <c r="R520" s="91"/>
      <c r="S520" s="91"/>
    </row>
    <row r="521" spans="1:19" s="92" customFormat="1" ht="12.75" customHeight="1">
      <c r="A521" s="107" t="s">
        <v>353</v>
      </c>
      <c r="B521" s="378" t="s">
        <v>354</v>
      </c>
      <c r="C521" s="378"/>
      <c r="D521" s="378"/>
      <c r="E521" s="378"/>
      <c r="F521" s="378"/>
      <c r="G521" s="378"/>
      <c r="H521" s="378"/>
      <c r="I521" s="378"/>
      <c r="J521" s="378"/>
      <c r="K521" s="237">
        <f t="shared" si="160"/>
        <v>505</v>
      </c>
      <c r="L521" s="278">
        <f t="shared" si="161"/>
        <v>21</v>
      </c>
      <c r="M521" s="278">
        <f t="shared" si="162"/>
        <v>0</v>
      </c>
      <c r="N521" s="91"/>
      <c r="O521" s="91"/>
      <c r="P521" s="91">
        <v>21</v>
      </c>
      <c r="Q521" s="91">
        <v>0</v>
      </c>
      <c r="R521" s="91"/>
      <c r="S521" s="91"/>
    </row>
    <row r="522" spans="1:19" s="92" customFormat="1" ht="12.75" customHeight="1">
      <c r="A522" s="107" t="s">
        <v>355</v>
      </c>
      <c r="B522" s="378" t="s">
        <v>377</v>
      </c>
      <c r="C522" s="378"/>
      <c r="D522" s="378"/>
      <c r="E522" s="378"/>
      <c r="F522" s="378"/>
      <c r="G522" s="378"/>
      <c r="H522" s="378"/>
      <c r="I522" s="378"/>
      <c r="J522" s="378"/>
      <c r="K522" s="237">
        <f t="shared" si="160"/>
        <v>506</v>
      </c>
      <c r="L522" s="278">
        <f t="shared" si="161"/>
        <v>33</v>
      </c>
      <c r="M522" s="278">
        <f t="shared" si="162"/>
        <v>15</v>
      </c>
      <c r="N522" s="91"/>
      <c r="O522" s="91"/>
      <c r="P522" s="91">
        <v>33</v>
      </c>
      <c r="Q522" s="91">
        <v>15</v>
      </c>
      <c r="R522" s="91"/>
      <c r="S522" s="91"/>
    </row>
    <row r="523" spans="1:19" s="92" customFormat="1" ht="12.75" customHeight="1">
      <c r="A523" s="565" t="s">
        <v>570</v>
      </c>
      <c r="B523" s="565"/>
      <c r="C523" s="565"/>
      <c r="D523" s="565"/>
      <c r="E523" s="565"/>
      <c r="F523" s="565"/>
      <c r="G523" s="565"/>
      <c r="H523" s="565"/>
      <c r="I523" s="565"/>
      <c r="J523" s="565"/>
      <c r="K523" s="250">
        <f t="shared" si="160"/>
        <v>507</v>
      </c>
      <c r="L523" s="322">
        <f>SUM(L524:L537)</f>
        <v>292</v>
      </c>
      <c r="M523" s="322">
        <f t="shared" ref="M523:S523" si="166">SUM(M524:M537)</f>
        <v>128</v>
      </c>
      <c r="N523" s="322">
        <f t="shared" si="166"/>
        <v>76</v>
      </c>
      <c r="O523" s="322">
        <f t="shared" si="166"/>
        <v>33</v>
      </c>
      <c r="P523" s="322">
        <f t="shared" si="166"/>
        <v>170</v>
      </c>
      <c r="Q523" s="322">
        <f t="shared" si="166"/>
        <v>66</v>
      </c>
      <c r="R523" s="322">
        <f t="shared" si="166"/>
        <v>46</v>
      </c>
      <c r="S523" s="322">
        <f t="shared" si="166"/>
        <v>29</v>
      </c>
    </row>
    <row r="524" spans="1:19" s="92" customFormat="1" ht="12.75" customHeight="1">
      <c r="A524" s="90" t="s">
        <v>310</v>
      </c>
      <c r="B524" s="421" t="s">
        <v>311</v>
      </c>
      <c r="C524" s="421"/>
      <c r="D524" s="421"/>
      <c r="E524" s="421"/>
      <c r="F524" s="421"/>
      <c r="G524" s="421"/>
      <c r="H524" s="421"/>
      <c r="I524" s="421"/>
      <c r="J524" s="421"/>
      <c r="K524" s="237">
        <f t="shared" si="160"/>
        <v>508</v>
      </c>
      <c r="L524" s="278">
        <f t="shared" si="161"/>
        <v>11</v>
      </c>
      <c r="M524" s="278">
        <f t="shared" si="162"/>
        <v>4</v>
      </c>
      <c r="N524" s="91"/>
      <c r="O524" s="91"/>
      <c r="P524" s="91">
        <v>11</v>
      </c>
      <c r="Q524" s="91">
        <v>4</v>
      </c>
      <c r="R524" s="91"/>
      <c r="S524" s="91"/>
    </row>
    <row r="525" spans="1:19" s="92" customFormat="1" ht="12.75" customHeight="1">
      <c r="A525" s="240" t="s">
        <v>182</v>
      </c>
      <c r="B525" s="378" t="s">
        <v>179</v>
      </c>
      <c r="C525" s="378"/>
      <c r="D525" s="378"/>
      <c r="E525" s="378"/>
      <c r="F525" s="378"/>
      <c r="G525" s="378"/>
      <c r="H525" s="378"/>
      <c r="I525" s="378"/>
      <c r="J525" s="378"/>
      <c r="K525" s="237">
        <f t="shared" si="160"/>
        <v>509</v>
      </c>
      <c r="L525" s="278">
        <f t="shared" si="161"/>
        <v>35</v>
      </c>
      <c r="M525" s="278">
        <f t="shared" si="162"/>
        <v>31</v>
      </c>
      <c r="N525" s="91"/>
      <c r="O525" s="91"/>
      <c r="P525" s="91">
        <v>35</v>
      </c>
      <c r="Q525" s="91">
        <v>31</v>
      </c>
      <c r="R525" s="91"/>
      <c r="S525" s="91"/>
    </row>
    <row r="526" spans="1:19" s="92" customFormat="1" ht="12.75" customHeight="1">
      <c r="A526" s="240" t="s">
        <v>54</v>
      </c>
      <c r="B526" s="378" t="s">
        <v>50</v>
      </c>
      <c r="C526" s="378"/>
      <c r="D526" s="378"/>
      <c r="E526" s="378"/>
      <c r="F526" s="378"/>
      <c r="G526" s="378"/>
      <c r="H526" s="378"/>
      <c r="I526" s="378"/>
      <c r="J526" s="378"/>
      <c r="K526" s="237">
        <f t="shared" si="160"/>
        <v>510</v>
      </c>
      <c r="L526" s="278">
        <f t="shared" si="161"/>
        <v>13</v>
      </c>
      <c r="M526" s="278">
        <f t="shared" si="162"/>
        <v>13</v>
      </c>
      <c r="N526" s="91"/>
      <c r="O526" s="91"/>
      <c r="P526" s="91">
        <v>13</v>
      </c>
      <c r="Q526" s="91">
        <v>13</v>
      </c>
      <c r="R526" s="91"/>
      <c r="S526" s="91"/>
    </row>
    <row r="527" spans="1:19" s="92" customFormat="1" ht="12.75" customHeight="1">
      <c r="A527" s="240" t="s">
        <v>185</v>
      </c>
      <c r="B527" s="378" t="s">
        <v>51</v>
      </c>
      <c r="C527" s="378"/>
      <c r="D527" s="378"/>
      <c r="E527" s="378"/>
      <c r="F527" s="378"/>
      <c r="G527" s="378"/>
      <c r="H527" s="378"/>
      <c r="I527" s="378"/>
      <c r="J527" s="378"/>
      <c r="K527" s="237">
        <f t="shared" si="160"/>
        <v>511</v>
      </c>
      <c r="L527" s="278">
        <f t="shared" si="161"/>
        <v>28</v>
      </c>
      <c r="M527" s="278">
        <f t="shared" si="162"/>
        <v>24</v>
      </c>
      <c r="N527" s="91"/>
      <c r="O527" s="91"/>
      <c r="P527" s="91">
        <v>17</v>
      </c>
      <c r="Q527" s="91">
        <v>14</v>
      </c>
      <c r="R527" s="91">
        <v>11</v>
      </c>
      <c r="S527" s="91">
        <v>10</v>
      </c>
    </row>
    <row r="528" spans="1:19" s="92" customFormat="1" ht="12.75" customHeight="1">
      <c r="A528" s="240" t="s">
        <v>245</v>
      </c>
      <c r="B528" s="378" t="s">
        <v>246</v>
      </c>
      <c r="C528" s="378"/>
      <c r="D528" s="378"/>
      <c r="E528" s="378"/>
      <c r="F528" s="378"/>
      <c r="G528" s="378"/>
      <c r="H528" s="378"/>
      <c r="I528" s="378"/>
      <c r="J528" s="378"/>
      <c r="K528" s="237">
        <f t="shared" si="160"/>
        <v>512</v>
      </c>
      <c r="L528" s="278">
        <f t="shared" si="161"/>
        <v>7</v>
      </c>
      <c r="M528" s="278">
        <f t="shared" si="162"/>
        <v>0</v>
      </c>
      <c r="N528" s="91"/>
      <c r="O528" s="91"/>
      <c r="P528" s="91">
        <v>7</v>
      </c>
      <c r="Q528" s="91">
        <v>0</v>
      </c>
      <c r="R528" s="91"/>
      <c r="S528" s="91"/>
    </row>
    <row r="529" spans="1:19" s="92" customFormat="1" ht="12.75" customHeight="1">
      <c r="A529" s="240" t="s">
        <v>163</v>
      </c>
      <c r="B529" s="378" t="s">
        <v>53</v>
      </c>
      <c r="C529" s="378"/>
      <c r="D529" s="378"/>
      <c r="E529" s="378"/>
      <c r="F529" s="378"/>
      <c r="G529" s="378"/>
      <c r="H529" s="378"/>
      <c r="I529" s="378"/>
      <c r="J529" s="378"/>
      <c r="K529" s="237">
        <f t="shared" si="160"/>
        <v>513</v>
      </c>
      <c r="L529" s="278">
        <f t="shared" si="161"/>
        <v>29</v>
      </c>
      <c r="M529" s="278">
        <f t="shared" si="162"/>
        <v>0</v>
      </c>
      <c r="N529" s="91"/>
      <c r="O529" s="91"/>
      <c r="P529" s="91">
        <v>13</v>
      </c>
      <c r="Q529" s="91">
        <v>0</v>
      </c>
      <c r="R529" s="91">
        <v>16</v>
      </c>
      <c r="S529" s="91">
        <v>0</v>
      </c>
    </row>
    <row r="530" spans="1:19" s="92" customFormat="1" ht="12.75" customHeight="1">
      <c r="A530" s="240" t="s">
        <v>57</v>
      </c>
      <c r="B530" s="378" t="s">
        <v>52</v>
      </c>
      <c r="C530" s="378"/>
      <c r="D530" s="378"/>
      <c r="E530" s="378"/>
      <c r="F530" s="378"/>
      <c r="G530" s="378"/>
      <c r="H530" s="378"/>
      <c r="I530" s="378"/>
      <c r="J530" s="378"/>
      <c r="K530" s="237">
        <f t="shared" ref="K530:K593" si="167">+K529+1</f>
        <v>514</v>
      </c>
      <c r="L530" s="278">
        <f t="shared" si="161"/>
        <v>11</v>
      </c>
      <c r="M530" s="278">
        <f t="shared" si="162"/>
        <v>0</v>
      </c>
      <c r="N530" s="91"/>
      <c r="O530" s="91"/>
      <c r="P530" s="91">
        <v>11</v>
      </c>
      <c r="Q530" s="91">
        <v>0</v>
      </c>
      <c r="R530" s="91"/>
      <c r="S530" s="91"/>
    </row>
    <row r="531" spans="1:19" s="92" customFormat="1" ht="12.75" customHeight="1">
      <c r="A531" s="90" t="s">
        <v>276</v>
      </c>
      <c r="B531" s="421" t="s">
        <v>277</v>
      </c>
      <c r="C531" s="421"/>
      <c r="D531" s="421"/>
      <c r="E531" s="421"/>
      <c r="F531" s="421"/>
      <c r="G531" s="421"/>
      <c r="H531" s="421"/>
      <c r="I531" s="421"/>
      <c r="J531" s="421"/>
      <c r="K531" s="237">
        <f t="shared" si="167"/>
        <v>515</v>
      </c>
      <c r="L531" s="278">
        <f t="shared" si="161"/>
        <v>12</v>
      </c>
      <c r="M531" s="278">
        <f t="shared" si="162"/>
        <v>4</v>
      </c>
      <c r="N531" s="91"/>
      <c r="O531" s="91"/>
      <c r="P531" s="91">
        <v>12</v>
      </c>
      <c r="Q531" s="91">
        <v>4</v>
      </c>
      <c r="R531" s="91"/>
      <c r="S531" s="91"/>
    </row>
    <row r="532" spans="1:19" s="92" customFormat="1" ht="12.75" customHeight="1">
      <c r="A532" s="239" t="s">
        <v>190</v>
      </c>
      <c r="B532" s="681" t="s">
        <v>312</v>
      </c>
      <c r="C532" s="681"/>
      <c r="D532" s="681"/>
      <c r="E532" s="681"/>
      <c r="F532" s="681"/>
      <c r="G532" s="681"/>
      <c r="H532" s="681"/>
      <c r="I532" s="681"/>
      <c r="J532" s="421"/>
      <c r="K532" s="237">
        <f t="shared" si="167"/>
        <v>516</v>
      </c>
      <c r="L532" s="278">
        <f t="shared" ref="L532:L595" si="168">+N532+P532+R532</f>
        <v>33</v>
      </c>
      <c r="M532" s="278">
        <f t="shared" ref="M532:M595" si="169">+O532+Q532+S532</f>
        <v>0</v>
      </c>
      <c r="N532" s="91"/>
      <c r="O532" s="91"/>
      <c r="P532" s="91">
        <v>33</v>
      </c>
      <c r="Q532" s="91">
        <v>0</v>
      </c>
      <c r="R532" s="91"/>
      <c r="S532" s="91"/>
    </row>
    <row r="533" spans="1:19" s="92" customFormat="1" ht="12.75" customHeight="1">
      <c r="A533" s="113" t="s">
        <v>186</v>
      </c>
      <c r="B533" s="421" t="s">
        <v>254</v>
      </c>
      <c r="C533" s="421"/>
      <c r="D533" s="421"/>
      <c r="E533" s="421"/>
      <c r="F533" s="421"/>
      <c r="G533" s="421"/>
      <c r="H533" s="421"/>
      <c r="I533" s="421"/>
      <c r="J533" s="421"/>
      <c r="K533" s="237">
        <f t="shared" si="167"/>
        <v>517</v>
      </c>
      <c r="L533" s="278">
        <f t="shared" si="168"/>
        <v>18</v>
      </c>
      <c r="M533" s="278">
        <f t="shared" si="169"/>
        <v>0</v>
      </c>
      <c r="N533" s="91"/>
      <c r="O533" s="91"/>
      <c r="P533" s="91">
        <v>18</v>
      </c>
      <c r="Q533" s="91">
        <v>0</v>
      </c>
      <c r="R533" s="91"/>
      <c r="S533" s="91"/>
    </row>
    <row r="534" spans="1:19" s="92" customFormat="1" ht="12.75" customHeight="1">
      <c r="A534" s="240" t="s">
        <v>181</v>
      </c>
      <c r="B534" s="421" t="s">
        <v>180</v>
      </c>
      <c r="C534" s="421"/>
      <c r="D534" s="421"/>
      <c r="E534" s="421"/>
      <c r="F534" s="421"/>
      <c r="G534" s="421"/>
      <c r="H534" s="421"/>
      <c r="I534" s="421"/>
      <c r="J534" s="421"/>
      <c r="K534" s="237">
        <f t="shared" si="167"/>
        <v>518</v>
      </c>
      <c r="L534" s="278">
        <f t="shared" si="168"/>
        <v>32</v>
      </c>
      <c r="M534" s="278">
        <f t="shared" si="169"/>
        <v>31</v>
      </c>
      <c r="N534" s="91">
        <v>13</v>
      </c>
      <c r="O534" s="91">
        <v>12</v>
      </c>
      <c r="P534" s="91"/>
      <c r="Q534" s="91"/>
      <c r="R534" s="91">
        <v>19</v>
      </c>
      <c r="S534" s="91">
        <v>19</v>
      </c>
    </row>
    <row r="535" spans="1:19" s="92" customFormat="1" ht="12.75" customHeight="1">
      <c r="A535" s="90" t="s">
        <v>166</v>
      </c>
      <c r="B535" s="421" t="s">
        <v>171</v>
      </c>
      <c r="C535" s="421"/>
      <c r="D535" s="421"/>
      <c r="E535" s="421"/>
      <c r="F535" s="421"/>
      <c r="G535" s="421"/>
      <c r="H535" s="421"/>
      <c r="I535" s="421"/>
      <c r="J535" s="421"/>
      <c r="K535" s="237">
        <f t="shared" si="167"/>
        <v>519</v>
      </c>
      <c r="L535" s="278">
        <f t="shared" si="168"/>
        <v>13</v>
      </c>
      <c r="M535" s="278">
        <f t="shared" si="169"/>
        <v>4</v>
      </c>
      <c r="N535" s="91">
        <v>13</v>
      </c>
      <c r="O535" s="91">
        <v>4</v>
      </c>
      <c r="P535" s="91"/>
      <c r="Q535" s="91"/>
      <c r="R535" s="91"/>
      <c r="S535" s="91"/>
    </row>
    <row r="536" spans="1:19" s="92" customFormat="1" ht="12.75" customHeight="1">
      <c r="A536" s="240" t="s">
        <v>198</v>
      </c>
      <c r="B536" s="421" t="s">
        <v>199</v>
      </c>
      <c r="C536" s="421"/>
      <c r="D536" s="421"/>
      <c r="E536" s="421"/>
      <c r="F536" s="421"/>
      <c r="G536" s="421"/>
      <c r="H536" s="421"/>
      <c r="I536" s="421"/>
      <c r="J536" s="421"/>
      <c r="K536" s="237">
        <f t="shared" si="167"/>
        <v>520</v>
      </c>
      <c r="L536" s="278">
        <f t="shared" si="168"/>
        <v>16</v>
      </c>
      <c r="M536" s="278">
        <f t="shared" si="169"/>
        <v>5</v>
      </c>
      <c r="N536" s="91">
        <v>16</v>
      </c>
      <c r="O536" s="91">
        <v>5</v>
      </c>
      <c r="P536" s="91"/>
      <c r="Q536" s="91"/>
      <c r="R536" s="91"/>
      <c r="S536" s="91"/>
    </row>
    <row r="537" spans="1:19" s="92" customFormat="1" ht="12.75" customHeight="1">
      <c r="A537" s="90" t="s">
        <v>313</v>
      </c>
      <c r="B537" s="421" t="s">
        <v>314</v>
      </c>
      <c r="C537" s="421"/>
      <c r="D537" s="421"/>
      <c r="E537" s="421"/>
      <c r="F537" s="421"/>
      <c r="G537" s="421"/>
      <c r="H537" s="421"/>
      <c r="I537" s="421"/>
      <c r="J537" s="421"/>
      <c r="K537" s="237">
        <f t="shared" si="167"/>
        <v>521</v>
      </c>
      <c r="L537" s="278">
        <f t="shared" si="168"/>
        <v>34</v>
      </c>
      <c r="M537" s="278">
        <f t="shared" si="169"/>
        <v>12</v>
      </c>
      <c r="N537" s="91">
        <v>34</v>
      </c>
      <c r="O537" s="91">
        <v>12</v>
      </c>
      <c r="P537" s="91"/>
      <c r="Q537" s="91"/>
      <c r="R537" s="91"/>
      <c r="S537" s="91"/>
    </row>
    <row r="538" spans="1:19" s="92" customFormat="1" ht="12.75" customHeight="1">
      <c r="A538" s="565" t="s">
        <v>571</v>
      </c>
      <c r="B538" s="565"/>
      <c r="C538" s="565"/>
      <c r="D538" s="565"/>
      <c r="E538" s="565"/>
      <c r="F538" s="565"/>
      <c r="G538" s="565"/>
      <c r="H538" s="565"/>
      <c r="I538" s="565"/>
      <c r="J538" s="565"/>
      <c r="K538" s="250">
        <f t="shared" si="167"/>
        <v>522</v>
      </c>
      <c r="L538" s="322">
        <f>SUM(L539:L557)</f>
        <v>239</v>
      </c>
      <c r="M538" s="322">
        <f t="shared" ref="M538:S538" si="170">SUM(M539:M557)</f>
        <v>150</v>
      </c>
      <c r="N538" s="322">
        <f t="shared" si="170"/>
        <v>28</v>
      </c>
      <c r="O538" s="322">
        <f t="shared" si="170"/>
        <v>20</v>
      </c>
      <c r="P538" s="322">
        <f t="shared" si="170"/>
        <v>211</v>
      </c>
      <c r="Q538" s="322">
        <f t="shared" si="170"/>
        <v>130</v>
      </c>
      <c r="R538" s="322">
        <f t="shared" si="170"/>
        <v>0</v>
      </c>
      <c r="S538" s="322">
        <f t="shared" si="170"/>
        <v>0</v>
      </c>
    </row>
    <row r="539" spans="1:19" s="92" customFormat="1" ht="12.75" customHeight="1">
      <c r="A539" s="240" t="s">
        <v>55</v>
      </c>
      <c r="B539" s="378" t="s">
        <v>175</v>
      </c>
      <c r="C539" s="378"/>
      <c r="D539" s="378"/>
      <c r="E539" s="378"/>
      <c r="F539" s="378"/>
      <c r="G539" s="378"/>
      <c r="H539" s="378"/>
      <c r="I539" s="378"/>
      <c r="J539" s="378"/>
      <c r="K539" s="237">
        <f t="shared" si="167"/>
        <v>523</v>
      </c>
      <c r="L539" s="278">
        <f t="shared" si="168"/>
        <v>3</v>
      </c>
      <c r="M539" s="278">
        <f t="shared" si="169"/>
        <v>0</v>
      </c>
      <c r="N539" s="91"/>
      <c r="O539" s="91"/>
      <c r="P539" s="91">
        <v>3</v>
      </c>
      <c r="Q539" s="91">
        <v>0</v>
      </c>
      <c r="R539" s="91"/>
      <c r="S539" s="91"/>
    </row>
    <row r="540" spans="1:19" s="92" customFormat="1" ht="12.75" customHeight="1">
      <c r="A540" s="240" t="s">
        <v>176</v>
      </c>
      <c r="B540" s="421" t="s">
        <v>173</v>
      </c>
      <c r="C540" s="421"/>
      <c r="D540" s="421"/>
      <c r="E540" s="421"/>
      <c r="F540" s="421"/>
      <c r="G540" s="421"/>
      <c r="H540" s="421"/>
      <c r="I540" s="421"/>
      <c r="J540" s="421"/>
      <c r="K540" s="237">
        <f t="shared" si="167"/>
        <v>524</v>
      </c>
      <c r="L540" s="278">
        <f t="shared" si="168"/>
        <v>14</v>
      </c>
      <c r="M540" s="278">
        <f t="shared" si="169"/>
        <v>0</v>
      </c>
      <c r="N540" s="91"/>
      <c r="O540" s="91"/>
      <c r="P540" s="91">
        <v>14</v>
      </c>
      <c r="Q540" s="91">
        <v>0</v>
      </c>
      <c r="R540" s="91"/>
      <c r="S540" s="91"/>
    </row>
    <row r="541" spans="1:19" s="92" customFormat="1" ht="12.75" customHeight="1">
      <c r="A541" s="240" t="s">
        <v>188</v>
      </c>
      <c r="B541" s="378" t="s">
        <v>189</v>
      </c>
      <c r="C541" s="378"/>
      <c r="D541" s="378"/>
      <c r="E541" s="378"/>
      <c r="F541" s="378"/>
      <c r="G541" s="378"/>
      <c r="H541" s="378"/>
      <c r="I541" s="378"/>
      <c r="J541" s="378"/>
      <c r="K541" s="237">
        <f t="shared" si="167"/>
        <v>525</v>
      </c>
      <c r="L541" s="278">
        <f t="shared" si="168"/>
        <v>8</v>
      </c>
      <c r="M541" s="278">
        <f t="shared" si="169"/>
        <v>0</v>
      </c>
      <c r="N541" s="91"/>
      <c r="O541" s="91"/>
      <c r="P541" s="91">
        <v>8</v>
      </c>
      <c r="Q541" s="91">
        <v>0</v>
      </c>
      <c r="R541" s="91"/>
      <c r="S541" s="91"/>
    </row>
    <row r="542" spans="1:19" s="92" customFormat="1" ht="12.75" customHeight="1">
      <c r="A542" s="240" t="s">
        <v>57</v>
      </c>
      <c r="B542" s="378" t="s">
        <v>52</v>
      </c>
      <c r="C542" s="378"/>
      <c r="D542" s="378"/>
      <c r="E542" s="378"/>
      <c r="F542" s="378"/>
      <c r="G542" s="378"/>
      <c r="H542" s="378"/>
      <c r="I542" s="378"/>
      <c r="J542" s="378"/>
      <c r="K542" s="237">
        <f t="shared" si="167"/>
        <v>526</v>
      </c>
      <c r="L542" s="278">
        <f t="shared" si="168"/>
        <v>8</v>
      </c>
      <c r="M542" s="278">
        <f t="shared" si="169"/>
        <v>0</v>
      </c>
      <c r="N542" s="91"/>
      <c r="O542" s="91"/>
      <c r="P542" s="91">
        <v>8</v>
      </c>
      <c r="Q542" s="91">
        <v>0</v>
      </c>
      <c r="R542" s="91"/>
      <c r="S542" s="91"/>
    </row>
    <row r="543" spans="1:19" s="92" customFormat="1" ht="12.75" customHeight="1">
      <c r="A543" s="240" t="s">
        <v>163</v>
      </c>
      <c r="B543" s="378" t="s">
        <v>53</v>
      </c>
      <c r="C543" s="378"/>
      <c r="D543" s="378"/>
      <c r="E543" s="378"/>
      <c r="F543" s="378"/>
      <c r="G543" s="378"/>
      <c r="H543" s="378"/>
      <c r="I543" s="378"/>
      <c r="J543" s="378"/>
      <c r="K543" s="237">
        <f t="shared" si="167"/>
        <v>527</v>
      </c>
      <c r="L543" s="278">
        <f t="shared" si="168"/>
        <v>6</v>
      </c>
      <c r="M543" s="278">
        <f t="shared" si="169"/>
        <v>6</v>
      </c>
      <c r="N543" s="91"/>
      <c r="O543" s="91"/>
      <c r="P543" s="91">
        <v>6</v>
      </c>
      <c r="Q543" s="91">
        <v>6</v>
      </c>
      <c r="R543" s="91"/>
      <c r="S543" s="91"/>
    </row>
    <row r="544" spans="1:19" s="92" customFormat="1" ht="12.75" customHeight="1">
      <c r="A544" s="240" t="s">
        <v>380</v>
      </c>
      <c r="B544" s="421" t="s">
        <v>381</v>
      </c>
      <c r="C544" s="421"/>
      <c r="D544" s="421"/>
      <c r="E544" s="421"/>
      <c r="F544" s="421"/>
      <c r="G544" s="421"/>
      <c r="H544" s="421"/>
      <c r="I544" s="421"/>
      <c r="J544" s="421"/>
      <c r="K544" s="237">
        <f t="shared" si="167"/>
        <v>528</v>
      </c>
      <c r="L544" s="278">
        <f t="shared" si="168"/>
        <v>3</v>
      </c>
      <c r="M544" s="278">
        <f t="shared" si="169"/>
        <v>0</v>
      </c>
      <c r="N544" s="91"/>
      <c r="O544" s="91"/>
      <c r="P544" s="91">
        <v>3</v>
      </c>
      <c r="Q544" s="91">
        <v>0</v>
      </c>
      <c r="R544" s="91"/>
      <c r="S544" s="91"/>
    </row>
    <row r="545" spans="1:19" s="92" customFormat="1" ht="12.75" customHeight="1">
      <c r="A545" s="240" t="s">
        <v>185</v>
      </c>
      <c r="B545" s="378" t="s">
        <v>51</v>
      </c>
      <c r="C545" s="378"/>
      <c r="D545" s="378"/>
      <c r="E545" s="378"/>
      <c r="F545" s="378"/>
      <c r="G545" s="378"/>
      <c r="H545" s="378"/>
      <c r="I545" s="378"/>
      <c r="J545" s="378"/>
      <c r="K545" s="237">
        <f t="shared" si="167"/>
        <v>529</v>
      </c>
      <c r="L545" s="278">
        <f t="shared" si="168"/>
        <v>33</v>
      </c>
      <c r="M545" s="278">
        <f t="shared" si="169"/>
        <v>28</v>
      </c>
      <c r="N545" s="91"/>
      <c r="O545" s="91"/>
      <c r="P545" s="91">
        <v>33</v>
      </c>
      <c r="Q545" s="91">
        <v>28</v>
      </c>
      <c r="R545" s="91"/>
      <c r="S545" s="91"/>
    </row>
    <row r="546" spans="1:19" s="92" customFormat="1" ht="27" customHeight="1">
      <c r="A546" s="240" t="s">
        <v>177</v>
      </c>
      <c r="B546" s="421" t="s">
        <v>174</v>
      </c>
      <c r="C546" s="421"/>
      <c r="D546" s="421"/>
      <c r="E546" s="421"/>
      <c r="F546" s="421"/>
      <c r="G546" s="421"/>
      <c r="H546" s="421"/>
      <c r="I546" s="421"/>
      <c r="J546" s="421"/>
      <c r="K546" s="237">
        <f t="shared" si="167"/>
        <v>530</v>
      </c>
      <c r="L546" s="278">
        <f t="shared" si="168"/>
        <v>16</v>
      </c>
      <c r="M546" s="278">
        <f t="shared" si="169"/>
        <v>16</v>
      </c>
      <c r="N546" s="91"/>
      <c r="O546" s="91"/>
      <c r="P546" s="91">
        <v>16</v>
      </c>
      <c r="Q546" s="91">
        <v>16</v>
      </c>
      <c r="R546" s="91"/>
      <c r="S546" s="91"/>
    </row>
    <row r="547" spans="1:19" s="92" customFormat="1" ht="12.75" customHeight="1">
      <c r="A547" s="240" t="s">
        <v>54</v>
      </c>
      <c r="B547" s="378" t="s">
        <v>50</v>
      </c>
      <c r="C547" s="378"/>
      <c r="D547" s="378"/>
      <c r="E547" s="378"/>
      <c r="F547" s="378"/>
      <c r="G547" s="378"/>
      <c r="H547" s="378"/>
      <c r="I547" s="378"/>
      <c r="J547" s="378"/>
      <c r="K547" s="237">
        <f t="shared" si="167"/>
        <v>531</v>
      </c>
      <c r="L547" s="278">
        <f t="shared" si="168"/>
        <v>25</v>
      </c>
      <c r="M547" s="278">
        <f t="shared" si="169"/>
        <v>25</v>
      </c>
      <c r="N547" s="91"/>
      <c r="O547" s="91"/>
      <c r="P547" s="91">
        <v>25</v>
      </c>
      <c r="Q547" s="91">
        <v>25</v>
      </c>
      <c r="R547" s="91"/>
      <c r="S547" s="91"/>
    </row>
    <row r="548" spans="1:19" s="92" customFormat="1" ht="12.75" customHeight="1">
      <c r="A548" s="240" t="s">
        <v>182</v>
      </c>
      <c r="B548" s="378" t="s">
        <v>179</v>
      </c>
      <c r="C548" s="378"/>
      <c r="D548" s="378"/>
      <c r="E548" s="378"/>
      <c r="F548" s="378"/>
      <c r="G548" s="378"/>
      <c r="H548" s="378"/>
      <c r="I548" s="378"/>
      <c r="J548" s="378"/>
      <c r="K548" s="237">
        <f t="shared" si="167"/>
        <v>532</v>
      </c>
      <c r="L548" s="278">
        <f t="shared" si="168"/>
        <v>20</v>
      </c>
      <c r="M548" s="278">
        <f t="shared" si="169"/>
        <v>18</v>
      </c>
      <c r="N548" s="91"/>
      <c r="O548" s="91"/>
      <c r="P548" s="91">
        <v>20</v>
      </c>
      <c r="Q548" s="91">
        <v>18</v>
      </c>
      <c r="R548" s="91"/>
      <c r="S548" s="91"/>
    </row>
    <row r="549" spans="1:19" s="92" customFormat="1" ht="12.75" customHeight="1">
      <c r="A549" s="240" t="s">
        <v>161</v>
      </c>
      <c r="B549" s="378" t="s">
        <v>60</v>
      </c>
      <c r="C549" s="378"/>
      <c r="D549" s="378"/>
      <c r="E549" s="378"/>
      <c r="F549" s="378"/>
      <c r="G549" s="378"/>
      <c r="H549" s="378"/>
      <c r="I549" s="378"/>
      <c r="J549" s="378"/>
      <c r="K549" s="237">
        <f t="shared" si="167"/>
        <v>533</v>
      </c>
      <c r="L549" s="278">
        <f t="shared" si="168"/>
        <v>26</v>
      </c>
      <c r="M549" s="278">
        <f t="shared" si="169"/>
        <v>26</v>
      </c>
      <c r="N549" s="91"/>
      <c r="O549" s="91"/>
      <c r="P549" s="91">
        <v>26</v>
      </c>
      <c r="Q549" s="91">
        <v>26</v>
      </c>
      <c r="R549" s="91"/>
      <c r="S549" s="91"/>
    </row>
    <row r="550" spans="1:19" s="92" customFormat="1" ht="12.75" customHeight="1">
      <c r="A550" s="240" t="s">
        <v>382</v>
      </c>
      <c r="B550" s="421" t="s">
        <v>383</v>
      </c>
      <c r="C550" s="421"/>
      <c r="D550" s="421"/>
      <c r="E550" s="421"/>
      <c r="F550" s="421"/>
      <c r="G550" s="421"/>
      <c r="H550" s="421"/>
      <c r="I550" s="421"/>
      <c r="J550" s="421"/>
      <c r="K550" s="237">
        <f t="shared" si="167"/>
        <v>534</v>
      </c>
      <c r="L550" s="278">
        <f t="shared" si="168"/>
        <v>9</v>
      </c>
      <c r="M550" s="278">
        <f t="shared" si="169"/>
        <v>5</v>
      </c>
      <c r="N550" s="91"/>
      <c r="O550" s="91"/>
      <c r="P550" s="91">
        <v>9</v>
      </c>
      <c r="Q550" s="91">
        <v>5</v>
      </c>
      <c r="R550" s="91"/>
      <c r="S550" s="91"/>
    </row>
    <row r="551" spans="1:19" s="92" customFormat="1" ht="12.75" customHeight="1">
      <c r="A551" s="90" t="s">
        <v>223</v>
      </c>
      <c r="B551" s="421" t="s">
        <v>261</v>
      </c>
      <c r="C551" s="421"/>
      <c r="D551" s="421"/>
      <c r="E551" s="421"/>
      <c r="F551" s="421"/>
      <c r="G551" s="421"/>
      <c r="H551" s="421"/>
      <c r="I551" s="421"/>
      <c r="J551" s="421"/>
      <c r="K551" s="237">
        <f t="shared" si="167"/>
        <v>535</v>
      </c>
      <c r="L551" s="278">
        <f t="shared" si="168"/>
        <v>15</v>
      </c>
      <c r="M551" s="278">
        <f t="shared" si="169"/>
        <v>6</v>
      </c>
      <c r="N551" s="91"/>
      <c r="O551" s="91"/>
      <c r="P551" s="91">
        <v>15</v>
      </c>
      <c r="Q551" s="91">
        <v>6</v>
      </c>
      <c r="R551" s="91"/>
      <c r="S551" s="91"/>
    </row>
    <row r="552" spans="1:19" s="92" customFormat="1" ht="12.75" customHeight="1">
      <c r="A552" s="240" t="s">
        <v>192</v>
      </c>
      <c r="B552" s="421" t="s">
        <v>193</v>
      </c>
      <c r="C552" s="421"/>
      <c r="D552" s="421"/>
      <c r="E552" s="421"/>
      <c r="F552" s="421"/>
      <c r="G552" s="421"/>
      <c r="H552" s="421"/>
      <c r="I552" s="421"/>
      <c r="J552" s="421"/>
      <c r="K552" s="237">
        <f t="shared" si="167"/>
        <v>536</v>
      </c>
      <c r="L552" s="278">
        <f t="shared" si="168"/>
        <v>10</v>
      </c>
      <c r="M552" s="278">
        <f t="shared" si="169"/>
        <v>0</v>
      </c>
      <c r="N552" s="91"/>
      <c r="O552" s="91"/>
      <c r="P552" s="91">
        <v>10</v>
      </c>
      <c r="Q552" s="91">
        <v>0</v>
      </c>
      <c r="R552" s="91"/>
      <c r="S552" s="91"/>
    </row>
    <row r="553" spans="1:19" s="92" customFormat="1" ht="12.75" customHeight="1">
      <c r="A553" s="90" t="s">
        <v>331</v>
      </c>
      <c r="B553" s="421" t="s">
        <v>332</v>
      </c>
      <c r="C553" s="421"/>
      <c r="D553" s="421"/>
      <c r="E553" s="421"/>
      <c r="F553" s="421"/>
      <c r="G553" s="421"/>
      <c r="H553" s="421"/>
      <c r="I553" s="421"/>
      <c r="J553" s="421"/>
      <c r="K553" s="237">
        <f t="shared" si="167"/>
        <v>537</v>
      </c>
      <c r="L553" s="278">
        <f t="shared" si="168"/>
        <v>15</v>
      </c>
      <c r="M553" s="278">
        <f t="shared" si="169"/>
        <v>0</v>
      </c>
      <c r="N553" s="91"/>
      <c r="O553" s="91"/>
      <c r="P553" s="91">
        <v>15</v>
      </c>
      <c r="Q553" s="91">
        <v>0</v>
      </c>
      <c r="R553" s="91"/>
      <c r="S553" s="91"/>
    </row>
    <row r="554" spans="1:19" s="92" customFormat="1" ht="12.75" customHeight="1">
      <c r="A554" s="240" t="s">
        <v>198</v>
      </c>
      <c r="B554" s="421" t="s">
        <v>199</v>
      </c>
      <c r="C554" s="421"/>
      <c r="D554" s="421"/>
      <c r="E554" s="421"/>
      <c r="F554" s="421"/>
      <c r="G554" s="421"/>
      <c r="H554" s="421"/>
      <c r="I554" s="421"/>
      <c r="J554" s="421"/>
      <c r="K554" s="237">
        <f t="shared" si="167"/>
        <v>538</v>
      </c>
      <c r="L554" s="278">
        <f t="shared" si="168"/>
        <v>8</v>
      </c>
      <c r="M554" s="278">
        <f t="shared" si="169"/>
        <v>4</v>
      </c>
      <c r="N554" s="91">
        <v>8</v>
      </c>
      <c r="O554" s="91">
        <v>4</v>
      </c>
      <c r="P554" s="91"/>
      <c r="Q554" s="91"/>
      <c r="R554" s="91"/>
      <c r="S554" s="91"/>
    </row>
    <row r="555" spans="1:19" s="92" customFormat="1" ht="12.75" customHeight="1">
      <c r="A555" s="313" t="s">
        <v>259</v>
      </c>
      <c r="B555" s="683" t="s">
        <v>384</v>
      </c>
      <c r="C555" s="683"/>
      <c r="D555" s="683"/>
      <c r="E555" s="683"/>
      <c r="F555" s="683"/>
      <c r="G555" s="683"/>
      <c r="H555" s="683"/>
      <c r="I555" s="683"/>
      <c r="J555" s="683"/>
      <c r="K555" s="237">
        <f t="shared" si="167"/>
        <v>539</v>
      </c>
      <c r="L555" s="278">
        <f t="shared" si="168"/>
        <v>9</v>
      </c>
      <c r="M555" s="278">
        <f t="shared" si="169"/>
        <v>9</v>
      </c>
      <c r="N555" s="91">
        <v>9</v>
      </c>
      <c r="O555" s="91">
        <v>9</v>
      </c>
      <c r="P555" s="91"/>
      <c r="Q555" s="91"/>
      <c r="R555" s="91"/>
      <c r="S555" s="91"/>
    </row>
    <row r="556" spans="1:19" s="92" customFormat="1" ht="12.75" customHeight="1">
      <c r="A556" s="240" t="s">
        <v>270</v>
      </c>
      <c r="B556" s="421" t="s">
        <v>271</v>
      </c>
      <c r="C556" s="421"/>
      <c r="D556" s="421"/>
      <c r="E556" s="421"/>
      <c r="F556" s="421"/>
      <c r="G556" s="421"/>
      <c r="H556" s="421"/>
      <c r="I556" s="421"/>
      <c r="J556" s="421"/>
      <c r="K556" s="237">
        <f t="shared" si="167"/>
        <v>540</v>
      </c>
      <c r="L556" s="278">
        <f t="shared" si="168"/>
        <v>6</v>
      </c>
      <c r="M556" s="278">
        <f t="shared" si="169"/>
        <v>5</v>
      </c>
      <c r="N556" s="91">
        <v>6</v>
      </c>
      <c r="O556" s="91">
        <v>5</v>
      </c>
      <c r="P556" s="91"/>
      <c r="Q556" s="91"/>
      <c r="R556" s="91"/>
      <c r="S556" s="91"/>
    </row>
    <row r="557" spans="1:19" s="92" customFormat="1" ht="24.75" customHeight="1">
      <c r="A557" s="90" t="s">
        <v>386</v>
      </c>
      <c r="B557" s="421" t="s">
        <v>387</v>
      </c>
      <c r="C557" s="421"/>
      <c r="D557" s="421"/>
      <c r="E557" s="421"/>
      <c r="F557" s="421"/>
      <c r="G557" s="421"/>
      <c r="H557" s="421"/>
      <c r="I557" s="421"/>
      <c r="J557" s="421"/>
      <c r="K557" s="237">
        <f t="shared" si="167"/>
        <v>541</v>
      </c>
      <c r="L557" s="278">
        <f t="shared" si="168"/>
        <v>5</v>
      </c>
      <c r="M557" s="278">
        <f t="shared" si="169"/>
        <v>2</v>
      </c>
      <c r="N557" s="91">
        <v>5</v>
      </c>
      <c r="O557" s="91">
        <v>2</v>
      </c>
      <c r="P557" s="91"/>
      <c r="Q557" s="91"/>
      <c r="R557" s="91"/>
      <c r="S557" s="91"/>
    </row>
    <row r="558" spans="1:19" s="92" customFormat="1" ht="12.75" customHeight="1">
      <c r="A558" s="565" t="s">
        <v>572</v>
      </c>
      <c r="B558" s="565"/>
      <c r="C558" s="565"/>
      <c r="D558" s="565"/>
      <c r="E558" s="565"/>
      <c r="F558" s="565"/>
      <c r="G558" s="565"/>
      <c r="H558" s="565"/>
      <c r="I558" s="565"/>
      <c r="J558" s="565"/>
      <c r="K558" s="250">
        <f t="shared" si="167"/>
        <v>542</v>
      </c>
      <c r="L558" s="322">
        <f>SUM(L559:L582)</f>
        <v>676</v>
      </c>
      <c r="M558" s="322">
        <f t="shared" ref="M558:S558" si="171">SUM(M559:M582)</f>
        <v>221</v>
      </c>
      <c r="N558" s="322">
        <f t="shared" si="171"/>
        <v>170</v>
      </c>
      <c r="O558" s="322">
        <f t="shared" si="171"/>
        <v>60</v>
      </c>
      <c r="P558" s="322">
        <f t="shared" si="171"/>
        <v>506</v>
      </c>
      <c r="Q558" s="322">
        <f t="shared" si="171"/>
        <v>161</v>
      </c>
      <c r="R558" s="322">
        <f t="shared" si="171"/>
        <v>0</v>
      </c>
      <c r="S558" s="322">
        <f t="shared" si="171"/>
        <v>0</v>
      </c>
    </row>
    <row r="559" spans="1:19" s="92" customFormat="1" ht="12.75" customHeight="1">
      <c r="A559" s="240" t="s">
        <v>255</v>
      </c>
      <c r="B559" s="421" t="s">
        <v>178</v>
      </c>
      <c r="C559" s="421"/>
      <c r="D559" s="421"/>
      <c r="E559" s="421"/>
      <c r="F559" s="421"/>
      <c r="G559" s="421"/>
      <c r="H559" s="421"/>
      <c r="I559" s="421"/>
      <c r="J559" s="421"/>
      <c r="K559" s="237">
        <f t="shared" si="167"/>
        <v>543</v>
      </c>
      <c r="L559" s="278">
        <f t="shared" si="168"/>
        <v>59</v>
      </c>
      <c r="M559" s="278">
        <f t="shared" si="169"/>
        <v>20</v>
      </c>
      <c r="N559" s="91"/>
      <c r="O559" s="91"/>
      <c r="P559" s="91">
        <v>59</v>
      </c>
      <c r="Q559" s="91">
        <v>20</v>
      </c>
      <c r="R559" s="91"/>
      <c r="S559" s="91"/>
    </row>
    <row r="560" spans="1:19" s="92" customFormat="1" ht="12.75" customHeight="1">
      <c r="A560" s="107" t="s">
        <v>57</v>
      </c>
      <c r="B560" s="378" t="s">
        <v>52</v>
      </c>
      <c r="C560" s="378"/>
      <c r="D560" s="378"/>
      <c r="E560" s="378"/>
      <c r="F560" s="378"/>
      <c r="G560" s="378"/>
      <c r="H560" s="378"/>
      <c r="I560" s="378"/>
      <c r="J560" s="378"/>
      <c r="K560" s="237">
        <f t="shared" si="167"/>
        <v>544</v>
      </c>
      <c r="L560" s="278">
        <f t="shared" si="168"/>
        <v>94</v>
      </c>
      <c r="M560" s="278">
        <f t="shared" si="169"/>
        <v>0</v>
      </c>
      <c r="N560" s="91"/>
      <c r="O560" s="91"/>
      <c r="P560" s="91">
        <v>94</v>
      </c>
      <c r="Q560" s="91">
        <v>0</v>
      </c>
      <c r="R560" s="91"/>
      <c r="S560" s="91"/>
    </row>
    <row r="561" spans="1:19" s="92" customFormat="1" ht="12.75" customHeight="1">
      <c r="A561" s="107" t="s">
        <v>163</v>
      </c>
      <c r="B561" s="378" t="s">
        <v>53</v>
      </c>
      <c r="C561" s="378"/>
      <c r="D561" s="378"/>
      <c r="E561" s="378"/>
      <c r="F561" s="378"/>
      <c r="G561" s="378"/>
      <c r="H561" s="378"/>
      <c r="I561" s="378"/>
      <c r="J561" s="378"/>
      <c r="K561" s="237">
        <f t="shared" si="167"/>
        <v>545</v>
      </c>
      <c r="L561" s="278">
        <f t="shared" si="168"/>
        <v>74</v>
      </c>
      <c r="M561" s="278">
        <f t="shared" si="169"/>
        <v>3</v>
      </c>
      <c r="N561" s="91"/>
      <c r="O561" s="91"/>
      <c r="P561" s="91">
        <v>74</v>
      </c>
      <c r="Q561" s="91">
        <v>3</v>
      </c>
      <c r="R561" s="91"/>
      <c r="S561" s="91"/>
    </row>
    <row r="562" spans="1:19" s="92" customFormat="1" ht="12.75" customHeight="1">
      <c r="A562" s="107" t="s">
        <v>298</v>
      </c>
      <c r="B562" s="421" t="s">
        <v>399</v>
      </c>
      <c r="C562" s="421"/>
      <c r="D562" s="421"/>
      <c r="E562" s="421"/>
      <c r="F562" s="421"/>
      <c r="G562" s="421"/>
      <c r="H562" s="421"/>
      <c r="I562" s="421"/>
      <c r="J562" s="421"/>
      <c r="K562" s="237">
        <f t="shared" si="167"/>
        <v>546</v>
      </c>
      <c r="L562" s="278">
        <f t="shared" si="168"/>
        <v>21</v>
      </c>
      <c r="M562" s="278">
        <f t="shared" si="169"/>
        <v>0</v>
      </c>
      <c r="N562" s="91"/>
      <c r="O562" s="91"/>
      <c r="P562" s="91">
        <v>21</v>
      </c>
      <c r="Q562" s="91">
        <v>0</v>
      </c>
      <c r="R562" s="91"/>
      <c r="S562" s="91"/>
    </row>
    <row r="563" spans="1:19" s="92" customFormat="1" ht="12.75" customHeight="1">
      <c r="A563" s="107" t="s">
        <v>54</v>
      </c>
      <c r="B563" s="378" t="s">
        <v>50</v>
      </c>
      <c r="C563" s="378"/>
      <c r="D563" s="378"/>
      <c r="E563" s="378"/>
      <c r="F563" s="378"/>
      <c r="G563" s="378"/>
      <c r="H563" s="378"/>
      <c r="I563" s="378"/>
      <c r="J563" s="378"/>
      <c r="K563" s="237">
        <f t="shared" si="167"/>
        <v>547</v>
      </c>
      <c r="L563" s="278">
        <f t="shared" si="168"/>
        <v>42</v>
      </c>
      <c r="M563" s="278">
        <f t="shared" si="169"/>
        <v>42</v>
      </c>
      <c r="N563" s="91"/>
      <c r="O563" s="91"/>
      <c r="P563" s="91">
        <v>42</v>
      </c>
      <c r="Q563" s="91">
        <v>42</v>
      </c>
      <c r="R563" s="91"/>
      <c r="S563" s="91"/>
    </row>
    <row r="564" spans="1:19" s="92" customFormat="1" ht="12.75" customHeight="1">
      <c r="A564" s="317" t="s">
        <v>623</v>
      </c>
      <c r="B564" s="422" t="s">
        <v>400</v>
      </c>
      <c r="C564" s="422"/>
      <c r="D564" s="422"/>
      <c r="E564" s="422"/>
      <c r="F564" s="422"/>
      <c r="G564" s="422"/>
      <c r="H564" s="422"/>
      <c r="I564" s="422"/>
      <c r="J564" s="422"/>
      <c r="K564" s="237">
        <f t="shared" si="167"/>
        <v>548</v>
      </c>
      <c r="L564" s="278">
        <f t="shared" si="168"/>
        <v>45</v>
      </c>
      <c r="M564" s="278">
        <f t="shared" si="169"/>
        <v>30</v>
      </c>
      <c r="N564" s="91"/>
      <c r="O564" s="91"/>
      <c r="P564" s="91">
        <v>45</v>
      </c>
      <c r="Q564" s="91">
        <v>30</v>
      </c>
      <c r="R564" s="91"/>
      <c r="S564" s="91"/>
    </row>
    <row r="565" spans="1:19" s="92" customFormat="1" ht="26.25" customHeight="1">
      <c r="A565" s="107" t="s">
        <v>303</v>
      </c>
      <c r="B565" s="421" t="s">
        <v>401</v>
      </c>
      <c r="C565" s="421"/>
      <c r="D565" s="421"/>
      <c r="E565" s="421"/>
      <c r="F565" s="421"/>
      <c r="G565" s="421"/>
      <c r="H565" s="421"/>
      <c r="I565" s="421"/>
      <c r="J565" s="421"/>
      <c r="K565" s="237">
        <f t="shared" si="167"/>
        <v>549</v>
      </c>
      <c r="L565" s="278">
        <f t="shared" si="168"/>
        <v>15</v>
      </c>
      <c r="M565" s="278">
        <f t="shared" si="169"/>
        <v>13</v>
      </c>
      <c r="N565" s="91"/>
      <c r="O565" s="91"/>
      <c r="P565" s="91">
        <v>15</v>
      </c>
      <c r="Q565" s="91">
        <v>13</v>
      </c>
      <c r="R565" s="91"/>
      <c r="S565" s="91"/>
    </row>
    <row r="566" spans="1:19" s="92" customFormat="1" ht="24.75" customHeight="1">
      <c r="A566" s="107" t="s">
        <v>220</v>
      </c>
      <c r="B566" s="421" t="s">
        <v>603</v>
      </c>
      <c r="C566" s="421"/>
      <c r="D566" s="421"/>
      <c r="E566" s="421"/>
      <c r="F566" s="421"/>
      <c r="G566" s="421"/>
      <c r="H566" s="421"/>
      <c r="I566" s="421"/>
      <c r="J566" s="421"/>
      <c r="K566" s="237">
        <f t="shared" si="167"/>
        <v>550</v>
      </c>
      <c r="L566" s="278">
        <f t="shared" si="168"/>
        <v>12</v>
      </c>
      <c r="M566" s="278">
        <f t="shared" si="169"/>
        <v>7</v>
      </c>
      <c r="N566" s="91"/>
      <c r="O566" s="91"/>
      <c r="P566" s="91">
        <v>12</v>
      </c>
      <c r="Q566" s="91">
        <v>7</v>
      </c>
      <c r="R566" s="91"/>
      <c r="S566" s="91"/>
    </row>
    <row r="567" spans="1:19" s="92" customFormat="1" ht="12.75" customHeight="1">
      <c r="A567" s="317" t="s">
        <v>635</v>
      </c>
      <c r="B567" s="422" t="s">
        <v>402</v>
      </c>
      <c r="C567" s="422"/>
      <c r="D567" s="422"/>
      <c r="E567" s="422"/>
      <c r="F567" s="422"/>
      <c r="G567" s="422"/>
      <c r="H567" s="422"/>
      <c r="I567" s="422"/>
      <c r="J567" s="422"/>
      <c r="K567" s="237">
        <f t="shared" si="167"/>
        <v>551</v>
      </c>
      <c r="L567" s="278">
        <f t="shared" si="168"/>
        <v>20</v>
      </c>
      <c r="M567" s="278">
        <f t="shared" si="169"/>
        <v>1</v>
      </c>
      <c r="N567" s="91"/>
      <c r="O567" s="91"/>
      <c r="P567" s="91">
        <v>20</v>
      </c>
      <c r="Q567" s="91">
        <v>1</v>
      </c>
      <c r="R567" s="91"/>
      <c r="S567" s="91"/>
    </row>
    <row r="568" spans="1:19" s="92" customFormat="1" ht="12.75" customHeight="1">
      <c r="A568" s="107" t="s">
        <v>456</v>
      </c>
      <c r="B568" s="679" t="s">
        <v>457</v>
      </c>
      <c r="C568" s="679"/>
      <c r="D568" s="679"/>
      <c r="E568" s="679"/>
      <c r="F568" s="679"/>
      <c r="G568" s="679"/>
      <c r="H568" s="679"/>
      <c r="I568" s="679"/>
      <c r="J568" s="679"/>
      <c r="K568" s="237">
        <f t="shared" si="167"/>
        <v>552</v>
      </c>
      <c r="L568" s="278">
        <f t="shared" si="168"/>
        <v>26</v>
      </c>
      <c r="M568" s="278">
        <f t="shared" si="169"/>
        <v>23</v>
      </c>
      <c r="N568" s="91"/>
      <c r="O568" s="91"/>
      <c r="P568" s="91">
        <v>26</v>
      </c>
      <c r="Q568" s="91">
        <v>23</v>
      </c>
      <c r="R568" s="91"/>
      <c r="S568" s="91"/>
    </row>
    <row r="569" spans="1:19" s="92" customFormat="1" ht="24.75" customHeight="1">
      <c r="A569" s="317" t="s">
        <v>644</v>
      </c>
      <c r="B569" s="422" t="s">
        <v>403</v>
      </c>
      <c r="C569" s="422"/>
      <c r="D569" s="422"/>
      <c r="E569" s="422"/>
      <c r="F569" s="422"/>
      <c r="G569" s="422"/>
      <c r="H569" s="422"/>
      <c r="I569" s="422"/>
      <c r="J569" s="422"/>
      <c r="K569" s="237">
        <f t="shared" si="167"/>
        <v>553</v>
      </c>
      <c r="L569" s="278">
        <f t="shared" si="168"/>
        <v>33</v>
      </c>
      <c r="M569" s="278">
        <f t="shared" si="169"/>
        <v>0</v>
      </c>
      <c r="N569" s="91"/>
      <c r="O569" s="91"/>
      <c r="P569" s="91">
        <v>33</v>
      </c>
      <c r="Q569" s="91">
        <v>0</v>
      </c>
      <c r="R569" s="91"/>
      <c r="S569" s="91"/>
    </row>
    <row r="570" spans="1:19" s="92" customFormat="1" ht="12.75" customHeight="1">
      <c r="A570" s="317" t="s">
        <v>624</v>
      </c>
      <c r="B570" s="422" t="s">
        <v>404</v>
      </c>
      <c r="C570" s="422"/>
      <c r="D570" s="422"/>
      <c r="E570" s="422"/>
      <c r="F570" s="422"/>
      <c r="G570" s="422"/>
      <c r="H570" s="422"/>
      <c r="I570" s="422"/>
      <c r="J570" s="422"/>
      <c r="K570" s="237">
        <f t="shared" si="167"/>
        <v>554</v>
      </c>
      <c r="L570" s="278">
        <f t="shared" si="168"/>
        <v>10</v>
      </c>
      <c r="M570" s="278">
        <f t="shared" si="169"/>
        <v>6</v>
      </c>
      <c r="N570" s="91"/>
      <c r="O570" s="91"/>
      <c r="P570" s="91">
        <v>10</v>
      </c>
      <c r="Q570" s="91">
        <v>6</v>
      </c>
      <c r="R570" s="91"/>
      <c r="S570" s="91"/>
    </row>
    <row r="571" spans="1:19" s="92" customFormat="1" ht="12.75" customHeight="1">
      <c r="A571" s="107" t="s">
        <v>264</v>
      </c>
      <c r="B571" s="684" t="s">
        <v>405</v>
      </c>
      <c r="C571" s="684"/>
      <c r="D571" s="684"/>
      <c r="E571" s="684"/>
      <c r="F571" s="684"/>
      <c r="G571" s="684"/>
      <c r="H571" s="684"/>
      <c r="I571" s="684"/>
      <c r="J571" s="684"/>
      <c r="K571" s="237">
        <f t="shared" si="167"/>
        <v>555</v>
      </c>
      <c r="L571" s="278">
        <f t="shared" si="168"/>
        <v>47</v>
      </c>
      <c r="M571" s="278">
        <f t="shared" si="169"/>
        <v>0</v>
      </c>
      <c r="N571" s="91">
        <v>47</v>
      </c>
      <c r="O571" s="91">
        <v>0</v>
      </c>
      <c r="P571" s="91"/>
      <c r="Q571" s="91"/>
      <c r="R571" s="91"/>
      <c r="S571" s="91"/>
    </row>
    <row r="572" spans="1:19" s="92" customFormat="1" ht="12.75" customHeight="1">
      <c r="A572" s="317" t="s">
        <v>625</v>
      </c>
      <c r="B572" s="422" t="s">
        <v>275</v>
      </c>
      <c r="C572" s="422"/>
      <c r="D572" s="422"/>
      <c r="E572" s="422"/>
      <c r="F572" s="422"/>
      <c r="G572" s="422"/>
      <c r="H572" s="422"/>
      <c r="I572" s="422"/>
      <c r="J572" s="422"/>
      <c r="K572" s="237">
        <f t="shared" si="167"/>
        <v>556</v>
      </c>
      <c r="L572" s="278">
        <f t="shared" si="168"/>
        <v>36</v>
      </c>
      <c r="M572" s="278">
        <f t="shared" si="169"/>
        <v>35</v>
      </c>
      <c r="N572" s="91">
        <v>36</v>
      </c>
      <c r="O572" s="91">
        <v>35</v>
      </c>
      <c r="P572" s="91"/>
      <c r="Q572" s="91"/>
      <c r="R572" s="91"/>
      <c r="S572" s="91"/>
    </row>
    <row r="573" spans="1:19" s="92" customFormat="1" ht="12.75" customHeight="1">
      <c r="A573" s="317" t="s">
        <v>636</v>
      </c>
      <c r="B573" s="422" t="s">
        <v>406</v>
      </c>
      <c r="C573" s="422"/>
      <c r="D573" s="422"/>
      <c r="E573" s="422"/>
      <c r="F573" s="422"/>
      <c r="G573" s="422"/>
      <c r="H573" s="422"/>
      <c r="I573" s="422"/>
      <c r="J573" s="422"/>
      <c r="K573" s="237">
        <f t="shared" si="167"/>
        <v>557</v>
      </c>
      <c r="L573" s="278">
        <f t="shared" si="168"/>
        <v>17</v>
      </c>
      <c r="M573" s="278">
        <f t="shared" si="169"/>
        <v>10</v>
      </c>
      <c r="N573" s="91">
        <v>17</v>
      </c>
      <c r="O573" s="91">
        <v>10</v>
      </c>
      <c r="P573" s="91"/>
      <c r="Q573" s="91"/>
      <c r="R573" s="91"/>
      <c r="S573" s="91"/>
    </row>
    <row r="574" spans="1:19" s="92" customFormat="1" ht="12.75" customHeight="1">
      <c r="A574" s="317" t="s">
        <v>637</v>
      </c>
      <c r="B574" s="422" t="s">
        <v>407</v>
      </c>
      <c r="C574" s="422"/>
      <c r="D574" s="422"/>
      <c r="E574" s="422"/>
      <c r="F574" s="422"/>
      <c r="G574" s="422"/>
      <c r="H574" s="422"/>
      <c r="I574" s="422"/>
      <c r="J574" s="422"/>
      <c r="K574" s="237">
        <f t="shared" si="167"/>
        <v>558</v>
      </c>
      <c r="L574" s="278">
        <f t="shared" si="168"/>
        <v>9</v>
      </c>
      <c r="M574" s="278">
        <f t="shared" si="169"/>
        <v>5</v>
      </c>
      <c r="N574" s="91">
        <v>9</v>
      </c>
      <c r="O574" s="91">
        <v>5</v>
      </c>
      <c r="P574" s="91"/>
      <c r="Q574" s="91"/>
      <c r="R574" s="91"/>
      <c r="S574" s="91"/>
    </row>
    <row r="575" spans="1:19" s="92" customFormat="1" ht="12.75" customHeight="1">
      <c r="A575" s="317" t="s">
        <v>626</v>
      </c>
      <c r="B575" s="422" t="s">
        <v>408</v>
      </c>
      <c r="C575" s="422"/>
      <c r="D575" s="422"/>
      <c r="E575" s="422"/>
      <c r="F575" s="422"/>
      <c r="G575" s="422"/>
      <c r="H575" s="422"/>
      <c r="I575" s="422"/>
      <c r="J575" s="422"/>
      <c r="K575" s="237">
        <f t="shared" si="167"/>
        <v>559</v>
      </c>
      <c r="L575" s="278">
        <f t="shared" si="168"/>
        <v>8</v>
      </c>
      <c r="M575" s="278">
        <f t="shared" si="169"/>
        <v>5</v>
      </c>
      <c r="N575" s="91">
        <v>8</v>
      </c>
      <c r="O575" s="91">
        <v>5</v>
      </c>
      <c r="P575" s="91"/>
      <c r="Q575" s="91"/>
      <c r="R575" s="91"/>
      <c r="S575" s="91"/>
    </row>
    <row r="576" spans="1:19" s="92" customFormat="1" ht="26.25" customHeight="1">
      <c r="A576" s="317" t="s">
        <v>621</v>
      </c>
      <c r="B576" s="422" t="s">
        <v>409</v>
      </c>
      <c r="C576" s="422"/>
      <c r="D576" s="422"/>
      <c r="E576" s="422"/>
      <c r="F576" s="422"/>
      <c r="G576" s="422"/>
      <c r="H576" s="422"/>
      <c r="I576" s="422"/>
      <c r="J576" s="422"/>
      <c r="K576" s="237">
        <f t="shared" si="167"/>
        <v>560</v>
      </c>
      <c r="L576" s="278">
        <f t="shared" si="168"/>
        <v>19</v>
      </c>
      <c r="M576" s="278">
        <f t="shared" si="169"/>
        <v>0</v>
      </c>
      <c r="N576" s="91">
        <v>19</v>
      </c>
      <c r="O576" s="91">
        <v>0</v>
      </c>
      <c r="P576" s="91"/>
      <c r="Q576" s="91"/>
      <c r="R576" s="91"/>
      <c r="S576" s="91"/>
    </row>
    <row r="577" spans="1:19" s="92" customFormat="1" ht="12.75" customHeight="1">
      <c r="A577" s="317" t="s">
        <v>616</v>
      </c>
      <c r="B577" s="422" t="s">
        <v>410</v>
      </c>
      <c r="C577" s="422"/>
      <c r="D577" s="422"/>
      <c r="E577" s="422"/>
      <c r="F577" s="422"/>
      <c r="G577" s="422"/>
      <c r="H577" s="422"/>
      <c r="I577" s="422"/>
      <c r="J577" s="422"/>
      <c r="K577" s="237">
        <f t="shared" si="167"/>
        <v>561</v>
      </c>
      <c r="L577" s="278">
        <f t="shared" si="168"/>
        <v>6</v>
      </c>
      <c r="M577" s="278">
        <f t="shared" si="169"/>
        <v>4</v>
      </c>
      <c r="N577" s="91">
        <v>6</v>
      </c>
      <c r="O577" s="91">
        <v>4</v>
      </c>
      <c r="P577" s="91"/>
      <c r="Q577" s="91"/>
      <c r="R577" s="91"/>
      <c r="S577" s="91"/>
    </row>
    <row r="578" spans="1:19" s="92" customFormat="1" ht="12.75" customHeight="1">
      <c r="A578" s="317" t="s">
        <v>318</v>
      </c>
      <c r="B578" s="422" t="s">
        <v>319</v>
      </c>
      <c r="C578" s="422"/>
      <c r="D578" s="422"/>
      <c r="E578" s="422"/>
      <c r="F578" s="422"/>
      <c r="G578" s="422"/>
      <c r="H578" s="422"/>
      <c r="I578" s="422"/>
      <c r="J578" s="422"/>
      <c r="K578" s="237">
        <f t="shared" si="167"/>
        <v>562</v>
      </c>
      <c r="L578" s="278">
        <f t="shared" si="168"/>
        <v>10</v>
      </c>
      <c r="M578" s="278">
        <f t="shared" si="169"/>
        <v>1</v>
      </c>
      <c r="N578" s="91">
        <v>10</v>
      </c>
      <c r="O578" s="91">
        <v>1</v>
      </c>
      <c r="P578" s="91"/>
      <c r="Q578" s="91"/>
      <c r="R578" s="91"/>
      <c r="S578" s="91"/>
    </row>
    <row r="579" spans="1:19" s="92" customFormat="1" ht="12.75" customHeight="1">
      <c r="A579" s="107" t="s">
        <v>196</v>
      </c>
      <c r="B579" s="421" t="s">
        <v>197</v>
      </c>
      <c r="C579" s="421"/>
      <c r="D579" s="421"/>
      <c r="E579" s="421"/>
      <c r="F579" s="421"/>
      <c r="G579" s="421"/>
      <c r="H579" s="421"/>
      <c r="I579" s="421"/>
      <c r="J579" s="421"/>
      <c r="K579" s="237">
        <f t="shared" si="167"/>
        <v>563</v>
      </c>
      <c r="L579" s="278">
        <f t="shared" si="168"/>
        <v>18</v>
      </c>
      <c r="M579" s="278">
        <f t="shared" si="169"/>
        <v>0</v>
      </c>
      <c r="N579" s="91">
        <v>18</v>
      </c>
      <c r="O579" s="91">
        <v>0</v>
      </c>
      <c r="P579" s="91"/>
      <c r="Q579" s="91"/>
      <c r="R579" s="91"/>
      <c r="S579" s="91"/>
    </row>
    <row r="580" spans="1:19" s="92" customFormat="1" ht="12.75" customHeight="1">
      <c r="A580" s="107" t="s">
        <v>192</v>
      </c>
      <c r="B580" s="421" t="s">
        <v>193</v>
      </c>
      <c r="C580" s="421"/>
      <c r="D580" s="421"/>
      <c r="E580" s="421"/>
      <c r="F580" s="421"/>
      <c r="G580" s="421"/>
      <c r="H580" s="421"/>
      <c r="I580" s="421"/>
      <c r="J580" s="421"/>
      <c r="K580" s="237">
        <f t="shared" si="167"/>
        <v>564</v>
      </c>
      <c r="L580" s="278">
        <f t="shared" si="168"/>
        <v>27</v>
      </c>
      <c r="M580" s="278">
        <f t="shared" si="169"/>
        <v>0</v>
      </c>
      <c r="N580" s="91"/>
      <c r="O580" s="91"/>
      <c r="P580" s="91">
        <v>27</v>
      </c>
      <c r="Q580" s="91">
        <v>0</v>
      </c>
      <c r="R580" s="91"/>
      <c r="S580" s="91"/>
    </row>
    <row r="581" spans="1:19" s="92" customFormat="1" ht="12.75" customHeight="1">
      <c r="A581" s="107" t="s">
        <v>188</v>
      </c>
      <c r="B581" s="378" t="s">
        <v>189</v>
      </c>
      <c r="C581" s="378"/>
      <c r="D581" s="378"/>
      <c r="E581" s="378"/>
      <c r="F581" s="378"/>
      <c r="G581" s="378"/>
      <c r="H581" s="378"/>
      <c r="I581" s="378"/>
      <c r="J581" s="378"/>
      <c r="K581" s="237">
        <f t="shared" si="167"/>
        <v>565</v>
      </c>
      <c r="L581" s="278">
        <f t="shared" si="168"/>
        <v>17</v>
      </c>
      <c r="M581" s="278">
        <f t="shared" si="169"/>
        <v>5</v>
      </c>
      <c r="N581" s="91"/>
      <c r="O581" s="91"/>
      <c r="P581" s="91">
        <v>17</v>
      </c>
      <c r="Q581" s="91">
        <v>5</v>
      </c>
      <c r="R581" s="91"/>
      <c r="S581" s="91"/>
    </row>
    <row r="582" spans="1:19" s="92" customFormat="1" ht="12.75" customHeight="1">
      <c r="A582" s="317" t="s">
        <v>638</v>
      </c>
      <c r="B582" s="422" t="s">
        <v>411</v>
      </c>
      <c r="C582" s="422"/>
      <c r="D582" s="422"/>
      <c r="E582" s="422"/>
      <c r="F582" s="422"/>
      <c r="G582" s="422"/>
      <c r="H582" s="422"/>
      <c r="I582" s="422"/>
      <c r="J582" s="422"/>
      <c r="K582" s="237">
        <f t="shared" si="167"/>
        <v>566</v>
      </c>
      <c r="L582" s="278">
        <f t="shared" si="168"/>
        <v>11</v>
      </c>
      <c r="M582" s="278">
        <f t="shared" si="169"/>
        <v>11</v>
      </c>
      <c r="N582" s="91"/>
      <c r="O582" s="91"/>
      <c r="P582" s="91">
        <v>11</v>
      </c>
      <c r="Q582" s="91">
        <v>11</v>
      </c>
      <c r="R582" s="91"/>
      <c r="S582" s="91"/>
    </row>
    <row r="583" spans="1:19" s="92" customFormat="1" ht="12.75" customHeight="1">
      <c r="A583" s="565" t="s">
        <v>573</v>
      </c>
      <c r="B583" s="565"/>
      <c r="C583" s="565"/>
      <c r="D583" s="565"/>
      <c r="E583" s="565"/>
      <c r="F583" s="565"/>
      <c r="G583" s="565"/>
      <c r="H583" s="565"/>
      <c r="I583" s="565"/>
      <c r="J583" s="565"/>
      <c r="K583" s="250">
        <f t="shared" si="167"/>
        <v>567</v>
      </c>
      <c r="L583" s="322">
        <f>SUM(L584:L597)</f>
        <v>265</v>
      </c>
      <c r="M583" s="322">
        <f t="shared" ref="M583:S583" si="172">SUM(M584:M597)</f>
        <v>116</v>
      </c>
      <c r="N583" s="322">
        <f t="shared" si="172"/>
        <v>0</v>
      </c>
      <c r="O583" s="322">
        <f t="shared" si="172"/>
        <v>0</v>
      </c>
      <c r="P583" s="322">
        <f t="shared" si="172"/>
        <v>245</v>
      </c>
      <c r="Q583" s="322">
        <f t="shared" si="172"/>
        <v>97</v>
      </c>
      <c r="R583" s="322">
        <f t="shared" si="172"/>
        <v>20</v>
      </c>
      <c r="S583" s="322">
        <f t="shared" si="172"/>
        <v>19</v>
      </c>
    </row>
    <row r="584" spans="1:19" s="92" customFormat="1" ht="12.75" customHeight="1">
      <c r="A584" s="113" t="s">
        <v>186</v>
      </c>
      <c r="B584" s="421" t="s">
        <v>254</v>
      </c>
      <c r="C584" s="421"/>
      <c r="D584" s="421"/>
      <c r="E584" s="421"/>
      <c r="F584" s="421"/>
      <c r="G584" s="421"/>
      <c r="H584" s="421"/>
      <c r="I584" s="421"/>
      <c r="J584" s="421"/>
      <c r="K584" s="237">
        <f t="shared" si="167"/>
        <v>568</v>
      </c>
      <c r="L584" s="278">
        <f t="shared" si="168"/>
        <v>31</v>
      </c>
      <c r="M584" s="278">
        <f t="shared" si="169"/>
        <v>1</v>
      </c>
      <c r="N584" s="91"/>
      <c r="O584" s="91"/>
      <c r="P584" s="91">
        <v>31</v>
      </c>
      <c r="Q584" s="91">
        <v>1</v>
      </c>
      <c r="R584" s="91"/>
      <c r="S584" s="91"/>
    </row>
    <row r="585" spans="1:19" s="92" customFormat="1" ht="12.75" customHeight="1">
      <c r="A585" s="318" t="s">
        <v>426</v>
      </c>
      <c r="B585" s="428" t="s">
        <v>427</v>
      </c>
      <c r="C585" s="428"/>
      <c r="D585" s="428"/>
      <c r="E585" s="428"/>
      <c r="F585" s="428"/>
      <c r="G585" s="428"/>
      <c r="H585" s="428"/>
      <c r="I585" s="428"/>
      <c r="J585" s="428"/>
      <c r="K585" s="237">
        <f t="shared" si="167"/>
        <v>569</v>
      </c>
      <c r="L585" s="278">
        <f t="shared" si="168"/>
        <v>9</v>
      </c>
      <c r="M585" s="278">
        <f t="shared" si="169"/>
        <v>0</v>
      </c>
      <c r="N585" s="91"/>
      <c r="O585" s="91"/>
      <c r="P585" s="91">
        <v>9</v>
      </c>
      <c r="Q585" s="91">
        <v>0</v>
      </c>
      <c r="R585" s="91"/>
      <c r="S585" s="91"/>
    </row>
    <row r="586" spans="1:19" s="92" customFormat="1" ht="12.75" customHeight="1">
      <c r="A586" s="240" t="s">
        <v>192</v>
      </c>
      <c r="B586" s="421" t="s">
        <v>193</v>
      </c>
      <c r="C586" s="421"/>
      <c r="D586" s="421"/>
      <c r="E586" s="421"/>
      <c r="F586" s="421"/>
      <c r="G586" s="421"/>
      <c r="H586" s="421"/>
      <c r="I586" s="421"/>
      <c r="J586" s="421"/>
      <c r="K586" s="237">
        <f t="shared" si="167"/>
        <v>570</v>
      </c>
      <c r="L586" s="278">
        <f t="shared" si="168"/>
        <v>21</v>
      </c>
      <c r="M586" s="278">
        <f t="shared" si="169"/>
        <v>4</v>
      </c>
      <c r="N586" s="91"/>
      <c r="O586" s="91"/>
      <c r="P586" s="91">
        <v>21</v>
      </c>
      <c r="Q586" s="91">
        <v>4</v>
      </c>
      <c r="R586" s="91"/>
      <c r="S586" s="91"/>
    </row>
    <row r="587" spans="1:19" s="92" customFormat="1" ht="12.75" customHeight="1">
      <c r="A587" s="240" t="s">
        <v>185</v>
      </c>
      <c r="B587" s="378" t="s">
        <v>51</v>
      </c>
      <c r="C587" s="378"/>
      <c r="D587" s="378"/>
      <c r="E587" s="378"/>
      <c r="F587" s="378"/>
      <c r="G587" s="378"/>
      <c r="H587" s="378"/>
      <c r="I587" s="378"/>
      <c r="J587" s="378"/>
      <c r="K587" s="237">
        <f t="shared" si="167"/>
        <v>571</v>
      </c>
      <c r="L587" s="278">
        <f t="shared" si="168"/>
        <v>40</v>
      </c>
      <c r="M587" s="278">
        <f t="shared" si="169"/>
        <v>35</v>
      </c>
      <c r="N587" s="91"/>
      <c r="O587" s="91"/>
      <c r="P587" s="91">
        <v>20</v>
      </c>
      <c r="Q587" s="91">
        <v>16</v>
      </c>
      <c r="R587" s="91">
        <v>20</v>
      </c>
      <c r="S587" s="91">
        <v>19</v>
      </c>
    </row>
    <row r="588" spans="1:19" s="92" customFormat="1" ht="12.75" customHeight="1">
      <c r="A588" s="240" t="s">
        <v>54</v>
      </c>
      <c r="B588" s="378" t="s">
        <v>50</v>
      </c>
      <c r="C588" s="378"/>
      <c r="D588" s="378"/>
      <c r="E588" s="378"/>
      <c r="F588" s="378"/>
      <c r="G588" s="378"/>
      <c r="H588" s="378"/>
      <c r="I588" s="378"/>
      <c r="J588" s="378"/>
      <c r="K588" s="237">
        <f t="shared" si="167"/>
        <v>572</v>
      </c>
      <c r="L588" s="278">
        <f t="shared" si="168"/>
        <v>25</v>
      </c>
      <c r="M588" s="278">
        <f t="shared" si="169"/>
        <v>25</v>
      </c>
      <c r="N588" s="91"/>
      <c r="O588" s="91"/>
      <c r="P588" s="91">
        <v>25</v>
      </c>
      <c r="Q588" s="91">
        <v>25</v>
      </c>
      <c r="R588" s="91"/>
      <c r="S588" s="91"/>
    </row>
    <row r="589" spans="1:19" s="92" customFormat="1" ht="12.75" customHeight="1">
      <c r="A589" s="240" t="s">
        <v>162</v>
      </c>
      <c r="B589" s="421" t="s">
        <v>249</v>
      </c>
      <c r="C589" s="421"/>
      <c r="D589" s="421"/>
      <c r="E589" s="421"/>
      <c r="F589" s="421"/>
      <c r="G589" s="421"/>
      <c r="H589" s="421"/>
      <c r="I589" s="421"/>
      <c r="J589" s="421"/>
      <c r="K589" s="237">
        <f t="shared" si="167"/>
        <v>573</v>
      </c>
      <c r="L589" s="278">
        <f t="shared" si="168"/>
        <v>20</v>
      </c>
      <c r="M589" s="278">
        <f t="shared" si="169"/>
        <v>16</v>
      </c>
      <c r="N589" s="91"/>
      <c r="O589" s="91"/>
      <c r="P589" s="91">
        <v>20</v>
      </c>
      <c r="Q589" s="91">
        <v>16</v>
      </c>
      <c r="R589" s="91"/>
      <c r="S589" s="91"/>
    </row>
    <row r="590" spans="1:19" s="92" customFormat="1" ht="12.75" customHeight="1">
      <c r="A590" s="240" t="s">
        <v>55</v>
      </c>
      <c r="B590" s="378" t="s">
        <v>175</v>
      </c>
      <c r="C590" s="378"/>
      <c r="D590" s="378"/>
      <c r="E590" s="378"/>
      <c r="F590" s="378"/>
      <c r="G590" s="378"/>
      <c r="H590" s="378"/>
      <c r="I590" s="378"/>
      <c r="J590" s="378"/>
      <c r="K590" s="237">
        <f t="shared" si="167"/>
        <v>574</v>
      </c>
      <c r="L590" s="278">
        <f t="shared" si="168"/>
        <v>8</v>
      </c>
      <c r="M590" s="278">
        <f t="shared" si="169"/>
        <v>3</v>
      </c>
      <c r="N590" s="91"/>
      <c r="O590" s="91"/>
      <c r="P590" s="91">
        <v>8</v>
      </c>
      <c r="Q590" s="91">
        <v>3</v>
      </c>
      <c r="R590" s="91"/>
      <c r="S590" s="91"/>
    </row>
    <row r="591" spans="1:19" s="92" customFormat="1" ht="12.75" customHeight="1">
      <c r="A591" s="240" t="s">
        <v>188</v>
      </c>
      <c r="B591" s="378" t="s">
        <v>189</v>
      </c>
      <c r="C591" s="378"/>
      <c r="D591" s="378"/>
      <c r="E591" s="378"/>
      <c r="F591" s="378"/>
      <c r="G591" s="378"/>
      <c r="H591" s="378"/>
      <c r="I591" s="378"/>
      <c r="J591" s="378"/>
      <c r="K591" s="237">
        <f t="shared" si="167"/>
        <v>575</v>
      </c>
      <c r="L591" s="278">
        <f t="shared" si="168"/>
        <v>9</v>
      </c>
      <c r="M591" s="278">
        <f t="shared" si="169"/>
        <v>0</v>
      </c>
      <c r="N591" s="91"/>
      <c r="O591" s="91"/>
      <c r="P591" s="91">
        <v>9</v>
      </c>
      <c r="Q591" s="91">
        <v>0</v>
      </c>
      <c r="R591" s="91"/>
      <c r="S591" s="91"/>
    </row>
    <row r="592" spans="1:19" s="92" customFormat="1" ht="12.75" customHeight="1">
      <c r="A592" s="107" t="s">
        <v>316</v>
      </c>
      <c r="B592" s="421" t="s">
        <v>317</v>
      </c>
      <c r="C592" s="421"/>
      <c r="D592" s="421"/>
      <c r="E592" s="421"/>
      <c r="F592" s="421"/>
      <c r="G592" s="421"/>
      <c r="H592" s="421"/>
      <c r="I592" s="421"/>
      <c r="J592" s="421"/>
      <c r="K592" s="237">
        <f t="shared" si="167"/>
        <v>576</v>
      </c>
      <c r="L592" s="278">
        <f t="shared" si="168"/>
        <v>11</v>
      </c>
      <c r="M592" s="278">
        <f t="shared" si="169"/>
        <v>7</v>
      </c>
      <c r="N592" s="91"/>
      <c r="O592" s="91"/>
      <c r="P592" s="91">
        <v>11</v>
      </c>
      <c r="Q592" s="91">
        <v>7</v>
      </c>
      <c r="R592" s="91"/>
      <c r="S592" s="91"/>
    </row>
    <row r="593" spans="1:19" s="92" customFormat="1" ht="12.75" customHeight="1">
      <c r="A593" s="316" t="s">
        <v>276</v>
      </c>
      <c r="B593" s="685" t="s">
        <v>277</v>
      </c>
      <c r="C593" s="685"/>
      <c r="D593" s="685"/>
      <c r="E593" s="685"/>
      <c r="F593" s="685"/>
      <c r="G593" s="685"/>
      <c r="H593" s="685"/>
      <c r="I593" s="685"/>
      <c r="J593" s="685"/>
      <c r="K593" s="237">
        <f t="shared" si="167"/>
        <v>577</v>
      </c>
      <c r="L593" s="278">
        <f t="shared" si="168"/>
        <v>17</v>
      </c>
      <c r="M593" s="278">
        <f t="shared" si="169"/>
        <v>4</v>
      </c>
      <c r="N593" s="91"/>
      <c r="O593" s="91"/>
      <c r="P593" s="91">
        <v>17</v>
      </c>
      <c r="Q593" s="91">
        <v>4</v>
      </c>
      <c r="R593" s="91"/>
      <c r="S593" s="91"/>
    </row>
    <row r="594" spans="1:19" s="92" customFormat="1" ht="12.75" customHeight="1">
      <c r="A594" s="240" t="s">
        <v>163</v>
      </c>
      <c r="B594" s="378" t="s">
        <v>53</v>
      </c>
      <c r="C594" s="378"/>
      <c r="D594" s="378"/>
      <c r="E594" s="378"/>
      <c r="F594" s="378"/>
      <c r="G594" s="378"/>
      <c r="H594" s="378"/>
      <c r="I594" s="378"/>
      <c r="J594" s="378"/>
      <c r="K594" s="237">
        <f t="shared" ref="K594:K657" si="173">+K593+1</f>
        <v>578</v>
      </c>
      <c r="L594" s="278">
        <f t="shared" si="168"/>
        <v>35</v>
      </c>
      <c r="M594" s="278">
        <f t="shared" si="169"/>
        <v>3</v>
      </c>
      <c r="N594" s="91"/>
      <c r="O594" s="91"/>
      <c r="P594" s="91">
        <v>35</v>
      </c>
      <c r="Q594" s="91">
        <v>3</v>
      </c>
      <c r="R594" s="91"/>
      <c r="S594" s="91"/>
    </row>
    <row r="595" spans="1:19" s="92" customFormat="1" ht="12.75" customHeight="1">
      <c r="A595" s="240" t="s">
        <v>57</v>
      </c>
      <c r="B595" s="378" t="s">
        <v>52</v>
      </c>
      <c r="C595" s="378"/>
      <c r="D595" s="378"/>
      <c r="E595" s="378"/>
      <c r="F595" s="378"/>
      <c r="G595" s="378"/>
      <c r="H595" s="378"/>
      <c r="I595" s="378"/>
      <c r="J595" s="378"/>
      <c r="K595" s="237">
        <f t="shared" si="173"/>
        <v>579</v>
      </c>
      <c r="L595" s="278">
        <f t="shared" si="168"/>
        <v>7</v>
      </c>
      <c r="M595" s="278">
        <f t="shared" si="169"/>
        <v>0</v>
      </c>
      <c r="N595" s="91"/>
      <c r="O595" s="91"/>
      <c r="P595" s="91">
        <v>7</v>
      </c>
      <c r="Q595" s="91">
        <v>0</v>
      </c>
      <c r="R595" s="91"/>
      <c r="S595" s="91"/>
    </row>
    <row r="596" spans="1:19" s="92" customFormat="1" ht="24.75" customHeight="1">
      <c r="A596" s="107" t="s">
        <v>343</v>
      </c>
      <c r="B596" s="421" t="s">
        <v>360</v>
      </c>
      <c r="C596" s="421"/>
      <c r="D596" s="421"/>
      <c r="E596" s="421"/>
      <c r="F596" s="421"/>
      <c r="G596" s="421"/>
      <c r="H596" s="421"/>
      <c r="I596" s="421"/>
      <c r="J596" s="421"/>
      <c r="K596" s="237">
        <f t="shared" si="173"/>
        <v>580</v>
      </c>
      <c r="L596" s="278">
        <f t="shared" ref="L596:L659" si="174">+N596+P596+R596</f>
        <v>15</v>
      </c>
      <c r="M596" s="278">
        <f t="shared" ref="M596:M659" si="175">+O596+Q596+S596</f>
        <v>2</v>
      </c>
      <c r="N596" s="91"/>
      <c r="O596" s="91"/>
      <c r="P596" s="91">
        <v>15</v>
      </c>
      <c r="Q596" s="91">
        <v>2</v>
      </c>
      <c r="R596" s="91"/>
      <c r="S596" s="91"/>
    </row>
    <row r="597" spans="1:19" s="92" customFormat="1" ht="12.75" customHeight="1">
      <c r="A597" s="240" t="s">
        <v>182</v>
      </c>
      <c r="B597" s="378" t="s">
        <v>179</v>
      </c>
      <c r="C597" s="378"/>
      <c r="D597" s="378"/>
      <c r="E597" s="378"/>
      <c r="F597" s="378"/>
      <c r="G597" s="378"/>
      <c r="H597" s="378"/>
      <c r="I597" s="378"/>
      <c r="J597" s="378"/>
      <c r="K597" s="237">
        <f t="shared" si="173"/>
        <v>581</v>
      </c>
      <c r="L597" s="278">
        <f t="shared" si="174"/>
        <v>17</v>
      </c>
      <c r="M597" s="278">
        <f t="shared" si="175"/>
        <v>16</v>
      </c>
      <c r="N597" s="91"/>
      <c r="O597" s="91"/>
      <c r="P597" s="91">
        <v>17</v>
      </c>
      <c r="Q597" s="91">
        <v>16</v>
      </c>
      <c r="R597" s="91"/>
      <c r="S597" s="91"/>
    </row>
    <row r="598" spans="1:19" s="92" customFormat="1" ht="12.75" customHeight="1">
      <c r="A598" s="565" t="s">
        <v>574</v>
      </c>
      <c r="B598" s="565"/>
      <c r="C598" s="565"/>
      <c r="D598" s="565"/>
      <c r="E598" s="565"/>
      <c r="F598" s="565"/>
      <c r="G598" s="565"/>
      <c r="H598" s="565"/>
      <c r="I598" s="565"/>
      <c r="J598" s="565"/>
      <c r="K598" s="250">
        <f t="shared" si="173"/>
        <v>582</v>
      </c>
      <c r="L598" s="322">
        <f>SUM(L599:L617)</f>
        <v>584</v>
      </c>
      <c r="M598" s="322">
        <f t="shared" ref="M598:S598" si="176">SUM(M599:M617)</f>
        <v>394</v>
      </c>
      <c r="N598" s="322">
        <f t="shared" si="176"/>
        <v>0</v>
      </c>
      <c r="O598" s="322">
        <f t="shared" si="176"/>
        <v>0</v>
      </c>
      <c r="P598" s="322">
        <f t="shared" si="176"/>
        <v>584</v>
      </c>
      <c r="Q598" s="322">
        <f t="shared" si="176"/>
        <v>394</v>
      </c>
      <c r="R598" s="322">
        <f t="shared" si="176"/>
        <v>0</v>
      </c>
      <c r="S598" s="322">
        <f t="shared" si="176"/>
        <v>0</v>
      </c>
    </row>
    <row r="599" spans="1:19" s="92" customFormat="1" ht="12.75" customHeight="1">
      <c r="A599" s="240" t="s">
        <v>188</v>
      </c>
      <c r="B599" s="378" t="s">
        <v>189</v>
      </c>
      <c r="C599" s="378"/>
      <c r="D599" s="378"/>
      <c r="E599" s="378"/>
      <c r="F599" s="378"/>
      <c r="G599" s="378"/>
      <c r="H599" s="378"/>
      <c r="I599" s="378"/>
      <c r="J599" s="378"/>
      <c r="K599" s="237">
        <f t="shared" si="173"/>
        <v>583</v>
      </c>
      <c r="L599" s="278">
        <f t="shared" si="174"/>
        <v>40</v>
      </c>
      <c r="M599" s="278">
        <f t="shared" si="175"/>
        <v>5</v>
      </c>
      <c r="N599" s="91"/>
      <c r="O599" s="91"/>
      <c r="P599" s="91">
        <v>40</v>
      </c>
      <c r="Q599" s="91">
        <v>5</v>
      </c>
      <c r="R599" s="91"/>
      <c r="S599" s="91"/>
    </row>
    <row r="600" spans="1:19" s="92" customFormat="1" ht="12.75" customHeight="1">
      <c r="A600" s="240" t="s">
        <v>55</v>
      </c>
      <c r="B600" s="378" t="s">
        <v>175</v>
      </c>
      <c r="C600" s="378"/>
      <c r="D600" s="378"/>
      <c r="E600" s="378"/>
      <c r="F600" s="378"/>
      <c r="G600" s="378"/>
      <c r="H600" s="378"/>
      <c r="I600" s="378"/>
      <c r="J600" s="378"/>
      <c r="K600" s="237">
        <f t="shared" si="173"/>
        <v>584</v>
      </c>
      <c r="L600" s="278">
        <f t="shared" si="174"/>
        <v>30</v>
      </c>
      <c r="M600" s="278">
        <f t="shared" si="175"/>
        <v>14</v>
      </c>
      <c r="N600" s="91"/>
      <c r="O600" s="91"/>
      <c r="P600" s="91">
        <v>30</v>
      </c>
      <c r="Q600" s="91">
        <v>14</v>
      </c>
      <c r="R600" s="91"/>
      <c r="S600" s="91"/>
    </row>
    <row r="601" spans="1:19" s="92" customFormat="1" ht="12.75" customHeight="1">
      <c r="A601" s="240" t="s">
        <v>57</v>
      </c>
      <c r="B601" s="378" t="s">
        <v>52</v>
      </c>
      <c r="C601" s="378"/>
      <c r="D601" s="378"/>
      <c r="E601" s="378"/>
      <c r="F601" s="378"/>
      <c r="G601" s="378"/>
      <c r="H601" s="378"/>
      <c r="I601" s="378"/>
      <c r="J601" s="378"/>
      <c r="K601" s="237">
        <f t="shared" si="173"/>
        <v>585</v>
      </c>
      <c r="L601" s="278">
        <f t="shared" si="174"/>
        <v>43</v>
      </c>
      <c r="M601" s="278">
        <f t="shared" si="175"/>
        <v>2</v>
      </c>
      <c r="N601" s="91"/>
      <c r="O601" s="91"/>
      <c r="P601" s="91">
        <v>43</v>
      </c>
      <c r="Q601" s="91">
        <v>2</v>
      </c>
      <c r="R601" s="91"/>
      <c r="S601" s="91"/>
    </row>
    <row r="602" spans="1:19" s="92" customFormat="1" ht="12.75" customHeight="1">
      <c r="A602" s="240" t="s">
        <v>221</v>
      </c>
      <c r="B602" s="378" t="s">
        <v>222</v>
      </c>
      <c r="C602" s="378"/>
      <c r="D602" s="378"/>
      <c r="E602" s="378"/>
      <c r="F602" s="378"/>
      <c r="G602" s="378"/>
      <c r="H602" s="378"/>
      <c r="I602" s="378"/>
      <c r="J602" s="378"/>
      <c r="K602" s="237">
        <f t="shared" si="173"/>
        <v>586</v>
      </c>
      <c r="L602" s="278">
        <f t="shared" si="174"/>
        <v>21</v>
      </c>
      <c r="M602" s="278">
        <f t="shared" si="175"/>
        <v>16</v>
      </c>
      <c r="N602" s="91"/>
      <c r="O602" s="91"/>
      <c r="P602" s="91">
        <v>21</v>
      </c>
      <c r="Q602" s="91">
        <v>16</v>
      </c>
      <c r="R602" s="91"/>
      <c r="S602" s="91"/>
    </row>
    <row r="603" spans="1:19" s="92" customFormat="1" ht="12.75" customHeight="1">
      <c r="A603" s="240" t="s">
        <v>167</v>
      </c>
      <c r="B603" s="421" t="s">
        <v>218</v>
      </c>
      <c r="C603" s="421"/>
      <c r="D603" s="421"/>
      <c r="E603" s="421"/>
      <c r="F603" s="421"/>
      <c r="G603" s="421"/>
      <c r="H603" s="421"/>
      <c r="I603" s="421"/>
      <c r="J603" s="421"/>
      <c r="K603" s="237">
        <f t="shared" si="173"/>
        <v>587</v>
      </c>
      <c r="L603" s="278">
        <f t="shared" si="174"/>
        <v>21</v>
      </c>
      <c r="M603" s="278">
        <f t="shared" si="175"/>
        <v>16</v>
      </c>
      <c r="N603" s="91"/>
      <c r="O603" s="91"/>
      <c r="P603" s="91">
        <v>21</v>
      </c>
      <c r="Q603" s="91">
        <v>16</v>
      </c>
      <c r="R603" s="91"/>
      <c r="S603" s="91"/>
    </row>
    <row r="604" spans="1:19" s="92" customFormat="1" ht="12.75" customHeight="1">
      <c r="A604" s="240" t="s">
        <v>245</v>
      </c>
      <c r="B604" s="378" t="s">
        <v>246</v>
      </c>
      <c r="C604" s="378"/>
      <c r="D604" s="378"/>
      <c r="E604" s="378"/>
      <c r="F604" s="378"/>
      <c r="G604" s="378"/>
      <c r="H604" s="378"/>
      <c r="I604" s="378"/>
      <c r="J604" s="378"/>
      <c r="K604" s="237">
        <f t="shared" si="173"/>
        <v>588</v>
      </c>
      <c r="L604" s="278">
        <f t="shared" si="174"/>
        <v>22</v>
      </c>
      <c r="M604" s="278">
        <f t="shared" si="175"/>
        <v>5</v>
      </c>
      <c r="N604" s="91"/>
      <c r="O604" s="91"/>
      <c r="P604" s="91">
        <v>22</v>
      </c>
      <c r="Q604" s="91">
        <v>5</v>
      </c>
      <c r="R604" s="91"/>
      <c r="S604" s="91"/>
    </row>
    <row r="605" spans="1:19" s="92" customFormat="1" ht="28.5" customHeight="1">
      <c r="A605" s="113" t="s">
        <v>247</v>
      </c>
      <c r="B605" s="421" t="s">
        <v>613</v>
      </c>
      <c r="C605" s="421"/>
      <c r="D605" s="421"/>
      <c r="E605" s="421"/>
      <c r="F605" s="421"/>
      <c r="G605" s="421"/>
      <c r="H605" s="421"/>
      <c r="I605" s="421"/>
      <c r="J605" s="421"/>
      <c r="K605" s="237">
        <f t="shared" si="173"/>
        <v>589</v>
      </c>
      <c r="L605" s="278">
        <f t="shared" si="174"/>
        <v>22</v>
      </c>
      <c r="M605" s="278">
        <f t="shared" si="175"/>
        <v>22</v>
      </c>
      <c r="N605" s="91"/>
      <c r="O605" s="91"/>
      <c r="P605" s="91">
        <v>22</v>
      </c>
      <c r="Q605" s="91">
        <v>22</v>
      </c>
      <c r="R605" s="91"/>
      <c r="S605" s="91"/>
    </row>
    <row r="606" spans="1:19" s="92" customFormat="1" ht="12.75" customHeight="1">
      <c r="A606" s="240" t="s">
        <v>185</v>
      </c>
      <c r="B606" s="378" t="s">
        <v>51</v>
      </c>
      <c r="C606" s="378"/>
      <c r="D606" s="378"/>
      <c r="E606" s="378"/>
      <c r="F606" s="378"/>
      <c r="G606" s="378"/>
      <c r="H606" s="378"/>
      <c r="I606" s="378"/>
      <c r="J606" s="378"/>
      <c r="K606" s="237">
        <f t="shared" si="173"/>
        <v>590</v>
      </c>
      <c r="L606" s="278">
        <f t="shared" si="174"/>
        <v>67</v>
      </c>
      <c r="M606" s="278">
        <f t="shared" si="175"/>
        <v>64</v>
      </c>
      <c r="N606" s="91"/>
      <c r="O606" s="91"/>
      <c r="P606" s="91">
        <v>67</v>
      </c>
      <c r="Q606" s="91">
        <v>64</v>
      </c>
      <c r="R606" s="91"/>
      <c r="S606" s="91"/>
    </row>
    <row r="607" spans="1:19" s="92" customFormat="1" ht="24.75" customHeight="1">
      <c r="A607" s="240" t="s">
        <v>160</v>
      </c>
      <c r="B607" s="421" t="s">
        <v>248</v>
      </c>
      <c r="C607" s="421"/>
      <c r="D607" s="421"/>
      <c r="E607" s="421"/>
      <c r="F607" s="421"/>
      <c r="G607" s="421"/>
      <c r="H607" s="421"/>
      <c r="I607" s="421"/>
      <c r="J607" s="421"/>
      <c r="K607" s="237">
        <f t="shared" si="173"/>
        <v>591</v>
      </c>
      <c r="L607" s="278">
        <f t="shared" si="174"/>
        <v>25</v>
      </c>
      <c r="M607" s="278">
        <f t="shared" si="175"/>
        <v>21</v>
      </c>
      <c r="N607" s="91"/>
      <c r="O607" s="91"/>
      <c r="P607" s="91">
        <v>25</v>
      </c>
      <c r="Q607" s="91">
        <v>21</v>
      </c>
      <c r="R607" s="91"/>
      <c r="S607" s="91"/>
    </row>
    <row r="608" spans="1:19" s="92" customFormat="1" ht="12.75" customHeight="1">
      <c r="A608" s="240" t="s">
        <v>54</v>
      </c>
      <c r="B608" s="378" t="s">
        <v>50</v>
      </c>
      <c r="C608" s="378"/>
      <c r="D608" s="378"/>
      <c r="E608" s="378"/>
      <c r="F608" s="378"/>
      <c r="G608" s="378"/>
      <c r="H608" s="378"/>
      <c r="I608" s="378"/>
      <c r="J608" s="378"/>
      <c r="K608" s="237">
        <f t="shared" si="173"/>
        <v>592</v>
      </c>
      <c r="L608" s="278">
        <f t="shared" si="174"/>
        <v>66</v>
      </c>
      <c r="M608" s="278">
        <f t="shared" si="175"/>
        <v>66</v>
      </c>
      <c r="N608" s="91"/>
      <c r="O608" s="91"/>
      <c r="P608" s="91">
        <v>66</v>
      </c>
      <c r="Q608" s="91">
        <v>66</v>
      </c>
      <c r="R608" s="91"/>
      <c r="S608" s="91"/>
    </row>
    <row r="609" spans="1:19" s="92" customFormat="1" ht="24" customHeight="1">
      <c r="A609" s="240" t="s">
        <v>220</v>
      </c>
      <c r="B609" s="421" t="s">
        <v>603</v>
      </c>
      <c r="C609" s="421"/>
      <c r="D609" s="421"/>
      <c r="E609" s="421"/>
      <c r="F609" s="421"/>
      <c r="G609" s="421"/>
      <c r="H609" s="421"/>
      <c r="I609" s="421"/>
      <c r="J609" s="421"/>
      <c r="K609" s="237">
        <f t="shared" si="173"/>
        <v>593</v>
      </c>
      <c r="L609" s="278">
        <f t="shared" si="174"/>
        <v>22</v>
      </c>
      <c r="M609" s="278">
        <f t="shared" si="175"/>
        <v>18</v>
      </c>
      <c r="N609" s="91"/>
      <c r="O609" s="91"/>
      <c r="P609" s="91">
        <v>22</v>
      </c>
      <c r="Q609" s="91">
        <v>18</v>
      </c>
      <c r="R609" s="91"/>
      <c r="S609" s="91"/>
    </row>
    <row r="610" spans="1:19" s="92" customFormat="1" ht="24" customHeight="1">
      <c r="A610" s="240" t="s">
        <v>162</v>
      </c>
      <c r="B610" s="421" t="s">
        <v>249</v>
      </c>
      <c r="C610" s="421"/>
      <c r="D610" s="421"/>
      <c r="E610" s="421"/>
      <c r="F610" s="421"/>
      <c r="G610" s="421"/>
      <c r="H610" s="421"/>
      <c r="I610" s="421"/>
      <c r="J610" s="421"/>
      <c r="K610" s="237">
        <f t="shared" si="173"/>
        <v>594</v>
      </c>
      <c r="L610" s="278">
        <f t="shared" si="174"/>
        <v>27</v>
      </c>
      <c r="M610" s="278">
        <f t="shared" si="175"/>
        <v>20</v>
      </c>
      <c r="N610" s="91"/>
      <c r="O610" s="91"/>
      <c r="P610" s="91">
        <v>27</v>
      </c>
      <c r="Q610" s="91">
        <v>20</v>
      </c>
      <c r="R610" s="91"/>
      <c r="S610" s="91"/>
    </row>
    <row r="611" spans="1:19" s="92" customFormat="1" ht="24" customHeight="1">
      <c r="A611" s="240" t="s">
        <v>177</v>
      </c>
      <c r="B611" s="421" t="s">
        <v>174</v>
      </c>
      <c r="C611" s="421"/>
      <c r="D611" s="421"/>
      <c r="E611" s="421"/>
      <c r="F611" s="421"/>
      <c r="G611" s="421"/>
      <c r="H611" s="421"/>
      <c r="I611" s="421"/>
      <c r="J611" s="421"/>
      <c r="K611" s="237">
        <f t="shared" si="173"/>
        <v>595</v>
      </c>
      <c r="L611" s="278">
        <f t="shared" si="174"/>
        <v>26</v>
      </c>
      <c r="M611" s="278">
        <f t="shared" si="175"/>
        <v>25</v>
      </c>
      <c r="N611" s="91"/>
      <c r="O611" s="91"/>
      <c r="P611" s="91">
        <v>26</v>
      </c>
      <c r="Q611" s="91">
        <v>25</v>
      </c>
      <c r="R611" s="91"/>
      <c r="S611" s="91"/>
    </row>
    <row r="612" spans="1:19" s="92" customFormat="1" ht="12.75" customHeight="1">
      <c r="A612" s="113" t="s">
        <v>240</v>
      </c>
      <c r="B612" s="421" t="s">
        <v>241</v>
      </c>
      <c r="C612" s="421"/>
      <c r="D612" s="421"/>
      <c r="E612" s="421"/>
      <c r="F612" s="421"/>
      <c r="G612" s="421"/>
      <c r="H612" s="421"/>
      <c r="I612" s="421"/>
      <c r="J612" s="421"/>
      <c r="K612" s="237">
        <f t="shared" si="173"/>
        <v>596</v>
      </c>
      <c r="L612" s="278">
        <f t="shared" si="174"/>
        <v>25</v>
      </c>
      <c r="M612" s="278">
        <f t="shared" si="175"/>
        <v>22</v>
      </c>
      <c r="N612" s="91"/>
      <c r="O612" s="91"/>
      <c r="P612" s="91">
        <v>25</v>
      </c>
      <c r="Q612" s="91">
        <v>22</v>
      </c>
      <c r="R612" s="91"/>
      <c r="S612" s="91"/>
    </row>
    <row r="613" spans="1:19" s="92" customFormat="1" ht="12.75" customHeight="1">
      <c r="A613" s="240" t="s">
        <v>250</v>
      </c>
      <c r="B613" s="421" t="s">
        <v>251</v>
      </c>
      <c r="C613" s="421"/>
      <c r="D613" s="421"/>
      <c r="E613" s="421"/>
      <c r="F613" s="421"/>
      <c r="G613" s="421"/>
      <c r="H613" s="421"/>
      <c r="I613" s="421"/>
      <c r="J613" s="421"/>
      <c r="K613" s="237">
        <f t="shared" si="173"/>
        <v>597</v>
      </c>
      <c r="L613" s="278">
        <f t="shared" si="174"/>
        <v>23</v>
      </c>
      <c r="M613" s="278">
        <f t="shared" si="175"/>
        <v>20</v>
      </c>
      <c r="N613" s="91"/>
      <c r="O613" s="91"/>
      <c r="P613" s="91">
        <v>23</v>
      </c>
      <c r="Q613" s="91">
        <v>20</v>
      </c>
      <c r="R613" s="91"/>
      <c r="S613" s="91"/>
    </row>
    <row r="614" spans="1:19" s="92" customFormat="1" ht="12.75" customHeight="1">
      <c r="A614" s="240" t="s">
        <v>161</v>
      </c>
      <c r="B614" s="378" t="s">
        <v>60</v>
      </c>
      <c r="C614" s="378"/>
      <c r="D614" s="378"/>
      <c r="E614" s="378"/>
      <c r="F614" s="378"/>
      <c r="G614" s="378"/>
      <c r="H614" s="378"/>
      <c r="I614" s="378"/>
      <c r="J614" s="378"/>
      <c r="K614" s="237">
        <f t="shared" si="173"/>
        <v>598</v>
      </c>
      <c r="L614" s="278">
        <f t="shared" si="174"/>
        <v>35</v>
      </c>
      <c r="M614" s="278">
        <f t="shared" si="175"/>
        <v>35</v>
      </c>
      <c r="N614" s="91"/>
      <c r="O614" s="91"/>
      <c r="P614" s="91">
        <v>35</v>
      </c>
      <c r="Q614" s="91">
        <v>35</v>
      </c>
      <c r="R614" s="91"/>
      <c r="S614" s="91"/>
    </row>
    <row r="615" spans="1:19" s="92" customFormat="1" ht="12.75" customHeight="1">
      <c r="A615" s="104" t="s">
        <v>252</v>
      </c>
      <c r="B615" s="421" t="s">
        <v>253</v>
      </c>
      <c r="C615" s="421"/>
      <c r="D615" s="421"/>
      <c r="E615" s="421"/>
      <c r="F615" s="421"/>
      <c r="G615" s="421"/>
      <c r="H615" s="421"/>
      <c r="I615" s="421"/>
      <c r="J615" s="421"/>
      <c r="K615" s="237">
        <f t="shared" si="173"/>
        <v>599</v>
      </c>
      <c r="L615" s="278">
        <f t="shared" si="174"/>
        <v>18</v>
      </c>
      <c r="M615" s="278">
        <f t="shared" si="175"/>
        <v>13</v>
      </c>
      <c r="N615" s="91"/>
      <c r="O615" s="91"/>
      <c r="P615" s="91">
        <v>18</v>
      </c>
      <c r="Q615" s="91">
        <v>13</v>
      </c>
      <c r="R615" s="91"/>
      <c r="S615" s="91"/>
    </row>
    <row r="616" spans="1:19" s="92" customFormat="1" ht="12.75" customHeight="1">
      <c r="A616" s="113" t="s">
        <v>186</v>
      </c>
      <c r="B616" s="421" t="s">
        <v>254</v>
      </c>
      <c r="C616" s="421"/>
      <c r="D616" s="421"/>
      <c r="E616" s="421"/>
      <c r="F616" s="421"/>
      <c r="G616" s="421"/>
      <c r="H616" s="421"/>
      <c r="I616" s="421"/>
      <c r="J616" s="421"/>
      <c r="K616" s="237">
        <f t="shared" si="173"/>
        <v>600</v>
      </c>
      <c r="L616" s="278">
        <f t="shared" si="174"/>
        <v>39</v>
      </c>
      <c r="M616" s="278">
        <f t="shared" si="175"/>
        <v>0</v>
      </c>
      <c r="N616" s="91"/>
      <c r="O616" s="91"/>
      <c r="P616" s="91">
        <v>39</v>
      </c>
      <c r="Q616" s="91">
        <v>0</v>
      </c>
      <c r="R616" s="91"/>
      <c r="S616" s="91"/>
    </row>
    <row r="617" spans="1:19" s="92" customFormat="1" ht="12.75" customHeight="1">
      <c r="A617" s="240" t="s">
        <v>255</v>
      </c>
      <c r="B617" s="421" t="s">
        <v>178</v>
      </c>
      <c r="C617" s="421"/>
      <c r="D617" s="421"/>
      <c r="E617" s="421"/>
      <c r="F617" s="421"/>
      <c r="G617" s="421"/>
      <c r="H617" s="421"/>
      <c r="I617" s="421"/>
      <c r="J617" s="421"/>
      <c r="K617" s="237">
        <f t="shared" si="173"/>
        <v>601</v>
      </c>
      <c r="L617" s="278">
        <f t="shared" si="174"/>
        <v>12</v>
      </c>
      <c r="M617" s="278">
        <f t="shared" si="175"/>
        <v>10</v>
      </c>
      <c r="N617" s="91"/>
      <c r="O617" s="91"/>
      <c r="P617" s="91">
        <v>12</v>
      </c>
      <c r="Q617" s="91">
        <v>10</v>
      </c>
      <c r="R617" s="91"/>
      <c r="S617" s="91"/>
    </row>
    <row r="618" spans="1:19" s="92" customFormat="1" ht="12.75" customHeight="1">
      <c r="A618" s="565" t="s">
        <v>575</v>
      </c>
      <c r="B618" s="565"/>
      <c r="C618" s="565"/>
      <c r="D618" s="565"/>
      <c r="E618" s="565"/>
      <c r="F618" s="565"/>
      <c r="G618" s="565"/>
      <c r="H618" s="565"/>
      <c r="I618" s="565"/>
      <c r="J618" s="565"/>
      <c r="K618" s="250">
        <f t="shared" si="173"/>
        <v>602</v>
      </c>
      <c r="L618" s="322">
        <f>SUM(L619:L633)</f>
        <v>227</v>
      </c>
      <c r="M618" s="322">
        <f t="shared" ref="M618:S618" si="177">SUM(M619:M633)</f>
        <v>62</v>
      </c>
      <c r="N618" s="322">
        <f t="shared" si="177"/>
        <v>11</v>
      </c>
      <c r="O618" s="322">
        <f t="shared" si="177"/>
        <v>9</v>
      </c>
      <c r="P618" s="322">
        <f t="shared" si="177"/>
        <v>216</v>
      </c>
      <c r="Q618" s="322">
        <f t="shared" si="177"/>
        <v>53</v>
      </c>
      <c r="R618" s="322">
        <f t="shared" si="177"/>
        <v>0</v>
      </c>
      <c r="S618" s="322">
        <f t="shared" si="177"/>
        <v>0</v>
      </c>
    </row>
    <row r="619" spans="1:19" s="92" customFormat="1" ht="12.75" customHeight="1">
      <c r="A619" s="240" t="s">
        <v>55</v>
      </c>
      <c r="B619" s="378" t="s">
        <v>175</v>
      </c>
      <c r="C619" s="378"/>
      <c r="D619" s="378"/>
      <c r="E619" s="378"/>
      <c r="F619" s="378"/>
      <c r="G619" s="378"/>
      <c r="H619" s="378"/>
      <c r="I619" s="378"/>
      <c r="J619" s="378"/>
      <c r="K619" s="237">
        <f t="shared" si="173"/>
        <v>603</v>
      </c>
      <c r="L619" s="278">
        <f t="shared" si="174"/>
        <v>10</v>
      </c>
      <c r="M619" s="278">
        <f t="shared" si="175"/>
        <v>4</v>
      </c>
      <c r="N619" s="91"/>
      <c r="O619" s="91"/>
      <c r="P619" s="91">
        <v>10</v>
      </c>
      <c r="Q619" s="91">
        <v>4</v>
      </c>
      <c r="R619" s="91"/>
      <c r="S619" s="91"/>
    </row>
    <row r="620" spans="1:19" s="92" customFormat="1" ht="12.75" customHeight="1">
      <c r="A620" s="240" t="s">
        <v>163</v>
      </c>
      <c r="B620" s="378" t="s">
        <v>53</v>
      </c>
      <c r="C620" s="378"/>
      <c r="D620" s="378"/>
      <c r="E620" s="378"/>
      <c r="F620" s="378"/>
      <c r="G620" s="378"/>
      <c r="H620" s="378"/>
      <c r="I620" s="378"/>
      <c r="J620" s="378"/>
      <c r="K620" s="237">
        <f t="shared" si="173"/>
        <v>604</v>
      </c>
      <c r="L620" s="278">
        <f t="shared" si="174"/>
        <v>36</v>
      </c>
      <c r="M620" s="278">
        <f t="shared" si="175"/>
        <v>1</v>
      </c>
      <c r="N620" s="91"/>
      <c r="O620" s="91"/>
      <c r="P620" s="91">
        <v>36</v>
      </c>
      <c r="Q620" s="91">
        <v>1</v>
      </c>
      <c r="R620" s="91"/>
      <c r="S620" s="91"/>
    </row>
    <row r="621" spans="1:19" s="92" customFormat="1" ht="12.75" customHeight="1">
      <c r="A621" s="154" t="s">
        <v>183</v>
      </c>
      <c r="B621" s="526" t="s">
        <v>184</v>
      </c>
      <c r="C621" s="526"/>
      <c r="D621" s="526"/>
      <c r="E621" s="526"/>
      <c r="F621" s="526"/>
      <c r="G621" s="526"/>
      <c r="H621" s="526"/>
      <c r="I621" s="526"/>
      <c r="J621" s="526"/>
      <c r="K621" s="237">
        <f t="shared" si="173"/>
        <v>605</v>
      </c>
      <c r="L621" s="278">
        <f t="shared" si="174"/>
        <v>8</v>
      </c>
      <c r="M621" s="278">
        <f t="shared" si="175"/>
        <v>0</v>
      </c>
      <c r="N621" s="91"/>
      <c r="O621" s="91"/>
      <c r="P621" s="91">
        <v>8</v>
      </c>
      <c r="Q621" s="91">
        <v>0</v>
      </c>
      <c r="R621" s="91"/>
      <c r="S621" s="91"/>
    </row>
    <row r="622" spans="1:19" s="92" customFormat="1" ht="12.75" customHeight="1">
      <c r="A622" s="240" t="s">
        <v>185</v>
      </c>
      <c r="B622" s="378" t="s">
        <v>51</v>
      </c>
      <c r="C622" s="378"/>
      <c r="D622" s="378"/>
      <c r="E622" s="378"/>
      <c r="F622" s="378"/>
      <c r="G622" s="378"/>
      <c r="H622" s="378"/>
      <c r="I622" s="378"/>
      <c r="J622" s="378"/>
      <c r="K622" s="237">
        <f t="shared" si="173"/>
        <v>606</v>
      </c>
      <c r="L622" s="278">
        <f t="shared" si="174"/>
        <v>9</v>
      </c>
      <c r="M622" s="278">
        <f t="shared" si="175"/>
        <v>6</v>
      </c>
      <c r="N622" s="91"/>
      <c r="O622" s="91"/>
      <c r="P622" s="91">
        <v>9</v>
      </c>
      <c r="Q622" s="91">
        <v>6</v>
      </c>
      <c r="R622" s="91"/>
      <c r="S622" s="91"/>
    </row>
    <row r="623" spans="1:19" s="92" customFormat="1" ht="12.75" customHeight="1">
      <c r="A623" s="240" t="s">
        <v>57</v>
      </c>
      <c r="B623" s="378" t="s">
        <v>52</v>
      </c>
      <c r="C623" s="378"/>
      <c r="D623" s="378"/>
      <c r="E623" s="378"/>
      <c r="F623" s="378"/>
      <c r="G623" s="378"/>
      <c r="H623" s="378"/>
      <c r="I623" s="378"/>
      <c r="J623" s="378"/>
      <c r="K623" s="237">
        <f t="shared" si="173"/>
        <v>607</v>
      </c>
      <c r="L623" s="278">
        <f t="shared" si="174"/>
        <v>12</v>
      </c>
      <c r="M623" s="278">
        <f t="shared" si="175"/>
        <v>0</v>
      </c>
      <c r="N623" s="91"/>
      <c r="O623" s="91"/>
      <c r="P623" s="91">
        <v>12</v>
      </c>
      <c r="Q623" s="91">
        <v>0</v>
      </c>
      <c r="R623" s="91"/>
      <c r="S623" s="91"/>
    </row>
    <row r="624" spans="1:19" s="92" customFormat="1" ht="12.75" customHeight="1">
      <c r="A624" s="240" t="s">
        <v>162</v>
      </c>
      <c r="B624" s="421" t="s">
        <v>249</v>
      </c>
      <c r="C624" s="421"/>
      <c r="D624" s="421"/>
      <c r="E624" s="421"/>
      <c r="F624" s="421"/>
      <c r="G624" s="421"/>
      <c r="H624" s="421"/>
      <c r="I624" s="421"/>
      <c r="J624" s="421"/>
      <c r="K624" s="237">
        <f t="shared" si="173"/>
        <v>608</v>
      </c>
      <c r="L624" s="278">
        <f t="shared" si="174"/>
        <v>5</v>
      </c>
      <c r="M624" s="278">
        <f t="shared" si="175"/>
        <v>3</v>
      </c>
      <c r="N624" s="91"/>
      <c r="O624" s="91"/>
      <c r="P624" s="91">
        <v>5</v>
      </c>
      <c r="Q624" s="91">
        <v>3</v>
      </c>
      <c r="R624" s="91"/>
      <c r="S624" s="91"/>
    </row>
    <row r="625" spans="1:19" s="92" customFormat="1" ht="12.75" customHeight="1">
      <c r="A625" s="240" t="s">
        <v>182</v>
      </c>
      <c r="B625" s="378" t="s">
        <v>179</v>
      </c>
      <c r="C625" s="378"/>
      <c r="D625" s="378"/>
      <c r="E625" s="378"/>
      <c r="F625" s="378"/>
      <c r="G625" s="378"/>
      <c r="H625" s="378"/>
      <c r="I625" s="378"/>
      <c r="J625" s="378"/>
      <c r="K625" s="237">
        <f t="shared" si="173"/>
        <v>609</v>
      </c>
      <c r="L625" s="278">
        <f t="shared" si="174"/>
        <v>13</v>
      </c>
      <c r="M625" s="278">
        <f t="shared" si="175"/>
        <v>13</v>
      </c>
      <c r="N625" s="91"/>
      <c r="O625" s="91"/>
      <c r="P625" s="91">
        <v>13</v>
      </c>
      <c r="Q625" s="91">
        <v>13</v>
      </c>
      <c r="R625" s="91"/>
      <c r="S625" s="91"/>
    </row>
    <row r="626" spans="1:19" s="92" customFormat="1" ht="12.75" customHeight="1">
      <c r="A626" s="113" t="s">
        <v>186</v>
      </c>
      <c r="B626" s="421" t="s">
        <v>254</v>
      </c>
      <c r="C626" s="421"/>
      <c r="D626" s="421"/>
      <c r="E626" s="421"/>
      <c r="F626" s="421"/>
      <c r="G626" s="421"/>
      <c r="H626" s="421"/>
      <c r="I626" s="421"/>
      <c r="J626" s="421"/>
      <c r="K626" s="237">
        <f t="shared" si="173"/>
        <v>610</v>
      </c>
      <c r="L626" s="278">
        <f t="shared" si="174"/>
        <v>24</v>
      </c>
      <c r="M626" s="278">
        <f t="shared" si="175"/>
        <v>0</v>
      </c>
      <c r="N626" s="91"/>
      <c r="O626" s="91"/>
      <c r="P626" s="91">
        <v>24</v>
      </c>
      <c r="Q626" s="91">
        <v>0</v>
      </c>
      <c r="R626" s="91"/>
      <c r="S626" s="91"/>
    </row>
    <row r="627" spans="1:19" s="92" customFormat="1" ht="12.75" customHeight="1">
      <c r="A627" s="240" t="s">
        <v>54</v>
      </c>
      <c r="B627" s="378" t="s">
        <v>50</v>
      </c>
      <c r="C627" s="378"/>
      <c r="D627" s="378"/>
      <c r="E627" s="378"/>
      <c r="F627" s="378"/>
      <c r="G627" s="378"/>
      <c r="H627" s="378"/>
      <c r="I627" s="378"/>
      <c r="J627" s="378"/>
      <c r="K627" s="237">
        <f t="shared" si="173"/>
        <v>611</v>
      </c>
      <c r="L627" s="278">
        <f t="shared" si="174"/>
        <v>6</v>
      </c>
      <c r="M627" s="278">
        <f t="shared" si="175"/>
        <v>6</v>
      </c>
      <c r="N627" s="91"/>
      <c r="O627" s="91"/>
      <c r="P627" s="91">
        <v>6</v>
      </c>
      <c r="Q627" s="91">
        <v>6</v>
      </c>
      <c r="R627" s="91"/>
      <c r="S627" s="91"/>
    </row>
    <row r="628" spans="1:19" s="92" customFormat="1" ht="12.75" customHeight="1">
      <c r="A628" s="240" t="s">
        <v>188</v>
      </c>
      <c r="B628" s="378" t="s">
        <v>189</v>
      </c>
      <c r="C628" s="378"/>
      <c r="D628" s="378"/>
      <c r="E628" s="378"/>
      <c r="F628" s="378"/>
      <c r="G628" s="378"/>
      <c r="H628" s="378"/>
      <c r="I628" s="378"/>
      <c r="J628" s="378"/>
      <c r="K628" s="237">
        <f t="shared" si="173"/>
        <v>612</v>
      </c>
      <c r="L628" s="278">
        <f t="shared" si="174"/>
        <v>24</v>
      </c>
      <c r="M628" s="278">
        <f t="shared" si="175"/>
        <v>4</v>
      </c>
      <c r="N628" s="91"/>
      <c r="O628" s="91"/>
      <c r="P628" s="91">
        <v>24</v>
      </c>
      <c r="Q628" s="91">
        <v>4</v>
      </c>
      <c r="R628" s="91"/>
      <c r="S628" s="91"/>
    </row>
    <row r="629" spans="1:19" s="92" customFormat="1" ht="12.75" customHeight="1">
      <c r="A629" s="239" t="s">
        <v>190</v>
      </c>
      <c r="B629" s="681" t="s">
        <v>312</v>
      </c>
      <c r="C629" s="681"/>
      <c r="D629" s="681"/>
      <c r="E629" s="681"/>
      <c r="F629" s="681"/>
      <c r="G629" s="681"/>
      <c r="H629" s="681"/>
      <c r="I629" s="681"/>
      <c r="J629" s="421"/>
      <c r="K629" s="237">
        <f t="shared" si="173"/>
        <v>613</v>
      </c>
      <c r="L629" s="278">
        <f t="shared" si="174"/>
        <v>16</v>
      </c>
      <c r="M629" s="278">
        <f t="shared" si="175"/>
        <v>2</v>
      </c>
      <c r="N629" s="91"/>
      <c r="O629" s="91"/>
      <c r="P629" s="91">
        <v>16</v>
      </c>
      <c r="Q629" s="91">
        <v>2</v>
      </c>
      <c r="R629" s="91"/>
      <c r="S629" s="91"/>
    </row>
    <row r="630" spans="1:19" s="92" customFormat="1" ht="12.75" customHeight="1">
      <c r="A630" s="336" t="s">
        <v>191</v>
      </c>
      <c r="B630" s="422" t="s">
        <v>59</v>
      </c>
      <c r="C630" s="422"/>
      <c r="D630" s="422"/>
      <c r="E630" s="422"/>
      <c r="F630" s="422"/>
      <c r="G630" s="422"/>
      <c r="H630" s="422"/>
      <c r="I630" s="422"/>
      <c r="J630" s="422"/>
      <c r="K630" s="237">
        <f t="shared" si="173"/>
        <v>614</v>
      </c>
      <c r="L630" s="278">
        <f t="shared" si="174"/>
        <v>11</v>
      </c>
      <c r="M630" s="278">
        <f t="shared" si="175"/>
        <v>0</v>
      </c>
      <c r="N630" s="91"/>
      <c r="O630" s="91"/>
      <c r="P630" s="91">
        <v>11</v>
      </c>
      <c r="Q630" s="91">
        <v>0</v>
      </c>
      <c r="R630" s="91"/>
      <c r="S630" s="91"/>
    </row>
    <row r="631" spans="1:19" s="92" customFormat="1" ht="12.75" customHeight="1">
      <c r="A631" s="240" t="s">
        <v>192</v>
      </c>
      <c r="B631" s="421" t="s">
        <v>193</v>
      </c>
      <c r="C631" s="421"/>
      <c r="D631" s="421"/>
      <c r="E631" s="421"/>
      <c r="F631" s="421"/>
      <c r="G631" s="421"/>
      <c r="H631" s="421"/>
      <c r="I631" s="421"/>
      <c r="J631" s="421"/>
      <c r="K631" s="237">
        <f t="shared" si="173"/>
        <v>615</v>
      </c>
      <c r="L631" s="278">
        <f t="shared" si="174"/>
        <v>28</v>
      </c>
      <c r="M631" s="278">
        <f t="shared" si="175"/>
        <v>9</v>
      </c>
      <c r="N631" s="91"/>
      <c r="O631" s="91"/>
      <c r="P631" s="91">
        <v>28</v>
      </c>
      <c r="Q631" s="91">
        <v>9</v>
      </c>
      <c r="R631" s="91"/>
      <c r="S631" s="91"/>
    </row>
    <row r="632" spans="1:19" s="92" customFormat="1" ht="12.75" customHeight="1">
      <c r="A632" s="154" t="s">
        <v>194</v>
      </c>
      <c r="B632" s="526" t="s">
        <v>195</v>
      </c>
      <c r="C632" s="526"/>
      <c r="D632" s="526"/>
      <c r="E632" s="526"/>
      <c r="F632" s="526"/>
      <c r="G632" s="526"/>
      <c r="H632" s="526"/>
      <c r="I632" s="526"/>
      <c r="J632" s="526"/>
      <c r="K632" s="237">
        <f t="shared" si="173"/>
        <v>616</v>
      </c>
      <c r="L632" s="278">
        <f t="shared" si="174"/>
        <v>14</v>
      </c>
      <c r="M632" s="278">
        <f t="shared" si="175"/>
        <v>5</v>
      </c>
      <c r="N632" s="91"/>
      <c r="O632" s="91"/>
      <c r="P632" s="91">
        <v>14</v>
      </c>
      <c r="Q632" s="91">
        <v>5</v>
      </c>
      <c r="R632" s="91"/>
      <c r="S632" s="91"/>
    </row>
    <row r="633" spans="1:19" s="92" customFormat="1" ht="12.75" customHeight="1">
      <c r="A633" s="154" t="s">
        <v>198</v>
      </c>
      <c r="B633" s="526" t="s">
        <v>199</v>
      </c>
      <c r="C633" s="526"/>
      <c r="D633" s="526"/>
      <c r="E633" s="526"/>
      <c r="F633" s="526"/>
      <c r="G633" s="526"/>
      <c r="H633" s="526"/>
      <c r="I633" s="526"/>
      <c r="J633" s="526"/>
      <c r="K633" s="237">
        <f t="shared" si="173"/>
        <v>617</v>
      </c>
      <c r="L633" s="278">
        <f t="shared" si="174"/>
        <v>11</v>
      </c>
      <c r="M633" s="278">
        <f t="shared" si="175"/>
        <v>9</v>
      </c>
      <c r="N633" s="91">
        <v>11</v>
      </c>
      <c r="O633" s="91">
        <v>9</v>
      </c>
      <c r="P633" s="91">
        <v>0</v>
      </c>
      <c r="Q633" s="91">
        <v>0</v>
      </c>
      <c r="R633" s="91"/>
      <c r="S633" s="91"/>
    </row>
    <row r="634" spans="1:19" s="92" customFormat="1" ht="12.75" customHeight="1">
      <c r="A634" s="565" t="s">
        <v>576</v>
      </c>
      <c r="B634" s="565"/>
      <c r="C634" s="565"/>
      <c r="D634" s="565"/>
      <c r="E634" s="565"/>
      <c r="F634" s="565"/>
      <c r="G634" s="565"/>
      <c r="H634" s="565"/>
      <c r="I634" s="565"/>
      <c r="J634" s="565"/>
      <c r="K634" s="250">
        <f t="shared" si="173"/>
        <v>618</v>
      </c>
      <c r="L634" s="322">
        <f>SUM(L635:L648)</f>
        <v>153</v>
      </c>
      <c r="M634" s="322">
        <f t="shared" ref="M634:S634" si="178">SUM(M635:M648)</f>
        <v>83</v>
      </c>
      <c r="N634" s="322">
        <f t="shared" si="178"/>
        <v>33</v>
      </c>
      <c r="O634" s="322">
        <f t="shared" si="178"/>
        <v>20</v>
      </c>
      <c r="P634" s="322">
        <f t="shared" si="178"/>
        <v>120</v>
      </c>
      <c r="Q634" s="322">
        <f t="shared" si="178"/>
        <v>63</v>
      </c>
      <c r="R634" s="322">
        <f t="shared" si="178"/>
        <v>0</v>
      </c>
      <c r="S634" s="322">
        <f t="shared" si="178"/>
        <v>0</v>
      </c>
    </row>
    <row r="635" spans="1:19" s="92" customFormat="1" ht="12.75" customHeight="1">
      <c r="A635" s="240" t="s">
        <v>185</v>
      </c>
      <c r="B635" s="378" t="s">
        <v>51</v>
      </c>
      <c r="C635" s="378"/>
      <c r="D635" s="378"/>
      <c r="E635" s="378"/>
      <c r="F635" s="378"/>
      <c r="G635" s="378"/>
      <c r="H635" s="378"/>
      <c r="I635" s="378"/>
      <c r="J635" s="378"/>
      <c r="K635" s="237">
        <f t="shared" si="173"/>
        <v>619</v>
      </c>
      <c r="L635" s="278">
        <f t="shared" si="174"/>
        <v>12</v>
      </c>
      <c r="M635" s="278">
        <f t="shared" si="175"/>
        <v>11</v>
      </c>
      <c r="N635" s="91"/>
      <c r="O635" s="91"/>
      <c r="P635" s="91">
        <v>12</v>
      </c>
      <c r="Q635" s="91">
        <v>11</v>
      </c>
      <c r="R635" s="91"/>
      <c r="S635" s="91"/>
    </row>
    <row r="636" spans="1:19" s="92" customFormat="1" ht="12.75" customHeight="1">
      <c r="A636" s="240" t="s">
        <v>163</v>
      </c>
      <c r="B636" s="378" t="s">
        <v>53</v>
      </c>
      <c r="C636" s="378"/>
      <c r="D636" s="378"/>
      <c r="E636" s="378"/>
      <c r="F636" s="378"/>
      <c r="G636" s="378"/>
      <c r="H636" s="378"/>
      <c r="I636" s="378"/>
      <c r="J636" s="378"/>
      <c r="K636" s="237">
        <f t="shared" si="173"/>
        <v>620</v>
      </c>
      <c r="L636" s="278">
        <f t="shared" si="174"/>
        <v>12</v>
      </c>
      <c r="M636" s="278">
        <f t="shared" si="175"/>
        <v>0</v>
      </c>
      <c r="N636" s="91"/>
      <c r="O636" s="91"/>
      <c r="P636" s="91">
        <v>12</v>
      </c>
      <c r="Q636" s="91">
        <v>0</v>
      </c>
      <c r="R636" s="91"/>
      <c r="S636" s="91"/>
    </row>
    <row r="637" spans="1:19" s="92" customFormat="1" ht="12.75" customHeight="1">
      <c r="A637" s="113" t="s">
        <v>186</v>
      </c>
      <c r="B637" s="421" t="s">
        <v>254</v>
      </c>
      <c r="C637" s="421"/>
      <c r="D637" s="421"/>
      <c r="E637" s="421"/>
      <c r="F637" s="421"/>
      <c r="G637" s="421"/>
      <c r="H637" s="421"/>
      <c r="I637" s="421"/>
      <c r="J637" s="421"/>
      <c r="K637" s="237">
        <f t="shared" si="173"/>
        <v>621</v>
      </c>
      <c r="L637" s="278">
        <f t="shared" si="174"/>
        <v>17</v>
      </c>
      <c r="M637" s="278">
        <f t="shared" si="175"/>
        <v>0</v>
      </c>
      <c r="N637" s="91"/>
      <c r="O637" s="91"/>
      <c r="P637" s="91">
        <v>17</v>
      </c>
      <c r="Q637" s="91">
        <v>0</v>
      </c>
      <c r="R637" s="91"/>
      <c r="S637" s="91"/>
    </row>
    <row r="638" spans="1:19" s="92" customFormat="1" ht="12.75" customHeight="1">
      <c r="A638" s="240" t="s">
        <v>54</v>
      </c>
      <c r="B638" s="378" t="s">
        <v>50</v>
      </c>
      <c r="C638" s="378"/>
      <c r="D638" s="378"/>
      <c r="E638" s="378"/>
      <c r="F638" s="378"/>
      <c r="G638" s="378"/>
      <c r="H638" s="378"/>
      <c r="I638" s="378"/>
      <c r="J638" s="378"/>
      <c r="K638" s="237">
        <f t="shared" si="173"/>
        <v>622</v>
      </c>
      <c r="L638" s="278">
        <f t="shared" si="174"/>
        <v>5</v>
      </c>
      <c r="M638" s="278">
        <f t="shared" si="175"/>
        <v>5</v>
      </c>
      <c r="N638" s="91"/>
      <c r="O638" s="91"/>
      <c r="P638" s="91">
        <v>5</v>
      </c>
      <c r="Q638" s="91">
        <v>5</v>
      </c>
      <c r="R638" s="91"/>
      <c r="S638" s="91"/>
    </row>
    <row r="639" spans="1:19" s="92" customFormat="1" ht="12.75" customHeight="1">
      <c r="A639" s="240" t="s">
        <v>225</v>
      </c>
      <c r="B639" s="378" t="s">
        <v>226</v>
      </c>
      <c r="C639" s="378"/>
      <c r="D639" s="378"/>
      <c r="E639" s="378"/>
      <c r="F639" s="378"/>
      <c r="G639" s="378"/>
      <c r="H639" s="378"/>
      <c r="I639" s="378"/>
      <c r="J639" s="378"/>
      <c r="K639" s="237">
        <f t="shared" si="173"/>
        <v>623</v>
      </c>
      <c r="L639" s="278">
        <f t="shared" si="174"/>
        <v>7</v>
      </c>
      <c r="M639" s="278">
        <f t="shared" si="175"/>
        <v>2</v>
      </c>
      <c r="N639" s="91"/>
      <c r="O639" s="91"/>
      <c r="P639" s="91">
        <v>7</v>
      </c>
      <c r="Q639" s="91">
        <v>2</v>
      </c>
      <c r="R639" s="91"/>
      <c r="S639" s="91"/>
    </row>
    <row r="640" spans="1:19" s="92" customFormat="1" ht="12.75" customHeight="1">
      <c r="A640" s="240" t="s">
        <v>182</v>
      </c>
      <c r="B640" s="378" t="s">
        <v>179</v>
      </c>
      <c r="C640" s="378"/>
      <c r="D640" s="378"/>
      <c r="E640" s="378"/>
      <c r="F640" s="378"/>
      <c r="G640" s="378"/>
      <c r="H640" s="378"/>
      <c r="I640" s="378"/>
      <c r="J640" s="378"/>
      <c r="K640" s="237">
        <f t="shared" si="173"/>
        <v>624</v>
      </c>
      <c r="L640" s="278">
        <f t="shared" si="174"/>
        <v>13</v>
      </c>
      <c r="M640" s="278">
        <f t="shared" si="175"/>
        <v>11</v>
      </c>
      <c r="N640" s="91"/>
      <c r="O640" s="91"/>
      <c r="P640" s="91">
        <v>13</v>
      </c>
      <c r="Q640" s="91">
        <v>11</v>
      </c>
      <c r="R640" s="91"/>
      <c r="S640" s="91"/>
    </row>
    <row r="641" spans="1:19" s="92" customFormat="1" ht="12.75" customHeight="1">
      <c r="A641" s="107" t="s">
        <v>355</v>
      </c>
      <c r="B641" s="378" t="s">
        <v>377</v>
      </c>
      <c r="C641" s="378"/>
      <c r="D641" s="378"/>
      <c r="E641" s="378"/>
      <c r="F641" s="378"/>
      <c r="G641" s="378"/>
      <c r="H641" s="378"/>
      <c r="I641" s="378"/>
      <c r="J641" s="378"/>
      <c r="K641" s="237">
        <f t="shared" si="173"/>
        <v>625</v>
      </c>
      <c r="L641" s="278">
        <f t="shared" si="174"/>
        <v>18</v>
      </c>
      <c r="M641" s="278">
        <f t="shared" si="175"/>
        <v>3</v>
      </c>
      <c r="N641" s="91"/>
      <c r="O641" s="91"/>
      <c r="P641" s="91">
        <v>18</v>
      </c>
      <c r="Q641" s="91">
        <v>3</v>
      </c>
      <c r="R641" s="91"/>
      <c r="S641" s="91"/>
    </row>
    <row r="642" spans="1:19" s="92" customFormat="1" ht="12.75" customHeight="1">
      <c r="A642" s="240" t="s">
        <v>167</v>
      </c>
      <c r="B642" s="421" t="s">
        <v>218</v>
      </c>
      <c r="C642" s="421"/>
      <c r="D642" s="421"/>
      <c r="E642" s="421"/>
      <c r="F642" s="421"/>
      <c r="G642" s="421"/>
      <c r="H642" s="421"/>
      <c r="I642" s="421"/>
      <c r="J642" s="421"/>
      <c r="K642" s="237">
        <f t="shared" si="173"/>
        <v>626</v>
      </c>
      <c r="L642" s="278">
        <f t="shared" si="174"/>
        <v>12</v>
      </c>
      <c r="M642" s="278">
        <f t="shared" si="175"/>
        <v>11</v>
      </c>
      <c r="N642" s="91"/>
      <c r="O642" s="91"/>
      <c r="P642" s="91">
        <v>12</v>
      </c>
      <c r="Q642" s="91">
        <v>11</v>
      </c>
      <c r="R642" s="91"/>
      <c r="S642" s="91"/>
    </row>
    <row r="643" spans="1:19" s="92" customFormat="1" ht="12.75" customHeight="1">
      <c r="A643" s="113" t="s">
        <v>615</v>
      </c>
      <c r="B643" s="378" t="s">
        <v>614</v>
      </c>
      <c r="C643" s="378"/>
      <c r="D643" s="378"/>
      <c r="E643" s="378"/>
      <c r="F643" s="378"/>
      <c r="G643" s="378"/>
      <c r="H643" s="378"/>
      <c r="I643" s="378"/>
      <c r="J643" s="378"/>
      <c r="K643" s="237">
        <f t="shared" si="173"/>
        <v>627</v>
      </c>
      <c r="L643" s="278">
        <f t="shared" si="174"/>
        <v>11</v>
      </c>
      <c r="M643" s="278">
        <f t="shared" si="175"/>
        <v>9</v>
      </c>
      <c r="N643" s="91"/>
      <c r="O643" s="91"/>
      <c r="P643" s="91">
        <v>11</v>
      </c>
      <c r="Q643" s="91">
        <v>9</v>
      </c>
      <c r="R643" s="91"/>
      <c r="S643" s="91"/>
    </row>
    <row r="644" spans="1:19" s="92" customFormat="1" ht="12.75" customHeight="1">
      <c r="A644" s="240" t="s">
        <v>185</v>
      </c>
      <c r="B644" s="378" t="s">
        <v>51</v>
      </c>
      <c r="C644" s="378"/>
      <c r="D644" s="378"/>
      <c r="E644" s="378"/>
      <c r="F644" s="378"/>
      <c r="G644" s="378"/>
      <c r="H644" s="378"/>
      <c r="I644" s="378"/>
      <c r="J644" s="378"/>
      <c r="K644" s="237">
        <f t="shared" si="173"/>
        <v>628</v>
      </c>
      <c r="L644" s="278">
        <f t="shared" si="174"/>
        <v>13</v>
      </c>
      <c r="M644" s="278">
        <f t="shared" si="175"/>
        <v>11</v>
      </c>
      <c r="N644" s="91"/>
      <c r="O644" s="91"/>
      <c r="P644" s="91">
        <v>13</v>
      </c>
      <c r="Q644" s="91">
        <v>11</v>
      </c>
      <c r="R644" s="91"/>
      <c r="S644" s="91"/>
    </row>
    <row r="645" spans="1:19" s="92" customFormat="1" ht="12.75" customHeight="1">
      <c r="A645" s="107" t="s">
        <v>202</v>
      </c>
      <c r="B645" s="378" t="s">
        <v>203</v>
      </c>
      <c r="C645" s="378"/>
      <c r="D645" s="378"/>
      <c r="E645" s="378"/>
      <c r="F645" s="378"/>
      <c r="G645" s="378"/>
      <c r="H645" s="378"/>
      <c r="I645" s="378"/>
      <c r="J645" s="378"/>
      <c r="K645" s="237">
        <f t="shared" si="173"/>
        <v>629</v>
      </c>
      <c r="L645" s="278">
        <f t="shared" si="174"/>
        <v>9</v>
      </c>
      <c r="M645" s="278">
        <f t="shared" si="175"/>
        <v>5</v>
      </c>
      <c r="N645" s="91">
        <v>9</v>
      </c>
      <c r="O645" s="91">
        <v>5</v>
      </c>
      <c r="P645" s="91">
        <v>0</v>
      </c>
      <c r="Q645" s="91">
        <v>0</v>
      </c>
      <c r="R645" s="91"/>
      <c r="S645" s="91"/>
    </row>
    <row r="646" spans="1:19" s="92" customFormat="1" ht="23.25" customHeight="1">
      <c r="A646" s="313" t="s">
        <v>204</v>
      </c>
      <c r="B646" s="550" t="s">
        <v>385</v>
      </c>
      <c r="C646" s="550"/>
      <c r="D646" s="550"/>
      <c r="E646" s="550"/>
      <c r="F646" s="550"/>
      <c r="G646" s="550"/>
      <c r="H646" s="550"/>
      <c r="I646" s="550"/>
      <c r="J646" s="550"/>
      <c r="K646" s="237">
        <f t="shared" si="173"/>
        <v>630</v>
      </c>
      <c r="L646" s="278">
        <f t="shared" si="174"/>
        <v>12</v>
      </c>
      <c r="M646" s="278">
        <f t="shared" si="175"/>
        <v>11</v>
      </c>
      <c r="N646" s="91">
        <v>12</v>
      </c>
      <c r="O646" s="91">
        <v>11</v>
      </c>
      <c r="P646" s="91">
        <v>0</v>
      </c>
      <c r="Q646" s="91">
        <v>0</v>
      </c>
      <c r="R646" s="91"/>
      <c r="S646" s="91"/>
    </row>
    <row r="647" spans="1:19" s="92" customFormat="1" ht="12.75" customHeight="1">
      <c r="A647" s="242" t="s">
        <v>274</v>
      </c>
      <c r="B647" s="432" t="s">
        <v>275</v>
      </c>
      <c r="C647" s="432"/>
      <c r="D647" s="432"/>
      <c r="E647" s="432"/>
      <c r="F647" s="432"/>
      <c r="G647" s="432"/>
      <c r="H647" s="432"/>
      <c r="I647" s="432"/>
      <c r="J647" s="432"/>
      <c r="K647" s="237">
        <f t="shared" si="173"/>
        <v>631</v>
      </c>
      <c r="L647" s="278">
        <f t="shared" si="174"/>
        <v>4</v>
      </c>
      <c r="M647" s="278">
        <f t="shared" si="175"/>
        <v>4</v>
      </c>
      <c r="N647" s="91">
        <v>4</v>
      </c>
      <c r="O647" s="91">
        <v>4</v>
      </c>
      <c r="P647" s="91">
        <v>0</v>
      </c>
      <c r="Q647" s="91">
        <v>0</v>
      </c>
      <c r="R647" s="91"/>
      <c r="S647" s="91"/>
    </row>
    <row r="648" spans="1:19" s="92" customFormat="1" ht="24" customHeight="1">
      <c r="A648" s="107" t="s">
        <v>620</v>
      </c>
      <c r="B648" s="421" t="s">
        <v>398</v>
      </c>
      <c r="C648" s="421"/>
      <c r="D648" s="421"/>
      <c r="E648" s="421"/>
      <c r="F648" s="421"/>
      <c r="G648" s="421"/>
      <c r="H648" s="421"/>
      <c r="I648" s="421"/>
      <c r="J648" s="421"/>
      <c r="K648" s="237">
        <f t="shared" si="173"/>
        <v>632</v>
      </c>
      <c r="L648" s="278">
        <f t="shared" si="174"/>
        <v>8</v>
      </c>
      <c r="M648" s="278">
        <f t="shared" si="175"/>
        <v>0</v>
      </c>
      <c r="N648" s="91">
        <v>8</v>
      </c>
      <c r="O648" s="91">
        <v>0</v>
      </c>
      <c r="P648" s="91">
        <v>0</v>
      </c>
      <c r="Q648" s="91">
        <v>0</v>
      </c>
      <c r="R648" s="91"/>
      <c r="S648" s="91"/>
    </row>
    <row r="649" spans="1:19" s="92" customFormat="1" ht="12.75" customHeight="1">
      <c r="A649" s="565" t="s">
        <v>577</v>
      </c>
      <c r="B649" s="565"/>
      <c r="C649" s="565"/>
      <c r="D649" s="565"/>
      <c r="E649" s="565"/>
      <c r="F649" s="565"/>
      <c r="G649" s="565"/>
      <c r="H649" s="565"/>
      <c r="I649" s="565"/>
      <c r="J649" s="565"/>
      <c r="K649" s="250">
        <f t="shared" si="173"/>
        <v>633</v>
      </c>
      <c r="L649" s="322">
        <f>SUM(L650:L659)</f>
        <v>171</v>
      </c>
      <c r="M649" s="322">
        <f t="shared" ref="M649:S649" si="179">SUM(M650:M659)</f>
        <v>47</v>
      </c>
      <c r="N649" s="322">
        <f t="shared" si="179"/>
        <v>0</v>
      </c>
      <c r="O649" s="322">
        <f t="shared" si="179"/>
        <v>0</v>
      </c>
      <c r="P649" s="322">
        <f t="shared" si="179"/>
        <v>171</v>
      </c>
      <c r="Q649" s="322">
        <f t="shared" si="179"/>
        <v>47</v>
      </c>
      <c r="R649" s="322">
        <f t="shared" si="179"/>
        <v>0</v>
      </c>
      <c r="S649" s="322">
        <f t="shared" si="179"/>
        <v>0</v>
      </c>
    </row>
    <row r="650" spans="1:19" s="92" customFormat="1" ht="12.75" customHeight="1">
      <c r="A650" s="240" t="s">
        <v>57</v>
      </c>
      <c r="B650" s="378" t="s">
        <v>52</v>
      </c>
      <c r="C650" s="378"/>
      <c r="D650" s="378"/>
      <c r="E650" s="378"/>
      <c r="F650" s="378"/>
      <c r="G650" s="378"/>
      <c r="H650" s="378"/>
      <c r="I650" s="378"/>
      <c r="J650" s="378"/>
      <c r="K650" s="237">
        <f t="shared" si="173"/>
        <v>634</v>
      </c>
      <c r="L650" s="278">
        <f t="shared" si="174"/>
        <v>32</v>
      </c>
      <c r="M650" s="278">
        <f t="shared" si="175"/>
        <v>0</v>
      </c>
      <c r="N650" s="91"/>
      <c r="O650" s="91"/>
      <c r="P650" s="91">
        <v>32</v>
      </c>
      <c r="Q650" s="91">
        <v>0</v>
      </c>
      <c r="R650" s="91"/>
      <c r="S650" s="91"/>
    </row>
    <row r="651" spans="1:19" s="92" customFormat="1" ht="12.75" customHeight="1">
      <c r="A651" s="240" t="s">
        <v>163</v>
      </c>
      <c r="B651" s="378" t="s">
        <v>53</v>
      </c>
      <c r="C651" s="378"/>
      <c r="D651" s="378"/>
      <c r="E651" s="378"/>
      <c r="F651" s="378"/>
      <c r="G651" s="378"/>
      <c r="H651" s="378"/>
      <c r="I651" s="378"/>
      <c r="J651" s="378"/>
      <c r="K651" s="237">
        <f t="shared" si="173"/>
        <v>635</v>
      </c>
      <c r="L651" s="278">
        <f t="shared" si="174"/>
        <v>16</v>
      </c>
      <c r="M651" s="278">
        <f t="shared" si="175"/>
        <v>0</v>
      </c>
      <c r="N651" s="91"/>
      <c r="O651" s="91"/>
      <c r="P651" s="91">
        <v>16</v>
      </c>
      <c r="Q651" s="91">
        <v>0</v>
      </c>
      <c r="R651" s="91"/>
      <c r="S651" s="91"/>
    </row>
    <row r="652" spans="1:19" s="92" customFormat="1" ht="26.25" customHeight="1">
      <c r="A652" s="240" t="s">
        <v>293</v>
      </c>
      <c r="B652" s="421" t="s">
        <v>294</v>
      </c>
      <c r="C652" s="421"/>
      <c r="D652" s="421"/>
      <c r="E652" s="421"/>
      <c r="F652" s="421"/>
      <c r="G652" s="421"/>
      <c r="H652" s="421"/>
      <c r="I652" s="421"/>
      <c r="J652" s="421"/>
      <c r="K652" s="237">
        <f t="shared" si="173"/>
        <v>636</v>
      </c>
      <c r="L652" s="278">
        <f t="shared" si="174"/>
        <v>11</v>
      </c>
      <c r="M652" s="278">
        <f t="shared" si="175"/>
        <v>0</v>
      </c>
      <c r="N652" s="91"/>
      <c r="O652" s="91"/>
      <c r="P652" s="91">
        <v>11</v>
      </c>
      <c r="Q652" s="91">
        <v>0</v>
      </c>
      <c r="R652" s="91"/>
      <c r="S652" s="91"/>
    </row>
    <row r="653" spans="1:19" s="92" customFormat="1" ht="12.75" customHeight="1">
      <c r="A653" s="240" t="s">
        <v>176</v>
      </c>
      <c r="B653" s="421" t="s">
        <v>173</v>
      </c>
      <c r="C653" s="421"/>
      <c r="D653" s="421"/>
      <c r="E653" s="421"/>
      <c r="F653" s="421"/>
      <c r="G653" s="421"/>
      <c r="H653" s="421"/>
      <c r="I653" s="421"/>
      <c r="J653" s="421"/>
      <c r="K653" s="237">
        <f t="shared" si="173"/>
        <v>637</v>
      </c>
      <c r="L653" s="278">
        <f t="shared" si="174"/>
        <v>9</v>
      </c>
      <c r="M653" s="278">
        <f t="shared" si="175"/>
        <v>0</v>
      </c>
      <c r="N653" s="91"/>
      <c r="O653" s="91"/>
      <c r="P653" s="91">
        <v>9</v>
      </c>
      <c r="Q653" s="91">
        <v>0</v>
      </c>
      <c r="R653" s="91"/>
      <c r="S653" s="91"/>
    </row>
    <row r="654" spans="1:19" s="92" customFormat="1" ht="12.75" customHeight="1">
      <c r="A654" s="240" t="s">
        <v>55</v>
      </c>
      <c r="B654" s="378" t="s">
        <v>175</v>
      </c>
      <c r="C654" s="378"/>
      <c r="D654" s="378"/>
      <c r="E654" s="378"/>
      <c r="F654" s="378"/>
      <c r="G654" s="378"/>
      <c r="H654" s="378"/>
      <c r="I654" s="378"/>
      <c r="J654" s="378"/>
      <c r="K654" s="237">
        <f t="shared" si="173"/>
        <v>638</v>
      </c>
      <c r="L654" s="278">
        <f t="shared" si="174"/>
        <v>7</v>
      </c>
      <c r="M654" s="278">
        <f t="shared" si="175"/>
        <v>1</v>
      </c>
      <c r="N654" s="91"/>
      <c r="O654" s="91"/>
      <c r="P654" s="91">
        <v>7</v>
      </c>
      <c r="Q654" s="91">
        <v>1</v>
      </c>
      <c r="R654" s="91"/>
      <c r="S654" s="91"/>
    </row>
    <row r="655" spans="1:19" s="92" customFormat="1" ht="12.75" customHeight="1">
      <c r="A655" s="240" t="s">
        <v>188</v>
      </c>
      <c r="B655" s="378" t="s">
        <v>189</v>
      </c>
      <c r="C655" s="378"/>
      <c r="D655" s="378"/>
      <c r="E655" s="378"/>
      <c r="F655" s="378"/>
      <c r="G655" s="378"/>
      <c r="H655" s="378"/>
      <c r="I655" s="378"/>
      <c r="J655" s="378"/>
      <c r="K655" s="237">
        <f t="shared" si="173"/>
        <v>639</v>
      </c>
      <c r="L655" s="278">
        <f t="shared" si="174"/>
        <v>13</v>
      </c>
      <c r="M655" s="278">
        <f t="shared" si="175"/>
        <v>0</v>
      </c>
      <c r="N655" s="91"/>
      <c r="O655" s="91"/>
      <c r="P655" s="91">
        <v>13</v>
      </c>
      <c r="Q655" s="91">
        <v>0</v>
      </c>
      <c r="R655" s="91"/>
      <c r="S655" s="91"/>
    </row>
    <row r="656" spans="1:19" s="92" customFormat="1" ht="12.75" customHeight="1">
      <c r="A656" s="240" t="s">
        <v>185</v>
      </c>
      <c r="B656" s="378" t="s">
        <v>51</v>
      </c>
      <c r="C656" s="378"/>
      <c r="D656" s="378"/>
      <c r="E656" s="378"/>
      <c r="F656" s="378"/>
      <c r="G656" s="378"/>
      <c r="H656" s="378"/>
      <c r="I656" s="378"/>
      <c r="J656" s="378"/>
      <c r="K656" s="237">
        <f t="shared" si="173"/>
        <v>640</v>
      </c>
      <c r="L656" s="278">
        <f t="shared" si="174"/>
        <v>41</v>
      </c>
      <c r="M656" s="278">
        <f t="shared" si="175"/>
        <v>29</v>
      </c>
      <c r="N656" s="91"/>
      <c r="O656" s="91"/>
      <c r="P656" s="91">
        <v>41</v>
      </c>
      <c r="Q656" s="91">
        <v>29</v>
      </c>
      <c r="R656" s="91"/>
      <c r="S656" s="91"/>
    </row>
    <row r="657" spans="1:19" s="92" customFormat="1" ht="12.75" customHeight="1">
      <c r="A657" s="239" t="s">
        <v>339</v>
      </c>
      <c r="B657" s="421" t="s">
        <v>65</v>
      </c>
      <c r="C657" s="421"/>
      <c r="D657" s="421"/>
      <c r="E657" s="421"/>
      <c r="F657" s="421"/>
      <c r="G657" s="421"/>
      <c r="H657" s="421"/>
      <c r="I657" s="421"/>
      <c r="J657" s="421"/>
      <c r="K657" s="237">
        <f t="shared" si="173"/>
        <v>641</v>
      </c>
      <c r="L657" s="278">
        <f t="shared" si="174"/>
        <v>13</v>
      </c>
      <c r="M657" s="278">
        <f t="shared" si="175"/>
        <v>7</v>
      </c>
      <c r="N657" s="91"/>
      <c r="O657" s="91"/>
      <c r="P657" s="91">
        <v>13</v>
      </c>
      <c r="Q657" s="91">
        <v>7</v>
      </c>
      <c r="R657" s="91"/>
      <c r="S657" s="91"/>
    </row>
    <row r="658" spans="1:19" s="92" customFormat="1" ht="12.75" customHeight="1">
      <c r="A658" s="240" t="s">
        <v>192</v>
      </c>
      <c r="B658" s="421" t="s">
        <v>193</v>
      </c>
      <c r="C658" s="421"/>
      <c r="D658" s="421"/>
      <c r="E658" s="421"/>
      <c r="F658" s="421"/>
      <c r="G658" s="421"/>
      <c r="H658" s="421"/>
      <c r="I658" s="421"/>
      <c r="J658" s="421"/>
      <c r="K658" s="237">
        <f t="shared" ref="K658:K721" si="180">+K657+1</f>
        <v>642</v>
      </c>
      <c r="L658" s="278">
        <f t="shared" si="174"/>
        <v>17</v>
      </c>
      <c r="M658" s="278">
        <f t="shared" si="175"/>
        <v>0</v>
      </c>
      <c r="N658" s="91"/>
      <c r="O658" s="91"/>
      <c r="P658" s="91">
        <v>17</v>
      </c>
      <c r="Q658" s="91">
        <v>0</v>
      </c>
      <c r="R658" s="91"/>
      <c r="S658" s="91"/>
    </row>
    <row r="659" spans="1:19" s="92" customFormat="1" ht="12.75" customHeight="1">
      <c r="A659" s="240" t="s">
        <v>167</v>
      </c>
      <c r="B659" s="421" t="s">
        <v>218</v>
      </c>
      <c r="C659" s="421"/>
      <c r="D659" s="421"/>
      <c r="E659" s="421"/>
      <c r="F659" s="421"/>
      <c r="G659" s="421"/>
      <c r="H659" s="421"/>
      <c r="I659" s="421"/>
      <c r="J659" s="421"/>
      <c r="K659" s="237">
        <f t="shared" si="180"/>
        <v>643</v>
      </c>
      <c r="L659" s="278">
        <f t="shared" si="174"/>
        <v>12</v>
      </c>
      <c r="M659" s="278">
        <f t="shared" si="175"/>
        <v>10</v>
      </c>
      <c r="N659" s="91"/>
      <c r="O659" s="91"/>
      <c r="P659" s="91">
        <v>12</v>
      </c>
      <c r="Q659" s="91">
        <v>10</v>
      </c>
      <c r="R659" s="91"/>
      <c r="S659" s="91"/>
    </row>
    <row r="660" spans="1:19" s="92" customFormat="1" ht="12.75" customHeight="1">
      <c r="A660" s="565" t="s">
        <v>578</v>
      </c>
      <c r="B660" s="565"/>
      <c r="C660" s="565"/>
      <c r="D660" s="565"/>
      <c r="E660" s="565"/>
      <c r="F660" s="565"/>
      <c r="G660" s="565"/>
      <c r="H660" s="565"/>
      <c r="I660" s="565"/>
      <c r="J660" s="565"/>
      <c r="K660" s="250">
        <f t="shared" si="180"/>
        <v>644</v>
      </c>
      <c r="L660" s="322">
        <f>SUM(L661:L687)</f>
        <v>469</v>
      </c>
      <c r="M660" s="322">
        <f t="shared" ref="M660:S660" si="181">SUM(M661:M687)</f>
        <v>218</v>
      </c>
      <c r="N660" s="322">
        <f t="shared" si="181"/>
        <v>91</v>
      </c>
      <c r="O660" s="322">
        <f t="shared" si="181"/>
        <v>38</v>
      </c>
      <c r="P660" s="322">
        <f t="shared" si="181"/>
        <v>378</v>
      </c>
      <c r="Q660" s="322">
        <f t="shared" si="181"/>
        <v>180</v>
      </c>
      <c r="R660" s="322">
        <f t="shared" si="181"/>
        <v>0</v>
      </c>
      <c r="S660" s="322">
        <f t="shared" si="181"/>
        <v>0</v>
      </c>
    </row>
    <row r="661" spans="1:19" s="92" customFormat="1" ht="12.75" customHeight="1">
      <c r="A661" s="240" t="s">
        <v>198</v>
      </c>
      <c r="B661" s="421" t="s">
        <v>199</v>
      </c>
      <c r="C661" s="421"/>
      <c r="D661" s="421"/>
      <c r="E661" s="421"/>
      <c r="F661" s="421"/>
      <c r="G661" s="421"/>
      <c r="H661" s="421"/>
      <c r="I661" s="421"/>
      <c r="J661" s="421"/>
      <c r="K661" s="237">
        <f t="shared" si="180"/>
        <v>645</v>
      </c>
      <c r="L661" s="278">
        <f t="shared" ref="L661:L690" si="182">+N661+P661+R661</f>
        <v>24</v>
      </c>
      <c r="M661" s="278">
        <f t="shared" ref="M661:M690" si="183">+O661+Q661+S661</f>
        <v>13</v>
      </c>
      <c r="N661" s="91">
        <v>24</v>
      </c>
      <c r="O661" s="91">
        <v>13</v>
      </c>
      <c r="P661" s="91"/>
      <c r="Q661" s="91"/>
      <c r="R661" s="91"/>
      <c r="S661" s="91"/>
    </row>
    <row r="662" spans="1:19" s="92" customFormat="1" ht="12.75" customHeight="1">
      <c r="A662" s="107" t="s">
        <v>264</v>
      </c>
      <c r="B662" s="421" t="s">
        <v>265</v>
      </c>
      <c r="C662" s="421"/>
      <c r="D662" s="421"/>
      <c r="E662" s="421"/>
      <c r="F662" s="421"/>
      <c r="G662" s="421"/>
      <c r="H662" s="421"/>
      <c r="I662" s="421"/>
      <c r="J662" s="421"/>
      <c r="K662" s="237">
        <f t="shared" si="180"/>
        <v>646</v>
      </c>
      <c r="L662" s="278">
        <f t="shared" si="182"/>
        <v>19</v>
      </c>
      <c r="M662" s="278">
        <f t="shared" si="183"/>
        <v>0</v>
      </c>
      <c r="N662" s="91">
        <v>19</v>
      </c>
      <c r="O662" s="91">
        <v>0</v>
      </c>
      <c r="P662" s="91"/>
      <c r="Q662" s="91"/>
      <c r="R662" s="91"/>
      <c r="S662" s="91"/>
    </row>
    <row r="663" spans="1:19" s="92" customFormat="1" ht="12.75" customHeight="1">
      <c r="A663" s="90" t="s">
        <v>318</v>
      </c>
      <c r="B663" s="421" t="s">
        <v>319</v>
      </c>
      <c r="C663" s="421"/>
      <c r="D663" s="421"/>
      <c r="E663" s="421"/>
      <c r="F663" s="421"/>
      <c r="G663" s="421"/>
      <c r="H663" s="421"/>
      <c r="I663" s="421"/>
      <c r="J663" s="421"/>
      <c r="K663" s="237">
        <f t="shared" si="180"/>
        <v>647</v>
      </c>
      <c r="L663" s="278">
        <f t="shared" si="182"/>
        <v>20</v>
      </c>
      <c r="M663" s="278">
        <f t="shared" si="183"/>
        <v>14</v>
      </c>
      <c r="N663" s="91">
        <v>20</v>
      </c>
      <c r="O663" s="91">
        <v>14</v>
      </c>
      <c r="P663" s="91"/>
      <c r="Q663" s="91"/>
      <c r="R663" s="91"/>
      <c r="S663" s="91"/>
    </row>
    <row r="664" spans="1:19" s="92" customFormat="1" ht="12.75" customHeight="1">
      <c r="A664" s="90" t="s">
        <v>320</v>
      </c>
      <c r="B664" s="421" t="s">
        <v>321</v>
      </c>
      <c r="C664" s="421"/>
      <c r="D664" s="421"/>
      <c r="E664" s="421"/>
      <c r="F664" s="421"/>
      <c r="G664" s="421"/>
      <c r="H664" s="421"/>
      <c r="I664" s="421"/>
      <c r="J664" s="421"/>
      <c r="K664" s="237">
        <f t="shared" si="180"/>
        <v>648</v>
      </c>
      <c r="L664" s="278">
        <f t="shared" si="182"/>
        <v>10</v>
      </c>
      <c r="M664" s="278">
        <f t="shared" si="183"/>
        <v>3</v>
      </c>
      <c r="N664" s="91">
        <v>10</v>
      </c>
      <c r="O664" s="91">
        <v>3</v>
      </c>
      <c r="P664" s="91"/>
      <c r="Q664" s="91"/>
      <c r="R664" s="91"/>
      <c r="S664" s="91"/>
    </row>
    <row r="665" spans="1:19" s="92" customFormat="1" ht="12.75" customHeight="1">
      <c r="A665" s="90" t="s">
        <v>202</v>
      </c>
      <c r="B665" s="421" t="s">
        <v>203</v>
      </c>
      <c r="C665" s="421"/>
      <c r="D665" s="421"/>
      <c r="E665" s="421"/>
      <c r="F665" s="421"/>
      <c r="G665" s="421"/>
      <c r="H665" s="421"/>
      <c r="I665" s="421"/>
      <c r="J665" s="421"/>
      <c r="K665" s="237">
        <f t="shared" si="180"/>
        <v>649</v>
      </c>
      <c r="L665" s="278">
        <f t="shared" si="182"/>
        <v>18</v>
      </c>
      <c r="M665" s="278">
        <f t="shared" si="183"/>
        <v>8</v>
      </c>
      <c r="N665" s="91">
        <v>18</v>
      </c>
      <c r="O665" s="91">
        <v>8</v>
      </c>
      <c r="P665" s="91"/>
      <c r="Q665" s="91"/>
      <c r="R665" s="91"/>
      <c r="S665" s="91"/>
    </row>
    <row r="666" spans="1:19" s="92" customFormat="1" ht="12.75" customHeight="1">
      <c r="A666" s="240" t="s">
        <v>55</v>
      </c>
      <c r="B666" s="378" t="s">
        <v>175</v>
      </c>
      <c r="C666" s="378"/>
      <c r="D666" s="378"/>
      <c r="E666" s="378"/>
      <c r="F666" s="378"/>
      <c r="G666" s="378"/>
      <c r="H666" s="378"/>
      <c r="I666" s="378"/>
      <c r="J666" s="378"/>
      <c r="K666" s="237">
        <f t="shared" si="180"/>
        <v>650</v>
      </c>
      <c r="L666" s="278">
        <f t="shared" si="182"/>
        <v>12</v>
      </c>
      <c r="M666" s="278">
        <f t="shared" si="183"/>
        <v>4</v>
      </c>
      <c r="N666" s="91"/>
      <c r="O666" s="91"/>
      <c r="P666" s="91">
        <v>12</v>
      </c>
      <c r="Q666" s="91">
        <v>4</v>
      </c>
      <c r="R666" s="91"/>
      <c r="S666" s="91"/>
    </row>
    <row r="667" spans="1:19" s="92" customFormat="1" ht="24" customHeight="1">
      <c r="A667" s="90" t="s">
        <v>322</v>
      </c>
      <c r="B667" s="421" t="s">
        <v>323</v>
      </c>
      <c r="C667" s="421"/>
      <c r="D667" s="421"/>
      <c r="E667" s="421"/>
      <c r="F667" s="421"/>
      <c r="G667" s="421"/>
      <c r="H667" s="421"/>
      <c r="I667" s="421"/>
      <c r="J667" s="421"/>
      <c r="K667" s="237">
        <f t="shared" si="180"/>
        <v>651</v>
      </c>
      <c r="L667" s="278">
        <f t="shared" si="182"/>
        <v>15</v>
      </c>
      <c r="M667" s="278">
        <f t="shared" si="183"/>
        <v>15</v>
      </c>
      <c r="N667" s="91"/>
      <c r="O667" s="91"/>
      <c r="P667" s="91">
        <v>15</v>
      </c>
      <c r="Q667" s="91">
        <v>15</v>
      </c>
      <c r="R667" s="91"/>
      <c r="S667" s="91"/>
    </row>
    <row r="668" spans="1:19" s="92" customFormat="1" ht="24" customHeight="1">
      <c r="A668" s="240" t="s">
        <v>160</v>
      </c>
      <c r="B668" s="421" t="s">
        <v>248</v>
      </c>
      <c r="C668" s="421"/>
      <c r="D668" s="421"/>
      <c r="E668" s="421"/>
      <c r="F668" s="421"/>
      <c r="G668" s="421"/>
      <c r="H668" s="421"/>
      <c r="I668" s="421"/>
      <c r="J668" s="421"/>
      <c r="K668" s="237">
        <f t="shared" si="180"/>
        <v>652</v>
      </c>
      <c r="L668" s="278">
        <f t="shared" si="182"/>
        <v>27</v>
      </c>
      <c r="M668" s="278">
        <f t="shared" si="183"/>
        <v>27</v>
      </c>
      <c r="N668" s="91"/>
      <c r="O668" s="91"/>
      <c r="P668" s="91">
        <v>27</v>
      </c>
      <c r="Q668" s="91">
        <v>27</v>
      </c>
      <c r="R668" s="91"/>
      <c r="S668" s="91"/>
    </row>
    <row r="669" spans="1:19" s="92" customFormat="1" ht="12.75" customHeight="1">
      <c r="A669" s="240" t="s">
        <v>188</v>
      </c>
      <c r="B669" s="378" t="s">
        <v>189</v>
      </c>
      <c r="C669" s="378"/>
      <c r="D669" s="378"/>
      <c r="E669" s="378"/>
      <c r="F669" s="378"/>
      <c r="G669" s="378"/>
      <c r="H669" s="378"/>
      <c r="I669" s="378"/>
      <c r="J669" s="378"/>
      <c r="K669" s="237">
        <f t="shared" si="180"/>
        <v>653</v>
      </c>
      <c r="L669" s="278">
        <f t="shared" si="182"/>
        <v>40</v>
      </c>
      <c r="M669" s="278">
        <f t="shared" si="183"/>
        <v>3</v>
      </c>
      <c r="N669" s="91"/>
      <c r="O669" s="91"/>
      <c r="P669" s="91">
        <v>40</v>
      </c>
      <c r="Q669" s="91">
        <v>3</v>
      </c>
      <c r="R669" s="91"/>
      <c r="S669" s="91"/>
    </row>
    <row r="670" spans="1:19" s="92" customFormat="1" ht="12.75" customHeight="1">
      <c r="A670" s="240" t="s">
        <v>282</v>
      </c>
      <c r="B670" s="378" t="s">
        <v>283</v>
      </c>
      <c r="C670" s="378"/>
      <c r="D670" s="378"/>
      <c r="E670" s="378"/>
      <c r="F670" s="378"/>
      <c r="G670" s="378"/>
      <c r="H670" s="378"/>
      <c r="I670" s="378"/>
      <c r="J670" s="378"/>
      <c r="K670" s="237">
        <f t="shared" si="180"/>
        <v>654</v>
      </c>
      <c r="L670" s="278">
        <f t="shared" si="182"/>
        <v>14</v>
      </c>
      <c r="M670" s="278">
        <f t="shared" si="183"/>
        <v>7</v>
      </c>
      <c r="N670" s="91"/>
      <c r="O670" s="91"/>
      <c r="P670" s="91">
        <v>14</v>
      </c>
      <c r="Q670" s="91">
        <v>7</v>
      </c>
      <c r="R670" s="91"/>
      <c r="S670" s="91"/>
    </row>
    <row r="671" spans="1:19" s="92" customFormat="1" ht="12.75" customHeight="1">
      <c r="A671" s="240" t="s">
        <v>176</v>
      </c>
      <c r="B671" s="421" t="s">
        <v>173</v>
      </c>
      <c r="C671" s="421"/>
      <c r="D671" s="421"/>
      <c r="E671" s="421"/>
      <c r="F671" s="421"/>
      <c r="G671" s="421"/>
      <c r="H671" s="421"/>
      <c r="I671" s="421"/>
      <c r="J671" s="421"/>
      <c r="K671" s="237">
        <f t="shared" si="180"/>
        <v>655</v>
      </c>
      <c r="L671" s="278">
        <f t="shared" si="182"/>
        <v>9</v>
      </c>
      <c r="M671" s="278">
        <f t="shared" si="183"/>
        <v>0</v>
      </c>
      <c r="N671" s="91"/>
      <c r="O671" s="91"/>
      <c r="P671" s="91">
        <v>9</v>
      </c>
      <c r="Q671" s="91">
        <v>0</v>
      </c>
      <c r="R671" s="91"/>
      <c r="S671" s="91"/>
    </row>
    <row r="672" spans="1:19" s="92" customFormat="1" ht="12.75" customHeight="1">
      <c r="A672" s="240" t="s">
        <v>58</v>
      </c>
      <c r="B672" s="378" t="s">
        <v>208</v>
      </c>
      <c r="C672" s="378"/>
      <c r="D672" s="378"/>
      <c r="E672" s="378"/>
      <c r="F672" s="378"/>
      <c r="G672" s="378"/>
      <c r="H672" s="378"/>
      <c r="I672" s="378"/>
      <c r="J672" s="378"/>
      <c r="K672" s="237">
        <f t="shared" si="180"/>
        <v>656</v>
      </c>
      <c r="L672" s="278">
        <f t="shared" si="182"/>
        <v>26</v>
      </c>
      <c r="M672" s="278">
        <f t="shared" si="183"/>
        <v>2</v>
      </c>
      <c r="N672" s="91"/>
      <c r="O672" s="91"/>
      <c r="P672" s="91">
        <v>26</v>
      </c>
      <c r="Q672" s="91">
        <v>2</v>
      </c>
      <c r="R672" s="91"/>
      <c r="S672" s="91"/>
    </row>
    <row r="673" spans="1:19" s="92" customFormat="1" ht="12.75" customHeight="1">
      <c r="A673" s="90" t="s">
        <v>211</v>
      </c>
      <c r="B673" s="421" t="s">
        <v>262</v>
      </c>
      <c r="C673" s="421"/>
      <c r="D673" s="421"/>
      <c r="E673" s="421"/>
      <c r="F673" s="421"/>
      <c r="G673" s="421"/>
      <c r="H673" s="421"/>
      <c r="I673" s="421"/>
      <c r="J673" s="421"/>
      <c r="K673" s="237">
        <f t="shared" si="180"/>
        <v>657</v>
      </c>
      <c r="L673" s="278">
        <f t="shared" si="182"/>
        <v>15</v>
      </c>
      <c r="M673" s="278">
        <f t="shared" si="183"/>
        <v>0</v>
      </c>
      <c r="N673" s="91"/>
      <c r="O673" s="91"/>
      <c r="P673" s="91">
        <v>15</v>
      </c>
      <c r="Q673" s="91">
        <v>0</v>
      </c>
      <c r="R673" s="91"/>
      <c r="S673" s="91"/>
    </row>
    <row r="674" spans="1:19" s="92" customFormat="1" ht="12.75" customHeight="1">
      <c r="A674" s="240" t="s">
        <v>54</v>
      </c>
      <c r="B674" s="378" t="s">
        <v>50</v>
      </c>
      <c r="C674" s="378"/>
      <c r="D674" s="378"/>
      <c r="E674" s="378"/>
      <c r="F674" s="378"/>
      <c r="G674" s="378"/>
      <c r="H674" s="378"/>
      <c r="I674" s="378"/>
      <c r="J674" s="378"/>
      <c r="K674" s="237">
        <f t="shared" si="180"/>
        <v>658</v>
      </c>
      <c r="L674" s="278">
        <f t="shared" si="182"/>
        <v>20</v>
      </c>
      <c r="M674" s="278">
        <f t="shared" si="183"/>
        <v>20</v>
      </c>
      <c r="N674" s="91"/>
      <c r="O674" s="91"/>
      <c r="P674" s="91">
        <v>20</v>
      </c>
      <c r="Q674" s="91">
        <v>20</v>
      </c>
      <c r="R674" s="91"/>
      <c r="S674" s="91"/>
    </row>
    <row r="675" spans="1:19" s="92" customFormat="1" ht="12.75" customHeight="1">
      <c r="A675" s="240" t="s">
        <v>163</v>
      </c>
      <c r="B675" s="378" t="s">
        <v>53</v>
      </c>
      <c r="C675" s="378"/>
      <c r="D675" s="378"/>
      <c r="E675" s="378"/>
      <c r="F675" s="378"/>
      <c r="G675" s="378"/>
      <c r="H675" s="378"/>
      <c r="I675" s="378"/>
      <c r="J675" s="378"/>
      <c r="K675" s="237">
        <f t="shared" si="180"/>
        <v>659</v>
      </c>
      <c r="L675" s="278">
        <f t="shared" si="182"/>
        <v>6</v>
      </c>
      <c r="M675" s="278">
        <f t="shared" si="183"/>
        <v>0</v>
      </c>
      <c r="N675" s="91"/>
      <c r="O675" s="91"/>
      <c r="P675" s="91">
        <v>6</v>
      </c>
      <c r="Q675" s="91">
        <v>0</v>
      </c>
      <c r="R675" s="91"/>
      <c r="S675" s="91"/>
    </row>
    <row r="676" spans="1:19" s="92" customFormat="1" ht="12.75" customHeight="1">
      <c r="A676" s="90" t="s">
        <v>324</v>
      </c>
      <c r="B676" s="421" t="s">
        <v>325</v>
      </c>
      <c r="C676" s="421"/>
      <c r="D676" s="421"/>
      <c r="E676" s="421"/>
      <c r="F676" s="421"/>
      <c r="G676" s="421"/>
      <c r="H676" s="421"/>
      <c r="I676" s="421"/>
      <c r="J676" s="421"/>
      <c r="K676" s="237">
        <f t="shared" si="180"/>
        <v>660</v>
      </c>
      <c r="L676" s="278">
        <f t="shared" si="182"/>
        <v>17</v>
      </c>
      <c r="M676" s="278">
        <f t="shared" si="183"/>
        <v>15</v>
      </c>
      <c r="N676" s="91"/>
      <c r="O676" s="91"/>
      <c r="P676" s="91">
        <v>17</v>
      </c>
      <c r="Q676" s="91">
        <v>15</v>
      </c>
      <c r="R676" s="91"/>
      <c r="S676" s="91"/>
    </row>
    <row r="677" spans="1:19" s="92" customFormat="1" ht="12.75" customHeight="1">
      <c r="A677" s="240" t="s">
        <v>326</v>
      </c>
      <c r="B677" s="378" t="s">
        <v>315</v>
      </c>
      <c r="C677" s="378"/>
      <c r="D677" s="378"/>
      <c r="E677" s="378"/>
      <c r="F677" s="378"/>
      <c r="G677" s="378"/>
      <c r="H677" s="378"/>
      <c r="I677" s="378"/>
      <c r="J677" s="378"/>
      <c r="K677" s="237">
        <f t="shared" si="180"/>
        <v>661</v>
      </c>
      <c r="L677" s="278">
        <f t="shared" si="182"/>
        <v>4</v>
      </c>
      <c r="M677" s="278">
        <f t="shared" si="183"/>
        <v>2</v>
      </c>
      <c r="N677" s="91"/>
      <c r="O677" s="91"/>
      <c r="P677" s="91">
        <v>4</v>
      </c>
      <c r="Q677" s="91">
        <v>2</v>
      </c>
      <c r="R677" s="91"/>
      <c r="S677" s="91"/>
    </row>
    <row r="678" spans="1:19" s="92" customFormat="1" ht="12.75" customHeight="1">
      <c r="A678" s="240" t="s">
        <v>57</v>
      </c>
      <c r="B678" s="378" t="s">
        <v>52</v>
      </c>
      <c r="C678" s="378"/>
      <c r="D678" s="378"/>
      <c r="E678" s="378"/>
      <c r="F678" s="378"/>
      <c r="G678" s="378"/>
      <c r="H678" s="378"/>
      <c r="I678" s="378"/>
      <c r="J678" s="378"/>
      <c r="K678" s="237">
        <f t="shared" si="180"/>
        <v>662</v>
      </c>
      <c r="L678" s="278">
        <f t="shared" si="182"/>
        <v>16</v>
      </c>
      <c r="M678" s="278">
        <f t="shared" si="183"/>
        <v>0</v>
      </c>
      <c r="N678" s="91"/>
      <c r="O678" s="91"/>
      <c r="P678" s="91">
        <v>16</v>
      </c>
      <c r="Q678" s="91">
        <v>0</v>
      </c>
      <c r="R678" s="91"/>
      <c r="S678" s="91"/>
    </row>
    <row r="679" spans="1:19" s="92" customFormat="1" ht="26.25" customHeight="1">
      <c r="A679" s="240" t="s">
        <v>170</v>
      </c>
      <c r="B679" s="421" t="s">
        <v>292</v>
      </c>
      <c r="C679" s="421"/>
      <c r="D679" s="421"/>
      <c r="E679" s="421"/>
      <c r="F679" s="421"/>
      <c r="G679" s="421"/>
      <c r="H679" s="421"/>
      <c r="I679" s="421"/>
      <c r="J679" s="421"/>
      <c r="K679" s="237">
        <f t="shared" si="180"/>
        <v>663</v>
      </c>
      <c r="L679" s="278">
        <f t="shared" si="182"/>
        <v>8</v>
      </c>
      <c r="M679" s="278">
        <f t="shared" si="183"/>
        <v>8</v>
      </c>
      <c r="N679" s="91"/>
      <c r="O679" s="91"/>
      <c r="P679" s="91">
        <v>8</v>
      </c>
      <c r="Q679" s="91">
        <v>8</v>
      </c>
      <c r="R679" s="91"/>
      <c r="S679" s="91"/>
    </row>
    <row r="680" spans="1:19" s="92" customFormat="1" ht="12.75" customHeight="1">
      <c r="A680" s="90" t="s">
        <v>327</v>
      </c>
      <c r="B680" s="421" t="s">
        <v>328</v>
      </c>
      <c r="C680" s="421"/>
      <c r="D680" s="421"/>
      <c r="E680" s="421"/>
      <c r="F680" s="421"/>
      <c r="G680" s="421"/>
      <c r="H680" s="421"/>
      <c r="I680" s="421"/>
      <c r="J680" s="421"/>
      <c r="K680" s="237">
        <f t="shared" si="180"/>
        <v>664</v>
      </c>
      <c r="L680" s="278">
        <f t="shared" si="182"/>
        <v>25</v>
      </c>
      <c r="M680" s="278">
        <f t="shared" si="183"/>
        <v>13</v>
      </c>
      <c r="N680" s="91"/>
      <c r="O680" s="91"/>
      <c r="P680" s="91">
        <v>25</v>
      </c>
      <c r="Q680" s="91">
        <v>13</v>
      </c>
      <c r="R680" s="91"/>
      <c r="S680" s="91"/>
    </row>
    <row r="681" spans="1:19" s="92" customFormat="1" ht="12.75" customHeight="1">
      <c r="A681" s="240" t="s">
        <v>245</v>
      </c>
      <c r="B681" s="378" t="s">
        <v>246</v>
      </c>
      <c r="C681" s="378"/>
      <c r="D681" s="378"/>
      <c r="E681" s="378"/>
      <c r="F681" s="378"/>
      <c r="G681" s="378"/>
      <c r="H681" s="378"/>
      <c r="I681" s="378"/>
      <c r="J681" s="378"/>
      <c r="K681" s="237">
        <f t="shared" si="180"/>
        <v>665</v>
      </c>
      <c r="L681" s="278">
        <f t="shared" si="182"/>
        <v>20</v>
      </c>
      <c r="M681" s="278">
        <f t="shared" si="183"/>
        <v>8</v>
      </c>
      <c r="N681" s="91"/>
      <c r="O681" s="91"/>
      <c r="P681" s="91">
        <v>20</v>
      </c>
      <c r="Q681" s="91">
        <v>8</v>
      </c>
      <c r="R681" s="91"/>
      <c r="S681" s="91"/>
    </row>
    <row r="682" spans="1:19" s="92" customFormat="1" ht="12.75" customHeight="1">
      <c r="A682" s="240" t="s">
        <v>329</v>
      </c>
      <c r="B682" s="421" t="s">
        <v>604</v>
      </c>
      <c r="C682" s="421"/>
      <c r="D682" s="421"/>
      <c r="E682" s="421"/>
      <c r="F682" s="421"/>
      <c r="G682" s="421"/>
      <c r="H682" s="421"/>
      <c r="I682" s="421"/>
      <c r="J682" s="421"/>
      <c r="K682" s="237">
        <f t="shared" si="180"/>
        <v>666</v>
      </c>
      <c r="L682" s="278">
        <f t="shared" si="182"/>
        <v>20</v>
      </c>
      <c r="M682" s="278">
        <f t="shared" si="183"/>
        <v>11</v>
      </c>
      <c r="N682" s="91"/>
      <c r="O682" s="91"/>
      <c r="P682" s="91">
        <v>20</v>
      </c>
      <c r="Q682" s="91">
        <v>11</v>
      </c>
      <c r="R682" s="91"/>
      <c r="S682" s="91"/>
    </row>
    <row r="683" spans="1:19" s="92" customFormat="1" ht="27" customHeight="1">
      <c r="A683" s="240" t="s">
        <v>295</v>
      </c>
      <c r="B683" s="421" t="s">
        <v>330</v>
      </c>
      <c r="C683" s="421"/>
      <c r="D683" s="421"/>
      <c r="E683" s="421"/>
      <c r="F683" s="421"/>
      <c r="G683" s="421"/>
      <c r="H683" s="421"/>
      <c r="I683" s="421"/>
      <c r="J683" s="421"/>
      <c r="K683" s="237">
        <f t="shared" si="180"/>
        <v>667</v>
      </c>
      <c r="L683" s="278">
        <f t="shared" si="182"/>
        <v>14</v>
      </c>
      <c r="M683" s="278">
        <f t="shared" si="183"/>
        <v>8</v>
      </c>
      <c r="N683" s="91"/>
      <c r="O683" s="91"/>
      <c r="P683" s="91">
        <v>14</v>
      </c>
      <c r="Q683" s="91">
        <v>8</v>
      </c>
      <c r="R683" s="91"/>
      <c r="S683" s="91"/>
    </row>
    <row r="684" spans="1:19" s="92" customFormat="1" ht="12.75" customHeight="1">
      <c r="A684" s="240" t="s">
        <v>243</v>
      </c>
      <c r="B684" s="378" t="s">
        <v>309</v>
      </c>
      <c r="C684" s="378"/>
      <c r="D684" s="378"/>
      <c r="E684" s="378"/>
      <c r="F684" s="378"/>
      <c r="G684" s="378"/>
      <c r="H684" s="378"/>
      <c r="I684" s="378"/>
      <c r="J684" s="378"/>
      <c r="K684" s="237">
        <f t="shared" si="180"/>
        <v>668</v>
      </c>
      <c r="L684" s="278">
        <f t="shared" si="182"/>
        <v>15</v>
      </c>
      <c r="M684" s="278">
        <f t="shared" si="183"/>
        <v>12</v>
      </c>
      <c r="N684" s="91"/>
      <c r="O684" s="91"/>
      <c r="P684" s="91">
        <v>15</v>
      </c>
      <c r="Q684" s="91">
        <v>12</v>
      </c>
      <c r="R684" s="91"/>
      <c r="S684" s="91"/>
    </row>
    <row r="685" spans="1:19" s="92" customFormat="1" ht="12.75" customHeight="1">
      <c r="A685" s="240" t="s">
        <v>185</v>
      </c>
      <c r="B685" s="378" t="s">
        <v>51</v>
      </c>
      <c r="C685" s="378"/>
      <c r="D685" s="378"/>
      <c r="E685" s="378"/>
      <c r="F685" s="378"/>
      <c r="G685" s="378"/>
      <c r="H685" s="378"/>
      <c r="I685" s="378"/>
      <c r="J685" s="378"/>
      <c r="K685" s="237">
        <f t="shared" si="180"/>
        <v>669</v>
      </c>
      <c r="L685" s="278">
        <f t="shared" si="182"/>
        <v>25</v>
      </c>
      <c r="M685" s="278">
        <f t="shared" si="183"/>
        <v>25</v>
      </c>
      <c r="N685" s="91"/>
      <c r="O685" s="91"/>
      <c r="P685" s="91">
        <v>25</v>
      </c>
      <c r="Q685" s="91">
        <v>25</v>
      </c>
      <c r="R685" s="91"/>
      <c r="S685" s="91"/>
    </row>
    <row r="686" spans="1:19" s="92" customFormat="1" ht="12.75" customHeight="1">
      <c r="A686" s="240" t="s">
        <v>331</v>
      </c>
      <c r="B686" s="421" t="s">
        <v>332</v>
      </c>
      <c r="C686" s="421"/>
      <c r="D686" s="421"/>
      <c r="E686" s="421"/>
      <c r="F686" s="421"/>
      <c r="G686" s="421"/>
      <c r="H686" s="421"/>
      <c r="I686" s="421"/>
      <c r="J686" s="421"/>
      <c r="K686" s="237">
        <f t="shared" si="180"/>
        <v>670</v>
      </c>
      <c r="L686" s="278">
        <f t="shared" si="182"/>
        <v>16</v>
      </c>
      <c r="M686" s="278">
        <f t="shared" si="183"/>
        <v>0</v>
      </c>
      <c r="N686" s="91"/>
      <c r="O686" s="91"/>
      <c r="P686" s="91">
        <v>16</v>
      </c>
      <c r="Q686" s="91">
        <v>0</v>
      </c>
      <c r="R686" s="91"/>
      <c r="S686" s="91"/>
    </row>
    <row r="687" spans="1:19" s="92" customFormat="1" ht="12.75" customHeight="1">
      <c r="A687" s="113" t="s">
        <v>186</v>
      </c>
      <c r="B687" s="421" t="s">
        <v>254</v>
      </c>
      <c r="C687" s="421"/>
      <c r="D687" s="421"/>
      <c r="E687" s="421"/>
      <c r="F687" s="421"/>
      <c r="G687" s="421"/>
      <c r="H687" s="421"/>
      <c r="I687" s="421"/>
      <c r="J687" s="421"/>
      <c r="K687" s="237">
        <f t="shared" si="180"/>
        <v>671</v>
      </c>
      <c r="L687" s="278">
        <f t="shared" si="182"/>
        <v>14</v>
      </c>
      <c r="M687" s="278">
        <f t="shared" si="183"/>
        <v>0</v>
      </c>
      <c r="N687" s="91"/>
      <c r="O687" s="91"/>
      <c r="P687" s="91">
        <v>14</v>
      </c>
      <c r="Q687" s="91">
        <v>0</v>
      </c>
      <c r="R687" s="91"/>
      <c r="S687" s="91"/>
    </row>
    <row r="688" spans="1:19" s="92" customFormat="1" ht="12.75" customHeight="1">
      <c r="A688" s="565" t="s">
        <v>579</v>
      </c>
      <c r="B688" s="565"/>
      <c r="C688" s="565"/>
      <c r="D688" s="565"/>
      <c r="E688" s="565"/>
      <c r="F688" s="565"/>
      <c r="G688" s="565"/>
      <c r="H688" s="565"/>
      <c r="I688" s="565"/>
      <c r="J688" s="565"/>
      <c r="K688" s="250">
        <f t="shared" si="180"/>
        <v>672</v>
      </c>
      <c r="L688" s="322">
        <f>SUM(L689:L715)</f>
        <v>764</v>
      </c>
      <c r="M688" s="322">
        <f t="shared" ref="M688:S688" si="184">SUM(M689:M715)</f>
        <v>470</v>
      </c>
      <c r="N688" s="322">
        <f t="shared" si="184"/>
        <v>86</v>
      </c>
      <c r="O688" s="322">
        <f t="shared" si="184"/>
        <v>40</v>
      </c>
      <c r="P688" s="322">
        <f t="shared" si="184"/>
        <v>558</v>
      </c>
      <c r="Q688" s="322">
        <f t="shared" si="184"/>
        <v>327</v>
      </c>
      <c r="R688" s="322">
        <f t="shared" si="184"/>
        <v>120</v>
      </c>
      <c r="S688" s="322">
        <f t="shared" si="184"/>
        <v>103</v>
      </c>
    </row>
    <row r="689" spans="1:19" s="92" customFormat="1" ht="12.75" customHeight="1">
      <c r="A689" s="107" t="s">
        <v>263</v>
      </c>
      <c r="B689" s="378" t="s">
        <v>598</v>
      </c>
      <c r="C689" s="378"/>
      <c r="D689" s="378"/>
      <c r="E689" s="378"/>
      <c r="F689" s="378"/>
      <c r="G689" s="378"/>
      <c r="H689" s="378"/>
      <c r="I689" s="378"/>
      <c r="J689" s="378"/>
      <c r="K689" s="237">
        <f t="shared" si="180"/>
        <v>673</v>
      </c>
      <c r="L689" s="278">
        <f t="shared" si="182"/>
        <v>12</v>
      </c>
      <c r="M689" s="278">
        <f t="shared" si="183"/>
        <v>4</v>
      </c>
      <c r="N689" s="91">
        <v>12</v>
      </c>
      <c r="O689" s="91">
        <v>4</v>
      </c>
      <c r="P689" s="91"/>
      <c r="Q689" s="91"/>
      <c r="R689" s="91"/>
      <c r="S689" s="91"/>
    </row>
    <row r="690" spans="1:19" s="92" customFormat="1" ht="12.75" customHeight="1">
      <c r="A690" s="107" t="s">
        <v>264</v>
      </c>
      <c r="B690" s="432" t="s">
        <v>265</v>
      </c>
      <c r="C690" s="432"/>
      <c r="D690" s="432"/>
      <c r="E690" s="432"/>
      <c r="F690" s="432"/>
      <c r="G690" s="432"/>
      <c r="H690" s="432"/>
      <c r="I690" s="432"/>
      <c r="J690" s="432"/>
      <c r="K690" s="237">
        <f t="shared" si="180"/>
        <v>674</v>
      </c>
      <c r="L690" s="278">
        <f t="shared" si="182"/>
        <v>6</v>
      </c>
      <c r="M690" s="278">
        <f t="shared" si="183"/>
        <v>0</v>
      </c>
      <c r="N690" s="91">
        <v>6</v>
      </c>
      <c r="O690" s="91">
        <v>0</v>
      </c>
      <c r="P690" s="91"/>
      <c r="Q690" s="91"/>
      <c r="R690" s="91"/>
      <c r="S690" s="91"/>
    </row>
    <row r="691" spans="1:19" s="92" customFormat="1" ht="12.75" customHeight="1">
      <c r="A691" s="336" t="s">
        <v>196</v>
      </c>
      <c r="B691" s="421" t="s">
        <v>197</v>
      </c>
      <c r="C691" s="421"/>
      <c r="D691" s="421"/>
      <c r="E691" s="421"/>
      <c r="F691" s="421"/>
      <c r="G691" s="421"/>
      <c r="H691" s="421"/>
      <c r="I691" s="421"/>
      <c r="J691" s="421"/>
      <c r="K691" s="237">
        <f t="shared" si="180"/>
        <v>675</v>
      </c>
      <c r="L691" s="278">
        <f t="shared" ref="L691:L754" si="185">+N691+P691+R691</f>
        <v>9</v>
      </c>
      <c r="M691" s="278">
        <f t="shared" ref="M691:M754" si="186">+O691+Q691+S691</f>
        <v>0</v>
      </c>
      <c r="N691" s="91">
        <v>9</v>
      </c>
      <c r="O691" s="91">
        <v>0</v>
      </c>
      <c r="P691" s="91"/>
      <c r="Q691" s="91"/>
      <c r="R691" s="91"/>
      <c r="S691" s="91"/>
    </row>
    <row r="692" spans="1:19" s="92" customFormat="1" ht="12.75" customHeight="1">
      <c r="A692" s="234" t="s">
        <v>266</v>
      </c>
      <c r="B692" s="432" t="s">
        <v>267</v>
      </c>
      <c r="C692" s="432"/>
      <c r="D692" s="432"/>
      <c r="E692" s="432"/>
      <c r="F692" s="432"/>
      <c r="G692" s="432"/>
      <c r="H692" s="432"/>
      <c r="I692" s="432"/>
      <c r="J692" s="432"/>
      <c r="K692" s="237">
        <f t="shared" si="180"/>
        <v>676</v>
      </c>
      <c r="L692" s="278">
        <f t="shared" si="185"/>
        <v>8</v>
      </c>
      <c r="M692" s="278">
        <f t="shared" si="186"/>
        <v>2</v>
      </c>
      <c r="N692" s="91">
        <v>8</v>
      </c>
      <c r="O692" s="91">
        <v>2</v>
      </c>
      <c r="P692" s="91"/>
      <c r="Q692" s="91"/>
      <c r="R692" s="91"/>
      <c r="S692" s="91"/>
    </row>
    <row r="693" spans="1:19" s="92" customFormat="1" ht="12.75" customHeight="1">
      <c r="A693" s="234" t="s">
        <v>268</v>
      </c>
      <c r="B693" s="432" t="s">
        <v>269</v>
      </c>
      <c r="C693" s="432"/>
      <c r="D693" s="432"/>
      <c r="E693" s="432"/>
      <c r="F693" s="432"/>
      <c r="G693" s="432"/>
      <c r="H693" s="432"/>
      <c r="I693" s="432"/>
      <c r="J693" s="432"/>
      <c r="K693" s="237">
        <f t="shared" si="180"/>
        <v>677</v>
      </c>
      <c r="L693" s="278">
        <f t="shared" si="185"/>
        <v>12</v>
      </c>
      <c r="M693" s="278">
        <f t="shared" si="186"/>
        <v>2</v>
      </c>
      <c r="N693" s="91">
        <v>12</v>
      </c>
      <c r="O693" s="91">
        <v>2</v>
      </c>
      <c r="P693" s="91"/>
      <c r="Q693" s="91"/>
      <c r="R693" s="91"/>
      <c r="S693" s="91"/>
    </row>
    <row r="694" spans="1:19" s="92" customFormat="1" ht="12.75" customHeight="1">
      <c r="A694" s="234" t="s">
        <v>270</v>
      </c>
      <c r="B694" s="432" t="s">
        <v>271</v>
      </c>
      <c r="C694" s="432"/>
      <c r="D694" s="432"/>
      <c r="E694" s="432"/>
      <c r="F694" s="432"/>
      <c r="G694" s="432"/>
      <c r="H694" s="432"/>
      <c r="I694" s="432"/>
      <c r="J694" s="432"/>
      <c r="K694" s="237">
        <f t="shared" si="180"/>
        <v>678</v>
      </c>
      <c r="L694" s="278">
        <f t="shared" si="185"/>
        <v>17</v>
      </c>
      <c r="M694" s="278">
        <f t="shared" si="186"/>
        <v>10</v>
      </c>
      <c r="N694" s="91">
        <v>17</v>
      </c>
      <c r="O694" s="91">
        <v>10</v>
      </c>
      <c r="P694" s="91"/>
      <c r="Q694" s="91"/>
      <c r="R694" s="91"/>
      <c r="S694" s="91"/>
    </row>
    <row r="695" spans="1:19" s="92" customFormat="1" ht="12.75" customHeight="1">
      <c r="A695" s="234" t="s">
        <v>272</v>
      </c>
      <c r="B695" s="432" t="s">
        <v>273</v>
      </c>
      <c r="C695" s="432"/>
      <c r="D695" s="432"/>
      <c r="E695" s="432"/>
      <c r="F695" s="432"/>
      <c r="G695" s="432"/>
      <c r="H695" s="432"/>
      <c r="I695" s="432"/>
      <c r="J695" s="432"/>
      <c r="K695" s="237">
        <f t="shared" si="180"/>
        <v>679</v>
      </c>
      <c r="L695" s="278">
        <f t="shared" si="185"/>
        <v>14</v>
      </c>
      <c r="M695" s="278">
        <f t="shared" si="186"/>
        <v>14</v>
      </c>
      <c r="N695" s="91">
        <v>14</v>
      </c>
      <c r="O695" s="91">
        <v>14</v>
      </c>
      <c r="P695" s="91"/>
      <c r="Q695" s="91"/>
      <c r="R695" s="91"/>
      <c r="S695" s="91"/>
    </row>
    <row r="696" spans="1:19" s="92" customFormat="1" ht="12.75" customHeight="1">
      <c r="A696" s="234" t="s">
        <v>274</v>
      </c>
      <c r="B696" s="432" t="s">
        <v>275</v>
      </c>
      <c r="C696" s="432"/>
      <c r="D696" s="432"/>
      <c r="E696" s="432"/>
      <c r="F696" s="432"/>
      <c r="G696" s="432"/>
      <c r="H696" s="432"/>
      <c r="I696" s="432"/>
      <c r="J696" s="432"/>
      <c r="K696" s="237">
        <f t="shared" si="180"/>
        <v>680</v>
      </c>
      <c r="L696" s="278">
        <f t="shared" si="185"/>
        <v>8</v>
      </c>
      <c r="M696" s="278">
        <f t="shared" si="186"/>
        <v>8</v>
      </c>
      <c r="N696" s="91">
        <v>8</v>
      </c>
      <c r="O696" s="91">
        <v>8</v>
      </c>
      <c r="P696" s="91"/>
      <c r="Q696" s="91"/>
      <c r="R696" s="91"/>
      <c r="S696" s="91"/>
    </row>
    <row r="697" spans="1:19" s="92" customFormat="1" ht="24.75" customHeight="1">
      <c r="A697" s="240" t="s">
        <v>250</v>
      </c>
      <c r="B697" s="434" t="s">
        <v>251</v>
      </c>
      <c r="C697" s="434"/>
      <c r="D697" s="434"/>
      <c r="E697" s="434"/>
      <c r="F697" s="434"/>
      <c r="G697" s="434"/>
      <c r="H697" s="434"/>
      <c r="I697" s="434"/>
      <c r="J697" s="434"/>
      <c r="K697" s="237">
        <f t="shared" si="180"/>
        <v>681</v>
      </c>
      <c r="L697" s="278">
        <f t="shared" si="185"/>
        <v>22</v>
      </c>
      <c r="M697" s="278">
        <f t="shared" si="186"/>
        <v>18</v>
      </c>
      <c r="N697" s="91"/>
      <c r="O697" s="91"/>
      <c r="P697" s="91">
        <v>22</v>
      </c>
      <c r="Q697" s="91">
        <v>18</v>
      </c>
      <c r="R697" s="91"/>
      <c r="S697" s="91"/>
    </row>
    <row r="698" spans="1:19" s="92" customFormat="1" ht="12.75" customHeight="1">
      <c r="A698" s="235" t="s">
        <v>276</v>
      </c>
      <c r="B698" s="434" t="s">
        <v>277</v>
      </c>
      <c r="C698" s="434"/>
      <c r="D698" s="434"/>
      <c r="E698" s="434"/>
      <c r="F698" s="434"/>
      <c r="G698" s="434"/>
      <c r="H698" s="434"/>
      <c r="I698" s="434"/>
      <c r="J698" s="434"/>
      <c r="K698" s="237">
        <f t="shared" si="180"/>
        <v>682</v>
      </c>
      <c r="L698" s="278">
        <f t="shared" si="185"/>
        <v>26</v>
      </c>
      <c r="M698" s="278">
        <f t="shared" si="186"/>
        <v>0</v>
      </c>
      <c r="N698" s="91"/>
      <c r="O698" s="91"/>
      <c r="P698" s="91">
        <v>26</v>
      </c>
      <c r="Q698" s="91">
        <v>0</v>
      </c>
      <c r="R698" s="91"/>
      <c r="S698" s="91"/>
    </row>
    <row r="699" spans="1:19" s="92" customFormat="1" ht="12.75" customHeight="1">
      <c r="A699" s="240" t="s">
        <v>185</v>
      </c>
      <c r="B699" s="378" t="s">
        <v>51</v>
      </c>
      <c r="C699" s="378"/>
      <c r="D699" s="378"/>
      <c r="E699" s="378"/>
      <c r="F699" s="378"/>
      <c r="G699" s="378"/>
      <c r="H699" s="378"/>
      <c r="I699" s="378"/>
      <c r="J699" s="378"/>
      <c r="K699" s="237">
        <f t="shared" si="180"/>
        <v>683</v>
      </c>
      <c r="L699" s="278">
        <f t="shared" si="185"/>
        <v>151</v>
      </c>
      <c r="M699" s="278">
        <f t="shared" si="186"/>
        <v>121</v>
      </c>
      <c r="N699" s="91"/>
      <c r="O699" s="91"/>
      <c r="P699" s="91">
        <v>31</v>
      </c>
      <c r="Q699" s="91">
        <v>18</v>
      </c>
      <c r="R699" s="91">
        <v>120</v>
      </c>
      <c r="S699" s="91">
        <v>103</v>
      </c>
    </row>
    <row r="700" spans="1:19" s="92" customFormat="1" ht="12.75" customHeight="1">
      <c r="A700" s="240" t="s">
        <v>163</v>
      </c>
      <c r="B700" s="378" t="s">
        <v>53</v>
      </c>
      <c r="C700" s="378"/>
      <c r="D700" s="378"/>
      <c r="E700" s="378"/>
      <c r="F700" s="378"/>
      <c r="G700" s="378"/>
      <c r="H700" s="378"/>
      <c r="I700" s="378"/>
      <c r="J700" s="378"/>
      <c r="K700" s="237">
        <f t="shared" si="180"/>
        <v>684</v>
      </c>
      <c r="L700" s="278">
        <f t="shared" si="185"/>
        <v>17</v>
      </c>
      <c r="M700" s="278">
        <f t="shared" si="186"/>
        <v>0</v>
      </c>
      <c r="N700" s="91"/>
      <c r="O700" s="91"/>
      <c r="P700" s="91">
        <v>17</v>
      </c>
      <c r="Q700" s="91">
        <v>0</v>
      </c>
      <c r="R700" s="91"/>
      <c r="S700" s="91"/>
    </row>
    <row r="701" spans="1:19" s="92" customFormat="1" ht="12.75" customHeight="1">
      <c r="A701" s="240" t="s">
        <v>182</v>
      </c>
      <c r="B701" s="378" t="s">
        <v>179</v>
      </c>
      <c r="C701" s="378"/>
      <c r="D701" s="378"/>
      <c r="E701" s="378"/>
      <c r="F701" s="378"/>
      <c r="G701" s="378"/>
      <c r="H701" s="378"/>
      <c r="I701" s="378"/>
      <c r="J701" s="378"/>
      <c r="K701" s="237">
        <f t="shared" si="180"/>
        <v>685</v>
      </c>
      <c r="L701" s="278">
        <f t="shared" si="185"/>
        <v>77</v>
      </c>
      <c r="M701" s="278">
        <f t="shared" si="186"/>
        <v>66</v>
      </c>
      <c r="N701" s="91"/>
      <c r="O701" s="91"/>
      <c r="P701" s="91">
        <v>77</v>
      </c>
      <c r="Q701" s="91">
        <v>66</v>
      </c>
      <c r="R701" s="91"/>
      <c r="S701" s="91"/>
    </row>
    <row r="702" spans="1:19" s="92" customFormat="1" ht="12.75" customHeight="1">
      <c r="A702" s="240" t="s">
        <v>255</v>
      </c>
      <c r="B702" s="421" t="s">
        <v>178</v>
      </c>
      <c r="C702" s="421"/>
      <c r="D702" s="421"/>
      <c r="E702" s="421"/>
      <c r="F702" s="421"/>
      <c r="G702" s="421"/>
      <c r="H702" s="421"/>
      <c r="I702" s="421"/>
      <c r="J702" s="421"/>
      <c r="K702" s="237">
        <f t="shared" si="180"/>
        <v>686</v>
      </c>
      <c r="L702" s="278">
        <f t="shared" si="185"/>
        <v>26</v>
      </c>
      <c r="M702" s="278">
        <f t="shared" si="186"/>
        <v>10</v>
      </c>
      <c r="N702" s="91"/>
      <c r="O702" s="91"/>
      <c r="P702" s="91">
        <v>26</v>
      </c>
      <c r="Q702" s="91">
        <v>10</v>
      </c>
      <c r="R702" s="91"/>
      <c r="S702" s="91"/>
    </row>
    <row r="703" spans="1:19" s="92" customFormat="1" ht="12.75" customHeight="1">
      <c r="A703" s="240" t="s">
        <v>161</v>
      </c>
      <c r="B703" s="378" t="s">
        <v>60</v>
      </c>
      <c r="C703" s="378"/>
      <c r="D703" s="378"/>
      <c r="E703" s="378"/>
      <c r="F703" s="378"/>
      <c r="G703" s="378"/>
      <c r="H703" s="378"/>
      <c r="I703" s="378"/>
      <c r="J703" s="378"/>
      <c r="K703" s="237">
        <f t="shared" si="180"/>
        <v>687</v>
      </c>
      <c r="L703" s="278">
        <f t="shared" si="185"/>
        <v>60</v>
      </c>
      <c r="M703" s="278">
        <f t="shared" si="186"/>
        <v>60</v>
      </c>
      <c r="N703" s="91"/>
      <c r="O703" s="91"/>
      <c r="P703" s="91">
        <v>60</v>
      </c>
      <c r="Q703" s="91">
        <v>60</v>
      </c>
      <c r="R703" s="91"/>
      <c r="S703" s="91"/>
    </row>
    <row r="704" spans="1:19" s="92" customFormat="1" ht="12.75" customHeight="1">
      <c r="A704" s="235" t="s">
        <v>278</v>
      </c>
      <c r="B704" s="434" t="s">
        <v>645</v>
      </c>
      <c r="C704" s="434"/>
      <c r="D704" s="434"/>
      <c r="E704" s="434"/>
      <c r="F704" s="434"/>
      <c r="G704" s="434"/>
      <c r="H704" s="434"/>
      <c r="I704" s="434"/>
      <c r="J704" s="434"/>
      <c r="K704" s="237">
        <f t="shared" si="180"/>
        <v>688</v>
      </c>
      <c r="L704" s="278">
        <f t="shared" si="185"/>
        <v>10</v>
      </c>
      <c r="M704" s="278">
        <f t="shared" si="186"/>
        <v>4</v>
      </c>
      <c r="N704" s="91"/>
      <c r="O704" s="91"/>
      <c r="P704" s="91">
        <v>10</v>
      </c>
      <c r="Q704" s="91">
        <v>4</v>
      </c>
      <c r="R704" s="91"/>
      <c r="S704" s="91"/>
    </row>
    <row r="705" spans="1:19" s="92" customFormat="1" ht="12.75" customHeight="1">
      <c r="A705" s="235" t="s">
        <v>279</v>
      </c>
      <c r="B705" s="434" t="s">
        <v>280</v>
      </c>
      <c r="C705" s="434"/>
      <c r="D705" s="434"/>
      <c r="E705" s="434"/>
      <c r="F705" s="434"/>
      <c r="G705" s="434"/>
      <c r="H705" s="434"/>
      <c r="I705" s="434"/>
      <c r="J705" s="434"/>
      <c r="K705" s="237">
        <f t="shared" si="180"/>
        <v>689</v>
      </c>
      <c r="L705" s="278">
        <f t="shared" si="185"/>
        <v>12</v>
      </c>
      <c r="M705" s="278">
        <f t="shared" si="186"/>
        <v>0</v>
      </c>
      <c r="N705" s="91"/>
      <c r="O705" s="91"/>
      <c r="P705" s="91">
        <v>12</v>
      </c>
      <c r="Q705" s="91">
        <v>0</v>
      </c>
      <c r="R705" s="91"/>
      <c r="S705" s="91"/>
    </row>
    <row r="706" spans="1:19" s="92" customFormat="1" ht="24" customHeight="1">
      <c r="A706" s="240" t="s">
        <v>162</v>
      </c>
      <c r="B706" s="421" t="s">
        <v>249</v>
      </c>
      <c r="C706" s="421"/>
      <c r="D706" s="421"/>
      <c r="E706" s="421"/>
      <c r="F706" s="421"/>
      <c r="G706" s="421"/>
      <c r="H706" s="421"/>
      <c r="I706" s="421"/>
      <c r="J706" s="421"/>
      <c r="K706" s="237">
        <f t="shared" si="180"/>
        <v>690</v>
      </c>
      <c r="L706" s="278">
        <f t="shared" si="185"/>
        <v>26</v>
      </c>
      <c r="M706" s="278">
        <f t="shared" si="186"/>
        <v>0</v>
      </c>
      <c r="N706" s="91"/>
      <c r="O706" s="91"/>
      <c r="P706" s="91">
        <v>26</v>
      </c>
      <c r="Q706" s="91">
        <v>0</v>
      </c>
      <c r="R706" s="91"/>
      <c r="S706" s="91"/>
    </row>
    <row r="707" spans="1:19" s="92" customFormat="1" ht="12.75" customHeight="1">
      <c r="A707" s="106" t="s">
        <v>281</v>
      </c>
      <c r="B707" s="680" t="s">
        <v>601</v>
      </c>
      <c r="C707" s="680"/>
      <c r="D707" s="680"/>
      <c r="E707" s="680"/>
      <c r="F707" s="680"/>
      <c r="G707" s="680"/>
      <c r="H707" s="680"/>
      <c r="I707" s="680"/>
      <c r="J707" s="680"/>
      <c r="K707" s="237">
        <f t="shared" si="180"/>
        <v>691</v>
      </c>
      <c r="L707" s="278">
        <f t="shared" si="185"/>
        <v>13</v>
      </c>
      <c r="M707" s="278">
        <f t="shared" si="186"/>
        <v>8</v>
      </c>
      <c r="N707" s="91"/>
      <c r="O707" s="91"/>
      <c r="P707" s="91">
        <v>13</v>
      </c>
      <c r="Q707" s="91">
        <v>8</v>
      </c>
      <c r="R707" s="91"/>
      <c r="S707" s="91"/>
    </row>
    <row r="708" spans="1:19" s="92" customFormat="1" ht="12.75" customHeight="1">
      <c r="A708" s="240" t="s">
        <v>282</v>
      </c>
      <c r="B708" s="378" t="s">
        <v>283</v>
      </c>
      <c r="C708" s="378"/>
      <c r="D708" s="378"/>
      <c r="E708" s="378"/>
      <c r="F708" s="378"/>
      <c r="G708" s="378"/>
      <c r="H708" s="378"/>
      <c r="I708" s="378"/>
      <c r="J708" s="378"/>
      <c r="K708" s="237">
        <f t="shared" si="180"/>
        <v>692</v>
      </c>
      <c r="L708" s="278">
        <f t="shared" si="185"/>
        <v>11</v>
      </c>
      <c r="M708" s="278">
        <f t="shared" si="186"/>
        <v>4</v>
      </c>
      <c r="N708" s="91"/>
      <c r="O708" s="91"/>
      <c r="P708" s="91">
        <v>11</v>
      </c>
      <c r="Q708" s="91">
        <v>4</v>
      </c>
      <c r="R708" s="91"/>
      <c r="S708" s="91"/>
    </row>
    <row r="709" spans="1:19" s="92" customFormat="1" ht="12.75" customHeight="1">
      <c r="A709" s="240" t="s">
        <v>57</v>
      </c>
      <c r="B709" s="378" t="s">
        <v>52</v>
      </c>
      <c r="C709" s="378"/>
      <c r="D709" s="378"/>
      <c r="E709" s="378"/>
      <c r="F709" s="378"/>
      <c r="G709" s="378"/>
      <c r="H709" s="378"/>
      <c r="I709" s="378"/>
      <c r="J709" s="378"/>
      <c r="K709" s="237">
        <f t="shared" si="180"/>
        <v>693</v>
      </c>
      <c r="L709" s="278">
        <f t="shared" si="185"/>
        <v>38</v>
      </c>
      <c r="M709" s="278">
        <f t="shared" si="186"/>
        <v>0</v>
      </c>
      <c r="N709" s="91"/>
      <c r="O709" s="91"/>
      <c r="P709" s="91">
        <v>38</v>
      </c>
      <c r="Q709" s="91">
        <v>0</v>
      </c>
      <c r="R709" s="91"/>
      <c r="S709" s="91"/>
    </row>
    <row r="710" spans="1:19" s="92" customFormat="1" ht="12.75" customHeight="1">
      <c r="A710" s="236" t="s">
        <v>284</v>
      </c>
      <c r="B710" s="570" t="s">
        <v>285</v>
      </c>
      <c r="C710" s="570"/>
      <c r="D710" s="570"/>
      <c r="E710" s="570"/>
      <c r="F710" s="570"/>
      <c r="G710" s="570"/>
      <c r="H710" s="570"/>
      <c r="I710" s="570"/>
      <c r="J710" s="570"/>
      <c r="K710" s="237">
        <f t="shared" si="180"/>
        <v>694</v>
      </c>
      <c r="L710" s="278">
        <f t="shared" si="185"/>
        <v>36</v>
      </c>
      <c r="M710" s="278">
        <f t="shared" si="186"/>
        <v>14</v>
      </c>
      <c r="N710" s="91"/>
      <c r="O710" s="91"/>
      <c r="P710" s="91">
        <v>36</v>
      </c>
      <c r="Q710" s="91">
        <v>14</v>
      </c>
      <c r="R710" s="91"/>
      <c r="S710" s="91"/>
    </row>
    <row r="711" spans="1:19" s="92" customFormat="1" ht="12.75" customHeight="1">
      <c r="A711" s="240" t="s">
        <v>54</v>
      </c>
      <c r="B711" s="378" t="s">
        <v>50</v>
      </c>
      <c r="C711" s="378"/>
      <c r="D711" s="378"/>
      <c r="E711" s="378"/>
      <c r="F711" s="378"/>
      <c r="G711" s="378"/>
      <c r="H711" s="378"/>
      <c r="I711" s="378"/>
      <c r="J711" s="378"/>
      <c r="K711" s="237">
        <f t="shared" si="180"/>
        <v>695</v>
      </c>
      <c r="L711" s="278">
        <f t="shared" si="185"/>
        <v>64</v>
      </c>
      <c r="M711" s="278">
        <f t="shared" si="186"/>
        <v>63</v>
      </c>
      <c r="N711" s="91"/>
      <c r="O711" s="91"/>
      <c r="P711" s="91">
        <v>64</v>
      </c>
      <c r="Q711" s="91">
        <v>63</v>
      </c>
      <c r="R711" s="91"/>
      <c r="S711" s="91"/>
    </row>
    <row r="712" spans="1:19" s="92" customFormat="1" ht="25.5" customHeight="1">
      <c r="A712" s="240" t="s">
        <v>177</v>
      </c>
      <c r="B712" s="421" t="s">
        <v>174</v>
      </c>
      <c r="C712" s="421"/>
      <c r="D712" s="421"/>
      <c r="E712" s="421"/>
      <c r="F712" s="421"/>
      <c r="G712" s="421"/>
      <c r="H712" s="421"/>
      <c r="I712" s="421"/>
      <c r="J712" s="421"/>
      <c r="K712" s="237">
        <f t="shared" si="180"/>
        <v>696</v>
      </c>
      <c r="L712" s="278">
        <f t="shared" si="185"/>
        <v>41</v>
      </c>
      <c r="M712" s="278">
        <f t="shared" si="186"/>
        <v>39</v>
      </c>
      <c r="N712" s="91"/>
      <c r="O712" s="91"/>
      <c r="P712" s="91">
        <v>41</v>
      </c>
      <c r="Q712" s="91">
        <v>39</v>
      </c>
      <c r="R712" s="91"/>
      <c r="S712" s="91"/>
    </row>
    <row r="713" spans="1:19" s="92" customFormat="1" ht="12.75" customHeight="1">
      <c r="A713" s="106" t="s">
        <v>286</v>
      </c>
      <c r="B713" s="434" t="s">
        <v>287</v>
      </c>
      <c r="C713" s="434"/>
      <c r="D713" s="434"/>
      <c r="E713" s="434"/>
      <c r="F713" s="434"/>
      <c r="G713" s="434"/>
      <c r="H713" s="434"/>
      <c r="I713" s="434"/>
      <c r="J713" s="434"/>
      <c r="K713" s="237">
        <f t="shared" si="180"/>
        <v>697</v>
      </c>
      <c r="L713" s="278">
        <f t="shared" si="185"/>
        <v>21</v>
      </c>
      <c r="M713" s="278">
        <f t="shared" si="186"/>
        <v>1</v>
      </c>
      <c r="N713" s="91"/>
      <c r="O713" s="91"/>
      <c r="P713" s="91">
        <v>21</v>
      </c>
      <c r="Q713" s="91">
        <v>1</v>
      </c>
      <c r="R713" s="91"/>
      <c r="S713" s="91"/>
    </row>
    <row r="714" spans="1:19" s="92" customFormat="1" ht="24.75" customHeight="1">
      <c r="A714" s="242" t="s">
        <v>288</v>
      </c>
      <c r="B714" s="432" t="s">
        <v>289</v>
      </c>
      <c r="C714" s="432"/>
      <c r="D714" s="432"/>
      <c r="E714" s="432"/>
      <c r="F714" s="432"/>
      <c r="G714" s="432"/>
      <c r="H714" s="432"/>
      <c r="I714" s="432"/>
      <c r="J714" s="432"/>
      <c r="K714" s="237">
        <f t="shared" si="180"/>
        <v>698</v>
      </c>
      <c r="L714" s="278">
        <f t="shared" si="185"/>
        <v>8</v>
      </c>
      <c r="M714" s="278">
        <f t="shared" si="186"/>
        <v>8</v>
      </c>
      <c r="N714" s="91"/>
      <c r="O714" s="91"/>
      <c r="P714" s="91">
        <v>8</v>
      </c>
      <c r="Q714" s="91">
        <v>8</v>
      </c>
      <c r="R714" s="91"/>
      <c r="S714" s="91"/>
    </row>
    <row r="715" spans="1:19" s="92" customFormat="1" ht="24.75" customHeight="1">
      <c r="A715" s="107" t="s">
        <v>169</v>
      </c>
      <c r="B715" s="421" t="s">
        <v>213</v>
      </c>
      <c r="C715" s="421"/>
      <c r="D715" s="421"/>
      <c r="E715" s="421"/>
      <c r="F715" s="421"/>
      <c r="G715" s="421"/>
      <c r="H715" s="421"/>
      <c r="I715" s="421"/>
      <c r="J715" s="421"/>
      <c r="K715" s="237">
        <f t="shared" si="180"/>
        <v>699</v>
      </c>
      <c r="L715" s="278">
        <f t="shared" si="185"/>
        <v>19</v>
      </c>
      <c r="M715" s="278">
        <f t="shared" si="186"/>
        <v>14</v>
      </c>
      <c r="N715" s="91"/>
      <c r="O715" s="91"/>
      <c r="P715" s="91">
        <v>19</v>
      </c>
      <c r="Q715" s="91">
        <v>14</v>
      </c>
      <c r="R715" s="91"/>
      <c r="S715" s="91"/>
    </row>
    <row r="716" spans="1:19" s="92" customFormat="1" ht="12.75" customHeight="1">
      <c r="A716" s="565" t="s">
        <v>580</v>
      </c>
      <c r="B716" s="565"/>
      <c r="C716" s="565"/>
      <c r="D716" s="565"/>
      <c r="E716" s="565"/>
      <c r="F716" s="565"/>
      <c r="G716" s="565"/>
      <c r="H716" s="565"/>
      <c r="I716" s="565"/>
      <c r="J716" s="565"/>
      <c r="K716" s="250">
        <f t="shared" si="180"/>
        <v>700</v>
      </c>
      <c r="L716" s="322">
        <f>SUM(L717:L728)</f>
        <v>217</v>
      </c>
      <c r="M716" s="322">
        <f t="shared" ref="M716:S716" si="187">SUM(M717:M728)</f>
        <v>108</v>
      </c>
      <c r="N716" s="322">
        <f t="shared" si="187"/>
        <v>0</v>
      </c>
      <c r="O716" s="322">
        <f t="shared" si="187"/>
        <v>0</v>
      </c>
      <c r="P716" s="322">
        <f t="shared" si="187"/>
        <v>217</v>
      </c>
      <c r="Q716" s="322">
        <f t="shared" si="187"/>
        <v>108</v>
      </c>
      <c r="R716" s="322">
        <f t="shared" si="187"/>
        <v>0</v>
      </c>
      <c r="S716" s="322">
        <f t="shared" si="187"/>
        <v>0</v>
      </c>
    </row>
    <row r="717" spans="1:19" s="92" customFormat="1" ht="12.75" customHeight="1">
      <c r="A717" s="240" t="s">
        <v>167</v>
      </c>
      <c r="B717" s="421" t="s">
        <v>218</v>
      </c>
      <c r="C717" s="421"/>
      <c r="D717" s="421"/>
      <c r="E717" s="421"/>
      <c r="F717" s="421"/>
      <c r="G717" s="421"/>
      <c r="H717" s="421"/>
      <c r="I717" s="421"/>
      <c r="J717" s="421"/>
      <c r="K717" s="237">
        <f t="shared" si="180"/>
        <v>701</v>
      </c>
      <c r="L717" s="278">
        <f t="shared" si="185"/>
        <v>6</v>
      </c>
      <c r="M717" s="278">
        <f t="shared" si="186"/>
        <v>5</v>
      </c>
      <c r="N717" s="91"/>
      <c r="O717" s="91"/>
      <c r="P717" s="91">
        <v>6</v>
      </c>
      <c r="Q717" s="91">
        <v>5</v>
      </c>
      <c r="R717" s="91"/>
      <c r="S717" s="91"/>
    </row>
    <row r="718" spans="1:19" s="92" customFormat="1" ht="12.75" customHeight="1">
      <c r="A718" s="240" t="s">
        <v>58</v>
      </c>
      <c r="B718" s="378" t="s">
        <v>208</v>
      </c>
      <c r="C718" s="378"/>
      <c r="D718" s="378"/>
      <c r="E718" s="378"/>
      <c r="F718" s="378"/>
      <c r="G718" s="378"/>
      <c r="H718" s="378"/>
      <c r="I718" s="378"/>
      <c r="J718" s="378"/>
      <c r="K718" s="237">
        <f t="shared" si="180"/>
        <v>702</v>
      </c>
      <c r="L718" s="278">
        <f t="shared" si="185"/>
        <v>7</v>
      </c>
      <c r="M718" s="278">
        <f t="shared" si="186"/>
        <v>0</v>
      </c>
      <c r="N718" s="91"/>
      <c r="O718" s="91"/>
      <c r="P718" s="91">
        <v>7</v>
      </c>
      <c r="Q718" s="91">
        <v>0</v>
      </c>
      <c r="R718" s="91"/>
      <c r="S718" s="91"/>
    </row>
    <row r="719" spans="1:19" s="92" customFormat="1" ht="12.75" customHeight="1">
      <c r="A719" s="240" t="s">
        <v>57</v>
      </c>
      <c r="B719" s="378" t="s">
        <v>52</v>
      </c>
      <c r="C719" s="378"/>
      <c r="D719" s="378"/>
      <c r="E719" s="378"/>
      <c r="F719" s="378"/>
      <c r="G719" s="378"/>
      <c r="H719" s="378"/>
      <c r="I719" s="378"/>
      <c r="J719" s="378"/>
      <c r="K719" s="237">
        <f t="shared" si="180"/>
        <v>703</v>
      </c>
      <c r="L719" s="278">
        <f t="shared" si="185"/>
        <v>28</v>
      </c>
      <c r="M719" s="278">
        <f t="shared" si="186"/>
        <v>0</v>
      </c>
      <c r="N719" s="91"/>
      <c r="O719" s="91"/>
      <c r="P719" s="91">
        <v>28</v>
      </c>
      <c r="Q719" s="91">
        <v>0</v>
      </c>
      <c r="R719" s="91"/>
      <c r="S719" s="91"/>
    </row>
    <row r="720" spans="1:19" s="92" customFormat="1" ht="12.75" customHeight="1">
      <c r="A720" s="240" t="s">
        <v>55</v>
      </c>
      <c r="B720" s="378" t="s">
        <v>175</v>
      </c>
      <c r="C720" s="378"/>
      <c r="D720" s="378"/>
      <c r="E720" s="378"/>
      <c r="F720" s="378"/>
      <c r="G720" s="378"/>
      <c r="H720" s="378"/>
      <c r="I720" s="378"/>
      <c r="J720" s="378"/>
      <c r="K720" s="237">
        <f t="shared" si="180"/>
        <v>704</v>
      </c>
      <c r="L720" s="278">
        <f t="shared" si="185"/>
        <v>16</v>
      </c>
      <c r="M720" s="278">
        <f t="shared" si="186"/>
        <v>8</v>
      </c>
      <c r="N720" s="91"/>
      <c r="O720" s="91"/>
      <c r="P720" s="91">
        <v>16</v>
      </c>
      <c r="Q720" s="91">
        <v>8</v>
      </c>
      <c r="R720" s="91"/>
      <c r="S720" s="91"/>
    </row>
    <row r="721" spans="1:19" s="92" customFormat="1" ht="12.75" customHeight="1">
      <c r="A721" s="240" t="s">
        <v>185</v>
      </c>
      <c r="B721" s="378" t="s">
        <v>51</v>
      </c>
      <c r="C721" s="378"/>
      <c r="D721" s="378"/>
      <c r="E721" s="378"/>
      <c r="F721" s="378"/>
      <c r="G721" s="378"/>
      <c r="H721" s="378"/>
      <c r="I721" s="378"/>
      <c r="J721" s="378"/>
      <c r="K721" s="237">
        <f t="shared" si="180"/>
        <v>705</v>
      </c>
      <c r="L721" s="278">
        <f t="shared" si="185"/>
        <v>25</v>
      </c>
      <c r="M721" s="278">
        <f t="shared" si="186"/>
        <v>17</v>
      </c>
      <c r="N721" s="91"/>
      <c r="O721" s="91"/>
      <c r="P721" s="91">
        <v>25</v>
      </c>
      <c r="Q721" s="91">
        <v>17</v>
      </c>
      <c r="R721" s="91"/>
      <c r="S721" s="91"/>
    </row>
    <row r="722" spans="1:19" s="92" customFormat="1" ht="12.75" customHeight="1">
      <c r="A722" s="240" t="s">
        <v>282</v>
      </c>
      <c r="B722" s="378" t="s">
        <v>283</v>
      </c>
      <c r="C722" s="378"/>
      <c r="D722" s="378"/>
      <c r="E722" s="378"/>
      <c r="F722" s="378"/>
      <c r="G722" s="378"/>
      <c r="H722" s="378"/>
      <c r="I722" s="378"/>
      <c r="J722" s="378"/>
      <c r="K722" s="237">
        <f t="shared" ref="K722:K785" si="188">+K721+1</f>
        <v>706</v>
      </c>
      <c r="L722" s="278">
        <f t="shared" si="185"/>
        <v>15</v>
      </c>
      <c r="M722" s="278">
        <f t="shared" si="186"/>
        <v>6</v>
      </c>
      <c r="N722" s="91"/>
      <c r="O722" s="91"/>
      <c r="P722" s="91">
        <v>15</v>
      </c>
      <c r="Q722" s="91">
        <v>6</v>
      </c>
      <c r="R722" s="91"/>
      <c r="S722" s="91"/>
    </row>
    <row r="723" spans="1:19" s="92" customFormat="1" ht="12.75" customHeight="1">
      <c r="A723" s="240" t="s">
        <v>182</v>
      </c>
      <c r="B723" s="378" t="s">
        <v>179</v>
      </c>
      <c r="C723" s="378"/>
      <c r="D723" s="378"/>
      <c r="E723" s="378"/>
      <c r="F723" s="378"/>
      <c r="G723" s="378"/>
      <c r="H723" s="378"/>
      <c r="I723" s="378"/>
      <c r="J723" s="378"/>
      <c r="K723" s="237">
        <f t="shared" si="188"/>
        <v>707</v>
      </c>
      <c r="L723" s="278">
        <f t="shared" si="185"/>
        <v>11</v>
      </c>
      <c r="M723" s="278">
        <f t="shared" si="186"/>
        <v>8</v>
      </c>
      <c r="N723" s="91"/>
      <c r="O723" s="91"/>
      <c r="P723" s="91">
        <v>11</v>
      </c>
      <c r="Q723" s="91">
        <v>8</v>
      </c>
      <c r="R723" s="91"/>
      <c r="S723" s="91"/>
    </row>
    <row r="724" spans="1:19" s="92" customFormat="1" ht="24.75" customHeight="1">
      <c r="A724" s="240" t="s">
        <v>177</v>
      </c>
      <c r="B724" s="421" t="s">
        <v>174</v>
      </c>
      <c r="C724" s="421"/>
      <c r="D724" s="421"/>
      <c r="E724" s="421"/>
      <c r="F724" s="421"/>
      <c r="G724" s="421"/>
      <c r="H724" s="421"/>
      <c r="I724" s="421"/>
      <c r="J724" s="421"/>
      <c r="K724" s="237">
        <f t="shared" si="188"/>
        <v>708</v>
      </c>
      <c r="L724" s="278">
        <f t="shared" si="185"/>
        <v>16</v>
      </c>
      <c r="M724" s="278">
        <f t="shared" si="186"/>
        <v>16</v>
      </c>
      <c r="N724" s="91"/>
      <c r="O724" s="91"/>
      <c r="P724" s="91">
        <v>16</v>
      </c>
      <c r="Q724" s="91">
        <v>16</v>
      </c>
      <c r="R724" s="91"/>
      <c r="S724" s="91"/>
    </row>
    <row r="725" spans="1:19" s="92" customFormat="1" ht="24.75" customHeight="1">
      <c r="A725" s="240" t="s">
        <v>160</v>
      </c>
      <c r="B725" s="421" t="s">
        <v>248</v>
      </c>
      <c r="C725" s="421"/>
      <c r="D725" s="421"/>
      <c r="E725" s="421"/>
      <c r="F725" s="421"/>
      <c r="G725" s="421"/>
      <c r="H725" s="421"/>
      <c r="I725" s="421"/>
      <c r="J725" s="421"/>
      <c r="K725" s="237">
        <f t="shared" si="188"/>
        <v>709</v>
      </c>
      <c r="L725" s="278">
        <f t="shared" si="185"/>
        <v>17</v>
      </c>
      <c r="M725" s="278">
        <f t="shared" si="186"/>
        <v>13</v>
      </c>
      <c r="N725" s="91"/>
      <c r="O725" s="91"/>
      <c r="P725" s="91">
        <v>17</v>
      </c>
      <c r="Q725" s="91">
        <v>13</v>
      </c>
      <c r="R725" s="91"/>
      <c r="S725" s="91"/>
    </row>
    <row r="726" spans="1:19" s="92" customFormat="1" ht="12.75" customHeight="1">
      <c r="A726" s="240" t="s">
        <v>255</v>
      </c>
      <c r="B726" s="421" t="s">
        <v>178</v>
      </c>
      <c r="C726" s="421"/>
      <c r="D726" s="421"/>
      <c r="E726" s="421"/>
      <c r="F726" s="421"/>
      <c r="G726" s="421"/>
      <c r="H726" s="421"/>
      <c r="I726" s="421"/>
      <c r="J726" s="421"/>
      <c r="K726" s="237">
        <f t="shared" si="188"/>
        <v>710</v>
      </c>
      <c r="L726" s="278">
        <f t="shared" si="185"/>
        <v>16</v>
      </c>
      <c r="M726" s="278">
        <f t="shared" si="186"/>
        <v>4</v>
      </c>
      <c r="N726" s="91"/>
      <c r="O726" s="91"/>
      <c r="P726" s="91">
        <v>16</v>
      </c>
      <c r="Q726" s="91">
        <v>4</v>
      </c>
      <c r="R726" s="91"/>
      <c r="S726" s="91"/>
    </row>
    <row r="727" spans="1:19" s="92" customFormat="1" ht="12.75" customHeight="1">
      <c r="A727" s="240" t="s">
        <v>54</v>
      </c>
      <c r="B727" s="378" t="s">
        <v>50</v>
      </c>
      <c r="C727" s="378"/>
      <c r="D727" s="378"/>
      <c r="E727" s="378"/>
      <c r="F727" s="378"/>
      <c r="G727" s="378"/>
      <c r="H727" s="378"/>
      <c r="I727" s="378"/>
      <c r="J727" s="378"/>
      <c r="K727" s="237">
        <f t="shared" si="188"/>
        <v>711</v>
      </c>
      <c r="L727" s="278">
        <f t="shared" si="185"/>
        <v>17</v>
      </c>
      <c r="M727" s="278">
        <f t="shared" si="186"/>
        <v>16</v>
      </c>
      <c r="N727" s="91"/>
      <c r="O727" s="91"/>
      <c r="P727" s="91">
        <v>17</v>
      </c>
      <c r="Q727" s="91">
        <v>16</v>
      </c>
      <c r="R727" s="91"/>
      <c r="S727" s="91"/>
    </row>
    <row r="728" spans="1:19" s="92" customFormat="1" ht="12.75" customHeight="1">
      <c r="A728" s="240" t="s">
        <v>225</v>
      </c>
      <c r="B728" s="378" t="s">
        <v>226</v>
      </c>
      <c r="C728" s="378"/>
      <c r="D728" s="378"/>
      <c r="E728" s="378"/>
      <c r="F728" s="378"/>
      <c r="G728" s="378"/>
      <c r="H728" s="378"/>
      <c r="I728" s="378"/>
      <c r="J728" s="378"/>
      <c r="K728" s="237">
        <f t="shared" si="188"/>
        <v>712</v>
      </c>
      <c r="L728" s="278">
        <f t="shared" si="185"/>
        <v>43</v>
      </c>
      <c r="M728" s="278">
        <f t="shared" si="186"/>
        <v>15</v>
      </c>
      <c r="N728" s="91"/>
      <c r="O728" s="91"/>
      <c r="P728" s="91">
        <v>43</v>
      </c>
      <c r="Q728" s="91">
        <v>15</v>
      </c>
      <c r="R728" s="91"/>
      <c r="S728" s="91"/>
    </row>
    <row r="729" spans="1:19" s="92" customFormat="1" ht="12.75" customHeight="1">
      <c r="A729" s="565" t="s">
        <v>581</v>
      </c>
      <c r="B729" s="565"/>
      <c r="C729" s="565"/>
      <c r="D729" s="565"/>
      <c r="E729" s="565"/>
      <c r="F729" s="565"/>
      <c r="G729" s="565"/>
      <c r="H729" s="565"/>
      <c r="I729" s="565"/>
      <c r="J729" s="565"/>
      <c r="K729" s="250">
        <f t="shared" si="188"/>
        <v>713</v>
      </c>
      <c r="L729" s="322">
        <f t="shared" ref="L729:M729" si="189">SUM(L730:L759)</f>
        <v>602</v>
      </c>
      <c r="M729" s="322">
        <f t="shared" si="189"/>
        <v>314</v>
      </c>
      <c r="N729" s="322">
        <f>SUM(N730:N759)</f>
        <v>107</v>
      </c>
      <c r="O729" s="322">
        <f t="shared" ref="O729:S729" si="190">SUM(O730:O759)</f>
        <v>34</v>
      </c>
      <c r="P729" s="322">
        <f t="shared" si="190"/>
        <v>465</v>
      </c>
      <c r="Q729" s="322">
        <f t="shared" si="190"/>
        <v>253</v>
      </c>
      <c r="R729" s="322">
        <f t="shared" si="190"/>
        <v>30</v>
      </c>
      <c r="S729" s="322">
        <f t="shared" si="190"/>
        <v>27</v>
      </c>
    </row>
    <row r="730" spans="1:19" s="92" customFormat="1" ht="12.75" customHeight="1">
      <c r="A730" s="154" t="s">
        <v>166</v>
      </c>
      <c r="B730" s="432" t="s">
        <v>171</v>
      </c>
      <c r="C730" s="432"/>
      <c r="D730" s="432"/>
      <c r="E730" s="432"/>
      <c r="F730" s="432"/>
      <c r="G730" s="432"/>
      <c r="H730" s="432"/>
      <c r="I730" s="432"/>
      <c r="J730" s="432"/>
      <c r="K730" s="237">
        <f t="shared" si="188"/>
        <v>714</v>
      </c>
      <c r="L730" s="278">
        <f t="shared" si="185"/>
        <v>51</v>
      </c>
      <c r="M730" s="278">
        <f t="shared" si="186"/>
        <v>11</v>
      </c>
      <c r="N730" s="91">
        <v>51</v>
      </c>
      <c r="O730" s="91">
        <v>11</v>
      </c>
      <c r="P730" s="91"/>
      <c r="Q730" s="91"/>
      <c r="R730" s="91"/>
      <c r="S730" s="91"/>
    </row>
    <row r="731" spans="1:19" s="92" customFormat="1" ht="12.75" customHeight="1">
      <c r="A731" s="154" t="s">
        <v>200</v>
      </c>
      <c r="B731" s="432" t="s">
        <v>201</v>
      </c>
      <c r="C731" s="432"/>
      <c r="D731" s="432"/>
      <c r="E731" s="432"/>
      <c r="F731" s="432"/>
      <c r="G731" s="432"/>
      <c r="H731" s="432"/>
      <c r="I731" s="432"/>
      <c r="J731" s="432"/>
      <c r="K731" s="237">
        <f t="shared" si="188"/>
        <v>715</v>
      </c>
      <c r="L731" s="278">
        <f t="shared" si="185"/>
        <v>11</v>
      </c>
      <c r="M731" s="278">
        <f t="shared" si="186"/>
        <v>8</v>
      </c>
      <c r="N731" s="91">
        <v>11</v>
      </c>
      <c r="O731" s="91">
        <v>8</v>
      </c>
      <c r="P731" s="91"/>
      <c r="Q731" s="91"/>
      <c r="R731" s="91"/>
      <c r="S731" s="91"/>
    </row>
    <row r="732" spans="1:19" s="92" customFormat="1" ht="12.75" customHeight="1">
      <c r="A732" s="154" t="s">
        <v>202</v>
      </c>
      <c r="B732" s="432" t="s">
        <v>203</v>
      </c>
      <c r="C732" s="432"/>
      <c r="D732" s="432"/>
      <c r="E732" s="432"/>
      <c r="F732" s="432"/>
      <c r="G732" s="432"/>
      <c r="H732" s="432"/>
      <c r="I732" s="432"/>
      <c r="J732" s="432"/>
      <c r="K732" s="237">
        <f t="shared" si="188"/>
        <v>716</v>
      </c>
      <c r="L732" s="278">
        <f t="shared" si="185"/>
        <v>8</v>
      </c>
      <c r="M732" s="278">
        <f t="shared" si="186"/>
        <v>3</v>
      </c>
      <c r="N732" s="91">
        <v>8</v>
      </c>
      <c r="O732" s="91">
        <v>3</v>
      </c>
      <c r="P732" s="91"/>
      <c r="Q732" s="91"/>
      <c r="R732" s="91"/>
      <c r="S732" s="91"/>
    </row>
    <row r="733" spans="1:19" s="92" customFormat="1" ht="23.25" customHeight="1">
      <c r="A733" s="313" t="s">
        <v>204</v>
      </c>
      <c r="B733" s="550" t="s">
        <v>385</v>
      </c>
      <c r="C733" s="550"/>
      <c r="D733" s="550"/>
      <c r="E733" s="550"/>
      <c r="F733" s="550"/>
      <c r="G733" s="550"/>
      <c r="H733" s="550"/>
      <c r="I733" s="550"/>
      <c r="J733" s="550"/>
      <c r="K733" s="237">
        <f t="shared" si="188"/>
        <v>717</v>
      </c>
      <c r="L733" s="278">
        <f t="shared" si="185"/>
        <v>10</v>
      </c>
      <c r="M733" s="278">
        <f t="shared" si="186"/>
        <v>10</v>
      </c>
      <c r="N733" s="91">
        <v>10</v>
      </c>
      <c r="O733" s="91">
        <v>10</v>
      </c>
      <c r="P733" s="91"/>
      <c r="Q733" s="91"/>
      <c r="R733" s="91"/>
      <c r="S733" s="91"/>
    </row>
    <row r="734" spans="1:19" s="92" customFormat="1" ht="12.75" customHeight="1">
      <c r="A734" s="107" t="s">
        <v>205</v>
      </c>
      <c r="B734" s="421" t="s">
        <v>206</v>
      </c>
      <c r="C734" s="421"/>
      <c r="D734" s="421"/>
      <c r="E734" s="421"/>
      <c r="F734" s="421"/>
      <c r="G734" s="421"/>
      <c r="H734" s="421"/>
      <c r="I734" s="421"/>
      <c r="J734" s="421"/>
      <c r="K734" s="237">
        <f t="shared" si="188"/>
        <v>718</v>
      </c>
      <c r="L734" s="278">
        <f t="shared" si="185"/>
        <v>12</v>
      </c>
      <c r="M734" s="278">
        <f t="shared" si="186"/>
        <v>2</v>
      </c>
      <c r="N734" s="91">
        <v>12</v>
      </c>
      <c r="O734" s="91">
        <v>2</v>
      </c>
      <c r="P734" s="91"/>
      <c r="Q734" s="91"/>
      <c r="R734" s="91"/>
      <c r="S734" s="91"/>
    </row>
    <row r="735" spans="1:19" s="92" customFormat="1" ht="28.5" customHeight="1">
      <c r="A735" s="154" t="s">
        <v>207</v>
      </c>
      <c r="B735" s="432" t="s">
        <v>260</v>
      </c>
      <c r="C735" s="432"/>
      <c r="D735" s="432"/>
      <c r="E735" s="432"/>
      <c r="F735" s="432"/>
      <c r="G735" s="432"/>
      <c r="H735" s="432"/>
      <c r="I735" s="432"/>
      <c r="J735" s="432"/>
      <c r="K735" s="237">
        <f t="shared" si="188"/>
        <v>719</v>
      </c>
      <c r="L735" s="278">
        <f t="shared" si="185"/>
        <v>15</v>
      </c>
      <c r="M735" s="278">
        <f t="shared" si="186"/>
        <v>0</v>
      </c>
      <c r="N735" s="91">
        <v>15</v>
      </c>
      <c r="O735" s="91">
        <v>0</v>
      </c>
      <c r="P735" s="91"/>
      <c r="Q735" s="91"/>
      <c r="R735" s="91"/>
      <c r="S735" s="91"/>
    </row>
    <row r="736" spans="1:19" s="92" customFormat="1" ht="12.75" customHeight="1">
      <c r="A736" s="240" t="s">
        <v>176</v>
      </c>
      <c r="B736" s="421" t="s">
        <v>173</v>
      </c>
      <c r="C736" s="421"/>
      <c r="D736" s="421"/>
      <c r="E736" s="421"/>
      <c r="F736" s="421"/>
      <c r="G736" s="421"/>
      <c r="H736" s="421"/>
      <c r="I736" s="421"/>
      <c r="J736" s="421"/>
      <c r="K736" s="237">
        <f t="shared" si="188"/>
        <v>720</v>
      </c>
      <c r="L736" s="278">
        <f t="shared" si="185"/>
        <v>28</v>
      </c>
      <c r="M736" s="278">
        <f t="shared" si="186"/>
        <v>0</v>
      </c>
      <c r="N736" s="91"/>
      <c r="O736" s="91"/>
      <c r="P736" s="91">
        <v>28</v>
      </c>
      <c r="Q736" s="91">
        <v>0</v>
      </c>
      <c r="R736" s="91"/>
      <c r="S736" s="91"/>
    </row>
    <row r="737" spans="1:19" s="92" customFormat="1" ht="12.75" customHeight="1">
      <c r="A737" s="240" t="s">
        <v>58</v>
      </c>
      <c r="B737" s="378" t="s">
        <v>208</v>
      </c>
      <c r="C737" s="378"/>
      <c r="D737" s="378"/>
      <c r="E737" s="378"/>
      <c r="F737" s="378"/>
      <c r="G737" s="378"/>
      <c r="H737" s="378"/>
      <c r="I737" s="378"/>
      <c r="J737" s="378"/>
      <c r="K737" s="237">
        <f t="shared" si="188"/>
        <v>721</v>
      </c>
      <c r="L737" s="278">
        <f t="shared" si="185"/>
        <v>22</v>
      </c>
      <c r="M737" s="278">
        <f t="shared" si="186"/>
        <v>2</v>
      </c>
      <c r="N737" s="91"/>
      <c r="O737" s="91"/>
      <c r="P737" s="91">
        <v>22</v>
      </c>
      <c r="Q737" s="91">
        <v>2</v>
      </c>
      <c r="R737" s="91"/>
      <c r="S737" s="91"/>
    </row>
    <row r="738" spans="1:19" s="92" customFormat="1" ht="12.75" customHeight="1">
      <c r="A738" s="240" t="s">
        <v>55</v>
      </c>
      <c r="B738" s="378" t="s">
        <v>175</v>
      </c>
      <c r="C738" s="378"/>
      <c r="D738" s="378"/>
      <c r="E738" s="378"/>
      <c r="F738" s="378"/>
      <c r="G738" s="378"/>
      <c r="H738" s="378"/>
      <c r="I738" s="378"/>
      <c r="J738" s="378"/>
      <c r="K738" s="237">
        <f t="shared" si="188"/>
        <v>722</v>
      </c>
      <c r="L738" s="278">
        <f t="shared" si="185"/>
        <v>25</v>
      </c>
      <c r="M738" s="278">
        <f t="shared" si="186"/>
        <v>12</v>
      </c>
      <c r="N738" s="91"/>
      <c r="O738" s="91"/>
      <c r="P738" s="91">
        <v>25</v>
      </c>
      <c r="Q738" s="91">
        <v>12</v>
      </c>
      <c r="R738" s="91"/>
      <c r="S738" s="91"/>
    </row>
    <row r="739" spans="1:19" s="92" customFormat="1" ht="12.75" customHeight="1">
      <c r="A739" s="240" t="s">
        <v>163</v>
      </c>
      <c r="B739" s="378" t="s">
        <v>53</v>
      </c>
      <c r="C739" s="378"/>
      <c r="D739" s="378"/>
      <c r="E739" s="378"/>
      <c r="F739" s="378"/>
      <c r="G739" s="378"/>
      <c r="H739" s="378"/>
      <c r="I739" s="378"/>
      <c r="J739" s="378"/>
      <c r="K739" s="237">
        <f t="shared" si="188"/>
        <v>723</v>
      </c>
      <c r="L739" s="278">
        <f t="shared" si="185"/>
        <v>24</v>
      </c>
      <c r="M739" s="278">
        <f t="shared" si="186"/>
        <v>0</v>
      </c>
      <c r="N739" s="91"/>
      <c r="O739" s="91"/>
      <c r="P739" s="91">
        <v>24</v>
      </c>
      <c r="Q739" s="91">
        <v>0</v>
      </c>
      <c r="R739" s="91"/>
      <c r="S739" s="91"/>
    </row>
    <row r="740" spans="1:19" s="92" customFormat="1" ht="12.75" customHeight="1">
      <c r="A740" s="240" t="s">
        <v>185</v>
      </c>
      <c r="B740" s="378" t="s">
        <v>51</v>
      </c>
      <c r="C740" s="378"/>
      <c r="D740" s="378"/>
      <c r="E740" s="378"/>
      <c r="F740" s="378"/>
      <c r="G740" s="378"/>
      <c r="H740" s="378"/>
      <c r="I740" s="378"/>
      <c r="J740" s="378"/>
      <c r="K740" s="237">
        <f t="shared" si="188"/>
        <v>724</v>
      </c>
      <c r="L740" s="278">
        <f t="shared" si="185"/>
        <v>28</v>
      </c>
      <c r="M740" s="278">
        <f t="shared" si="186"/>
        <v>22</v>
      </c>
      <c r="N740" s="91"/>
      <c r="O740" s="91"/>
      <c r="P740" s="91">
        <v>28</v>
      </c>
      <c r="Q740" s="91">
        <v>22</v>
      </c>
      <c r="R740" s="91"/>
      <c r="S740" s="91"/>
    </row>
    <row r="741" spans="1:19" s="92" customFormat="1" ht="12.75" customHeight="1">
      <c r="A741" s="240" t="s">
        <v>182</v>
      </c>
      <c r="B741" s="378" t="s">
        <v>179</v>
      </c>
      <c r="C741" s="378"/>
      <c r="D741" s="378"/>
      <c r="E741" s="378"/>
      <c r="F741" s="378"/>
      <c r="G741" s="378"/>
      <c r="H741" s="378"/>
      <c r="I741" s="378"/>
      <c r="J741" s="378"/>
      <c r="K741" s="237">
        <f t="shared" si="188"/>
        <v>725</v>
      </c>
      <c r="L741" s="278">
        <f t="shared" si="185"/>
        <v>34</v>
      </c>
      <c r="M741" s="278">
        <f t="shared" si="186"/>
        <v>28</v>
      </c>
      <c r="N741" s="91"/>
      <c r="O741" s="91"/>
      <c r="P741" s="91">
        <v>34</v>
      </c>
      <c r="Q741" s="91">
        <v>28</v>
      </c>
      <c r="R741" s="91"/>
      <c r="S741" s="91"/>
    </row>
    <row r="742" spans="1:19" s="92" customFormat="1" ht="23.25" customHeight="1">
      <c r="A742" s="319" t="s">
        <v>209</v>
      </c>
      <c r="B742" s="422" t="s">
        <v>210</v>
      </c>
      <c r="C742" s="422"/>
      <c r="D742" s="422"/>
      <c r="E742" s="422"/>
      <c r="F742" s="422"/>
      <c r="G742" s="422"/>
      <c r="H742" s="422"/>
      <c r="I742" s="422"/>
      <c r="J742" s="422"/>
      <c r="K742" s="237">
        <f t="shared" si="188"/>
        <v>726</v>
      </c>
      <c r="L742" s="278">
        <f t="shared" si="185"/>
        <v>13</v>
      </c>
      <c r="M742" s="278">
        <f t="shared" si="186"/>
        <v>0</v>
      </c>
      <c r="N742" s="91"/>
      <c r="O742" s="91"/>
      <c r="P742" s="91">
        <v>13</v>
      </c>
      <c r="Q742" s="91">
        <v>0</v>
      </c>
      <c r="R742" s="91"/>
      <c r="S742" s="91"/>
    </row>
    <row r="743" spans="1:19" s="92" customFormat="1" ht="12.75" customHeight="1">
      <c r="A743" s="319" t="s">
        <v>211</v>
      </c>
      <c r="B743" s="422" t="s">
        <v>212</v>
      </c>
      <c r="C743" s="422"/>
      <c r="D743" s="422"/>
      <c r="E743" s="422"/>
      <c r="F743" s="422"/>
      <c r="G743" s="422"/>
      <c r="H743" s="422"/>
      <c r="I743" s="422"/>
      <c r="J743" s="422"/>
      <c r="K743" s="237">
        <f t="shared" si="188"/>
        <v>727</v>
      </c>
      <c r="L743" s="278">
        <f t="shared" si="185"/>
        <v>11</v>
      </c>
      <c r="M743" s="278">
        <f t="shared" si="186"/>
        <v>0</v>
      </c>
      <c r="N743" s="91"/>
      <c r="O743" s="91"/>
      <c r="P743" s="91">
        <v>11</v>
      </c>
      <c r="Q743" s="91">
        <v>0</v>
      </c>
      <c r="R743" s="91"/>
      <c r="S743" s="91"/>
    </row>
    <row r="744" spans="1:19" s="92" customFormat="1" ht="12.75" customHeight="1">
      <c r="A744" s="240" t="s">
        <v>54</v>
      </c>
      <c r="B744" s="378" t="s">
        <v>50</v>
      </c>
      <c r="C744" s="378"/>
      <c r="D744" s="378"/>
      <c r="E744" s="378"/>
      <c r="F744" s="378"/>
      <c r="G744" s="378"/>
      <c r="H744" s="378"/>
      <c r="I744" s="378"/>
      <c r="J744" s="378"/>
      <c r="K744" s="237">
        <f t="shared" si="188"/>
        <v>728</v>
      </c>
      <c r="L744" s="278">
        <f t="shared" si="185"/>
        <v>40</v>
      </c>
      <c r="M744" s="278">
        <f t="shared" si="186"/>
        <v>40</v>
      </c>
      <c r="N744" s="91"/>
      <c r="O744" s="91"/>
      <c r="P744" s="91">
        <v>40</v>
      </c>
      <c r="Q744" s="91">
        <v>40</v>
      </c>
      <c r="R744" s="91"/>
      <c r="S744" s="91"/>
    </row>
    <row r="745" spans="1:19" s="92" customFormat="1" ht="12.75" customHeight="1">
      <c r="A745" s="240" t="s">
        <v>188</v>
      </c>
      <c r="B745" s="378" t="s">
        <v>189</v>
      </c>
      <c r="C745" s="378"/>
      <c r="D745" s="378"/>
      <c r="E745" s="378"/>
      <c r="F745" s="378"/>
      <c r="G745" s="378"/>
      <c r="H745" s="378"/>
      <c r="I745" s="378"/>
      <c r="J745" s="378"/>
      <c r="K745" s="237">
        <f t="shared" si="188"/>
        <v>729</v>
      </c>
      <c r="L745" s="278">
        <f t="shared" si="185"/>
        <v>13</v>
      </c>
      <c r="M745" s="278">
        <f t="shared" si="186"/>
        <v>0</v>
      </c>
      <c r="N745" s="91"/>
      <c r="O745" s="91"/>
      <c r="P745" s="91">
        <v>13</v>
      </c>
      <c r="Q745" s="91">
        <v>0</v>
      </c>
      <c r="R745" s="91"/>
      <c r="S745" s="91"/>
    </row>
    <row r="746" spans="1:19" s="92" customFormat="1" ht="12.75" customHeight="1">
      <c r="A746" s="240" t="s">
        <v>192</v>
      </c>
      <c r="B746" s="421" t="s">
        <v>193</v>
      </c>
      <c r="C746" s="421"/>
      <c r="D746" s="421"/>
      <c r="E746" s="421"/>
      <c r="F746" s="421"/>
      <c r="G746" s="421"/>
      <c r="H746" s="421"/>
      <c r="I746" s="421"/>
      <c r="J746" s="421"/>
      <c r="K746" s="237">
        <f t="shared" si="188"/>
        <v>730</v>
      </c>
      <c r="L746" s="278">
        <f t="shared" si="185"/>
        <v>21</v>
      </c>
      <c r="M746" s="278">
        <f t="shared" si="186"/>
        <v>0</v>
      </c>
      <c r="N746" s="91"/>
      <c r="O746" s="91"/>
      <c r="P746" s="91">
        <v>21</v>
      </c>
      <c r="Q746" s="91">
        <v>0</v>
      </c>
      <c r="R746" s="91"/>
      <c r="S746" s="91"/>
    </row>
    <row r="747" spans="1:19" s="92" customFormat="1" ht="22.5" customHeight="1">
      <c r="A747" s="107" t="s">
        <v>169</v>
      </c>
      <c r="B747" s="421" t="s">
        <v>213</v>
      </c>
      <c r="C747" s="421"/>
      <c r="D747" s="421"/>
      <c r="E747" s="421"/>
      <c r="F747" s="421"/>
      <c r="G747" s="421"/>
      <c r="H747" s="421"/>
      <c r="I747" s="421"/>
      <c r="J747" s="421"/>
      <c r="K747" s="237">
        <f t="shared" si="188"/>
        <v>731</v>
      </c>
      <c r="L747" s="278">
        <f t="shared" si="185"/>
        <v>18</v>
      </c>
      <c r="M747" s="278">
        <f t="shared" si="186"/>
        <v>16</v>
      </c>
      <c r="N747" s="91"/>
      <c r="O747" s="91"/>
      <c r="P747" s="91">
        <v>18</v>
      </c>
      <c r="Q747" s="91">
        <v>16</v>
      </c>
      <c r="R747" s="91"/>
      <c r="S747" s="91"/>
    </row>
    <row r="748" spans="1:19" s="92" customFormat="1" ht="24.75" customHeight="1">
      <c r="A748" s="240" t="s">
        <v>160</v>
      </c>
      <c r="B748" s="421" t="s">
        <v>248</v>
      </c>
      <c r="C748" s="421"/>
      <c r="D748" s="421"/>
      <c r="E748" s="421"/>
      <c r="F748" s="421"/>
      <c r="G748" s="421"/>
      <c r="H748" s="421"/>
      <c r="I748" s="421"/>
      <c r="J748" s="421"/>
      <c r="K748" s="237">
        <f t="shared" si="188"/>
        <v>732</v>
      </c>
      <c r="L748" s="278">
        <f t="shared" si="185"/>
        <v>18</v>
      </c>
      <c r="M748" s="278">
        <f t="shared" si="186"/>
        <v>18</v>
      </c>
      <c r="N748" s="91"/>
      <c r="O748" s="91"/>
      <c r="P748" s="91">
        <v>18</v>
      </c>
      <c r="Q748" s="91">
        <v>18</v>
      </c>
      <c r="R748" s="91"/>
      <c r="S748" s="91"/>
    </row>
    <row r="749" spans="1:19" s="92" customFormat="1" ht="12.75" customHeight="1">
      <c r="A749" s="175" t="s">
        <v>214</v>
      </c>
      <c r="B749" s="422" t="s">
        <v>215</v>
      </c>
      <c r="C749" s="422"/>
      <c r="D749" s="422"/>
      <c r="E749" s="422"/>
      <c r="F749" s="422"/>
      <c r="G749" s="422"/>
      <c r="H749" s="422"/>
      <c r="I749" s="422"/>
      <c r="J749" s="422"/>
      <c r="K749" s="237">
        <f t="shared" si="188"/>
        <v>733</v>
      </c>
      <c r="L749" s="278">
        <f t="shared" si="185"/>
        <v>20</v>
      </c>
      <c r="M749" s="278">
        <f t="shared" si="186"/>
        <v>19</v>
      </c>
      <c r="N749" s="91"/>
      <c r="O749" s="91"/>
      <c r="P749" s="91">
        <v>20</v>
      </c>
      <c r="Q749" s="91">
        <v>19</v>
      </c>
      <c r="R749" s="91"/>
      <c r="S749" s="91"/>
    </row>
    <row r="750" spans="1:19" s="92" customFormat="1" ht="12.75" customHeight="1">
      <c r="A750" s="175" t="s">
        <v>161</v>
      </c>
      <c r="B750" s="432" t="s">
        <v>60</v>
      </c>
      <c r="C750" s="432"/>
      <c r="D750" s="432"/>
      <c r="E750" s="432"/>
      <c r="F750" s="432"/>
      <c r="G750" s="432"/>
      <c r="H750" s="432"/>
      <c r="I750" s="432"/>
      <c r="J750" s="432"/>
      <c r="K750" s="237">
        <f t="shared" si="188"/>
        <v>734</v>
      </c>
      <c r="L750" s="278">
        <f t="shared" si="185"/>
        <v>54</v>
      </c>
      <c r="M750" s="278">
        <f t="shared" si="186"/>
        <v>51</v>
      </c>
      <c r="N750" s="91"/>
      <c r="O750" s="91"/>
      <c r="P750" s="91">
        <v>24</v>
      </c>
      <c r="Q750" s="91">
        <v>24</v>
      </c>
      <c r="R750" s="91">
        <v>30</v>
      </c>
      <c r="S750" s="91">
        <v>27</v>
      </c>
    </row>
    <row r="751" spans="1:19" s="92" customFormat="1" ht="12.75" customHeight="1">
      <c r="A751" s="175" t="s">
        <v>216</v>
      </c>
      <c r="B751" s="432" t="s">
        <v>217</v>
      </c>
      <c r="C751" s="432"/>
      <c r="D751" s="432"/>
      <c r="E751" s="432"/>
      <c r="F751" s="432"/>
      <c r="G751" s="432"/>
      <c r="H751" s="432"/>
      <c r="I751" s="432"/>
      <c r="J751" s="432"/>
      <c r="K751" s="237">
        <f t="shared" si="188"/>
        <v>735</v>
      </c>
      <c r="L751" s="278">
        <f t="shared" si="185"/>
        <v>15</v>
      </c>
      <c r="M751" s="278">
        <f t="shared" si="186"/>
        <v>15</v>
      </c>
      <c r="N751" s="91"/>
      <c r="O751" s="91"/>
      <c r="P751" s="91">
        <v>15</v>
      </c>
      <c r="Q751" s="91">
        <v>15</v>
      </c>
      <c r="R751" s="91"/>
      <c r="S751" s="91"/>
    </row>
    <row r="752" spans="1:19" s="92" customFormat="1" ht="12.75" customHeight="1">
      <c r="A752" s="240" t="s">
        <v>167</v>
      </c>
      <c r="B752" s="421" t="s">
        <v>218</v>
      </c>
      <c r="C752" s="421"/>
      <c r="D752" s="421"/>
      <c r="E752" s="421"/>
      <c r="F752" s="421"/>
      <c r="G752" s="421"/>
      <c r="H752" s="421"/>
      <c r="I752" s="421"/>
      <c r="J752" s="421"/>
      <c r="K752" s="237">
        <f t="shared" si="188"/>
        <v>736</v>
      </c>
      <c r="L752" s="278">
        <f t="shared" si="185"/>
        <v>14</v>
      </c>
      <c r="M752" s="278">
        <f t="shared" si="186"/>
        <v>7</v>
      </c>
      <c r="N752" s="91"/>
      <c r="O752" s="91"/>
      <c r="P752" s="91">
        <v>14</v>
      </c>
      <c r="Q752" s="91">
        <v>7</v>
      </c>
      <c r="R752" s="91"/>
      <c r="S752" s="91"/>
    </row>
    <row r="753" spans="1:19" s="92" customFormat="1" ht="12.75" customHeight="1">
      <c r="A753" s="175" t="s">
        <v>183</v>
      </c>
      <c r="B753" s="432" t="s">
        <v>219</v>
      </c>
      <c r="C753" s="432"/>
      <c r="D753" s="432"/>
      <c r="E753" s="432"/>
      <c r="F753" s="432"/>
      <c r="G753" s="432"/>
      <c r="H753" s="432"/>
      <c r="I753" s="432"/>
      <c r="J753" s="432"/>
      <c r="K753" s="237">
        <f t="shared" si="188"/>
        <v>737</v>
      </c>
      <c r="L753" s="278">
        <f t="shared" si="185"/>
        <v>17</v>
      </c>
      <c r="M753" s="278">
        <f t="shared" si="186"/>
        <v>0</v>
      </c>
      <c r="N753" s="91"/>
      <c r="O753" s="91"/>
      <c r="P753" s="91">
        <v>17</v>
      </c>
      <c r="Q753" s="91">
        <v>0</v>
      </c>
      <c r="R753" s="91"/>
      <c r="S753" s="91"/>
    </row>
    <row r="754" spans="1:19" s="92" customFormat="1" ht="25.5" customHeight="1">
      <c r="A754" s="240" t="s">
        <v>220</v>
      </c>
      <c r="B754" s="421" t="s">
        <v>603</v>
      </c>
      <c r="C754" s="421"/>
      <c r="D754" s="421"/>
      <c r="E754" s="421"/>
      <c r="F754" s="421"/>
      <c r="G754" s="421"/>
      <c r="H754" s="421"/>
      <c r="I754" s="421"/>
      <c r="J754" s="421"/>
      <c r="K754" s="237">
        <f t="shared" si="188"/>
        <v>738</v>
      </c>
      <c r="L754" s="278">
        <f t="shared" si="185"/>
        <v>15</v>
      </c>
      <c r="M754" s="278">
        <f t="shared" si="186"/>
        <v>14</v>
      </c>
      <c r="N754" s="91"/>
      <c r="O754" s="91"/>
      <c r="P754" s="91">
        <v>15</v>
      </c>
      <c r="Q754" s="91">
        <v>14</v>
      </c>
      <c r="R754" s="91"/>
      <c r="S754" s="91"/>
    </row>
    <row r="755" spans="1:19" s="92" customFormat="1">
      <c r="A755" s="240" t="s">
        <v>191</v>
      </c>
      <c r="B755" s="422" t="s">
        <v>59</v>
      </c>
      <c r="C755" s="422"/>
      <c r="D755" s="422"/>
      <c r="E755" s="422"/>
      <c r="F755" s="422"/>
      <c r="G755" s="422"/>
      <c r="H755" s="422"/>
      <c r="I755" s="422"/>
      <c r="J755" s="422"/>
      <c r="K755" s="237">
        <f t="shared" si="188"/>
        <v>739</v>
      </c>
      <c r="L755" s="278">
        <f t="shared" ref="L755:L818" si="191">+N755+P755+R755</f>
        <v>15</v>
      </c>
      <c r="M755" s="278">
        <f t="shared" ref="M755:M818" si="192">+O755+Q755+S755</f>
        <v>6</v>
      </c>
      <c r="N755" s="91"/>
      <c r="O755" s="91"/>
      <c r="P755" s="91">
        <v>15</v>
      </c>
      <c r="Q755" s="91">
        <v>6</v>
      </c>
      <c r="R755" s="91"/>
      <c r="S755" s="91"/>
    </row>
    <row r="756" spans="1:19" s="92" customFormat="1" ht="12.75" customHeight="1">
      <c r="A756" s="240" t="s">
        <v>221</v>
      </c>
      <c r="B756" s="378" t="s">
        <v>222</v>
      </c>
      <c r="C756" s="378"/>
      <c r="D756" s="378"/>
      <c r="E756" s="378"/>
      <c r="F756" s="378"/>
      <c r="G756" s="378"/>
      <c r="H756" s="378"/>
      <c r="I756" s="378"/>
      <c r="J756" s="378"/>
      <c r="K756" s="237">
        <f t="shared" si="188"/>
        <v>740</v>
      </c>
      <c r="L756" s="278">
        <f t="shared" si="191"/>
        <v>10</v>
      </c>
      <c r="M756" s="278">
        <f t="shared" si="192"/>
        <v>8</v>
      </c>
      <c r="N756" s="91"/>
      <c r="O756" s="91"/>
      <c r="P756" s="91">
        <v>10</v>
      </c>
      <c r="Q756" s="91">
        <v>8</v>
      </c>
      <c r="R756" s="91"/>
      <c r="S756" s="91"/>
    </row>
    <row r="757" spans="1:19" s="92" customFormat="1" ht="12.75" customHeight="1">
      <c r="A757" s="175" t="s">
        <v>223</v>
      </c>
      <c r="B757" s="432" t="s">
        <v>224</v>
      </c>
      <c r="C757" s="432"/>
      <c r="D757" s="432"/>
      <c r="E757" s="432"/>
      <c r="F757" s="432"/>
      <c r="G757" s="432"/>
      <c r="H757" s="432"/>
      <c r="I757" s="432"/>
      <c r="J757" s="432"/>
      <c r="K757" s="237">
        <f t="shared" si="188"/>
        <v>741</v>
      </c>
      <c r="L757" s="278">
        <f t="shared" si="191"/>
        <v>15</v>
      </c>
      <c r="M757" s="278">
        <f t="shared" si="192"/>
        <v>1</v>
      </c>
      <c r="N757" s="91"/>
      <c r="O757" s="91"/>
      <c r="P757" s="91">
        <v>15</v>
      </c>
      <c r="Q757" s="91">
        <v>1</v>
      </c>
      <c r="R757" s="91"/>
      <c r="S757" s="91"/>
    </row>
    <row r="758" spans="1:19" s="92" customFormat="1" ht="12.75" customHeight="1">
      <c r="A758" s="240" t="s">
        <v>225</v>
      </c>
      <c r="B758" s="378" t="s">
        <v>226</v>
      </c>
      <c r="C758" s="378"/>
      <c r="D758" s="378"/>
      <c r="E758" s="378"/>
      <c r="F758" s="378"/>
      <c r="G758" s="378"/>
      <c r="H758" s="378"/>
      <c r="I758" s="378"/>
      <c r="J758" s="378"/>
      <c r="K758" s="237">
        <f t="shared" si="188"/>
        <v>742</v>
      </c>
      <c r="L758" s="278">
        <f t="shared" si="191"/>
        <v>11</v>
      </c>
      <c r="M758" s="278">
        <f t="shared" si="192"/>
        <v>9</v>
      </c>
      <c r="N758" s="91"/>
      <c r="O758" s="91"/>
      <c r="P758" s="91">
        <v>11</v>
      </c>
      <c r="Q758" s="91">
        <v>9</v>
      </c>
      <c r="R758" s="91"/>
      <c r="S758" s="91"/>
    </row>
    <row r="759" spans="1:19" s="92" customFormat="1" ht="30" customHeight="1">
      <c r="A759" s="175" t="s">
        <v>227</v>
      </c>
      <c r="B759" s="421" t="s">
        <v>228</v>
      </c>
      <c r="C759" s="421"/>
      <c r="D759" s="421"/>
      <c r="E759" s="421"/>
      <c r="F759" s="421"/>
      <c r="G759" s="421"/>
      <c r="H759" s="421"/>
      <c r="I759" s="421"/>
      <c r="J759" s="421"/>
      <c r="K759" s="237">
        <f t="shared" si="188"/>
        <v>743</v>
      </c>
      <c r="L759" s="278">
        <f t="shared" si="191"/>
        <v>14</v>
      </c>
      <c r="M759" s="278">
        <f t="shared" si="192"/>
        <v>12</v>
      </c>
      <c r="N759" s="91"/>
      <c r="O759" s="91"/>
      <c r="P759" s="91">
        <v>14</v>
      </c>
      <c r="Q759" s="91">
        <v>12</v>
      </c>
      <c r="R759" s="91"/>
      <c r="S759" s="91"/>
    </row>
    <row r="760" spans="1:19" s="92" customFormat="1" ht="12.75" customHeight="1">
      <c r="A760" s="453" t="s">
        <v>122</v>
      </c>
      <c r="B760" s="453"/>
      <c r="C760" s="453"/>
      <c r="D760" s="453"/>
      <c r="E760" s="453"/>
      <c r="F760" s="453"/>
      <c r="G760" s="453"/>
      <c r="H760" s="453"/>
      <c r="I760" s="453"/>
      <c r="J760" s="453"/>
      <c r="K760" s="39">
        <f t="shared" si="188"/>
        <v>744</v>
      </c>
      <c r="L760" s="277">
        <f>+L761+L764+L785+L787+L811+L825+L840</f>
        <v>2743</v>
      </c>
      <c r="M760" s="277">
        <f t="shared" ref="M760:S760" si="193">+M761+M764+M785+M787+M811+M825+M840</f>
        <v>1146</v>
      </c>
      <c r="N760" s="277">
        <f t="shared" si="193"/>
        <v>576</v>
      </c>
      <c r="O760" s="277">
        <f t="shared" si="193"/>
        <v>210</v>
      </c>
      <c r="P760" s="277">
        <f t="shared" si="193"/>
        <v>2167</v>
      </c>
      <c r="Q760" s="277">
        <f t="shared" si="193"/>
        <v>936</v>
      </c>
      <c r="R760" s="277">
        <f t="shared" si="193"/>
        <v>0</v>
      </c>
      <c r="S760" s="277">
        <f t="shared" si="193"/>
        <v>0</v>
      </c>
    </row>
    <row r="761" spans="1:19" s="92" customFormat="1" ht="12.75" customHeight="1">
      <c r="A761" s="565" t="s">
        <v>582</v>
      </c>
      <c r="B761" s="565"/>
      <c r="C761" s="565"/>
      <c r="D761" s="565"/>
      <c r="E761" s="565"/>
      <c r="F761" s="565"/>
      <c r="G761" s="565"/>
      <c r="H761" s="565"/>
      <c r="I761" s="565"/>
      <c r="J761" s="565"/>
      <c r="K761" s="250">
        <f t="shared" si="188"/>
        <v>745</v>
      </c>
      <c r="L761" s="322">
        <f t="shared" ref="L761:M761" si="194">SUM(L762:L763)</f>
        <v>10</v>
      </c>
      <c r="M761" s="322">
        <f t="shared" si="194"/>
        <v>6</v>
      </c>
      <c r="N761" s="322">
        <f>SUM(N762:N763)</f>
        <v>10</v>
      </c>
      <c r="O761" s="322">
        <f t="shared" ref="O761" si="195">SUM(O762:O763)</f>
        <v>6</v>
      </c>
      <c r="P761" s="322">
        <f t="shared" ref="P761:Q761" si="196">SUM(P762:P763)</f>
        <v>0</v>
      </c>
      <c r="Q761" s="322">
        <f t="shared" si="196"/>
        <v>0</v>
      </c>
      <c r="R761" s="322">
        <f t="shared" ref="R761" si="197">SUM(R762:R763)</f>
        <v>0</v>
      </c>
      <c r="S761" s="322">
        <f t="shared" ref="S761" si="198">SUM(S762:S763)</f>
        <v>0</v>
      </c>
    </row>
    <row r="762" spans="1:19" s="92" customFormat="1" ht="12.75" customHeight="1">
      <c r="A762" s="107" t="s">
        <v>451</v>
      </c>
      <c r="B762" s="511" t="s">
        <v>446</v>
      </c>
      <c r="C762" s="544"/>
      <c r="D762" s="544"/>
      <c r="E762" s="544"/>
      <c r="F762" s="544"/>
      <c r="G762" s="544"/>
      <c r="H762" s="544"/>
      <c r="I762" s="544"/>
      <c r="J762" s="512"/>
      <c r="K762" s="237">
        <f t="shared" si="188"/>
        <v>746</v>
      </c>
      <c r="L762" s="278">
        <f t="shared" si="191"/>
        <v>8</v>
      </c>
      <c r="M762" s="278">
        <f t="shared" si="192"/>
        <v>4</v>
      </c>
      <c r="N762" s="91">
        <v>8</v>
      </c>
      <c r="O762" s="91">
        <v>4</v>
      </c>
      <c r="P762" s="91"/>
      <c r="Q762" s="91"/>
      <c r="R762" s="91"/>
      <c r="S762" s="91"/>
    </row>
    <row r="763" spans="1:19" s="92" customFormat="1" ht="12.75" customHeight="1">
      <c r="A763" s="107" t="s">
        <v>452</v>
      </c>
      <c r="B763" s="511" t="s">
        <v>447</v>
      </c>
      <c r="C763" s="544"/>
      <c r="D763" s="544"/>
      <c r="E763" s="544"/>
      <c r="F763" s="544"/>
      <c r="G763" s="544"/>
      <c r="H763" s="544"/>
      <c r="I763" s="544"/>
      <c r="J763" s="512"/>
      <c r="K763" s="237">
        <f t="shared" si="188"/>
        <v>747</v>
      </c>
      <c r="L763" s="278">
        <f t="shared" si="191"/>
        <v>2</v>
      </c>
      <c r="M763" s="278">
        <f t="shared" si="192"/>
        <v>2</v>
      </c>
      <c r="N763" s="91">
        <v>2</v>
      </c>
      <c r="O763" s="91">
        <v>2</v>
      </c>
      <c r="P763" s="91"/>
      <c r="Q763" s="91"/>
      <c r="R763" s="91"/>
      <c r="S763" s="91"/>
    </row>
    <row r="764" spans="1:19" s="92" customFormat="1" ht="12.75" customHeight="1">
      <c r="A764" s="565" t="s">
        <v>583</v>
      </c>
      <c r="B764" s="565"/>
      <c r="C764" s="565"/>
      <c r="D764" s="565"/>
      <c r="E764" s="565"/>
      <c r="F764" s="565"/>
      <c r="G764" s="565"/>
      <c r="H764" s="565"/>
      <c r="I764" s="565"/>
      <c r="J764" s="565"/>
      <c r="K764" s="250">
        <f t="shared" si="188"/>
        <v>748</v>
      </c>
      <c r="L764" s="322">
        <f t="shared" ref="L764:M764" si="199">SUM(L765:L784)</f>
        <v>1010</v>
      </c>
      <c r="M764" s="322">
        <f t="shared" si="199"/>
        <v>501</v>
      </c>
      <c r="N764" s="322">
        <f>SUM(N765:N784)</f>
        <v>281</v>
      </c>
      <c r="O764" s="322">
        <f t="shared" ref="O764:S764" si="200">SUM(O765:O784)</f>
        <v>139</v>
      </c>
      <c r="P764" s="322">
        <f t="shared" si="200"/>
        <v>729</v>
      </c>
      <c r="Q764" s="322">
        <f t="shared" si="200"/>
        <v>362</v>
      </c>
      <c r="R764" s="322">
        <f t="shared" si="200"/>
        <v>0</v>
      </c>
      <c r="S764" s="322">
        <f t="shared" si="200"/>
        <v>0</v>
      </c>
    </row>
    <row r="765" spans="1:19" s="92" customFormat="1" ht="12.75" customHeight="1">
      <c r="A765" s="240" t="s">
        <v>55</v>
      </c>
      <c r="B765" s="378" t="s">
        <v>175</v>
      </c>
      <c r="C765" s="378"/>
      <c r="D765" s="378"/>
      <c r="E765" s="378"/>
      <c r="F765" s="378"/>
      <c r="G765" s="378"/>
      <c r="H765" s="378"/>
      <c r="I765" s="378"/>
      <c r="J765" s="378"/>
      <c r="K765" s="237">
        <f t="shared" si="188"/>
        <v>749</v>
      </c>
      <c r="L765" s="278">
        <f t="shared" si="191"/>
        <v>68</v>
      </c>
      <c r="M765" s="278">
        <f t="shared" si="192"/>
        <v>21</v>
      </c>
      <c r="N765" s="91"/>
      <c r="O765" s="91"/>
      <c r="P765" s="91">
        <v>68</v>
      </c>
      <c r="Q765" s="91">
        <v>21</v>
      </c>
      <c r="R765" s="91"/>
      <c r="S765" s="91"/>
    </row>
    <row r="766" spans="1:19" s="92" customFormat="1" ht="12.75" customHeight="1">
      <c r="A766" s="240" t="s">
        <v>176</v>
      </c>
      <c r="B766" s="421" t="s">
        <v>173</v>
      </c>
      <c r="C766" s="421"/>
      <c r="D766" s="421"/>
      <c r="E766" s="421"/>
      <c r="F766" s="421"/>
      <c r="G766" s="421"/>
      <c r="H766" s="421"/>
      <c r="I766" s="421"/>
      <c r="J766" s="421"/>
      <c r="K766" s="237">
        <f t="shared" si="188"/>
        <v>750</v>
      </c>
      <c r="L766" s="278">
        <f t="shared" si="191"/>
        <v>64</v>
      </c>
      <c r="M766" s="278">
        <f t="shared" si="192"/>
        <v>8</v>
      </c>
      <c r="N766" s="91"/>
      <c r="O766" s="91"/>
      <c r="P766" s="91">
        <v>64</v>
      </c>
      <c r="Q766" s="91">
        <v>8</v>
      </c>
      <c r="R766" s="91"/>
      <c r="S766" s="91"/>
    </row>
    <row r="767" spans="1:19" s="92" customFormat="1" ht="12.75" customHeight="1">
      <c r="A767" s="240" t="s">
        <v>188</v>
      </c>
      <c r="B767" s="378" t="s">
        <v>189</v>
      </c>
      <c r="C767" s="378"/>
      <c r="D767" s="378"/>
      <c r="E767" s="378"/>
      <c r="F767" s="378"/>
      <c r="G767" s="378"/>
      <c r="H767" s="378"/>
      <c r="I767" s="378"/>
      <c r="J767" s="378"/>
      <c r="K767" s="237">
        <f t="shared" si="188"/>
        <v>751</v>
      </c>
      <c r="L767" s="278">
        <f t="shared" si="191"/>
        <v>72</v>
      </c>
      <c r="M767" s="278">
        <f t="shared" si="192"/>
        <v>19</v>
      </c>
      <c r="N767" s="91"/>
      <c r="O767" s="91"/>
      <c r="P767" s="91">
        <v>72</v>
      </c>
      <c r="Q767" s="91">
        <v>19</v>
      </c>
      <c r="R767" s="91"/>
      <c r="S767" s="91"/>
    </row>
    <row r="768" spans="1:19" s="92" customFormat="1" ht="12.75" customHeight="1">
      <c r="A768" s="232" t="s">
        <v>183</v>
      </c>
      <c r="B768" s="686" t="s">
        <v>219</v>
      </c>
      <c r="C768" s="687"/>
      <c r="D768" s="687"/>
      <c r="E768" s="687"/>
      <c r="F768" s="687"/>
      <c r="G768" s="687"/>
      <c r="H768" s="687"/>
      <c r="I768" s="687"/>
      <c r="J768" s="688"/>
      <c r="K768" s="237">
        <f t="shared" si="188"/>
        <v>752</v>
      </c>
      <c r="L768" s="278">
        <f t="shared" si="191"/>
        <v>45</v>
      </c>
      <c r="M768" s="278">
        <f t="shared" si="192"/>
        <v>15</v>
      </c>
      <c r="N768" s="91"/>
      <c r="O768" s="91"/>
      <c r="P768" s="91">
        <v>45</v>
      </c>
      <c r="Q768" s="91">
        <v>15</v>
      </c>
      <c r="R768" s="91"/>
      <c r="S768" s="91"/>
    </row>
    <row r="769" spans="1:19" s="92" customFormat="1" ht="12.75" customHeight="1">
      <c r="A769" s="240" t="s">
        <v>163</v>
      </c>
      <c r="B769" s="378" t="s">
        <v>53</v>
      </c>
      <c r="C769" s="378"/>
      <c r="D769" s="378"/>
      <c r="E769" s="378"/>
      <c r="F769" s="378"/>
      <c r="G769" s="378"/>
      <c r="H769" s="378"/>
      <c r="I769" s="378"/>
      <c r="J769" s="378"/>
      <c r="K769" s="237">
        <f t="shared" si="188"/>
        <v>753</v>
      </c>
      <c r="L769" s="278">
        <f t="shared" si="191"/>
        <v>65</v>
      </c>
      <c r="M769" s="278">
        <f t="shared" si="192"/>
        <v>30</v>
      </c>
      <c r="N769" s="91"/>
      <c r="O769" s="91"/>
      <c r="P769" s="91">
        <v>65</v>
      </c>
      <c r="Q769" s="91">
        <v>30</v>
      </c>
      <c r="R769" s="91"/>
      <c r="S769" s="91"/>
    </row>
    <row r="770" spans="1:19" s="92" customFormat="1" ht="12.75" customHeight="1">
      <c r="A770" s="240" t="s">
        <v>185</v>
      </c>
      <c r="B770" s="378" t="s">
        <v>51</v>
      </c>
      <c r="C770" s="378"/>
      <c r="D770" s="378"/>
      <c r="E770" s="378"/>
      <c r="F770" s="378"/>
      <c r="G770" s="378"/>
      <c r="H770" s="378"/>
      <c r="I770" s="378"/>
      <c r="J770" s="378"/>
      <c r="K770" s="237">
        <f t="shared" si="188"/>
        <v>754</v>
      </c>
      <c r="L770" s="278">
        <f t="shared" si="191"/>
        <v>88</v>
      </c>
      <c r="M770" s="278">
        <f t="shared" si="192"/>
        <v>41</v>
      </c>
      <c r="N770" s="91"/>
      <c r="O770" s="91"/>
      <c r="P770" s="91">
        <v>88</v>
      </c>
      <c r="Q770" s="91">
        <v>41</v>
      </c>
      <c r="R770" s="91"/>
      <c r="S770" s="91"/>
    </row>
    <row r="771" spans="1:19" s="92" customFormat="1" ht="12.75" customHeight="1">
      <c r="A771" s="240" t="s">
        <v>54</v>
      </c>
      <c r="B771" s="378" t="s">
        <v>50</v>
      </c>
      <c r="C771" s="378"/>
      <c r="D771" s="378"/>
      <c r="E771" s="378"/>
      <c r="F771" s="378"/>
      <c r="G771" s="378"/>
      <c r="H771" s="378"/>
      <c r="I771" s="378"/>
      <c r="J771" s="378"/>
      <c r="K771" s="237">
        <f t="shared" si="188"/>
        <v>755</v>
      </c>
      <c r="L771" s="278">
        <f t="shared" si="191"/>
        <v>40</v>
      </c>
      <c r="M771" s="278">
        <f t="shared" si="192"/>
        <v>38</v>
      </c>
      <c r="N771" s="91"/>
      <c r="O771" s="91"/>
      <c r="P771" s="91">
        <v>40</v>
      </c>
      <c r="Q771" s="91">
        <v>38</v>
      </c>
      <c r="R771" s="91"/>
      <c r="S771" s="91"/>
    </row>
    <row r="772" spans="1:19" s="92" customFormat="1" ht="12.75" customHeight="1">
      <c r="A772" s="240" t="s">
        <v>182</v>
      </c>
      <c r="B772" s="378" t="s">
        <v>179</v>
      </c>
      <c r="C772" s="378"/>
      <c r="D772" s="378"/>
      <c r="E772" s="378"/>
      <c r="F772" s="378"/>
      <c r="G772" s="378"/>
      <c r="H772" s="378"/>
      <c r="I772" s="378"/>
      <c r="J772" s="378"/>
      <c r="K772" s="237">
        <f t="shared" si="188"/>
        <v>756</v>
      </c>
      <c r="L772" s="278">
        <f t="shared" si="191"/>
        <v>69</v>
      </c>
      <c r="M772" s="278">
        <f t="shared" si="192"/>
        <v>50</v>
      </c>
      <c r="N772" s="91"/>
      <c r="O772" s="91"/>
      <c r="P772" s="91">
        <v>69</v>
      </c>
      <c r="Q772" s="91">
        <v>50</v>
      </c>
      <c r="R772" s="91"/>
      <c r="S772" s="91"/>
    </row>
    <row r="773" spans="1:19" s="92" customFormat="1" ht="12.75" customHeight="1">
      <c r="A773" s="232" t="s">
        <v>161</v>
      </c>
      <c r="B773" s="686" t="s">
        <v>60</v>
      </c>
      <c r="C773" s="687"/>
      <c r="D773" s="687"/>
      <c r="E773" s="687"/>
      <c r="F773" s="687"/>
      <c r="G773" s="687"/>
      <c r="H773" s="687"/>
      <c r="I773" s="687"/>
      <c r="J773" s="688"/>
      <c r="K773" s="237">
        <f t="shared" si="188"/>
        <v>757</v>
      </c>
      <c r="L773" s="278">
        <f t="shared" si="191"/>
        <v>71</v>
      </c>
      <c r="M773" s="278">
        <f t="shared" si="192"/>
        <v>49</v>
      </c>
      <c r="N773" s="91"/>
      <c r="O773" s="91"/>
      <c r="P773" s="91">
        <v>71</v>
      </c>
      <c r="Q773" s="91">
        <v>49</v>
      </c>
      <c r="R773" s="91"/>
      <c r="S773" s="91"/>
    </row>
    <row r="774" spans="1:19" s="92" customFormat="1" ht="25.5" customHeight="1">
      <c r="A774" s="113" t="s">
        <v>247</v>
      </c>
      <c r="B774" s="421" t="s">
        <v>613</v>
      </c>
      <c r="C774" s="421"/>
      <c r="D774" s="421"/>
      <c r="E774" s="421"/>
      <c r="F774" s="421"/>
      <c r="G774" s="421"/>
      <c r="H774" s="421"/>
      <c r="I774" s="421"/>
      <c r="J774" s="421"/>
      <c r="K774" s="237">
        <f t="shared" si="188"/>
        <v>758</v>
      </c>
      <c r="L774" s="278">
        <f t="shared" si="191"/>
        <v>40</v>
      </c>
      <c r="M774" s="278">
        <f t="shared" si="192"/>
        <v>34</v>
      </c>
      <c r="N774" s="91"/>
      <c r="O774" s="91"/>
      <c r="P774" s="91">
        <v>40</v>
      </c>
      <c r="Q774" s="91">
        <v>34</v>
      </c>
      <c r="R774" s="91"/>
      <c r="S774" s="91"/>
    </row>
    <row r="775" spans="1:19" s="92" customFormat="1" ht="12.75" customHeight="1">
      <c r="A775" s="232" t="s">
        <v>349</v>
      </c>
      <c r="B775" s="686" t="s">
        <v>350</v>
      </c>
      <c r="C775" s="687"/>
      <c r="D775" s="687"/>
      <c r="E775" s="687"/>
      <c r="F775" s="687"/>
      <c r="G775" s="687"/>
      <c r="H775" s="687"/>
      <c r="I775" s="687"/>
      <c r="J775" s="688"/>
      <c r="K775" s="237">
        <f t="shared" si="188"/>
        <v>759</v>
      </c>
      <c r="L775" s="278">
        <f t="shared" si="191"/>
        <v>50</v>
      </c>
      <c r="M775" s="278">
        <f t="shared" si="192"/>
        <v>20</v>
      </c>
      <c r="N775" s="91"/>
      <c r="O775" s="91"/>
      <c r="P775" s="91">
        <v>50</v>
      </c>
      <c r="Q775" s="91">
        <v>20</v>
      </c>
      <c r="R775" s="91"/>
      <c r="S775" s="91"/>
    </row>
    <row r="776" spans="1:19" s="92" customFormat="1" ht="24" customHeight="1">
      <c r="A776" s="240" t="s">
        <v>160</v>
      </c>
      <c r="B776" s="421" t="s">
        <v>248</v>
      </c>
      <c r="C776" s="421"/>
      <c r="D776" s="421"/>
      <c r="E776" s="421"/>
      <c r="F776" s="421"/>
      <c r="G776" s="421"/>
      <c r="H776" s="421"/>
      <c r="I776" s="421"/>
      <c r="J776" s="421"/>
      <c r="K776" s="237">
        <f t="shared" si="188"/>
        <v>760</v>
      </c>
      <c r="L776" s="278">
        <f t="shared" si="191"/>
        <v>44</v>
      </c>
      <c r="M776" s="278">
        <f t="shared" si="192"/>
        <v>36</v>
      </c>
      <c r="N776" s="91"/>
      <c r="O776" s="91"/>
      <c r="P776" s="91">
        <v>44</v>
      </c>
      <c r="Q776" s="91">
        <v>36</v>
      </c>
      <c r="R776" s="91"/>
      <c r="S776" s="91"/>
    </row>
    <row r="777" spans="1:19" s="92" customFormat="1" ht="12.75" customHeight="1">
      <c r="A777" s="107" t="s">
        <v>205</v>
      </c>
      <c r="B777" s="421" t="s">
        <v>206</v>
      </c>
      <c r="C777" s="421"/>
      <c r="D777" s="421"/>
      <c r="E777" s="421"/>
      <c r="F777" s="421"/>
      <c r="G777" s="421"/>
      <c r="H777" s="421"/>
      <c r="I777" s="421"/>
      <c r="J777" s="421"/>
      <c r="K777" s="237">
        <f t="shared" si="188"/>
        <v>761</v>
      </c>
      <c r="L777" s="278">
        <f t="shared" si="191"/>
        <v>50</v>
      </c>
      <c r="M777" s="278">
        <f t="shared" si="192"/>
        <v>14</v>
      </c>
      <c r="N777" s="91">
        <v>50</v>
      </c>
      <c r="O777" s="91">
        <v>14</v>
      </c>
      <c r="P777" s="91"/>
      <c r="Q777" s="91"/>
      <c r="R777" s="91"/>
      <c r="S777" s="91"/>
    </row>
    <row r="778" spans="1:19" s="92" customFormat="1" ht="12.75" customHeight="1">
      <c r="A778" s="240" t="s">
        <v>320</v>
      </c>
      <c r="B778" s="378" t="s">
        <v>449</v>
      </c>
      <c r="C778" s="378"/>
      <c r="D778" s="378"/>
      <c r="E778" s="378"/>
      <c r="F778" s="378"/>
      <c r="G778" s="378"/>
      <c r="H778" s="378"/>
      <c r="I778" s="378"/>
      <c r="J778" s="378"/>
      <c r="K778" s="237">
        <f t="shared" si="188"/>
        <v>762</v>
      </c>
      <c r="L778" s="278">
        <f t="shared" si="191"/>
        <v>30</v>
      </c>
      <c r="M778" s="278">
        <f t="shared" si="192"/>
        <v>11</v>
      </c>
      <c r="N778" s="91">
        <v>30</v>
      </c>
      <c r="O778" s="91">
        <v>11</v>
      </c>
      <c r="P778" s="91"/>
      <c r="Q778" s="91"/>
      <c r="R778" s="91"/>
      <c r="S778" s="91"/>
    </row>
    <row r="779" spans="1:19" s="92" customFormat="1" ht="12.75" customHeight="1">
      <c r="A779" s="241" t="s">
        <v>412</v>
      </c>
      <c r="B779" s="421" t="s">
        <v>413</v>
      </c>
      <c r="C779" s="421"/>
      <c r="D779" s="421"/>
      <c r="E779" s="421"/>
      <c r="F779" s="421"/>
      <c r="G779" s="421"/>
      <c r="H779" s="421"/>
      <c r="I779" s="421"/>
      <c r="J779" s="421"/>
      <c r="K779" s="237">
        <f t="shared" si="188"/>
        <v>763</v>
      </c>
      <c r="L779" s="278">
        <f t="shared" si="191"/>
        <v>20</v>
      </c>
      <c r="M779" s="278">
        <f t="shared" si="192"/>
        <v>9</v>
      </c>
      <c r="N779" s="91">
        <v>20</v>
      </c>
      <c r="O779" s="91">
        <v>9</v>
      </c>
      <c r="P779" s="91"/>
      <c r="Q779" s="91"/>
      <c r="R779" s="91"/>
      <c r="S779" s="91"/>
    </row>
    <row r="780" spans="1:19" s="92" customFormat="1" ht="12.75" customHeight="1">
      <c r="A780" s="240" t="s">
        <v>196</v>
      </c>
      <c r="B780" s="421" t="s">
        <v>197</v>
      </c>
      <c r="C780" s="421"/>
      <c r="D780" s="421"/>
      <c r="E780" s="421"/>
      <c r="F780" s="421"/>
      <c r="G780" s="421"/>
      <c r="H780" s="421"/>
      <c r="I780" s="421"/>
      <c r="J780" s="421"/>
      <c r="K780" s="237">
        <f t="shared" si="188"/>
        <v>764</v>
      </c>
      <c r="L780" s="278">
        <f t="shared" si="191"/>
        <v>50</v>
      </c>
      <c r="M780" s="278">
        <f t="shared" si="192"/>
        <v>10</v>
      </c>
      <c r="N780" s="91">
        <v>50</v>
      </c>
      <c r="O780" s="91">
        <v>10</v>
      </c>
      <c r="P780" s="91"/>
      <c r="Q780" s="91"/>
      <c r="R780" s="91"/>
      <c r="S780" s="91"/>
    </row>
    <row r="781" spans="1:19" s="92" customFormat="1" ht="24" customHeight="1">
      <c r="A781" s="313" t="s">
        <v>204</v>
      </c>
      <c r="B781" s="550" t="s">
        <v>385</v>
      </c>
      <c r="C781" s="550"/>
      <c r="D781" s="550"/>
      <c r="E781" s="550"/>
      <c r="F781" s="550"/>
      <c r="G781" s="550"/>
      <c r="H781" s="550"/>
      <c r="I781" s="550"/>
      <c r="J781" s="550"/>
      <c r="K781" s="237">
        <f t="shared" si="188"/>
        <v>765</v>
      </c>
      <c r="L781" s="278">
        <f t="shared" si="191"/>
        <v>50</v>
      </c>
      <c r="M781" s="278">
        <f t="shared" si="192"/>
        <v>31</v>
      </c>
      <c r="N781" s="91">
        <v>50</v>
      </c>
      <c r="O781" s="91">
        <v>31</v>
      </c>
      <c r="P781" s="91"/>
      <c r="Q781" s="91"/>
      <c r="R781" s="91"/>
      <c r="S781" s="91"/>
    </row>
    <row r="782" spans="1:19" s="92" customFormat="1" ht="12.75" customHeight="1">
      <c r="A782" s="240" t="s">
        <v>270</v>
      </c>
      <c r="B782" s="511" t="s">
        <v>271</v>
      </c>
      <c r="C782" s="544"/>
      <c r="D782" s="544"/>
      <c r="E782" s="544"/>
      <c r="F782" s="544"/>
      <c r="G782" s="544"/>
      <c r="H782" s="544"/>
      <c r="I782" s="544"/>
      <c r="J782" s="512"/>
      <c r="K782" s="237">
        <f t="shared" si="188"/>
        <v>766</v>
      </c>
      <c r="L782" s="278">
        <f t="shared" si="191"/>
        <v>41</v>
      </c>
      <c r="M782" s="278">
        <f t="shared" si="192"/>
        <v>27</v>
      </c>
      <c r="N782" s="91">
        <v>41</v>
      </c>
      <c r="O782" s="91">
        <v>27</v>
      </c>
      <c r="P782" s="91"/>
      <c r="Q782" s="91"/>
      <c r="R782" s="91"/>
      <c r="S782" s="91"/>
    </row>
    <row r="783" spans="1:19" s="92" customFormat="1" ht="12.75" customHeight="1">
      <c r="A783" s="240" t="s">
        <v>450</v>
      </c>
      <c r="B783" s="511" t="s">
        <v>273</v>
      </c>
      <c r="C783" s="544"/>
      <c r="D783" s="544"/>
      <c r="E783" s="544"/>
      <c r="F783" s="544"/>
      <c r="G783" s="544"/>
      <c r="H783" s="544"/>
      <c r="I783" s="544"/>
      <c r="J783" s="512"/>
      <c r="K783" s="237">
        <f t="shared" si="188"/>
        <v>767</v>
      </c>
      <c r="L783" s="278">
        <f t="shared" si="191"/>
        <v>40</v>
      </c>
      <c r="M783" s="278">
        <f t="shared" si="192"/>
        <v>37</v>
      </c>
      <c r="N783" s="91">
        <v>40</v>
      </c>
      <c r="O783" s="91">
        <v>37</v>
      </c>
      <c r="P783" s="91"/>
      <c r="Q783" s="91"/>
      <c r="R783" s="91"/>
      <c r="S783" s="91"/>
    </row>
    <row r="784" spans="1:19" s="92" customFormat="1" ht="12.75" customHeight="1">
      <c r="A784" s="240" t="s">
        <v>284</v>
      </c>
      <c r="B784" s="511" t="s">
        <v>285</v>
      </c>
      <c r="C784" s="544"/>
      <c r="D784" s="544"/>
      <c r="E784" s="544"/>
      <c r="F784" s="544"/>
      <c r="G784" s="544"/>
      <c r="H784" s="544"/>
      <c r="I784" s="544"/>
      <c r="J784" s="512"/>
      <c r="K784" s="237">
        <f t="shared" si="188"/>
        <v>768</v>
      </c>
      <c r="L784" s="278">
        <f t="shared" si="191"/>
        <v>13</v>
      </c>
      <c r="M784" s="278">
        <f t="shared" si="192"/>
        <v>1</v>
      </c>
      <c r="N784" s="91"/>
      <c r="O784" s="91"/>
      <c r="P784" s="91">
        <v>13</v>
      </c>
      <c r="Q784" s="91">
        <v>1</v>
      </c>
      <c r="R784" s="91"/>
      <c r="S784" s="91"/>
    </row>
    <row r="785" spans="1:19" s="92" customFormat="1" ht="12.75" customHeight="1">
      <c r="A785" s="565" t="s">
        <v>584</v>
      </c>
      <c r="B785" s="565"/>
      <c r="C785" s="565"/>
      <c r="D785" s="565"/>
      <c r="E785" s="565"/>
      <c r="F785" s="565"/>
      <c r="G785" s="565"/>
      <c r="H785" s="565"/>
      <c r="I785" s="565"/>
      <c r="J785" s="565"/>
      <c r="K785" s="250">
        <f t="shared" si="188"/>
        <v>769</v>
      </c>
      <c r="L785" s="322">
        <f t="shared" ref="L785:M785" si="201">SUM(L786)</f>
        <v>30</v>
      </c>
      <c r="M785" s="322">
        <f t="shared" si="201"/>
        <v>30</v>
      </c>
      <c r="N785" s="322">
        <f>SUM(N786)</f>
        <v>0</v>
      </c>
      <c r="O785" s="322">
        <f t="shared" ref="O785:S785" si="202">SUM(O786)</f>
        <v>0</v>
      </c>
      <c r="P785" s="322">
        <f t="shared" si="202"/>
        <v>30</v>
      </c>
      <c r="Q785" s="322">
        <f t="shared" si="202"/>
        <v>30</v>
      </c>
      <c r="R785" s="322">
        <f t="shared" si="202"/>
        <v>0</v>
      </c>
      <c r="S785" s="322">
        <f t="shared" si="202"/>
        <v>0</v>
      </c>
    </row>
    <row r="786" spans="1:19" s="92" customFormat="1" ht="12.75" customHeight="1">
      <c r="A786" s="175" t="s">
        <v>429</v>
      </c>
      <c r="B786" s="378" t="s">
        <v>428</v>
      </c>
      <c r="C786" s="378"/>
      <c r="D786" s="378"/>
      <c r="E786" s="378"/>
      <c r="F786" s="378"/>
      <c r="G786" s="378"/>
      <c r="H786" s="378"/>
      <c r="I786" s="378"/>
      <c r="J786" s="378"/>
      <c r="K786" s="237">
        <f t="shared" ref="K786:K849" si="203">+K785+1</f>
        <v>770</v>
      </c>
      <c r="L786" s="278">
        <f t="shared" si="191"/>
        <v>30</v>
      </c>
      <c r="M786" s="278">
        <f t="shared" si="192"/>
        <v>30</v>
      </c>
      <c r="N786" s="91"/>
      <c r="O786" s="91"/>
      <c r="P786" s="91">
        <v>30</v>
      </c>
      <c r="Q786" s="91">
        <v>30</v>
      </c>
      <c r="R786" s="91"/>
      <c r="S786" s="91"/>
    </row>
    <row r="787" spans="1:19" s="92" customFormat="1" ht="12.75" customHeight="1">
      <c r="A787" s="565" t="s">
        <v>585</v>
      </c>
      <c r="B787" s="565"/>
      <c r="C787" s="565"/>
      <c r="D787" s="565"/>
      <c r="E787" s="565"/>
      <c r="F787" s="565"/>
      <c r="G787" s="565"/>
      <c r="H787" s="565"/>
      <c r="I787" s="565"/>
      <c r="J787" s="565"/>
      <c r="K787" s="250">
        <f t="shared" si="203"/>
        <v>771</v>
      </c>
      <c r="L787" s="322">
        <f t="shared" ref="L787:M787" si="204">SUM(L788:L810)</f>
        <v>806</v>
      </c>
      <c r="M787" s="322">
        <f t="shared" si="204"/>
        <v>172</v>
      </c>
      <c r="N787" s="322">
        <f>SUM(N788:N810)</f>
        <v>188</v>
      </c>
      <c r="O787" s="322">
        <f t="shared" ref="O787:S787" si="205">SUM(O788:O810)</f>
        <v>27</v>
      </c>
      <c r="P787" s="322">
        <f t="shared" si="205"/>
        <v>618</v>
      </c>
      <c r="Q787" s="322">
        <f t="shared" si="205"/>
        <v>145</v>
      </c>
      <c r="R787" s="322">
        <f t="shared" si="205"/>
        <v>0</v>
      </c>
      <c r="S787" s="322">
        <f t="shared" si="205"/>
        <v>0</v>
      </c>
    </row>
    <row r="788" spans="1:19" s="92" customFormat="1" ht="12.75" customHeight="1">
      <c r="A788" s="241" t="s">
        <v>257</v>
      </c>
      <c r="B788" s="421" t="s">
        <v>258</v>
      </c>
      <c r="C788" s="421"/>
      <c r="D788" s="421"/>
      <c r="E788" s="421"/>
      <c r="F788" s="421"/>
      <c r="G788" s="421"/>
      <c r="H788" s="421"/>
      <c r="I788" s="421"/>
      <c r="J788" s="421"/>
      <c r="K788" s="237">
        <f t="shared" si="203"/>
        <v>772</v>
      </c>
      <c r="L788" s="278">
        <f t="shared" si="191"/>
        <v>8</v>
      </c>
      <c r="M788" s="278">
        <f t="shared" si="192"/>
        <v>1</v>
      </c>
      <c r="N788" s="91">
        <v>8</v>
      </c>
      <c r="O788" s="91">
        <v>1</v>
      </c>
      <c r="P788" s="91"/>
      <c r="Q788" s="91"/>
      <c r="R788" s="91"/>
      <c r="S788" s="91"/>
    </row>
    <row r="789" spans="1:19" s="92" customFormat="1" ht="12.75" customHeight="1">
      <c r="A789" s="160" t="s">
        <v>320</v>
      </c>
      <c r="B789" s="421" t="s">
        <v>321</v>
      </c>
      <c r="C789" s="421"/>
      <c r="D789" s="421"/>
      <c r="E789" s="421"/>
      <c r="F789" s="421"/>
      <c r="G789" s="421"/>
      <c r="H789" s="421"/>
      <c r="I789" s="421"/>
      <c r="J789" s="421"/>
      <c r="K789" s="237">
        <f t="shared" si="203"/>
        <v>773</v>
      </c>
      <c r="L789" s="278">
        <f t="shared" si="191"/>
        <v>13</v>
      </c>
      <c r="M789" s="278">
        <f t="shared" si="192"/>
        <v>0</v>
      </c>
      <c r="N789" s="91">
        <v>13</v>
      </c>
      <c r="O789" s="91">
        <v>0</v>
      </c>
      <c r="P789" s="91"/>
      <c r="Q789" s="91"/>
      <c r="R789" s="91"/>
      <c r="S789" s="91"/>
    </row>
    <row r="790" spans="1:19" s="92" customFormat="1" ht="12.75" customHeight="1">
      <c r="A790" s="241" t="s">
        <v>412</v>
      </c>
      <c r="B790" s="421" t="s">
        <v>413</v>
      </c>
      <c r="C790" s="421"/>
      <c r="D790" s="421"/>
      <c r="E790" s="421"/>
      <c r="F790" s="421"/>
      <c r="G790" s="421"/>
      <c r="H790" s="421"/>
      <c r="I790" s="421"/>
      <c r="J790" s="421"/>
      <c r="K790" s="237">
        <f t="shared" si="203"/>
        <v>774</v>
      </c>
      <c r="L790" s="278">
        <f t="shared" si="191"/>
        <v>41</v>
      </c>
      <c r="M790" s="278">
        <f t="shared" si="192"/>
        <v>2</v>
      </c>
      <c r="N790" s="91">
        <v>41</v>
      </c>
      <c r="O790" s="91">
        <v>2</v>
      </c>
      <c r="P790" s="91"/>
      <c r="Q790" s="91"/>
      <c r="R790" s="91"/>
      <c r="S790" s="91"/>
    </row>
    <row r="791" spans="1:19" s="92" customFormat="1" ht="12.75" customHeight="1">
      <c r="A791" s="240" t="s">
        <v>196</v>
      </c>
      <c r="B791" s="421" t="s">
        <v>197</v>
      </c>
      <c r="C791" s="421"/>
      <c r="D791" s="421"/>
      <c r="E791" s="421"/>
      <c r="F791" s="421"/>
      <c r="G791" s="421"/>
      <c r="H791" s="421"/>
      <c r="I791" s="421"/>
      <c r="J791" s="421"/>
      <c r="K791" s="237">
        <f t="shared" si="203"/>
        <v>775</v>
      </c>
      <c r="L791" s="278">
        <f t="shared" si="191"/>
        <v>32</v>
      </c>
      <c r="M791" s="278">
        <f t="shared" si="192"/>
        <v>0</v>
      </c>
      <c r="N791" s="91">
        <v>32</v>
      </c>
      <c r="O791" s="91">
        <v>0</v>
      </c>
      <c r="P791" s="91"/>
      <c r="Q791" s="91"/>
      <c r="R791" s="91"/>
      <c r="S791" s="91"/>
    </row>
    <row r="792" spans="1:19" s="92" customFormat="1" ht="12.75" customHeight="1">
      <c r="A792" s="107" t="s">
        <v>264</v>
      </c>
      <c r="B792" s="421" t="s">
        <v>265</v>
      </c>
      <c r="C792" s="421"/>
      <c r="D792" s="421"/>
      <c r="E792" s="421"/>
      <c r="F792" s="421"/>
      <c r="G792" s="421"/>
      <c r="H792" s="421"/>
      <c r="I792" s="421"/>
      <c r="J792" s="421"/>
      <c r="K792" s="237">
        <f t="shared" si="203"/>
        <v>776</v>
      </c>
      <c r="L792" s="278">
        <f t="shared" si="191"/>
        <v>19</v>
      </c>
      <c r="M792" s="278">
        <f t="shared" si="192"/>
        <v>0</v>
      </c>
      <c r="N792" s="91">
        <v>19</v>
      </c>
      <c r="O792" s="91">
        <v>0</v>
      </c>
      <c r="P792" s="91"/>
      <c r="Q792" s="91"/>
      <c r="R792" s="91"/>
      <c r="S792" s="91"/>
    </row>
    <row r="793" spans="1:19" s="92" customFormat="1" ht="12.75" customHeight="1">
      <c r="A793" s="241" t="s">
        <v>414</v>
      </c>
      <c r="B793" s="421" t="s">
        <v>415</v>
      </c>
      <c r="C793" s="421"/>
      <c r="D793" s="421"/>
      <c r="E793" s="421"/>
      <c r="F793" s="421"/>
      <c r="G793" s="421"/>
      <c r="H793" s="421"/>
      <c r="I793" s="421"/>
      <c r="J793" s="421"/>
      <c r="K793" s="237">
        <f t="shared" si="203"/>
        <v>777</v>
      </c>
      <c r="L793" s="278">
        <f t="shared" si="191"/>
        <v>8</v>
      </c>
      <c r="M793" s="278">
        <f t="shared" si="192"/>
        <v>0</v>
      </c>
      <c r="N793" s="91">
        <v>8</v>
      </c>
      <c r="O793" s="91">
        <v>0</v>
      </c>
      <c r="P793" s="91"/>
      <c r="Q793" s="91"/>
      <c r="R793" s="91"/>
      <c r="S793" s="91"/>
    </row>
    <row r="794" spans="1:19" s="92" customFormat="1" ht="12.75" customHeight="1">
      <c r="A794" s="113" t="s">
        <v>416</v>
      </c>
      <c r="B794" s="378" t="s">
        <v>417</v>
      </c>
      <c r="C794" s="378"/>
      <c r="D794" s="378"/>
      <c r="E794" s="378"/>
      <c r="F794" s="378"/>
      <c r="G794" s="378"/>
      <c r="H794" s="378"/>
      <c r="I794" s="378"/>
      <c r="J794" s="378"/>
      <c r="K794" s="237">
        <f t="shared" si="203"/>
        <v>778</v>
      </c>
      <c r="L794" s="278">
        <f t="shared" si="191"/>
        <v>14</v>
      </c>
      <c r="M794" s="278">
        <f t="shared" si="192"/>
        <v>6</v>
      </c>
      <c r="N794" s="91">
        <v>14</v>
      </c>
      <c r="O794" s="91">
        <v>6</v>
      </c>
      <c r="P794" s="91"/>
      <c r="Q794" s="91"/>
      <c r="R794" s="91"/>
      <c r="S794" s="91"/>
    </row>
    <row r="795" spans="1:19" s="92" customFormat="1" ht="12.75" customHeight="1">
      <c r="A795" s="244" t="s">
        <v>418</v>
      </c>
      <c r="B795" s="421" t="s">
        <v>419</v>
      </c>
      <c r="C795" s="421"/>
      <c r="D795" s="421"/>
      <c r="E795" s="421"/>
      <c r="F795" s="421"/>
      <c r="G795" s="421"/>
      <c r="H795" s="421"/>
      <c r="I795" s="421"/>
      <c r="J795" s="421"/>
      <c r="K795" s="237">
        <f t="shared" si="203"/>
        <v>779</v>
      </c>
      <c r="L795" s="278">
        <f t="shared" si="191"/>
        <v>22</v>
      </c>
      <c r="M795" s="278">
        <f t="shared" si="192"/>
        <v>3</v>
      </c>
      <c r="N795" s="91">
        <v>22</v>
      </c>
      <c r="O795" s="91">
        <v>3</v>
      </c>
      <c r="P795" s="91"/>
      <c r="Q795" s="91"/>
      <c r="R795" s="91"/>
      <c r="S795" s="91"/>
    </row>
    <row r="796" spans="1:19" s="92" customFormat="1" ht="23.25" customHeight="1">
      <c r="A796" s="313" t="s">
        <v>204</v>
      </c>
      <c r="B796" s="550" t="s">
        <v>385</v>
      </c>
      <c r="C796" s="550"/>
      <c r="D796" s="550"/>
      <c r="E796" s="550"/>
      <c r="F796" s="550"/>
      <c r="G796" s="550"/>
      <c r="H796" s="550"/>
      <c r="I796" s="550"/>
      <c r="J796" s="550"/>
      <c r="K796" s="237">
        <f t="shared" si="203"/>
        <v>780</v>
      </c>
      <c r="L796" s="278">
        <f t="shared" si="191"/>
        <v>31</v>
      </c>
      <c r="M796" s="278">
        <f t="shared" si="192"/>
        <v>15</v>
      </c>
      <c r="N796" s="91">
        <v>31</v>
      </c>
      <c r="O796" s="91">
        <v>15</v>
      </c>
      <c r="P796" s="91"/>
      <c r="Q796" s="91"/>
      <c r="R796" s="91"/>
      <c r="S796" s="91"/>
    </row>
    <row r="797" spans="1:19" s="92" customFormat="1" ht="12.75" customHeight="1">
      <c r="A797" s="240" t="s">
        <v>188</v>
      </c>
      <c r="B797" s="378" t="s">
        <v>189</v>
      </c>
      <c r="C797" s="378"/>
      <c r="D797" s="378"/>
      <c r="E797" s="378"/>
      <c r="F797" s="378"/>
      <c r="G797" s="378"/>
      <c r="H797" s="378"/>
      <c r="I797" s="378"/>
      <c r="J797" s="378"/>
      <c r="K797" s="237">
        <f t="shared" si="203"/>
        <v>781</v>
      </c>
      <c r="L797" s="278">
        <f t="shared" si="191"/>
        <v>63</v>
      </c>
      <c r="M797" s="278">
        <f t="shared" si="192"/>
        <v>1</v>
      </c>
      <c r="N797" s="91"/>
      <c r="O797" s="91"/>
      <c r="P797" s="91">
        <v>63</v>
      </c>
      <c r="Q797" s="91">
        <v>1</v>
      </c>
      <c r="R797" s="91"/>
      <c r="S797" s="91"/>
    </row>
    <row r="798" spans="1:19" s="92" customFormat="1" ht="12.75" customHeight="1">
      <c r="A798" s="240" t="s">
        <v>163</v>
      </c>
      <c r="B798" s="378" t="s">
        <v>53</v>
      </c>
      <c r="C798" s="378"/>
      <c r="D798" s="378"/>
      <c r="E798" s="378"/>
      <c r="F798" s="378"/>
      <c r="G798" s="378"/>
      <c r="H798" s="378"/>
      <c r="I798" s="378"/>
      <c r="J798" s="378"/>
      <c r="K798" s="237">
        <f t="shared" si="203"/>
        <v>782</v>
      </c>
      <c r="L798" s="278">
        <f t="shared" si="191"/>
        <v>70</v>
      </c>
      <c r="M798" s="278">
        <f t="shared" si="192"/>
        <v>8</v>
      </c>
      <c r="N798" s="91"/>
      <c r="O798" s="91"/>
      <c r="P798" s="91">
        <v>70</v>
      </c>
      <c r="Q798" s="91">
        <v>8</v>
      </c>
      <c r="R798" s="91"/>
      <c r="S798" s="91"/>
    </row>
    <row r="799" spans="1:19" s="92" customFormat="1" ht="12.75" customHeight="1">
      <c r="A799" s="240" t="s">
        <v>55</v>
      </c>
      <c r="B799" s="378" t="s">
        <v>175</v>
      </c>
      <c r="C799" s="378"/>
      <c r="D799" s="378"/>
      <c r="E799" s="378"/>
      <c r="F799" s="378"/>
      <c r="G799" s="378"/>
      <c r="H799" s="378"/>
      <c r="I799" s="378"/>
      <c r="J799" s="378"/>
      <c r="K799" s="237">
        <f t="shared" si="203"/>
        <v>783</v>
      </c>
      <c r="L799" s="278">
        <f t="shared" si="191"/>
        <v>54</v>
      </c>
      <c r="M799" s="278">
        <f t="shared" si="192"/>
        <v>31</v>
      </c>
      <c r="N799" s="91"/>
      <c r="O799" s="91"/>
      <c r="P799" s="91">
        <v>54</v>
      </c>
      <c r="Q799" s="91">
        <v>31</v>
      </c>
      <c r="R799" s="91"/>
      <c r="S799" s="91"/>
    </row>
    <row r="800" spans="1:19" s="92" customFormat="1" ht="12.75" customHeight="1">
      <c r="A800" s="241" t="s">
        <v>358</v>
      </c>
      <c r="B800" s="550" t="s">
        <v>597</v>
      </c>
      <c r="C800" s="550"/>
      <c r="D800" s="550"/>
      <c r="E800" s="550"/>
      <c r="F800" s="550"/>
      <c r="G800" s="550"/>
      <c r="H800" s="550"/>
      <c r="I800" s="550"/>
      <c r="J800" s="550"/>
      <c r="K800" s="237">
        <f t="shared" si="203"/>
        <v>784</v>
      </c>
      <c r="L800" s="278">
        <f t="shared" si="191"/>
        <v>3</v>
      </c>
      <c r="M800" s="278">
        <f t="shared" si="192"/>
        <v>0</v>
      </c>
      <c r="N800" s="91"/>
      <c r="O800" s="91"/>
      <c r="P800" s="91">
        <v>3</v>
      </c>
      <c r="Q800" s="91">
        <v>0</v>
      </c>
      <c r="R800" s="91"/>
      <c r="S800" s="91"/>
    </row>
    <row r="801" spans="1:19" s="92" customFormat="1" ht="12.75" customHeight="1">
      <c r="A801" s="240" t="s">
        <v>176</v>
      </c>
      <c r="B801" s="421" t="s">
        <v>173</v>
      </c>
      <c r="C801" s="421"/>
      <c r="D801" s="421"/>
      <c r="E801" s="421"/>
      <c r="F801" s="421"/>
      <c r="G801" s="421"/>
      <c r="H801" s="421"/>
      <c r="I801" s="421"/>
      <c r="J801" s="421"/>
      <c r="K801" s="237">
        <f t="shared" si="203"/>
        <v>785</v>
      </c>
      <c r="L801" s="278">
        <f t="shared" si="191"/>
        <v>42</v>
      </c>
      <c r="M801" s="278">
        <f t="shared" si="192"/>
        <v>1</v>
      </c>
      <c r="N801" s="91"/>
      <c r="O801" s="91"/>
      <c r="P801" s="91">
        <v>42</v>
      </c>
      <c r="Q801" s="91">
        <v>1</v>
      </c>
      <c r="R801" s="91"/>
      <c r="S801" s="91"/>
    </row>
    <row r="802" spans="1:19" s="92" customFormat="1" ht="12.75" customHeight="1">
      <c r="A802" s="241" t="s">
        <v>183</v>
      </c>
      <c r="B802" s="421" t="s">
        <v>219</v>
      </c>
      <c r="C802" s="421"/>
      <c r="D802" s="421"/>
      <c r="E802" s="421"/>
      <c r="F802" s="421"/>
      <c r="G802" s="421"/>
      <c r="H802" s="421"/>
      <c r="I802" s="421"/>
      <c r="J802" s="421"/>
      <c r="K802" s="237">
        <f t="shared" si="203"/>
        <v>786</v>
      </c>
      <c r="L802" s="278">
        <f t="shared" si="191"/>
        <v>20</v>
      </c>
      <c r="M802" s="278">
        <f t="shared" si="192"/>
        <v>2</v>
      </c>
      <c r="N802" s="91"/>
      <c r="O802" s="91"/>
      <c r="P802" s="91">
        <v>20</v>
      </c>
      <c r="Q802" s="91">
        <v>2</v>
      </c>
      <c r="R802" s="91"/>
      <c r="S802" s="91"/>
    </row>
    <row r="803" spans="1:19" s="92" customFormat="1" ht="12.75" customHeight="1">
      <c r="A803" s="240" t="s">
        <v>185</v>
      </c>
      <c r="B803" s="378" t="s">
        <v>51</v>
      </c>
      <c r="C803" s="378"/>
      <c r="D803" s="378"/>
      <c r="E803" s="378"/>
      <c r="F803" s="378"/>
      <c r="G803" s="378"/>
      <c r="H803" s="378"/>
      <c r="I803" s="378"/>
      <c r="J803" s="378"/>
      <c r="K803" s="237">
        <f t="shared" si="203"/>
        <v>787</v>
      </c>
      <c r="L803" s="278">
        <f t="shared" si="191"/>
        <v>105</v>
      </c>
      <c r="M803" s="278">
        <f t="shared" si="192"/>
        <v>42</v>
      </c>
      <c r="N803" s="91"/>
      <c r="O803" s="91"/>
      <c r="P803" s="91">
        <v>105</v>
      </c>
      <c r="Q803" s="91">
        <v>42</v>
      </c>
      <c r="R803" s="91"/>
      <c r="S803" s="91"/>
    </row>
    <row r="804" spans="1:19" s="92" customFormat="1" ht="12.75" customHeight="1">
      <c r="A804" s="240" t="s">
        <v>57</v>
      </c>
      <c r="B804" s="378" t="s">
        <v>52</v>
      </c>
      <c r="C804" s="378"/>
      <c r="D804" s="378"/>
      <c r="E804" s="378"/>
      <c r="F804" s="378"/>
      <c r="G804" s="378"/>
      <c r="H804" s="378"/>
      <c r="I804" s="378"/>
      <c r="J804" s="378"/>
      <c r="K804" s="237">
        <f t="shared" si="203"/>
        <v>788</v>
      </c>
      <c r="L804" s="278">
        <f t="shared" si="191"/>
        <v>111</v>
      </c>
      <c r="M804" s="278">
        <f t="shared" si="192"/>
        <v>3</v>
      </c>
      <c r="N804" s="91"/>
      <c r="O804" s="91"/>
      <c r="P804" s="91">
        <v>111</v>
      </c>
      <c r="Q804" s="91">
        <v>3</v>
      </c>
      <c r="R804" s="91"/>
      <c r="S804" s="91"/>
    </row>
    <row r="805" spans="1:19" s="92" customFormat="1" ht="12.75" customHeight="1">
      <c r="A805" s="160" t="s">
        <v>211</v>
      </c>
      <c r="B805" s="378" t="s">
        <v>212</v>
      </c>
      <c r="C805" s="378"/>
      <c r="D805" s="378"/>
      <c r="E805" s="378"/>
      <c r="F805" s="378"/>
      <c r="G805" s="378"/>
      <c r="H805" s="378"/>
      <c r="I805" s="378"/>
      <c r="J805" s="378"/>
      <c r="K805" s="237">
        <f t="shared" si="203"/>
        <v>789</v>
      </c>
      <c r="L805" s="278">
        <f t="shared" si="191"/>
        <v>19</v>
      </c>
      <c r="M805" s="278">
        <f t="shared" si="192"/>
        <v>5</v>
      </c>
      <c r="N805" s="91"/>
      <c r="O805" s="91"/>
      <c r="P805" s="91">
        <v>19</v>
      </c>
      <c r="Q805" s="91">
        <v>5</v>
      </c>
      <c r="R805" s="91"/>
      <c r="S805" s="91"/>
    </row>
    <row r="806" spans="1:19" s="92" customFormat="1" ht="12.75" customHeight="1">
      <c r="A806" s="239" t="s">
        <v>339</v>
      </c>
      <c r="B806" s="421" t="s">
        <v>65</v>
      </c>
      <c r="C806" s="421"/>
      <c r="D806" s="421"/>
      <c r="E806" s="421"/>
      <c r="F806" s="421"/>
      <c r="G806" s="421"/>
      <c r="H806" s="421"/>
      <c r="I806" s="421"/>
      <c r="J806" s="421"/>
      <c r="K806" s="237">
        <f t="shared" si="203"/>
        <v>790</v>
      </c>
      <c r="L806" s="278">
        <f t="shared" si="191"/>
        <v>35</v>
      </c>
      <c r="M806" s="278">
        <f t="shared" si="192"/>
        <v>31</v>
      </c>
      <c r="N806" s="91"/>
      <c r="O806" s="91"/>
      <c r="P806" s="91">
        <v>35</v>
      </c>
      <c r="Q806" s="91">
        <v>31</v>
      </c>
      <c r="R806" s="91"/>
      <c r="S806" s="91"/>
    </row>
    <row r="807" spans="1:19" s="92" customFormat="1" ht="24.75" customHeight="1">
      <c r="A807" s="240" t="s">
        <v>420</v>
      </c>
      <c r="B807" s="421" t="s">
        <v>421</v>
      </c>
      <c r="C807" s="421"/>
      <c r="D807" s="421"/>
      <c r="E807" s="421"/>
      <c r="F807" s="421"/>
      <c r="G807" s="421"/>
      <c r="H807" s="421"/>
      <c r="I807" s="421"/>
      <c r="J807" s="421"/>
      <c r="K807" s="237">
        <f t="shared" si="203"/>
        <v>791</v>
      </c>
      <c r="L807" s="278">
        <f t="shared" si="191"/>
        <v>32</v>
      </c>
      <c r="M807" s="278">
        <f t="shared" si="192"/>
        <v>8</v>
      </c>
      <c r="N807" s="91"/>
      <c r="O807" s="91"/>
      <c r="P807" s="91">
        <v>32</v>
      </c>
      <c r="Q807" s="91">
        <v>8</v>
      </c>
      <c r="R807" s="91"/>
      <c r="S807" s="91"/>
    </row>
    <row r="808" spans="1:19" s="92" customFormat="1" ht="12.75" customHeight="1">
      <c r="A808" s="240" t="s">
        <v>192</v>
      </c>
      <c r="B808" s="421" t="s">
        <v>193</v>
      </c>
      <c r="C808" s="421"/>
      <c r="D808" s="421"/>
      <c r="E808" s="421"/>
      <c r="F808" s="421"/>
      <c r="G808" s="421"/>
      <c r="H808" s="421"/>
      <c r="I808" s="421"/>
      <c r="J808" s="421"/>
      <c r="K808" s="237">
        <f t="shared" si="203"/>
        <v>792</v>
      </c>
      <c r="L808" s="278">
        <f t="shared" si="191"/>
        <v>38</v>
      </c>
      <c r="M808" s="278">
        <f t="shared" si="192"/>
        <v>5</v>
      </c>
      <c r="N808" s="91"/>
      <c r="O808" s="91"/>
      <c r="P808" s="91">
        <v>38</v>
      </c>
      <c r="Q808" s="91">
        <v>5</v>
      </c>
      <c r="R808" s="91"/>
      <c r="S808" s="91"/>
    </row>
    <row r="809" spans="1:19" s="92" customFormat="1" ht="24.75" customHeight="1">
      <c r="A809" s="240" t="s">
        <v>422</v>
      </c>
      <c r="B809" s="421" t="s">
        <v>345</v>
      </c>
      <c r="C809" s="421"/>
      <c r="D809" s="421"/>
      <c r="E809" s="421"/>
      <c r="F809" s="421"/>
      <c r="G809" s="421"/>
      <c r="H809" s="421"/>
      <c r="I809" s="421"/>
      <c r="J809" s="421"/>
      <c r="K809" s="237">
        <f t="shared" si="203"/>
        <v>793</v>
      </c>
      <c r="L809" s="278">
        <f t="shared" si="191"/>
        <v>24</v>
      </c>
      <c r="M809" s="278">
        <f t="shared" si="192"/>
        <v>8</v>
      </c>
      <c r="N809" s="91"/>
      <c r="O809" s="91"/>
      <c r="P809" s="91">
        <v>24</v>
      </c>
      <c r="Q809" s="91">
        <v>8</v>
      </c>
      <c r="R809" s="91"/>
      <c r="S809" s="91"/>
    </row>
    <row r="810" spans="1:19" s="92" customFormat="1">
      <c r="A810" s="240" t="s">
        <v>191</v>
      </c>
      <c r="B810" s="422" t="s">
        <v>59</v>
      </c>
      <c r="C810" s="422"/>
      <c r="D810" s="422"/>
      <c r="E810" s="422"/>
      <c r="F810" s="422"/>
      <c r="G810" s="422"/>
      <c r="H810" s="422"/>
      <c r="I810" s="422"/>
      <c r="J810" s="422"/>
      <c r="K810" s="237">
        <f t="shared" si="203"/>
        <v>794</v>
      </c>
      <c r="L810" s="278">
        <f t="shared" si="191"/>
        <v>2</v>
      </c>
      <c r="M810" s="278">
        <f t="shared" si="192"/>
        <v>0</v>
      </c>
      <c r="N810" s="91"/>
      <c r="O810" s="91"/>
      <c r="P810" s="91">
        <v>2</v>
      </c>
      <c r="Q810" s="91">
        <v>0</v>
      </c>
      <c r="R810" s="91"/>
      <c r="S810" s="91"/>
    </row>
    <row r="811" spans="1:19" s="92" customFormat="1" ht="12.75" customHeight="1">
      <c r="A811" s="565" t="s">
        <v>586</v>
      </c>
      <c r="B811" s="565"/>
      <c r="C811" s="565"/>
      <c r="D811" s="565"/>
      <c r="E811" s="565"/>
      <c r="F811" s="565"/>
      <c r="G811" s="565"/>
      <c r="H811" s="565"/>
      <c r="I811" s="565"/>
      <c r="J811" s="565"/>
      <c r="K811" s="250">
        <f t="shared" si="203"/>
        <v>795</v>
      </c>
      <c r="L811" s="322">
        <f t="shared" ref="L811:M811" si="206">SUM(L812:L824)</f>
        <v>427</v>
      </c>
      <c r="M811" s="322">
        <f t="shared" si="206"/>
        <v>193</v>
      </c>
      <c r="N811" s="322">
        <f>SUM(N812:N824)</f>
        <v>82</v>
      </c>
      <c r="O811" s="322">
        <f t="shared" ref="O811:S811" si="207">SUM(O812:O824)</f>
        <v>35</v>
      </c>
      <c r="P811" s="322">
        <f t="shared" si="207"/>
        <v>345</v>
      </c>
      <c r="Q811" s="322">
        <f t="shared" si="207"/>
        <v>158</v>
      </c>
      <c r="R811" s="322">
        <f t="shared" si="207"/>
        <v>0</v>
      </c>
      <c r="S811" s="322">
        <f t="shared" si="207"/>
        <v>0</v>
      </c>
    </row>
    <row r="812" spans="1:19" s="92" customFormat="1" ht="12.75" customHeight="1">
      <c r="A812" s="240" t="s">
        <v>185</v>
      </c>
      <c r="B812" s="378" t="s">
        <v>51</v>
      </c>
      <c r="C812" s="378"/>
      <c r="D812" s="378"/>
      <c r="E812" s="378"/>
      <c r="F812" s="378"/>
      <c r="G812" s="378"/>
      <c r="H812" s="378"/>
      <c r="I812" s="378"/>
      <c r="J812" s="378"/>
      <c r="K812" s="237">
        <f t="shared" si="203"/>
        <v>796</v>
      </c>
      <c r="L812" s="278">
        <f t="shared" si="191"/>
        <v>189</v>
      </c>
      <c r="M812" s="278">
        <f t="shared" si="192"/>
        <v>70</v>
      </c>
      <c r="N812" s="91"/>
      <c r="O812" s="91"/>
      <c r="P812" s="91">
        <v>189</v>
      </c>
      <c r="Q812" s="91">
        <v>70</v>
      </c>
      <c r="R812" s="91"/>
      <c r="S812" s="91"/>
    </row>
    <row r="813" spans="1:19" s="92" customFormat="1" ht="12.75" customHeight="1">
      <c r="A813" s="90" t="s">
        <v>477</v>
      </c>
      <c r="B813" s="421" t="s">
        <v>478</v>
      </c>
      <c r="C813" s="421"/>
      <c r="D813" s="421"/>
      <c r="E813" s="421"/>
      <c r="F813" s="421"/>
      <c r="G813" s="421"/>
      <c r="H813" s="421"/>
      <c r="I813" s="421"/>
      <c r="J813" s="421"/>
      <c r="K813" s="237">
        <f t="shared" si="203"/>
        <v>797</v>
      </c>
      <c r="L813" s="278">
        <f t="shared" si="191"/>
        <v>6</v>
      </c>
      <c r="M813" s="278">
        <f t="shared" si="192"/>
        <v>5</v>
      </c>
      <c r="N813" s="91"/>
      <c r="O813" s="91"/>
      <c r="P813" s="91">
        <v>6</v>
      </c>
      <c r="Q813" s="91">
        <v>5</v>
      </c>
      <c r="R813" s="91"/>
      <c r="S813" s="91"/>
    </row>
    <row r="814" spans="1:19" s="92" customFormat="1" ht="25.5" customHeight="1">
      <c r="A814" s="240" t="s">
        <v>160</v>
      </c>
      <c r="B814" s="421" t="s">
        <v>248</v>
      </c>
      <c r="C814" s="421"/>
      <c r="D814" s="421"/>
      <c r="E814" s="421"/>
      <c r="F814" s="421"/>
      <c r="G814" s="421"/>
      <c r="H814" s="421"/>
      <c r="I814" s="421"/>
      <c r="J814" s="421"/>
      <c r="K814" s="237">
        <f t="shared" si="203"/>
        <v>798</v>
      </c>
      <c r="L814" s="278">
        <f t="shared" si="191"/>
        <v>42</v>
      </c>
      <c r="M814" s="278">
        <f t="shared" si="192"/>
        <v>36</v>
      </c>
      <c r="N814" s="91"/>
      <c r="O814" s="91"/>
      <c r="P814" s="91">
        <v>42</v>
      </c>
      <c r="Q814" s="91">
        <v>36</v>
      </c>
      <c r="R814" s="91"/>
      <c r="S814" s="91"/>
    </row>
    <row r="815" spans="1:19" s="92" customFormat="1" ht="25.5" customHeight="1">
      <c r="A815" s="240" t="s">
        <v>295</v>
      </c>
      <c r="B815" s="421" t="s">
        <v>296</v>
      </c>
      <c r="C815" s="421"/>
      <c r="D815" s="421"/>
      <c r="E815" s="421"/>
      <c r="F815" s="421"/>
      <c r="G815" s="421"/>
      <c r="H815" s="421"/>
      <c r="I815" s="421"/>
      <c r="J815" s="421"/>
      <c r="K815" s="237">
        <f t="shared" si="203"/>
        <v>799</v>
      </c>
      <c r="L815" s="278">
        <f t="shared" si="191"/>
        <v>10</v>
      </c>
      <c r="M815" s="278">
        <f t="shared" si="192"/>
        <v>8</v>
      </c>
      <c r="N815" s="91"/>
      <c r="O815" s="91"/>
      <c r="P815" s="91">
        <v>10</v>
      </c>
      <c r="Q815" s="91">
        <v>8</v>
      </c>
      <c r="R815" s="91"/>
      <c r="S815" s="91"/>
    </row>
    <row r="816" spans="1:19" s="92" customFormat="1" ht="12.75" customHeight="1">
      <c r="A816" s="240" t="s">
        <v>255</v>
      </c>
      <c r="B816" s="421" t="s">
        <v>178</v>
      </c>
      <c r="C816" s="421"/>
      <c r="D816" s="421"/>
      <c r="E816" s="421"/>
      <c r="F816" s="421"/>
      <c r="G816" s="421"/>
      <c r="H816" s="421"/>
      <c r="I816" s="421"/>
      <c r="J816" s="421"/>
      <c r="K816" s="237">
        <f t="shared" si="203"/>
        <v>800</v>
      </c>
      <c r="L816" s="278">
        <f t="shared" si="191"/>
        <v>14</v>
      </c>
      <c r="M816" s="278">
        <f t="shared" si="192"/>
        <v>4</v>
      </c>
      <c r="N816" s="91"/>
      <c r="O816" s="91"/>
      <c r="P816" s="91">
        <v>14</v>
      </c>
      <c r="Q816" s="91">
        <v>4</v>
      </c>
      <c r="R816" s="91"/>
      <c r="S816" s="91"/>
    </row>
    <row r="817" spans="1:19" s="92" customFormat="1" ht="27" customHeight="1">
      <c r="A817" s="175" t="s">
        <v>227</v>
      </c>
      <c r="B817" s="421" t="s">
        <v>228</v>
      </c>
      <c r="C817" s="421"/>
      <c r="D817" s="421"/>
      <c r="E817" s="421"/>
      <c r="F817" s="421"/>
      <c r="G817" s="421"/>
      <c r="H817" s="421"/>
      <c r="I817" s="421"/>
      <c r="J817" s="421"/>
      <c r="K817" s="237">
        <f t="shared" si="203"/>
        <v>801</v>
      </c>
      <c r="L817" s="278">
        <f t="shared" si="191"/>
        <v>15</v>
      </c>
      <c r="M817" s="278">
        <f t="shared" si="192"/>
        <v>13</v>
      </c>
      <c r="N817" s="91"/>
      <c r="O817" s="91"/>
      <c r="P817" s="91">
        <v>15</v>
      </c>
      <c r="Q817" s="91">
        <v>13</v>
      </c>
      <c r="R817" s="91"/>
      <c r="S817" s="91"/>
    </row>
    <row r="818" spans="1:19" s="92" customFormat="1" ht="12.75" customHeight="1">
      <c r="A818" s="240" t="s">
        <v>326</v>
      </c>
      <c r="B818" s="378" t="s">
        <v>315</v>
      </c>
      <c r="C818" s="378"/>
      <c r="D818" s="378"/>
      <c r="E818" s="378"/>
      <c r="F818" s="378"/>
      <c r="G818" s="378"/>
      <c r="H818" s="378"/>
      <c r="I818" s="378"/>
      <c r="J818" s="378"/>
      <c r="K818" s="237">
        <f t="shared" si="203"/>
        <v>802</v>
      </c>
      <c r="L818" s="278">
        <f t="shared" si="191"/>
        <v>5</v>
      </c>
      <c r="M818" s="278">
        <f t="shared" si="192"/>
        <v>4</v>
      </c>
      <c r="N818" s="91"/>
      <c r="O818" s="91"/>
      <c r="P818" s="91">
        <v>5</v>
      </c>
      <c r="Q818" s="91">
        <v>4</v>
      </c>
      <c r="R818" s="91"/>
      <c r="S818" s="91"/>
    </row>
    <row r="819" spans="1:19" s="92" customFormat="1" ht="26.25" customHeight="1">
      <c r="A819" s="240" t="s">
        <v>170</v>
      </c>
      <c r="B819" s="421" t="s">
        <v>292</v>
      </c>
      <c r="C819" s="421"/>
      <c r="D819" s="421"/>
      <c r="E819" s="421"/>
      <c r="F819" s="421"/>
      <c r="G819" s="421"/>
      <c r="H819" s="421"/>
      <c r="I819" s="421"/>
      <c r="J819" s="421"/>
      <c r="K819" s="237">
        <f t="shared" si="203"/>
        <v>803</v>
      </c>
      <c r="L819" s="278">
        <f t="shared" ref="L819:L882" si="208">+N819+P819+R819</f>
        <v>33</v>
      </c>
      <c r="M819" s="278">
        <f t="shared" ref="M819:M882" si="209">+O819+Q819+S819</f>
        <v>18</v>
      </c>
      <c r="N819" s="91"/>
      <c r="O819" s="91"/>
      <c r="P819" s="91">
        <v>33</v>
      </c>
      <c r="Q819" s="91">
        <v>18</v>
      </c>
      <c r="R819" s="91"/>
      <c r="S819" s="91"/>
    </row>
    <row r="820" spans="1:19" s="92" customFormat="1" ht="12.75" customHeight="1">
      <c r="A820" s="90" t="s">
        <v>276</v>
      </c>
      <c r="B820" s="511" t="s">
        <v>277</v>
      </c>
      <c r="C820" s="544"/>
      <c r="D820" s="544"/>
      <c r="E820" s="544"/>
      <c r="F820" s="544"/>
      <c r="G820" s="544"/>
      <c r="H820" s="544"/>
      <c r="I820" s="544"/>
      <c r="J820" s="512"/>
      <c r="K820" s="237">
        <f t="shared" si="203"/>
        <v>804</v>
      </c>
      <c r="L820" s="278">
        <f t="shared" si="208"/>
        <v>31</v>
      </c>
      <c r="M820" s="278">
        <f t="shared" si="209"/>
        <v>0</v>
      </c>
      <c r="N820" s="91"/>
      <c r="O820" s="91"/>
      <c r="P820" s="91">
        <v>31</v>
      </c>
      <c r="Q820" s="91">
        <v>0</v>
      </c>
      <c r="R820" s="91"/>
      <c r="S820" s="91"/>
    </row>
    <row r="821" spans="1:19" s="92" customFormat="1" ht="23.25" customHeight="1">
      <c r="A821" s="313" t="s">
        <v>204</v>
      </c>
      <c r="B821" s="550" t="s">
        <v>385</v>
      </c>
      <c r="C821" s="550"/>
      <c r="D821" s="550"/>
      <c r="E821" s="550"/>
      <c r="F821" s="550"/>
      <c r="G821" s="550"/>
      <c r="H821" s="550"/>
      <c r="I821" s="550"/>
      <c r="J821" s="550"/>
      <c r="K821" s="237">
        <f t="shared" si="203"/>
        <v>805</v>
      </c>
      <c r="L821" s="278">
        <f t="shared" si="208"/>
        <v>54</v>
      </c>
      <c r="M821" s="278">
        <f t="shared" si="209"/>
        <v>21</v>
      </c>
      <c r="N821" s="91">
        <v>54</v>
      </c>
      <c r="O821" s="91">
        <v>21</v>
      </c>
      <c r="P821" s="91"/>
      <c r="Q821" s="91"/>
      <c r="R821" s="91"/>
      <c r="S821" s="91"/>
    </row>
    <row r="822" spans="1:19" s="92" customFormat="1" ht="23.25" customHeight="1">
      <c r="A822" s="240" t="s">
        <v>639</v>
      </c>
      <c r="B822" s="421" t="s">
        <v>479</v>
      </c>
      <c r="C822" s="421"/>
      <c r="D822" s="421"/>
      <c r="E822" s="421"/>
      <c r="F822" s="421"/>
      <c r="G822" s="421"/>
      <c r="H822" s="421"/>
      <c r="I822" s="421"/>
      <c r="J822" s="421"/>
      <c r="K822" s="237">
        <f t="shared" si="203"/>
        <v>806</v>
      </c>
      <c r="L822" s="278">
        <f t="shared" si="208"/>
        <v>17</v>
      </c>
      <c r="M822" s="278">
        <f t="shared" si="209"/>
        <v>14</v>
      </c>
      <c r="N822" s="91">
        <v>17</v>
      </c>
      <c r="O822" s="91">
        <v>14</v>
      </c>
      <c r="P822" s="91"/>
      <c r="Q822" s="91"/>
      <c r="R822" s="91"/>
      <c r="S822" s="91"/>
    </row>
    <row r="823" spans="1:19" s="92" customFormat="1" ht="12.75" customHeight="1">
      <c r="A823" s="240" t="s">
        <v>196</v>
      </c>
      <c r="B823" s="421" t="s">
        <v>197</v>
      </c>
      <c r="C823" s="421"/>
      <c r="D823" s="421"/>
      <c r="E823" s="421"/>
      <c r="F823" s="421"/>
      <c r="G823" s="421"/>
      <c r="H823" s="421"/>
      <c r="I823" s="421"/>
      <c r="J823" s="421"/>
      <c r="K823" s="237">
        <f t="shared" si="203"/>
        <v>807</v>
      </c>
      <c r="L823" s="278">
        <f t="shared" si="208"/>
        <v>10</v>
      </c>
      <c r="M823" s="278">
        <f t="shared" si="209"/>
        <v>0</v>
      </c>
      <c r="N823" s="91">
        <v>10</v>
      </c>
      <c r="O823" s="91">
        <v>0</v>
      </c>
      <c r="P823" s="91"/>
      <c r="Q823" s="91"/>
      <c r="R823" s="91"/>
      <c r="S823" s="91"/>
    </row>
    <row r="824" spans="1:19" s="92" customFormat="1" ht="12.75" customHeight="1">
      <c r="A824" s="90" t="s">
        <v>313</v>
      </c>
      <c r="B824" s="689" t="s">
        <v>314</v>
      </c>
      <c r="C824" s="689"/>
      <c r="D824" s="689"/>
      <c r="E824" s="689"/>
      <c r="F824" s="689"/>
      <c r="G824" s="689"/>
      <c r="H824" s="689"/>
      <c r="I824" s="689"/>
      <c r="J824" s="689"/>
      <c r="K824" s="237">
        <f t="shared" si="203"/>
        <v>808</v>
      </c>
      <c r="L824" s="278">
        <f t="shared" si="208"/>
        <v>1</v>
      </c>
      <c r="M824" s="278">
        <f t="shared" si="209"/>
        <v>0</v>
      </c>
      <c r="N824" s="91">
        <v>1</v>
      </c>
      <c r="O824" s="91">
        <v>0</v>
      </c>
      <c r="P824" s="91"/>
      <c r="Q824" s="91"/>
      <c r="R824" s="91"/>
      <c r="S824" s="91"/>
    </row>
    <row r="825" spans="1:19" s="92" customFormat="1" ht="12.75" customHeight="1">
      <c r="A825" s="565" t="s">
        <v>587</v>
      </c>
      <c r="B825" s="565"/>
      <c r="C825" s="565"/>
      <c r="D825" s="565"/>
      <c r="E825" s="565"/>
      <c r="F825" s="565"/>
      <c r="G825" s="565"/>
      <c r="H825" s="565"/>
      <c r="I825" s="565"/>
      <c r="J825" s="565"/>
      <c r="K825" s="250">
        <f t="shared" si="203"/>
        <v>809</v>
      </c>
      <c r="L825" s="322">
        <f t="shared" ref="L825:M825" si="210">SUM(L826:L839)</f>
        <v>303</v>
      </c>
      <c r="M825" s="322">
        <f t="shared" si="210"/>
        <v>158</v>
      </c>
      <c r="N825" s="322">
        <f>SUM(N826:N839)</f>
        <v>15</v>
      </c>
      <c r="O825" s="322">
        <f t="shared" ref="O825:S825" si="211">SUM(O826:O839)</f>
        <v>3</v>
      </c>
      <c r="P825" s="322">
        <f t="shared" si="211"/>
        <v>288</v>
      </c>
      <c r="Q825" s="322">
        <f t="shared" si="211"/>
        <v>155</v>
      </c>
      <c r="R825" s="322">
        <f t="shared" si="211"/>
        <v>0</v>
      </c>
      <c r="S825" s="322">
        <f t="shared" si="211"/>
        <v>0</v>
      </c>
    </row>
    <row r="826" spans="1:19" s="92" customFormat="1" ht="12.75" customHeight="1">
      <c r="A826" s="240" t="s">
        <v>188</v>
      </c>
      <c r="B826" s="378" t="s">
        <v>189</v>
      </c>
      <c r="C826" s="378"/>
      <c r="D826" s="378"/>
      <c r="E826" s="378"/>
      <c r="F826" s="378"/>
      <c r="G826" s="378"/>
      <c r="H826" s="378"/>
      <c r="I826" s="378"/>
      <c r="J826" s="378"/>
      <c r="K826" s="237">
        <f t="shared" si="203"/>
        <v>810</v>
      </c>
      <c r="L826" s="278">
        <f t="shared" si="208"/>
        <v>37</v>
      </c>
      <c r="M826" s="278">
        <f t="shared" si="209"/>
        <v>0</v>
      </c>
      <c r="N826" s="91"/>
      <c r="O826" s="91"/>
      <c r="P826" s="91">
        <v>37</v>
      </c>
      <c r="Q826" s="91">
        <v>0</v>
      </c>
      <c r="R826" s="91"/>
      <c r="S826" s="91"/>
    </row>
    <row r="827" spans="1:19" s="92" customFormat="1" ht="12.75" customHeight="1">
      <c r="A827" s="240" t="s">
        <v>55</v>
      </c>
      <c r="B827" s="378" t="s">
        <v>175</v>
      </c>
      <c r="C827" s="378"/>
      <c r="D827" s="378"/>
      <c r="E827" s="378"/>
      <c r="F827" s="378"/>
      <c r="G827" s="378"/>
      <c r="H827" s="378"/>
      <c r="I827" s="378"/>
      <c r="J827" s="378"/>
      <c r="K827" s="237">
        <f t="shared" si="203"/>
        <v>811</v>
      </c>
      <c r="L827" s="278">
        <f t="shared" si="208"/>
        <v>10</v>
      </c>
      <c r="M827" s="278">
        <f t="shared" si="209"/>
        <v>3</v>
      </c>
      <c r="N827" s="91"/>
      <c r="O827" s="91"/>
      <c r="P827" s="91">
        <v>10</v>
      </c>
      <c r="Q827" s="91">
        <v>3</v>
      </c>
      <c r="R827" s="91"/>
      <c r="S827" s="91"/>
    </row>
    <row r="828" spans="1:19" s="92" customFormat="1" ht="12.75" customHeight="1">
      <c r="A828" s="240" t="s">
        <v>176</v>
      </c>
      <c r="B828" s="421" t="s">
        <v>173</v>
      </c>
      <c r="C828" s="421"/>
      <c r="D828" s="421"/>
      <c r="E828" s="421"/>
      <c r="F828" s="421"/>
      <c r="G828" s="421"/>
      <c r="H828" s="421"/>
      <c r="I828" s="421"/>
      <c r="J828" s="421"/>
      <c r="K828" s="237">
        <f t="shared" si="203"/>
        <v>812</v>
      </c>
      <c r="L828" s="278">
        <f t="shared" si="208"/>
        <v>9</v>
      </c>
      <c r="M828" s="278">
        <f t="shared" si="209"/>
        <v>0</v>
      </c>
      <c r="N828" s="91"/>
      <c r="O828" s="91"/>
      <c r="P828" s="91">
        <v>9</v>
      </c>
      <c r="Q828" s="91">
        <v>0</v>
      </c>
      <c r="R828" s="91"/>
      <c r="S828" s="91"/>
    </row>
    <row r="829" spans="1:19" s="92" customFormat="1" ht="12.75" customHeight="1">
      <c r="A829" s="240" t="s">
        <v>185</v>
      </c>
      <c r="B829" s="378" t="s">
        <v>51</v>
      </c>
      <c r="C829" s="378"/>
      <c r="D829" s="378"/>
      <c r="E829" s="378"/>
      <c r="F829" s="378"/>
      <c r="G829" s="378"/>
      <c r="H829" s="378"/>
      <c r="I829" s="378"/>
      <c r="J829" s="378"/>
      <c r="K829" s="237">
        <f t="shared" si="203"/>
        <v>813</v>
      </c>
      <c r="L829" s="278">
        <f t="shared" si="208"/>
        <v>70</v>
      </c>
      <c r="M829" s="278">
        <f t="shared" si="209"/>
        <v>49</v>
      </c>
      <c r="N829" s="91"/>
      <c r="O829" s="91"/>
      <c r="P829" s="91">
        <v>70</v>
      </c>
      <c r="Q829" s="91">
        <v>49</v>
      </c>
      <c r="R829" s="91"/>
      <c r="S829" s="91"/>
    </row>
    <row r="830" spans="1:19" s="92" customFormat="1" ht="12.75" customHeight="1">
      <c r="A830" s="240" t="s">
        <v>161</v>
      </c>
      <c r="B830" s="378" t="s">
        <v>60</v>
      </c>
      <c r="C830" s="378"/>
      <c r="D830" s="378"/>
      <c r="E830" s="378"/>
      <c r="F830" s="378"/>
      <c r="G830" s="378"/>
      <c r="H830" s="378"/>
      <c r="I830" s="378"/>
      <c r="J830" s="378"/>
      <c r="K830" s="237">
        <f t="shared" si="203"/>
        <v>814</v>
      </c>
      <c r="L830" s="278">
        <f t="shared" si="208"/>
        <v>18</v>
      </c>
      <c r="M830" s="278">
        <f t="shared" si="209"/>
        <v>18</v>
      </c>
      <c r="N830" s="91"/>
      <c r="O830" s="91"/>
      <c r="P830" s="91">
        <v>18</v>
      </c>
      <c r="Q830" s="91">
        <v>18</v>
      </c>
      <c r="R830" s="91"/>
      <c r="S830" s="91"/>
    </row>
    <row r="831" spans="1:19" s="92" customFormat="1" ht="12.75" customHeight="1">
      <c r="A831" s="240" t="s">
        <v>255</v>
      </c>
      <c r="B831" s="421" t="s">
        <v>178</v>
      </c>
      <c r="C831" s="421"/>
      <c r="D831" s="421"/>
      <c r="E831" s="421"/>
      <c r="F831" s="421"/>
      <c r="G831" s="421"/>
      <c r="H831" s="421"/>
      <c r="I831" s="421"/>
      <c r="J831" s="421"/>
      <c r="K831" s="237">
        <f t="shared" si="203"/>
        <v>815</v>
      </c>
      <c r="L831" s="278">
        <f t="shared" si="208"/>
        <v>18</v>
      </c>
      <c r="M831" s="278">
        <f t="shared" si="209"/>
        <v>7</v>
      </c>
      <c r="N831" s="91"/>
      <c r="O831" s="91"/>
      <c r="P831" s="91">
        <v>18</v>
      </c>
      <c r="Q831" s="91">
        <v>7</v>
      </c>
      <c r="R831" s="91"/>
      <c r="S831" s="91"/>
    </row>
    <row r="832" spans="1:19" s="92" customFormat="1" ht="12.75" customHeight="1">
      <c r="A832" s="240" t="s">
        <v>57</v>
      </c>
      <c r="B832" s="378" t="s">
        <v>52</v>
      </c>
      <c r="C832" s="378"/>
      <c r="D832" s="378"/>
      <c r="E832" s="378"/>
      <c r="F832" s="378"/>
      <c r="G832" s="378"/>
      <c r="H832" s="378"/>
      <c r="I832" s="378"/>
      <c r="J832" s="378"/>
      <c r="K832" s="237">
        <f t="shared" si="203"/>
        <v>816</v>
      </c>
      <c r="L832" s="278">
        <f t="shared" si="208"/>
        <v>20</v>
      </c>
      <c r="M832" s="278">
        <f t="shared" si="209"/>
        <v>0</v>
      </c>
      <c r="N832" s="91"/>
      <c r="O832" s="91"/>
      <c r="P832" s="91">
        <v>20</v>
      </c>
      <c r="Q832" s="91">
        <v>0</v>
      </c>
      <c r="R832" s="91"/>
      <c r="S832" s="91"/>
    </row>
    <row r="833" spans="1:19" s="92" customFormat="1" ht="12.75" customHeight="1">
      <c r="A833" s="240" t="s">
        <v>326</v>
      </c>
      <c r="B833" s="378" t="s">
        <v>315</v>
      </c>
      <c r="C833" s="378"/>
      <c r="D833" s="378"/>
      <c r="E833" s="378"/>
      <c r="F833" s="378"/>
      <c r="G833" s="378"/>
      <c r="H833" s="378"/>
      <c r="I833" s="378"/>
      <c r="J833" s="378"/>
      <c r="K833" s="237">
        <f t="shared" si="203"/>
        <v>817</v>
      </c>
      <c r="L833" s="278">
        <f t="shared" si="208"/>
        <v>18</v>
      </c>
      <c r="M833" s="278">
        <f t="shared" si="209"/>
        <v>12</v>
      </c>
      <c r="N833" s="91"/>
      <c r="O833" s="91"/>
      <c r="P833" s="91">
        <v>18</v>
      </c>
      <c r="Q833" s="91">
        <v>12</v>
      </c>
      <c r="R833" s="91"/>
      <c r="S833" s="91"/>
    </row>
    <row r="834" spans="1:19" s="92" customFormat="1" ht="12.75" customHeight="1">
      <c r="A834" s="240" t="s">
        <v>182</v>
      </c>
      <c r="B834" s="378" t="s">
        <v>179</v>
      </c>
      <c r="C834" s="378"/>
      <c r="D834" s="378"/>
      <c r="E834" s="378"/>
      <c r="F834" s="378"/>
      <c r="G834" s="378"/>
      <c r="H834" s="378"/>
      <c r="I834" s="378"/>
      <c r="J834" s="378"/>
      <c r="K834" s="237">
        <f t="shared" si="203"/>
        <v>818</v>
      </c>
      <c r="L834" s="278">
        <f t="shared" si="208"/>
        <v>16</v>
      </c>
      <c r="M834" s="278">
        <f t="shared" si="209"/>
        <v>12</v>
      </c>
      <c r="N834" s="91"/>
      <c r="O834" s="91"/>
      <c r="P834" s="91">
        <v>16</v>
      </c>
      <c r="Q834" s="91">
        <v>12</v>
      </c>
      <c r="R834" s="91"/>
      <c r="S834" s="91"/>
    </row>
    <row r="835" spans="1:19" s="92" customFormat="1" ht="12.75" customHeight="1">
      <c r="A835" s="248" t="s">
        <v>214</v>
      </c>
      <c r="B835" s="378" t="s">
        <v>215</v>
      </c>
      <c r="C835" s="378"/>
      <c r="D835" s="378"/>
      <c r="E835" s="378"/>
      <c r="F835" s="378"/>
      <c r="G835" s="378"/>
      <c r="H835" s="378"/>
      <c r="I835" s="378"/>
      <c r="J835" s="378"/>
      <c r="K835" s="237">
        <f t="shared" si="203"/>
        <v>819</v>
      </c>
      <c r="L835" s="278">
        <f t="shared" si="208"/>
        <v>20</v>
      </c>
      <c r="M835" s="278">
        <f t="shared" si="209"/>
        <v>20</v>
      </c>
      <c r="N835" s="91"/>
      <c r="O835" s="91"/>
      <c r="P835" s="91">
        <v>20</v>
      </c>
      <c r="Q835" s="91">
        <v>20</v>
      </c>
      <c r="R835" s="91"/>
      <c r="S835" s="91"/>
    </row>
    <row r="836" spans="1:19" s="92" customFormat="1" ht="12.75" customHeight="1">
      <c r="A836" s="240" t="s">
        <v>54</v>
      </c>
      <c r="B836" s="378" t="s">
        <v>50</v>
      </c>
      <c r="C836" s="378"/>
      <c r="D836" s="378"/>
      <c r="E836" s="378"/>
      <c r="F836" s="378"/>
      <c r="G836" s="378"/>
      <c r="H836" s="378"/>
      <c r="I836" s="378"/>
      <c r="J836" s="378"/>
      <c r="K836" s="237">
        <f t="shared" si="203"/>
        <v>820</v>
      </c>
      <c r="L836" s="278">
        <f t="shared" si="208"/>
        <v>13</v>
      </c>
      <c r="M836" s="278">
        <f t="shared" si="209"/>
        <v>13</v>
      </c>
      <c r="N836" s="91"/>
      <c r="O836" s="91"/>
      <c r="P836" s="91">
        <v>13</v>
      </c>
      <c r="Q836" s="91">
        <v>13</v>
      </c>
      <c r="R836" s="91"/>
      <c r="S836" s="91"/>
    </row>
    <row r="837" spans="1:19" s="92" customFormat="1" ht="26.25" customHeight="1">
      <c r="A837" s="240" t="s">
        <v>162</v>
      </c>
      <c r="B837" s="421" t="s">
        <v>249</v>
      </c>
      <c r="C837" s="421"/>
      <c r="D837" s="421"/>
      <c r="E837" s="421"/>
      <c r="F837" s="421"/>
      <c r="G837" s="421"/>
      <c r="H837" s="421"/>
      <c r="I837" s="421"/>
      <c r="J837" s="421"/>
      <c r="K837" s="237">
        <f t="shared" si="203"/>
        <v>821</v>
      </c>
      <c r="L837" s="278">
        <f t="shared" si="208"/>
        <v>20</v>
      </c>
      <c r="M837" s="278">
        <f t="shared" si="209"/>
        <v>2</v>
      </c>
      <c r="N837" s="91"/>
      <c r="O837" s="91"/>
      <c r="P837" s="91">
        <v>20</v>
      </c>
      <c r="Q837" s="91">
        <v>2</v>
      </c>
      <c r="R837" s="91"/>
      <c r="S837" s="91"/>
    </row>
    <row r="838" spans="1:19" s="92" customFormat="1" ht="12.75" customHeight="1">
      <c r="A838" s="240" t="s">
        <v>181</v>
      </c>
      <c r="B838" s="421" t="s">
        <v>180</v>
      </c>
      <c r="C838" s="421"/>
      <c r="D838" s="421"/>
      <c r="E838" s="421"/>
      <c r="F838" s="421"/>
      <c r="G838" s="421"/>
      <c r="H838" s="421"/>
      <c r="I838" s="421"/>
      <c r="J838" s="421"/>
      <c r="K838" s="237">
        <f t="shared" si="203"/>
        <v>822</v>
      </c>
      <c r="L838" s="278">
        <f t="shared" si="208"/>
        <v>19</v>
      </c>
      <c r="M838" s="278">
        <f t="shared" si="209"/>
        <v>19</v>
      </c>
      <c r="N838" s="91"/>
      <c r="O838" s="91"/>
      <c r="P838" s="91">
        <v>19</v>
      </c>
      <c r="Q838" s="91">
        <v>19</v>
      </c>
      <c r="R838" s="91"/>
      <c r="S838" s="91"/>
    </row>
    <row r="839" spans="1:19" s="92" customFormat="1" ht="12.75" customHeight="1">
      <c r="A839" s="107" t="s">
        <v>205</v>
      </c>
      <c r="B839" s="421" t="s">
        <v>206</v>
      </c>
      <c r="C839" s="421"/>
      <c r="D839" s="421"/>
      <c r="E839" s="421"/>
      <c r="F839" s="421"/>
      <c r="G839" s="421"/>
      <c r="H839" s="421"/>
      <c r="I839" s="421"/>
      <c r="J839" s="421"/>
      <c r="K839" s="237">
        <f t="shared" si="203"/>
        <v>823</v>
      </c>
      <c r="L839" s="278">
        <f t="shared" si="208"/>
        <v>15</v>
      </c>
      <c r="M839" s="278">
        <f t="shared" si="209"/>
        <v>3</v>
      </c>
      <c r="N839" s="91">
        <v>15</v>
      </c>
      <c r="O839" s="91">
        <v>3</v>
      </c>
      <c r="P839" s="91">
        <v>0</v>
      </c>
      <c r="Q839" s="91">
        <v>0</v>
      </c>
      <c r="R839" s="91"/>
      <c r="S839" s="91"/>
    </row>
    <row r="840" spans="1:19" s="92" customFormat="1" ht="12.75" customHeight="1">
      <c r="A840" s="565" t="s">
        <v>588</v>
      </c>
      <c r="B840" s="565"/>
      <c r="C840" s="565"/>
      <c r="D840" s="565"/>
      <c r="E840" s="565"/>
      <c r="F840" s="565"/>
      <c r="G840" s="565"/>
      <c r="H840" s="565"/>
      <c r="I840" s="565"/>
      <c r="J840" s="565"/>
      <c r="K840" s="250">
        <f t="shared" si="203"/>
        <v>824</v>
      </c>
      <c r="L840" s="322">
        <f t="shared" ref="L840:M840" si="212">SUM(L841:L846)</f>
        <v>157</v>
      </c>
      <c r="M840" s="322">
        <f t="shared" si="212"/>
        <v>86</v>
      </c>
      <c r="N840" s="322">
        <f>SUM(N841:N846)</f>
        <v>0</v>
      </c>
      <c r="O840" s="322">
        <f t="shared" ref="O840:S840" si="213">SUM(O841:O846)</f>
        <v>0</v>
      </c>
      <c r="P840" s="322">
        <f t="shared" si="213"/>
        <v>157</v>
      </c>
      <c r="Q840" s="322">
        <f t="shared" si="213"/>
        <v>86</v>
      </c>
      <c r="R840" s="322">
        <f t="shared" si="213"/>
        <v>0</v>
      </c>
      <c r="S840" s="322">
        <f t="shared" si="213"/>
        <v>0</v>
      </c>
    </row>
    <row r="841" spans="1:19" s="92" customFormat="1" ht="12.75" customHeight="1">
      <c r="A841" s="240" t="s">
        <v>185</v>
      </c>
      <c r="B841" s="378" t="s">
        <v>51</v>
      </c>
      <c r="C841" s="378"/>
      <c r="D841" s="378"/>
      <c r="E841" s="378"/>
      <c r="F841" s="378"/>
      <c r="G841" s="378"/>
      <c r="H841" s="378"/>
      <c r="I841" s="378"/>
      <c r="J841" s="378"/>
      <c r="K841" s="237">
        <f t="shared" si="203"/>
        <v>825</v>
      </c>
      <c r="L841" s="278">
        <f t="shared" si="208"/>
        <v>62</v>
      </c>
      <c r="M841" s="278">
        <f t="shared" si="209"/>
        <v>24</v>
      </c>
      <c r="N841" s="91"/>
      <c r="O841" s="91"/>
      <c r="P841" s="91">
        <v>62</v>
      </c>
      <c r="Q841" s="91">
        <v>24</v>
      </c>
      <c r="R841" s="91"/>
      <c r="S841" s="91"/>
    </row>
    <row r="842" spans="1:19" s="92" customFormat="1" ht="12.75" customHeight="1">
      <c r="A842" s="240" t="s">
        <v>188</v>
      </c>
      <c r="B842" s="378" t="s">
        <v>189</v>
      </c>
      <c r="C842" s="378"/>
      <c r="D842" s="378"/>
      <c r="E842" s="378"/>
      <c r="F842" s="378"/>
      <c r="G842" s="378"/>
      <c r="H842" s="378"/>
      <c r="I842" s="378"/>
      <c r="J842" s="378"/>
      <c r="K842" s="237">
        <f t="shared" si="203"/>
        <v>826</v>
      </c>
      <c r="L842" s="278">
        <f t="shared" si="208"/>
        <v>9</v>
      </c>
      <c r="M842" s="278">
        <f t="shared" si="209"/>
        <v>1</v>
      </c>
      <c r="N842" s="91"/>
      <c r="O842" s="91"/>
      <c r="P842" s="91">
        <v>9</v>
      </c>
      <c r="Q842" s="91">
        <v>1</v>
      </c>
      <c r="R842" s="91"/>
      <c r="S842" s="91"/>
    </row>
    <row r="843" spans="1:19" s="92" customFormat="1" ht="12.75" customHeight="1">
      <c r="A843" s="240" t="s">
        <v>255</v>
      </c>
      <c r="B843" s="421" t="s">
        <v>178</v>
      </c>
      <c r="C843" s="421"/>
      <c r="D843" s="421"/>
      <c r="E843" s="421"/>
      <c r="F843" s="421"/>
      <c r="G843" s="421"/>
      <c r="H843" s="421"/>
      <c r="I843" s="421"/>
      <c r="J843" s="421"/>
      <c r="K843" s="237">
        <f t="shared" si="203"/>
        <v>827</v>
      </c>
      <c r="L843" s="278">
        <f t="shared" si="208"/>
        <v>20</v>
      </c>
      <c r="M843" s="278">
        <f t="shared" si="209"/>
        <v>13</v>
      </c>
      <c r="N843" s="91"/>
      <c r="O843" s="91"/>
      <c r="P843" s="91">
        <v>20</v>
      </c>
      <c r="Q843" s="91">
        <v>13</v>
      </c>
      <c r="R843" s="91"/>
      <c r="S843" s="91"/>
    </row>
    <row r="844" spans="1:19" s="92" customFormat="1" ht="24.75" customHeight="1">
      <c r="A844" s="240" t="s">
        <v>177</v>
      </c>
      <c r="B844" s="421" t="s">
        <v>174</v>
      </c>
      <c r="C844" s="421"/>
      <c r="D844" s="421"/>
      <c r="E844" s="421"/>
      <c r="F844" s="421"/>
      <c r="G844" s="421"/>
      <c r="H844" s="421"/>
      <c r="I844" s="421"/>
      <c r="J844" s="421"/>
      <c r="K844" s="237">
        <f t="shared" si="203"/>
        <v>828</v>
      </c>
      <c r="L844" s="278">
        <f t="shared" si="208"/>
        <v>31</v>
      </c>
      <c r="M844" s="278">
        <f t="shared" si="209"/>
        <v>25</v>
      </c>
      <c r="N844" s="91"/>
      <c r="O844" s="91"/>
      <c r="P844" s="91">
        <v>31</v>
      </c>
      <c r="Q844" s="91">
        <v>25</v>
      </c>
      <c r="R844" s="91"/>
      <c r="S844" s="91"/>
    </row>
    <row r="845" spans="1:19" s="92" customFormat="1" ht="12.75" customHeight="1">
      <c r="A845" s="240" t="s">
        <v>182</v>
      </c>
      <c r="B845" s="378" t="s">
        <v>179</v>
      </c>
      <c r="C845" s="378"/>
      <c r="D845" s="378"/>
      <c r="E845" s="378"/>
      <c r="F845" s="378"/>
      <c r="G845" s="378"/>
      <c r="H845" s="378"/>
      <c r="I845" s="378"/>
      <c r="J845" s="378"/>
      <c r="K845" s="237">
        <f t="shared" si="203"/>
        <v>829</v>
      </c>
      <c r="L845" s="278">
        <f t="shared" si="208"/>
        <v>16</v>
      </c>
      <c r="M845" s="278">
        <f t="shared" si="209"/>
        <v>14</v>
      </c>
      <c r="N845" s="91"/>
      <c r="O845" s="91"/>
      <c r="P845" s="91">
        <v>16</v>
      </c>
      <c r="Q845" s="91">
        <v>14</v>
      </c>
      <c r="R845" s="91"/>
      <c r="S845" s="91"/>
    </row>
    <row r="846" spans="1:19" s="92" customFormat="1" ht="27" customHeight="1">
      <c r="A846" s="107" t="s">
        <v>169</v>
      </c>
      <c r="B846" s="421" t="s">
        <v>213</v>
      </c>
      <c r="C846" s="421"/>
      <c r="D846" s="421"/>
      <c r="E846" s="421"/>
      <c r="F846" s="421"/>
      <c r="G846" s="421"/>
      <c r="H846" s="421"/>
      <c r="I846" s="421"/>
      <c r="J846" s="421"/>
      <c r="K846" s="237">
        <f t="shared" si="203"/>
        <v>830</v>
      </c>
      <c r="L846" s="278">
        <f t="shared" si="208"/>
        <v>19</v>
      </c>
      <c r="M846" s="278">
        <f t="shared" si="209"/>
        <v>9</v>
      </c>
      <c r="N846" s="91"/>
      <c r="O846" s="91"/>
      <c r="P846" s="91">
        <v>19</v>
      </c>
      <c r="Q846" s="91">
        <v>9</v>
      </c>
      <c r="R846" s="91"/>
      <c r="S846" s="91"/>
    </row>
    <row r="847" spans="1:19" s="92" customFormat="1" ht="12.75" customHeight="1">
      <c r="A847" s="453" t="s">
        <v>152</v>
      </c>
      <c r="B847" s="453"/>
      <c r="C847" s="453"/>
      <c r="D847" s="453"/>
      <c r="E847" s="453"/>
      <c r="F847" s="453"/>
      <c r="G847" s="453"/>
      <c r="H847" s="453"/>
      <c r="I847" s="453"/>
      <c r="J847" s="453"/>
      <c r="K847" s="39">
        <f t="shared" si="203"/>
        <v>831</v>
      </c>
      <c r="L847" s="277">
        <f>+L848+L855+L860+L864+L870+L885+L890+L911</f>
        <v>1732</v>
      </c>
      <c r="M847" s="277">
        <f t="shared" ref="M847:S847" si="214">+M848+M855+M860+M864+M870+M885+M890+M911</f>
        <v>469</v>
      </c>
      <c r="N847" s="277">
        <f t="shared" si="214"/>
        <v>328</v>
      </c>
      <c r="O847" s="277">
        <f t="shared" si="214"/>
        <v>130</v>
      </c>
      <c r="P847" s="277">
        <f t="shared" si="214"/>
        <v>1268</v>
      </c>
      <c r="Q847" s="277">
        <f t="shared" si="214"/>
        <v>322</v>
      </c>
      <c r="R847" s="277">
        <f t="shared" si="214"/>
        <v>136</v>
      </c>
      <c r="S847" s="277">
        <f t="shared" si="214"/>
        <v>17</v>
      </c>
    </row>
    <row r="848" spans="1:19" s="92" customFormat="1" ht="12.75" customHeight="1">
      <c r="A848" s="565" t="s">
        <v>589</v>
      </c>
      <c r="B848" s="565"/>
      <c r="C848" s="565"/>
      <c r="D848" s="565"/>
      <c r="E848" s="565"/>
      <c r="F848" s="565"/>
      <c r="G848" s="565"/>
      <c r="H848" s="565"/>
      <c r="I848" s="565"/>
      <c r="J848" s="565"/>
      <c r="K848" s="250">
        <f t="shared" si="203"/>
        <v>832</v>
      </c>
      <c r="L848" s="322">
        <f t="shared" ref="L848:M848" si="215">SUM(L849:L854)</f>
        <v>71</v>
      </c>
      <c r="M848" s="322">
        <f t="shared" si="215"/>
        <v>41</v>
      </c>
      <c r="N848" s="322">
        <f>SUM(N849:N854)</f>
        <v>71</v>
      </c>
      <c r="O848" s="322">
        <f t="shared" ref="O848:S848" si="216">SUM(O849:O854)</f>
        <v>41</v>
      </c>
      <c r="P848" s="322">
        <f t="shared" si="216"/>
        <v>0</v>
      </c>
      <c r="Q848" s="322">
        <f t="shared" si="216"/>
        <v>0</v>
      </c>
      <c r="R848" s="322">
        <f t="shared" si="216"/>
        <v>0</v>
      </c>
      <c r="S848" s="322">
        <f t="shared" si="216"/>
        <v>0</v>
      </c>
    </row>
    <row r="849" spans="1:19" s="92" customFormat="1" ht="12.75" customHeight="1">
      <c r="A849" s="90" t="s">
        <v>229</v>
      </c>
      <c r="B849" s="421" t="s">
        <v>230</v>
      </c>
      <c r="C849" s="421"/>
      <c r="D849" s="421"/>
      <c r="E849" s="421"/>
      <c r="F849" s="421"/>
      <c r="G849" s="421"/>
      <c r="H849" s="421"/>
      <c r="I849" s="421"/>
      <c r="J849" s="421"/>
      <c r="K849" s="237">
        <f t="shared" si="203"/>
        <v>833</v>
      </c>
      <c r="L849" s="278">
        <f t="shared" si="208"/>
        <v>10</v>
      </c>
      <c r="M849" s="278">
        <f t="shared" si="209"/>
        <v>3</v>
      </c>
      <c r="N849" s="91">
        <v>10</v>
      </c>
      <c r="O849" s="91">
        <v>3</v>
      </c>
      <c r="P849" s="268"/>
      <c r="Q849" s="268"/>
      <c r="R849" s="268"/>
      <c r="S849" s="268"/>
    </row>
    <row r="850" spans="1:19" s="92" customFormat="1" ht="12.75" customHeight="1">
      <c r="A850" s="90" t="s">
        <v>231</v>
      </c>
      <c r="B850" s="378" t="s">
        <v>232</v>
      </c>
      <c r="C850" s="378"/>
      <c r="D850" s="378"/>
      <c r="E850" s="378"/>
      <c r="F850" s="378"/>
      <c r="G850" s="378"/>
      <c r="H850" s="378"/>
      <c r="I850" s="378"/>
      <c r="J850" s="378"/>
      <c r="K850" s="237">
        <f t="shared" ref="K850:K913" si="217">+K849+1</f>
        <v>834</v>
      </c>
      <c r="L850" s="278">
        <f t="shared" si="208"/>
        <v>13</v>
      </c>
      <c r="M850" s="278">
        <f t="shared" si="209"/>
        <v>8</v>
      </c>
      <c r="N850" s="91">
        <v>13</v>
      </c>
      <c r="O850" s="91">
        <v>8</v>
      </c>
      <c r="P850" s="268"/>
      <c r="Q850" s="268"/>
      <c r="R850" s="268"/>
      <c r="S850" s="268"/>
    </row>
    <row r="851" spans="1:19" s="92" customFormat="1" ht="12.75" customHeight="1">
      <c r="A851" s="107" t="s">
        <v>233</v>
      </c>
      <c r="B851" s="378" t="s">
        <v>234</v>
      </c>
      <c r="C851" s="378"/>
      <c r="D851" s="378"/>
      <c r="E851" s="378"/>
      <c r="F851" s="378"/>
      <c r="G851" s="378"/>
      <c r="H851" s="378"/>
      <c r="I851" s="378"/>
      <c r="J851" s="378"/>
      <c r="K851" s="237">
        <f t="shared" si="217"/>
        <v>835</v>
      </c>
      <c r="L851" s="278">
        <f t="shared" si="208"/>
        <v>14</v>
      </c>
      <c r="M851" s="278">
        <f t="shared" si="209"/>
        <v>10</v>
      </c>
      <c r="N851" s="91">
        <v>14</v>
      </c>
      <c r="O851" s="91">
        <v>10</v>
      </c>
      <c r="P851" s="268"/>
      <c r="Q851" s="268"/>
      <c r="R851" s="268"/>
      <c r="S851" s="268"/>
    </row>
    <row r="852" spans="1:19" s="92" customFormat="1" ht="12.75" customHeight="1">
      <c r="A852" s="240" t="s">
        <v>235</v>
      </c>
      <c r="B852" s="421" t="s">
        <v>611</v>
      </c>
      <c r="C852" s="421"/>
      <c r="D852" s="421"/>
      <c r="E852" s="421"/>
      <c r="F852" s="421"/>
      <c r="G852" s="421"/>
      <c r="H852" s="421"/>
      <c r="I852" s="421"/>
      <c r="J852" s="421"/>
      <c r="K852" s="237">
        <f t="shared" si="217"/>
        <v>836</v>
      </c>
      <c r="L852" s="278">
        <f t="shared" si="208"/>
        <v>13</v>
      </c>
      <c r="M852" s="278">
        <f t="shared" si="209"/>
        <v>8</v>
      </c>
      <c r="N852" s="91">
        <v>13</v>
      </c>
      <c r="O852" s="91">
        <v>8</v>
      </c>
      <c r="P852" s="268"/>
      <c r="Q852" s="268"/>
      <c r="R852" s="268"/>
      <c r="S852" s="268"/>
    </row>
    <row r="853" spans="1:19" s="92" customFormat="1" ht="12.75" customHeight="1">
      <c r="A853" s="90" t="s">
        <v>236</v>
      </c>
      <c r="B853" s="421" t="s">
        <v>237</v>
      </c>
      <c r="C853" s="421"/>
      <c r="D853" s="421"/>
      <c r="E853" s="421"/>
      <c r="F853" s="421"/>
      <c r="G853" s="421"/>
      <c r="H853" s="421"/>
      <c r="I853" s="421"/>
      <c r="J853" s="421"/>
      <c r="K853" s="237">
        <f t="shared" si="217"/>
        <v>837</v>
      </c>
      <c r="L853" s="278">
        <f t="shared" si="208"/>
        <v>20</v>
      </c>
      <c r="M853" s="278">
        <f t="shared" si="209"/>
        <v>11</v>
      </c>
      <c r="N853" s="91">
        <v>20</v>
      </c>
      <c r="O853" s="91">
        <v>11</v>
      </c>
      <c r="P853" s="268"/>
      <c r="Q853" s="268"/>
      <c r="R853" s="268"/>
      <c r="S853" s="268"/>
    </row>
    <row r="854" spans="1:19" s="92" customFormat="1" ht="12.75" customHeight="1">
      <c r="A854" s="90" t="s">
        <v>238</v>
      </c>
      <c r="B854" s="378" t="s">
        <v>239</v>
      </c>
      <c r="C854" s="378"/>
      <c r="D854" s="378"/>
      <c r="E854" s="378"/>
      <c r="F854" s="378"/>
      <c r="G854" s="378"/>
      <c r="H854" s="378"/>
      <c r="I854" s="378"/>
      <c r="J854" s="378"/>
      <c r="K854" s="237">
        <f t="shared" si="217"/>
        <v>838</v>
      </c>
      <c r="L854" s="278">
        <f t="shared" si="208"/>
        <v>1</v>
      </c>
      <c r="M854" s="278">
        <f t="shared" si="209"/>
        <v>1</v>
      </c>
      <c r="N854" s="91">
        <v>1</v>
      </c>
      <c r="O854" s="91">
        <v>1</v>
      </c>
      <c r="P854" s="268"/>
      <c r="Q854" s="268"/>
      <c r="R854" s="268"/>
      <c r="S854" s="268"/>
    </row>
    <row r="855" spans="1:19" s="92" customFormat="1" ht="12.75" customHeight="1">
      <c r="A855" s="565" t="s">
        <v>590</v>
      </c>
      <c r="B855" s="565"/>
      <c r="C855" s="565"/>
      <c r="D855" s="565"/>
      <c r="E855" s="565"/>
      <c r="F855" s="565"/>
      <c r="G855" s="565"/>
      <c r="H855" s="565"/>
      <c r="I855" s="565"/>
      <c r="J855" s="565"/>
      <c r="K855" s="250">
        <f t="shared" si="217"/>
        <v>839</v>
      </c>
      <c r="L855" s="322">
        <f t="shared" ref="L855:M855" si="218">SUM(L856:L859)</f>
        <v>114</v>
      </c>
      <c r="M855" s="322">
        <f t="shared" si="218"/>
        <v>63</v>
      </c>
      <c r="N855" s="322">
        <f>SUM(N856:N859)</f>
        <v>0</v>
      </c>
      <c r="O855" s="322">
        <f t="shared" ref="O855:S855" si="219">SUM(O856:O859)</f>
        <v>0</v>
      </c>
      <c r="P855" s="322">
        <f t="shared" si="219"/>
        <v>114</v>
      </c>
      <c r="Q855" s="322">
        <f t="shared" si="219"/>
        <v>63</v>
      </c>
      <c r="R855" s="322">
        <f t="shared" si="219"/>
        <v>0</v>
      </c>
      <c r="S855" s="322">
        <f t="shared" si="219"/>
        <v>0</v>
      </c>
    </row>
    <row r="856" spans="1:19" s="92" customFormat="1" ht="12.75" customHeight="1">
      <c r="A856" s="240" t="s">
        <v>185</v>
      </c>
      <c r="B856" s="378" t="s">
        <v>51</v>
      </c>
      <c r="C856" s="378"/>
      <c r="D856" s="378"/>
      <c r="E856" s="378"/>
      <c r="F856" s="378"/>
      <c r="G856" s="378"/>
      <c r="H856" s="378"/>
      <c r="I856" s="378"/>
      <c r="J856" s="378"/>
      <c r="K856" s="237">
        <f t="shared" si="217"/>
        <v>840</v>
      </c>
      <c r="L856" s="278">
        <f t="shared" si="208"/>
        <v>39</v>
      </c>
      <c r="M856" s="278">
        <f t="shared" si="209"/>
        <v>16</v>
      </c>
      <c r="N856" s="91"/>
      <c r="O856" s="91"/>
      <c r="P856" s="91">
        <v>39</v>
      </c>
      <c r="Q856" s="91">
        <v>16</v>
      </c>
      <c r="R856" s="91"/>
      <c r="S856" s="91"/>
    </row>
    <row r="857" spans="1:19" s="92" customFormat="1" ht="12.75" customHeight="1">
      <c r="A857" s="107" t="s">
        <v>347</v>
      </c>
      <c r="B857" s="421" t="s">
        <v>348</v>
      </c>
      <c r="C857" s="421"/>
      <c r="D857" s="421"/>
      <c r="E857" s="421"/>
      <c r="F857" s="421"/>
      <c r="G857" s="421"/>
      <c r="H857" s="421"/>
      <c r="I857" s="421"/>
      <c r="J857" s="421"/>
      <c r="K857" s="237">
        <f t="shared" si="217"/>
        <v>841</v>
      </c>
      <c r="L857" s="278">
        <f t="shared" si="208"/>
        <v>29</v>
      </c>
      <c r="M857" s="278">
        <f t="shared" si="209"/>
        <v>21</v>
      </c>
      <c r="N857" s="91"/>
      <c r="O857" s="91"/>
      <c r="P857" s="91">
        <v>29</v>
      </c>
      <c r="Q857" s="91">
        <v>21</v>
      </c>
      <c r="R857" s="91"/>
      <c r="S857" s="91"/>
    </row>
    <row r="858" spans="1:19" s="92" customFormat="1" ht="25.5" customHeight="1">
      <c r="A858" s="107" t="s">
        <v>169</v>
      </c>
      <c r="B858" s="421" t="s">
        <v>213</v>
      </c>
      <c r="C858" s="421"/>
      <c r="D858" s="421"/>
      <c r="E858" s="421"/>
      <c r="F858" s="421"/>
      <c r="G858" s="421"/>
      <c r="H858" s="421"/>
      <c r="I858" s="421"/>
      <c r="J858" s="421"/>
      <c r="K858" s="237">
        <f t="shared" si="217"/>
        <v>842</v>
      </c>
      <c r="L858" s="278">
        <f t="shared" si="208"/>
        <v>28</v>
      </c>
      <c r="M858" s="278">
        <f t="shared" si="209"/>
        <v>14</v>
      </c>
      <c r="N858" s="91"/>
      <c r="O858" s="91"/>
      <c r="P858" s="91">
        <v>28</v>
      </c>
      <c r="Q858" s="91">
        <v>14</v>
      </c>
      <c r="R858" s="91"/>
      <c r="S858" s="91"/>
    </row>
    <row r="859" spans="1:19" s="92" customFormat="1" ht="25.5" customHeight="1">
      <c r="A859" s="240" t="s">
        <v>177</v>
      </c>
      <c r="B859" s="421" t="s">
        <v>174</v>
      </c>
      <c r="C859" s="421"/>
      <c r="D859" s="421"/>
      <c r="E859" s="421"/>
      <c r="F859" s="421"/>
      <c r="G859" s="421"/>
      <c r="H859" s="421"/>
      <c r="I859" s="421"/>
      <c r="J859" s="421"/>
      <c r="K859" s="237">
        <f t="shared" si="217"/>
        <v>843</v>
      </c>
      <c r="L859" s="278">
        <f t="shared" si="208"/>
        <v>18</v>
      </c>
      <c r="M859" s="278">
        <f t="shared" si="209"/>
        <v>12</v>
      </c>
      <c r="N859" s="91"/>
      <c r="O859" s="91"/>
      <c r="P859" s="91">
        <v>18</v>
      </c>
      <c r="Q859" s="91">
        <v>12</v>
      </c>
      <c r="R859" s="91"/>
      <c r="S859" s="91"/>
    </row>
    <row r="860" spans="1:19" s="92" customFormat="1" ht="12.75" customHeight="1">
      <c r="A860" s="565" t="s">
        <v>591</v>
      </c>
      <c r="B860" s="565"/>
      <c r="C860" s="565"/>
      <c r="D860" s="565"/>
      <c r="E860" s="565"/>
      <c r="F860" s="565"/>
      <c r="G860" s="565"/>
      <c r="H860" s="565"/>
      <c r="I860" s="565"/>
      <c r="J860" s="565"/>
      <c r="K860" s="250">
        <f t="shared" si="217"/>
        <v>844</v>
      </c>
      <c r="L860" s="322">
        <f t="shared" ref="L860:M860" si="220">SUM(L861:L863)</f>
        <v>108</v>
      </c>
      <c r="M860" s="322">
        <f t="shared" si="220"/>
        <v>44</v>
      </c>
      <c r="N860" s="322">
        <f>SUM(N861:N863)</f>
        <v>0</v>
      </c>
      <c r="O860" s="322">
        <f t="shared" ref="O860:S860" si="221">SUM(O861:O863)</f>
        <v>0</v>
      </c>
      <c r="P860" s="322">
        <f t="shared" si="221"/>
        <v>108</v>
      </c>
      <c r="Q860" s="322">
        <f t="shared" si="221"/>
        <v>44</v>
      </c>
      <c r="R860" s="322">
        <f t="shared" si="221"/>
        <v>0</v>
      </c>
      <c r="S860" s="322">
        <f t="shared" si="221"/>
        <v>0</v>
      </c>
    </row>
    <row r="861" spans="1:19" s="92" customFormat="1" ht="12.75" customHeight="1">
      <c r="A861" s="240" t="s">
        <v>380</v>
      </c>
      <c r="B861" s="378" t="s">
        <v>381</v>
      </c>
      <c r="C861" s="378"/>
      <c r="D861" s="378"/>
      <c r="E861" s="378"/>
      <c r="F861" s="378"/>
      <c r="G861" s="378"/>
      <c r="H861" s="378"/>
      <c r="I861" s="378"/>
      <c r="J861" s="378"/>
      <c r="K861" s="237">
        <f t="shared" si="217"/>
        <v>845</v>
      </c>
      <c r="L861" s="278">
        <f t="shared" si="208"/>
        <v>50</v>
      </c>
      <c r="M861" s="278">
        <f t="shared" si="209"/>
        <v>20</v>
      </c>
      <c r="N861" s="91"/>
      <c r="O861" s="91"/>
      <c r="P861" s="91">
        <v>50</v>
      </c>
      <c r="Q861" s="91">
        <v>20</v>
      </c>
      <c r="R861" s="91"/>
      <c r="S861" s="268"/>
    </row>
    <row r="862" spans="1:19" s="92" customFormat="1" ht="12.75" customHeight="1">
      <c r="A862" s="240" t="s">
        <v>211</v>
      </c>
      <c r="B862" s="421" t="s">
        <v>212</v>
      </c>
      <c r="C862" s="421"/>
      <c r="D862" s="421"/>
      <c r="E862" s="421"/>
      <c r="F862" s="421"/>
      <c r="G862" s="421"/>
      <c r="H862" s="421"/>
      <c r="I862" s="421"/>
      <c r="J862" s="421"/>
      <c r="K862" s="237">
        <f t="shared" si="217"/>
        <v>846</v>
      </c>
      <c r="L862" s="278">
        <f t="shared" si="208"/>
        <v>50</v>
      </c>
      <c r="M862" s="278">
        <f t="shared" si="209"/>
        <v>23</v>
      </c>
      <c r="N862" s="91"/>
      <c r="O862" s="91"/>
      <c r="P862" s="91">
        <v>50</v>
      </c>
      <c r="Q862" s="91">
        <v>23</v>
      </c>
      <c r="R862" s="91"/>
      <c r="S862" s="268"/>
    </row>
    <row r="863" spans="1:19" s="92" customFormat="1" ht="12.75" customHeight="1">
      <c r="A863" s="240" t="s">
        <v>619</v>
      </c>
      <c r="B863" s="378" t="s">
        <v>430</v>
      </c>
      <c r="C863" s="378"/>
      <c r="D863" s="378"/>
      <c r="E863" s="378"/>
      <c r="F863" s="378"/>
      <c r="G863" s="378"/>
      <c r="H863" s="378"/>
      <c r="I863" s="378"/>
      <c r="J863" s="378"/>
      <c r="K863" s="237">
        <f t="shared" si="217"/>
        <v>847</v>
      </c>
      <c r="L863" s="278">
        <f t="shared" si="208"/>
        <v>8</v>
      </c>
      <c r="M863" s="278">
        <f t="shared" si="209"/>
        <v>1</v>
      </c>
      <c r="N863" s="91"/>
      <c r="O863" s="91"/>
      <c r="P863" s="91">
        <v>8</v>
      </c>
      <c r="Q863" s="91">
        <v>1</v>
      </c>
      <c r="R863" s="91"/>
      <c r="S863" s="268"/>
    </row>
    <row r="864" spans="1:19" s="92" customFormat="1" ht="12.75" customHeight="1">
      <c r="A864" s="565" t="s">
        <v>592</v>
      </c>
      <c r="B864" s="565"/>
      <c r="C864" s="565"/>
      <c r="D864" s="565"/>
      <c r="E864" s="565"/>
      <c r="F864" s="565"/>
      <c r="G864" s="565"/>
      <c r="H864" s="565"/>
      <c r="I864" s="565"/>
      <c r="J864" s="565"/>
      <c r="K864" s="250">
        <f t="shared" si="217"/>
        <v>848</v>
      </c>
      <c r="L864" s="322">
        <f t="shared" ref="L864:M864" si="222">SUM(L865:L869)</f>
        <v>268</v>
      </c>
      <c r="M864" s="322">
        <f t="shared" si="222"/>
        <v>11</v>
      </c>
      <c r="N864" s="322">
        <f>SUM(N865:N869)</f>
        <v>0</v>
      </c>
      <c r="O864" s="322">
        <f t="shared" ref="O864:S864" si="223">SUM(O865:O869)</f>
        <v>0</v>
      </c>
      <c r="P864" s="322">
        <f t="shared" si="223"/>
        <v>268</v>
      </c>
      <c r="Q864" s="322">
        <f t="shared" si="223"/>
        <v>11</v>
      </c>
      <c r="R864" s="322">
        <f t="shared" si="223"/>
        <v>0</v>
      </c>
      <c r="S864" s="322">
        <f t="shared" si="223"/>
        <v>0</v>
      </c>
    </row>
    <row r="865" spans="1:19" s="92" customFormat="1" ht="12.75" customHeight="1">
      <c r="A865" s="113" t="s">
        <v>186</v>
      </c>
      <c r="B865" s="421" t="s">
        <v>254</v>
      </c>
      <c r="C865" s="421"/>
      <c r="D865" s="421"/>
      <c r="E865" s="421"/>
      <c r="F865" s="421"/>
      <c r="G865" s="421"/>
      <c r="H865" s="421"/>
      <c r="I865" s="421"/>
      <c r="J865" s="421"/>
      <c r="K865" s="237">
        <f t="shared" si="217"/>
        <v>849</v>
      </c>
      <c r="L865" s="278">
        <f t="shared" si="208"/>
        <v>135</v>
      </c>
      <c r="M865" s="278">
        <f t="shared" si="209"/>
        <v>2</v>
      </c>
      <c r="N865" s="91"/>
      <c r="O865" s="91"/>
      <c r="P865" s="91">
        <v>135</v>
      </c>
      <c r="Q865" s="91">
        <v>2</v>
      </c>
      <c r="R865" s="268"/>
      <c r="S865" s="268"/>
    </row>
    <row r="866" spans="1:19" s="92" customFormat="1" ht="12.75" customHeight="1">
      <c r="A866" s="240" t="s">
        <v>57</v>
      </c>
      <c r="B866" s="378" t="s">
        <v>52</v>
      </c>
      <c r="C866" s="378"/>
      <c r="D866" s="378"/>
      <c r="E866" s="378"/>
      <c r="F866" s="378"/>
      <c r="G866" s="378"/>
      <c r="H866" s="378"/>
      <c r="I866" s="378"/>
      <c r="J866" s="378"/>
      <c r="K866" s="237">
        <f t="shared" si="217"/>
        <v>850</v>
      </c>
      <c r="L866" s="278">
        <f t="shared" si="208"/>
        <v>63</v>
      </c>
      <c r="M866" s="278">
        <f t="shared" si="209"/>
        <v>0</v>
      </c>
      <c r="N866" s="91"/>
      <c r="O866" s="91"/>
      <c r="P866" s="91">
        <v>63</v>
      </c>
      <c r="Q866" s="91">
        <v>0</v>
      </c>
      <c r="R866" s="268"/>
      <c r="S866" s="268"/>
    </row>
    <row r="867" spans="1:19" s="92" customFormat="1" ht="12.75" customHeight="1">
      <c r="A867" s="240" t="s">
        <v>163</v>
      </c>
      <c r="B867" s="378" t="s">
        <v>53</v>
      </c>
      <c r="C867" s="378"/>
      <c r="D867" s="378"/>
      <c r="E867" s="378"/>
      <c r="F867" s="378"/>
      <c r="G867" s="378"/>
      <c r="H867" s="378"/>
      <c r="I867" s="378"/>
      <c r="J867" s="378"/>
      <c r="K867" s="237">
        <f t="shared" si="217"/>
        <v>851</v>
      </c>
      <c r="L867" s="278">
        <f t="shared" si="208"/>
        <v>35</v>
      </c>
      <c r="M867" s="278">
        <f t="shared" si="209"/>
        <v>2</v>
      </c>
      <c r="N867" s="91"/>
      <c r="O867" s="91"/>
      <c r="P867" s="91">
        <v>35</v>
      </c>
      <c r="Q867" s="91">
        <v>2</v>
      </c>
      <c r="R867" s="268"/>
      <c r="S867" s="268"/>
    </row>
    <row r="868" spans="1:19" s="92" customFormat="1" ht="12.75" customHeight="1">
      <c r="A868" s="240" t="s">
        <v>192</v>
      </c>
      <c r="B868" s="421" t="s">
        <v>193</v>
      </c>
      <c r="C868" s="421"/>
      <c r="D868" s="421"/>
      <c r="E868" s="421"/>
      <c r="F868" s="421"/>
      <c r="G868" s="421"/>
      <c r="H868" s="421"/>
      <c r="I868" s="421"/>
      <c r="J868" s="421"/>
      <c r="K868" s="237">
        <f t="shared" si="217"/>
        <v>852</v>
      </c>
      <c r="L868" s="278">
        <f t="shared" si="208"/>
        <v>29</v>
      </c>
      <c r="M868" s="278">
        <f t="shared" si="209"/>
        <v>2</v>
      </c>
      <c r="N868" s="91"/>
      <c r="O868" s="91"/>
      <c r="P868" s="91">
        <v>29</v>
      </c>
      <c r="Q868" s="91">
        <v>2</v>
      </c>
      <c r="R868" s="268"/>
      <c r="S868" s="268"/>
    </row>
    <row r="869" spans="1:19" s="92" customFormat="1" ht="27.75" customHeight="1">
      <c r="A869" s="239" t="s">
        <v>190</v>
      </c>
      <c r="B869" s="681" t="s">
        <v>312</v>
      </c>
      <c r="C869" s="681"/>
      <c r="D869" s="681"/>
      <c r="E869" s="681"/>
      <c r="F869" s="681"/>
      <c r="G869" s="681"/>
      <c r="H869" s="681"/>
      <c r="I869" s="681"/>
      <c r="J869" s="421"/>
      <c r="K869" s="237">
        <f t="shared" si="217"/>
        <v>853</v>
      </c>
      <c r="L869" s="278">
        <f t="shared" si="208"/>
        <v>6</v>
      </c>
      <c r="M869" s="278">
        <f t="shared" si="209"/>
        <v>5</v>
      </c>
      <c r="N869" s="91"/>
      <c r="O869" s="91"/>
      <c r="P869" s="91">
        <v>6</v>
      </c>
      <c r="Q869" s="91">
        <v>5</v>
      </c>
      <c r="R869" s="268"/>
      <c r="S869" s="268"/>
    </row>
    <row r="870" spans="1:19" s="92" customFormat="1" ht="12.75" customHeight="1">
      <c r="A870" s="565" t="s">
        <v>593</v>
      </c>
      <c r="B870" s="565"/>
      <c r="C870" s="565"/>
      <c r="D870" s="565"/>
      <c r="E870" s="565"/>
      <c r="F870" s="565"/>
      <c r="G870" s="565"/>
      <c r="H870" s="565"/>
      <c r="I870" s="565"/>
      <c r="J870" s="565"/>
      <c r="K870" s="250">
        <f t="shared" si="217"/>
        <v>854</v>
      </c>
      <c r="L870" s="322">
        <f t="shared" ref="L870:M870" si="224">SUM(L871:L884)</f>
        <v>534</v>
      </c>
      <c r="M870" s="322">
        <f t="shared" si="224"/>
        <v>196</v>
      </c>
      <c r="N870" s="322">
        <f>SUM(N871:N884)</f>
        <v>240</v>
      </c>
      <c r="O870" s="322">
        <f t="shared" ref="O870:S870" si="225">SUM(O871:O884)</f>
        <v>87</v>
      </c>
      <c r="P870" s="322">
        <f t="shared" si="225"/>
        <v>294</v>
      </c>
      <c r="Q870" s="322">
        <f t="shared" si="225"/>
        <v>109</v>
      </c>
      <c r="R870" s="322">
        <f t="shared" si="225"/>
        <v>0</v>
      </c>
      <c r="S870" s="322">
        <f t="shared" si="225"/>
        <v>0</v>
      </c>
    </row>
    <row r="871" spans="1:19" s="92" customFormat="1" ht="12.75" customHeight="1">
      <c r="A871" s="107" t="s">
        <v>363</v>
      </c>
      <c r="B871" s="378" t="s">
        <v>364</v>
      </c>
      <c r="C871" s="378"/>
      <c r="D871" s="378"/>
      <c r="E871" s="378"/>
      <c r="F871" s="378"/>
      <c r="G871" s="378"/>
      <c r="H871" s="378"/>
      <c r="I871" s="378"/>
      <c r="J871" s="378"/>
      <c r="K871" s="237">
        <f t="shared" si="217"/>
        <v>855</v>
      </c>
      <c r="L871" s="278">
        <f t="shared" si="208"/>
        <v>37</v>
      </c>
      <c r="M871" s="278">
        <f t="shared" si="209"/>
        <v>4</v>
      </c>
      <c r="N871" s="91">
        <v>37</v>
      </c>
      <c r="O871" s="91">
        <v>4</v>
      </c>
      <c r="P871" s="91"/>
      <c r="Q871" s="91"/>
      <c r="R871" s="268"/>
      <c r="S871" s="268"/>
    </row>
    <row r="872" spans="1:19" s="92" customFormat="1" ht="12.75" customHeight="1">
      <c r="A872" s="107" t="s">
        <v>365</v>
      </c>
      <c r="B872" s="378" t="s">
        <v>366</v>
      </c>
      <c r="C872" s="378"/>
      <c r="D872" s="378"/>
      <c r="E872" s="378"/>
      <c r="F872" s="378"/>
      <c r="G872" s="378"/>
      <c r="H872" s="378"/>
      <c r="I872" s="378"/>
      <c r="J872" s="378"/>
      <c r="K872" s="237">
        <f t="shared" si="217"/>
        <v>856</v>
      </c>
      <c r="L872" s="278">
        <f t="shared" si="208"/>
        <v>56</v>
      </c>
      <c r="M872" s="278">
        <f t="shared" si="209"/>
        <v>29</v>
      </c>
      <c r="N872" s="91">
        <v>56</v>
      </c>
      <c r="O872" s="91">
        <v>29</v>
      </c>
      <c r="P872" s="91"/>
      <c r="Q872" s="91"/>
      <c r="R872" s="268"/>
      <c r="S872" s="268"/>
    </row>
    <row r="873" spans="1:19" s="92" customFormat="1" ht="12.75" customHeight="1">
      <c r="A873" s="107" t="s">
        <v>367</v>
      </c>
      <c r="B873" s="378" t="s">
        <v>368</v>
      </c>
      <c r="C873" s="378"/>
      <c r="D873" s="378"/>
      <c r="E873" s="378"/>
      <c r="F873" s="378"/>
      <c r="G873" s="378"/>
      <c r="H873" s="378"/>
      <c r="I873" s="378"/>
      <c r="J873" s="378"/>
      <c r="K873" s="237">
        <f t="shared" si="217"/>
        <v>857</v>
      </c>
      <c r="L873" s="278">
        <f t="shared" si="208"/>
        <v>32</v>
      </c>
      <c r="M873" s="278">
        <f t="shared" si="209"/>
        <v>11</v>
      </c>
      <c r="N873" s="91">
        <v>32</v>
      </c>
      <c r="O873" s="91">
        <v>11</v>
      </c>
      <c r="P873" s="91"/>
      <c r="Q873" s="91"/>
      <c r="R873" s="268"/>
      <c r="S873" s="268"/>
    </row>
    <row r="874" spans="1:19" s="327" customFormat="1" ht="24" customHeight="1">
      <c r="A874" s="243" t="s">
        <v>369</v>
      </c>
      <c r="B874" s="421" t="s">
        <v>370</v>
      </c>
      <c r="C874" s="421"/>
      <c r="D874" s="421"/>
      <c r="E874" s="421"/>
      <c r="F874" s="421"/>
      <c r="G874" s="421"/>
      <c r="H874" s="421"/>
      <c r="I874" s="421"/>
      <c r="J874" s="421"/>
      <c r="K874" s="97">
        <f t="shared" si="217"/>
        <v>858</v>
      </c>
      <c r="L874" s="326">
        <f t="shared" si="208"/>
        <v>19</v>
      </c>
      <c r="M874" s="326">
        <f t="shared" si="209"/>
        <v>0</v>
      </c>
      <c r="N874" s="242">
        <v>19</v>
      </c>
      <c r="O874" s="242">
        <v>0</v>
      </c>
      <c r="P874" s="242"/>
      <c r="Q874" s="242"/>
      <c r="R874" s="267"/>
      <c r="S874" s="267"/>
    </row>
    <row r="875" spans="1:19" s="327" customFormat="1" ht="24" customHeight="1">
      <c r="A875" s="243" t="s">
        <v>371</v>
      </c>
      <c r="B875" s="421" t="s">
        <v>372</v>
      </c>
      <c r="C875" s="421"/>
      <c r="D875" s="421"/>
      <c r="E875" s="421"/>
      <c r="F875" s="421"/>
      <c r="G875" s="421"/>
      <c r="H875" s="421"/>
      <c r="I875" s="421"/>
      <c r="J875" s="421"/>
      <c r="K875" s="97">
        <f t="shared" si="217"/>
        <v>859</v>
      </c>
      <c r="L875" s="326">
        <f t="shared" si="208"/>
        <v>36</v>
      </c>
      <c r="M875" s="326">
        <f t="shared" si="209"/>
        <v>9</v>
      </c>
      <c r="N875" s="242">
        <v>36</v>
      </c>
      <c r="O875" s="242">
        <v>9</v>
      </c>
      <c r="P875" s="242"/>
      <c r="Q875" s="242"/>
      <c r="R875" s="267"/>
      <c r="S875" s="267"/>
    </row>
    <row r="876" spans="1:19" s="92" customFormat="1" ht="12.75" customHeight="1">
      <c r="A876" s="240" t="s">
        <v>196</v>
      </c>
      <c r="B876" s="421" t="s">
        <v>197</v>
      </c>
      <c r="C876" s="421"/>
      <c r="D876" s="421"/>
      <c r="E876" s="421"/>
      <c r="F876" s="421"/>
      <c r="G876" s="421"/>
      <c r="H876" s="421"/>
      <c r="I876" s="421"/>
      <c r="J876" s="421"/>
      <c r="K876" s="237">
        <f t="shared" si="217"/>
        <v>860</v>
      </c>
      <c r="L876" s="278">
        <f t="shared" si="208"/>
        <v>29</v>
      </c>
      <c r="M876" s="278">
        <f t="shared" si="209"/>
        <v>12</v>
      </c>
      <c r="N876" s="91">
        <v>29</v>
      </c>
      <c r="O876" s="91">
        <v>12</v>
      </c>
      <c r="P876" s="91"/>
      <c r="Q876" s="91"/>
      <c r="R876" s="268"/>
      <c r="S876" s="268"/>
    </row>
    <row r="877" spans="1:19" s="92" customFormat="1" ht="12.75" customHeight="1">
      <c r="A877" s="107" t="s">
        <v>373</v>
      </c>
      <c r="B877" s="378" t="s">
        <v>605</v>
      </c>
      <c r="C877" s="378"/>
      <c r="D877" s="378"/>
      <c r="E877" s="378"/>
      <c r="F877" s="378"/>
      <c r="G877" s="378"/>
      <c r="H877" s="378"/>
      <c r="I877" s="378"/>
      <c r="J877" s="378"/>
      <c r="K877" s="237">
        <f t="shared" si="217"/>
        <v>861</v>
      </c>
      <c r="L877" s="278">
        <f t="shared" si="208"/>
        <v>31</v>
      </c>
      <c r="M877" s="278">
        <f t="shared" si="209"/>
        <v>22</v>
      </c>
      <c r="N877" s="91">
        <v>31</v>
      </c>
      <c r="O877" s="91">
        <v>22</v>
      </c>
      <c r="P877" s="91"/>
      <c r="Q877" s="91"/>
      <c r="R877" s="268"/>
      <c r="S877" s="268"/>
    </row>
    <row r="878" spans="1:19" s="92" customFormat="1" ht="12.75" customHeight="1">
      <c r="A878" s="107" t="s">
        <v>352</v>
      </c>
      <c r="B878" s="378" t="s">
        <v>374</v>
      </c>
      <c r="C878" s="378"/>
      <c r="D878" s="378"/>
      <c r="E878" s="378"/>
      <c r="F878" s="378"/>
      <c r="G878" s="378"/>
      <c r="H878" s="378"/>
      <c r="I878" s="378"/>
      <c r="J878" s="378"/>
      <c r="K878" s="237">
        <f t="shared" si="217"/>
        <v>862</v>
      </c>
      <c r="L878" s="278">
        <f t="shared" si="208"/>
        <v>28</v>
      </c>
      <c r="M878" s="278">
        <f t="shared" si="209"/>
        <v>14</v>
      </c>
      <c r="N878" s="91"/>
      <c r="O878" s="91"/>
      <c r="P878" s="91">
        <v>28</v>
      </c>
      <c r="Q878" s="91">
        <v>14</v>
      </c>
      <c r="R878" s="268"/>
      <c r="S878" s="268"/>
    </row>
    <row r="879" spans="1:19" s="92" customFormat="1" ht="12.75" customHeight="1">
      <c r="A879" s="107" t="s">
        <v>375</v>
      </c>
      <c r="B879" s="378" t="s">
        <v>431</v>
      </c>
      <c r="C879" s="378"/>
      <c r="D879" s="378"/>
      <c r="E879" s="378"/>
      <c r="F879" s="378"/>
      <c r="G879" s="378"/>
      <c r="H879" s="378"/>
      <c r="I879" s="378"/>
      <c r="J879" s="378"/>
      <c r="K879" s="237">
        <f t="shared" si="217"/>
        <v>863</v>
      </c>
      <c r="L879" s="278">
        <f t="shared" si="208"/>
        <v>29</v>
      </c>
      <c r="M879" s="278">
        <f t="shared" si="209"/>
        <v>19</v>
      </c>
      <c r="N879" s="91"/>
      <c r="O879" s="91"/>
      <c r="P879" s="91">
        <v>29</v>
      </c>
      <c r="Q879" s="91">
        <v>19</v>
      </c>
      <c r="R879" s="268"/>
      <c r="S879" s="268"/>
    </row>
    <row r="880" spans="1:19" s="92" customFormat="1" ht="12.75" customHeight="1">
      <c r="A880" s="107" t="s">
        <v>351</v>
      </c>
      <c r="B880" s="421" t="s">
        <v>376</v>
      </c>
      <c r="C880" s="421"/>
      <c r="D880" s="421"/>
      <c r="E880" s="421"/>
      <c r="F880" s="421"/>
      <c r="G880" s="421"/>
      <c r="H880" s="421"/>
      <c r="I880" s="421"/>
      <c r="J880" s="421"/>
      <c r="K880" s="237">
        <f t="shared" si="217"/>
        <v>864</v>
      </c>
      <c r="L880" s="278">
        <f t="shared" si="208"/>
        <v>58</v>
      </c>
      <c r="M880" s="278">
        <f t="shared" si="209"/>
        <v>0</v>
      </c>
      <c r="N880" s="91"/>
      <c r="O880" s="91"/>
      <c r="P880" s="91">
        <v>58</v>
      </c>
      <c r="Q880" s="91">
        <v>0</v>
      </c>
      <c r="R880" s="268"/>
      <c r="S880" s="268"/>
    </row>
    <row r="881" spans="1:19" s="92" customFormat="1" ht="12.75" customHeight="1">
      <c r="A881" s="107" t="s">
        <v>353</v>
      </c>
      <c r="B881" s="421" t="s">
        <v>354</v>
      </c>
      <c r="C881" s="421"/>
      <c r="D881" s="421"/>
      <c r="E881" s="421"/>
      <c r="F881" s="421"/>
      <c r="G881" s="421"/>
      <c r="H881" s="421"/>
      <c r="I881" s="421"/>
      <c r="J881" s="421"/>
      <c r="K881" s="237">
        <f t="shared" si="217"/>
        <v>865</v>
      </c>
      <c r="L881" s="278">
        <f t="shared" si="208"/>
        <v>42</v>
      </c>
      <c r="M881" s="278">
        <f t="shared" si="209"/>
        <v>0</v>
      </c>
      <c r="N881" s="91"/>
      <c r="O881" s="91"/>
      <c r="P881" s="91">
        <v>42</v>
      </c>
      <c r="Q881" s="91">
        <v>0</v>
      </c>
      <c r="R881" s="268"/>
      <c r="S881" s="268"/>
    </row>
    <row r="882" spans="1:19" s="92" customFormat="1" ht="12.75" customHeight="1">
      <c r="A882" s="107" t="s">
        <v>355</v>
      </c>
      <c r="B882" s="378" t="s">
        <v>377</v>
      </c>
      <c r="C882" s="378"/>
      <c r="D882" s="378"/>
      <c r="E882" s="378"/>
      <c r="F882" s="378"/>
      <c r="G882" s="378"/>
      <c r="H882" s="378"/>
      <c r="I882" s="378"/>
      <c r="J882" s="378"/>
      <c r="K882" s="237">
        <f t="shared" si="217"/>
        <v>866</v>
      </c>
      <c r="L882" s="278">
        <f t="shared" si="208"/>
        <v>56</v>
      </c>
      <c r="M882" s="278">
        <f t="shared" si="209"/>
        <v>30</v>
      </c>
      <c r="N882" s="91"/>
      <c r="O882" s="91"/>
      <c r="P882" s="91">
        <v>56</v>
      </c>
      <c r="Q882" s="91">
        <v>30</v>
      </c>
      <c r="R882" s="268"/>
      <c r="S882" s="268"/>
    </row>
    <row r="883" spans="1:19" s="92" customFormat="1" ht="12.75" customHeight="1">
      <c r="A883" s="107" t="s">
        <v>378</v>
      </c>
      <c r="B883" s="421" t="s">
        <v>379</v>
      </c>
      <c r="C883" s="421"/>
      <c r="D883" s="421"/>
      <c r="E883" s="421"/>
      <c r="F883" s="421"/>
      <c r="G883" s="421"/>
      <c r="H883" s="421"/>
      <c r="I883" s="421"/>
      <c r="J883" s="421"/>
      <c r="K883" s="237">
        <f t="shared" si="217"/>
        <v>867</v>
      </c>
      <c r="L883" s="278">
        <f t="shared" ref="L883:L920" si="226">+N883+P883+R883</f>
        <v>29</v>
      </c>
      <c r="M883" s="278">
        <f t="shared" ref="M883:M920" si="227">+O883+Q883+S883</f>
        <v>29</v>
      </c>
      <c r="N883" s="91"/>
      <c r="O883" s="91"/>
      <c r="P883" s="91">
        <v>29</v>
      </c>
      <c r="Q883" s="91">
        <v>29</v>
      </c>
      <c r="R883" s="268"/>
      <c r="S883" s="268"/>
    </row>
    <row r="884" spans="1:19" s="92" customFormat="1" ht="12.75" customHeight="1">
      <c r="A884" s="107" t="s">
        <v>349</v>
      </c>
      <c r="B884" s="421" t="s">
        <v>350</v>
      </c>
      <c r="C884" s="421"/>
      <c r="D884" s="421"/>
      <c r="E884" s="421"/>
      <c r="F884" s="421"/>
      <c r="G884" s="421"/>
      <c r="H884" s="421"/>
      <c r="I884" s="421"/>
      <c r="J884" s="421"/>
      <c r="K884" s="237">
        <f t="shared" si="217"/>
        <v>868</v>
      </c>
      <c r="L884" s="278">
        <f t="shared" si="226"/>
        <v>52</v>
      </c>
      <c r="M884" s="278">
        <f t="shared" si="227"/>
        <v>17</v>
      </c>
      <c r="N884" s="91"/>
      <c r="O884" s="91"/>
      <c r="P884" s="91">
        <v>52</v>
      </c>
      <c r="Q884" s="91">
        <v>17</v>
      </c>
      <c r="R884" s="268"/>
      <c r="S884" s="268"/>
    </row>
    <row r="885" spans="1:19" s="92" customFormat="1" ht="12.75" customHeight="1">
      <c r="A885" s="565" t="s">
        <v>594</v>
      </c>
      <c r="B885" s="565"/>
      <c r="C885" s="565"/>
      <c r="D885" s="565"/>
      <c r="E885" s="565"/>
      <c r="F885" s="565"/>
      <c r="G885" s="565"/>
      <c r="H885" s="565"/>
      <c r="I885" s="565"/>
      <c r="J885" s="565"/>
      <c r="K885" s="250">
        <f t="shared" si="217"/>
        <v>869</v>
      </c>
      <c r="L885" s="322">
        <f t="shared" ref="L885:M885" si="228">SUM(L886:L889)</f>
        <v>21</v>
      </c>
      <c r="M885" s="322">
        <f t="shared" si="228"/>
        <v>12</v>
      </c>
      <c r="N885" s="322">
        <f>SUM(N886:N889)</f>
        <v>0</v>
      </c>
      <c r="O885" s="322">
        <f t="shared" ref="O885:S885" si="229">SUM(O886:O889)</f>
        <v>0</v>
      </c>
      <c r="P885" s="322">
        <f t="shared" si="229"/>
        <v>21</v>
      </c>
      <c r="Q885" s="322">
        <f t="shared" si="229"/>
        <v>12</v>
      </c>
      <c r="R885" s="322">
        <f t="shared" si="229"/>
        <v>0</v>
      </c>
      <c r="S885" s="322">
        <f t="shared" si="229"/>
        <v>0</v>
      </c>
    </row>
    <row r="886" spans="1:19" s="40" customFormat="1" ht="12.75" customHeight="1">
      <c r="A886" s="175" t="s">
        <v>256</v>
      </c>
      <c r="B886" s="421" t="s">
        <v>471</v>
      </c>
      <c r="C886" s="421"/>
      <c r="D886" s="421"/>
      <c r="E886" s="421"/>
      <c r="F886" s="421"/>
      <c r="G886" s="421"/>
      <c r="H886" s="421"/>
      <c r="I886" s="421"/>
      <c r="J886" s="421"/>
      <c r="K886" s="237">
        <f t="shared" si="217"/>
        <v>870</v>
      </c>
      <c r="L886" s="278">
        <f t="shared" si="226"/>
        <v>10</v>
      </c>
      <c r="M886" s="278">
        <f t="shared" si="227"/>
        <v>6</v>
      </c>
      <c r="N886" s="90"/>
      <c r="O886" s="90"/>
      <c r="P886" s="90">
        <v>10</v>
      </c>
      <c r="Q886" s="90">
        <v>6</v>
      </c>
      <c r="R886" s="90"/>
      <c r="S886" s="10"/>
    </row>
    <row r="887" spans="1:19" s="40" customFormat="1" ht="12.75" customHeight="1">
      <c r="A887" s="175" t="s">
        <v>236</v>
      </c>
      <c r="B887" s="421" t="s">
        <v>237</v>
      </c>
      <c r="C887" s="421"/>
      <c r="D887" s="421"/>
      <c r="E887" s="421"/>
      <c r="F887" s="421"/>
      <c r="G887" s="421"/>
      <c r="H887" s="421"/>
      <c r="I887" s="421"/>
      <c r="J887" s="421"/>
      <c r="K887" s="237">
        <f t="shared" si="217"/>
        <v>871</v>
      </c>
      <c r="L887" s="278">
        <f t="shared" si="226"/>
        <v>4</v>
      </c>
      <c r="M887" s="278">
        <f t="shared" si="227"/>
        <v>3</v>
      </c>
      <c r="N887" s="90"/>
      <c r="O887" s="90"/>
      <c r="P887" s="90">
        <v>4</v>
      </c>
      <c r="Q887" s="90">
        <v>3</v>
      </c>
      <c r="R887" s="90"/>
      <c r="S887" s="10"/>
    </row>
    <row r="888" spans="1:19" ht="12.75" customHeight="1">
      <c r="A888" s="175" t="s">
        <v>231</v>
      </c>
      <c r="B888" s="421" t="s">
        <v>476</v>
      </c>
      <c r="C888" s="421"/>
      <c r="D888" s="421"/>
      <c r="E888" s="421"/>
      <c r="F888" s="421"/>
      <c r="G888" s="421"/>
      <c r="H888" s="421"/>
      <c r="I888" s="421"/>
      <c r="J888" s="421"/>
      <c r="K888" s="237">
        <f t="shared" si="217"/>
        <v>872</v>
      </c>
      <c r="L888" s="278">
        <f t="shared" si="226"/>
        <v>1</v>
      </c>
      <c r="M888" s="278">
        <f t="shared" si="227"/>
        <v>1</v>
      </c>
      <c r="N888" s="10"/>
      <c r="O888" s="10"/>
      <c r="P888" s="10">
        <v>1</v>
      </c>
      <c r="Q888" s="10">
        <v>1</v>
      </c>
      <c r="R888" s="10"/>
      <c r="S888" s="10"/>
    </row>
    <row r="889" spans="1:19" ht="12.75" customHeight="1">
      <c r="A889" s="175" t="s">
        <v>474</v>
      </c>
      <c r="B889" s="421" t="s">
        <v>446</v>
      </c>
      <c r="C889" s="421"/>
      <c r="D889" s="421"/>
      <c r="E889" s="421"/>
      <c r="F889" s="421"/>
      <c r="G889" s="421"/>
      <c r="H889" s="421"/>
      <c r="I889" s="421"/>
      <c r="J889" s="421"/>
      <c r="K889" s="237">
        <f t="shared" si="217"/>
        <v>873</v>
      </c>
      <c r="L889" s="278">
        <f t="shared" si="226"/>
        <v>6</v>
      </c>
      <c r="M889" s="278">
        <f t="shared" si="227"/>
        <v>2</v>
      </c>
      <c r="N889" s="321"/>
      <c r="O889" s="320"/>
      <c r="P889" s="90">
        <v>6</v>
      </c>
      <c r="Q889" s="90">
        <v>2</v>
      </c>
      <c r="R889" s="90"/>
      <c r="S889" s="10"/>
    </row>
    <row r="890" spans="1:19" ht="12.75" customHeight="1">
      <c r="A890" s="565" t="s">
        <v>595</v>
      </c>
      <c r="B890" s="565"/>
      <c r="C890" s="565"/>
      <c r="D890" s="565"/>
      <c r="E890" s="565"/>
      <c r="F890" s="565"/>
      <c r="G890" s="565"/>
      <c r="H890" s="565"/>
      <c r="I890" s="565"/>
      <c r="J890" s="565"/>
      <c r="K890" s="250">
        <f t="shared" si="217"/>
        <v>874</v>
      </c>
      <c r="L890" s="324">
        <f t="shared" ref="L890:M890" si="230">SUM(L891:L910)</f>
        <v>195</v>
      </c>
      <c r="M890" s="324">
        <f t="shared" si="230"/>
        <v>7</v>
      </c>
      <c r="N890" s="324">
        <f>SUM(N891:N910)</f>
        <v>17</v>
      </c>
      <c r="O890" s="324">
        <f t="shared" ref="O890:S890" si="231">SUM(O891:O910)</f>
        <v>2</v>
      </c>
      <c r="P890" s="324">
        <f t="shared" si="231"/>
        <v>178</v>
      </c>
      <c r="Q890" s="324">
        <f t="shared" si="231"/>
        <v>5</v>
      </c>
      <c r="R890" s="324">
        <f t="shared" si="231"/>
        <v>0</v>
      </c>
      <c r="S890" s="324">
        <f t="shared" si="231"/>
        <v>0</v>
      </c>
    </row>
    <row r="891" spans="1:19" ht="12.75" customHeight="1">
      <c r="A891" s="107" t="s">
        <v>484</v>
      </c>
      <c r="B891" s="550" t="s">
        <v>485</v>
      </c>
      <c r="C891" s="550"/>
      <c r="D891" s="550"/>
      <c r="E891" s="550"/>
      <c r="F891" s="550"/>
      <c r="G891" s="550"/>
      <c r="H891" s="550"/>
      <c r="I891" s="550"/>
      <c r="J891" s="550"/>
      <c r="K891" s="237">
        <f t="shared" si="217"/>
        <v>875</v>
      </c>
      <c r="L891" s="278">
        <f t="shared" si="226"/>
        <v>14</v>
      </c>
      <c r="M891" s="278">
        <f t="shared" si="227"/>
        <v>0</v>
      </c>
      <c r="N891" s="321"/>
      <c r="O891" s="323"/>
      <c r="P891" s="90">
        <v>14</v>
      </c>
      <c r="Q891" s="90">
        <v>0</v>
      </c>
      <c r="R891" s="90"/>
      <c r="S891" s="10"/>
    </row>
    <row r="892" spans="1:19" ht="12.75" customHeight="1">
      <c r="A892" s="107" t="s">
        <v>486</v>
      </c>
      <c r="B892" s="550" t="s">
        <v>487</v>
      </c>
      <c r="C892" s="550"/>
      <c r="D892" s="550"/>
      <c r="E892" s="550"/>
      <c r="F892" s="550"/>
      <c r="G892" s="550"/>
      <c r="H892" s="550"/>
      <c r="I892" s="550"/>
      <c r="J892" s="550"/>
      <c r="K892" s="237">
        <f t="shared" si="217"/>
        <v>876</v>
      </c>
      <c r="L892" s="278">
        <f t="shared" si="226"/>
        <v>5</v>
      </c>
      <c r="M892" s="278">
        <f t="shared" si="227"/>
        <v>0</v>
      </c>
      <c r="N892" s="321"/>
      <c r="O892" s="323"/>
      <c r="P892" s="90">
        <v>5</v>
      </c>
      <c r="Q892" s="90">
        <v>0</v>
      </c>
      <c r="R892" s="10"/>
      <c r="S892" s="321"/>
    </row>
    <row r="893" spans="1:19" ht="12.75" customHeight="1">
      <c r="A893" s="107" t="s">
        <v>488</v>
      </c>
      <c r="B893" s="550" t="s">
        <v>489</v>
      </c>
      <c r="C893" s="550"/>
      <c r="D893" s="550"/>
      <c r="E893" s="550"/>
      <c r="F893" s="550"/>
      <c r="G893" s="550"/>
      <c r="H893" s="550"/>
      <c r="I893" s="550"/>
      <c r="J893" s="550"/>
      <c r="K893" s="237">
        <f t="shared" si="217"/>
        <v>877</v>
      </c>
      <c r="L893" s="278">
        <f t="shared" si="226"/>
        <v>5</v>
      </c>
      <c r="M893" s="278">
        <f t="shared" si="227"/>
        <v>0</v>
      </c>
      <c r="N893" s="321"/>
      <c r="O893" s="323"/>
      <c r="P893" s="90">
        <v>5</v>
      </c>
      <c r="Q893" s="90">
        <v>0</v>
      </c>
      <c r="R893" s="321"/>
      <c r="S893" s="10"/>
    </row>
    <row r="894" spans="1:19" ht="12.75" customHeight="1">
      <c r="A894" s="107" t="s">
        <v>490</v>
      </c>
      <c r="B894" s="550" t="s">
        <v>491</v>
      </c>
      <c r="C894" s="550"/>
      <c r="D894" s="550"/>
      <c r="E894" s="550"/>
      <c r="F894" s="550"/>
      <c r="G894" s="550"/>
      <c r="H894" s="550"/>
      <c r="I894" s="550"/>
      <c r="J894" s="550"/>
      <c r="K894" s="237">
        <f t="shared" si="217"/>
        <v>878</v>
      </c>
      <c r="L894" s="278">
        <f t="shared" si="226"/>
        <v>5</v>
      </c>
      <c r="M894" s="278">
        <f t="shared" si="227"/>
        <v>0</v>
      </c>
      <c r="N894" s="321"/>
      <c r="O894" s="323"/>
      <c r="P894" s="90">
        <v>5</v>
      </c>
      <c r="Q894" s="90">
        <v>0</v>
      </c>
      <c r="R894" s="10"/>
      <c r="S894" s="10"/>
    </row>
    <row r="895" spans="1:19" ht="12.75" customHeight="1">
      <c r="A895" s="107" t="s">
        <v>492</v>
      </c>
      <c r="B895" s="550" t="s">
        <v>493</v>
      </c>
      <c r="C895" s="550"/>
      <c r="D895" s="550"/>
      <c r="E895" s="550"/>
      <c r="F895" s="550"/>
      <c r="G895" s="550"/>
      <c r="H895" s="550"/>
      <c r="I895" s="550"/>
      <c r="J895" s="550"/>
      <c r="K895" s="237">
        <f t="shared" si="217"/>
        <v>879</v>
      </c>
      <c r="L895" s="278">
        <f t="shared" si="226"/>
        <v>5</v>
      </c>
      <c r="M895" s="278">
        <f t="shared" si="227"/>
        <v>0</v>
      </c>
      <c r="N895" s="10"/>
      <c r="O895" s="10"/>
      <c r="P895" s="10">
        <v>5</v>
      </c>
      <c r="Q895" s="10">
        <v>0</v>
      </c>
      <c r="R895" s="10"/>
      <c r="S895" s="10"/>
    </row>
    <row r="896" spans="1:19" ht="12.75" customHeight="1">
      <c r="A896" s="107" t="s">
        <v>494</v>
      </c>
      <c r="B896" s="550" t="s">
        <v>495</v>
      </c>
      <c r="C896" s="550"/>
      <c r="D896" s="550"/>
      <c r="E896" s="550"/>
      <c r="F896" s="550"/>
      <c r="G896" s="550"/>
      <c r="H896" s="550"/>
      <c r="I896" s="550"/>
      <c r="J896" s="550"/>
      <c r="K896" s="237">
        <f t="shared" si="217"/>
        <v>880</v>
      </c>
      <c r="L896" s="278">
        <f t="shared" si="226"/>
        <v>5</v>
      </c>
      <c r="M896" s="278">
        <f t="shared" si="227"/>
        <v>0</v>
      </c>
      <c r="N896" s="321"/>
      <c r="O896" s="321"/>
      <c r="P896" s="321">
        <v>5</v>
      </c>
      <c r="Q896" s="321">
        <v>0</v>
      </c>
      <c r="R896" s="10"/>
      <c r="S896" s="10"/>
    </row>
    <row r="897" spans="1:19" ht="12.75" customHeight="1">
      <c r="A897" s="107" t="s">
        <v>496</v>
      </c>
      <c r="B897" s="550" t="s">
        <v>497</v>
      </c>
      <c r="C897" s="550"/>
      <c r="D897" s="550"/>
      <c r="E897" s="550"/>
      <c r="F897" s="550"/>
      <c r="G897" s="550"/>
      <c r="H897" s="550"/>
      <c r="I897" s="550"/>
      <c r="J897" s="550"/>
      <c r="K897" s="237">
        <f t="shared" si="217"/>
        <v>881</v>
      </c>
      <c r="L897" s="278">
        <f t="shared" si="226"/>
        <v>10</v>
      </c>
      <c r="M897" s="278">
        <f t="shared" si="227"/>
        <v>0</v>
      </c>
      <c r="N897" s="238"/>
      <c r="O897" s="238"/>
      <c r="P897" s="238">
        <v>10</v>
      </c>
      <c r="Q897" s="238">
        <v>0</v>
      </c>
      <c r="R897" s="238"/>
      <c r="S897" s="238"/>
    </row>
    <row r="898" spans="1:19" ht="12.75" customHeight="1">
      <c r="A898" s="107" t="s">
        <v>498</v>
      </c>
      <c r="B898" s="550" t="s">
        <v>499</v>
      </c>
      <c r="C898" s="550"/>
      <c r="D898" s="550"/>
      <c r="E898" s="550"/>
      <c r="F898" s="550"/>
      <c r="G898" s="550"/>
      <c r="H898" s="550"/>
      <c r="I898" s="550"/>
      <c r="J898" s="550"/>
      <c r="K898" s="237">
        <f t="shared" si="217"/>
        <v>882</v>
      </c>
      <c r="L898" s="278">
        <f t="shared" si="226"/>
        <v>9</v>
      </c>
      <c r="M898" s="278">
        <f t="shared" si="227"/>
        <v>0</v>
      </c>
      <c r="N898" s="238"/>
      <c r="O898" s="238"/>
      <c r="P898" s="238">
        <v>9</v>
      </c>
      <c r="Q898" s="238">
        <v>0</v>
      </c>
      <c r="R898" s="238"/>
      <c r="S898" s="238"/>
    </row>
    <row r="899" spans="1:19" ht="12.75" customHeight="1">
      <c r="A899" s="107" t="s">
        <v>500</v>
      </c>
      <c r="B899" s="550" t="s">
        <v>501</v>
      </c>
      <c r="C899" s="550"/>
      <c r="D899" s="550"/>
      <c r="E899" s="550"/>
      <c r="F899" s="550"/>
      <c r="G899" s="550"/>
      <c r="H899" s="550"/>
      <c r="I899" s="550"/>
      <c r="J899" s="550"/>
      <c r="K899" s="237">
        <f t="shared" si="217"/>
        <v>883</v>
      </c>
      <c r="L899" s="278">
        <f t="shared" si="226"/>
        <v>12</v>
      </c>
      <c r="M899" s="278">
        <f t="shared" si="227"/>
        <v>0</v>
      </c>
      <c r="N899" s="238"/>
      <c r="O899" s="238"/>
      <c r="P899" s="238">
        <v>12</v>
      </c>
      <c r="Q899" s="238">
        <v>0</v>
      </c>
      <c r="R899" s="238"/>
      <c r="S899" s="238"/>
    </row>
    <row r="900" spans="1:19" ht="12.75" customHeight="1">
      <c r="A900" s="107" t="s">
        <v>502</v>
      </c>
      <c r="B900" s="550" t="s">
        <v>503</v>
      </c>
      <c r="C900" s="550"/>
      <c r="D900" s="550"/>
      <c r="E900" s="550"/>
      <c r="F900" s="550"/>
      <c r="G900" s="550"/>
      <c r="H900" s="550"/>
      <c r="I900" s="550"/>
      <c r="J900" s="550"/>
      <c r="K900" s="237">
        <f t="shared" si="217"/>
        <v>884</v>
      </c>
      <c r="L900" s="278">
        <f t="shared" si="226"/>
        <v>9</v>
      </c>
      <c r="M900" s="278">
        <f t="shared" si="227"/>
        <v>0</v>
      </c>
      <c r="N900" s="238"/>
      <c r="O900" s="238"/>
      <c r="P900" s="238">
        <v>9</v>
      </c>
      <c r="Q900" s="238">
        <v>0</v>
      </c>
      <c r="R900" s="238"/>
      <c r="S900" s="238"/>
    </row>
    <row r="901" spans="1:19" ht="12.75" customHeight="1">
      <c r="A901" s="107" t="s">
        <v>504</v>
      </c>
      <c r="B901" s="550" t="s">
        <v>505</v>
      </c>
      <c r="C901" s="550"/>
      <c r="D901" s="550"/>
      <c r="E901" s="550"/>
      <c r="F901" s="550"/>
      <c r="G901" s="550"/>
      <c r="H901" s="550"/>
      <c r="I901" s="550"/>
      <c r="J901" s="550"/>
      <c r="K901" s="237">
        <f t="shared" si="217"/>
        <v>885</v>
      </c>
      <c r="L901" s="278">
        <f t="shared" si="226"/>
        <v>10</v>
      </c>
      <c r="M901" s="278">
        <f t="shared" si="227"/>
        <v>0</v>
      </c>
      <c r="N901" s="238"/>
      <c r="O901" s="238"/>
      <c r="P901" s="238">
        <v>10</v>
      </c>
      <c r="Q901" s="238">
        <v>0</v>
      </c>
      <c r="R901" s="238"/>
      <c r="S901" s="238"/>
    </row>
    <row r="902" spans="1:19" ht="12.75" customHeight="1">
      <c r="A902" s="107" t="s">
        <v>506</v>
      </c>
      <c r="B902" s="550" t="s">
        <v>507</v>
      </c>
      <c r="C902" s="550"/>
      <c r="D902" s="550"/>
      <c r="E902" s="550"/>
      <c r="F902" s="550"/>
      <c r="G902" s="550"/>
      <c r="H902" s="550"/>
      <c r="I902" s="550"/>
      <c r="J902" s="550"/>
      <c r="K902" s="237">
        <f t="shared" si="217"/>
        <v>886</v>
      </c>
      <c r="L902" s="278">
        <f t="shared" si="226"/>
        <v>10</v>
      </c>
      <c r="M902" s="278">
        <f t="shared" si="227"/>
        <v>0</v>
      </c>
      <c r="N902" s="238"/>
      <c r="O902" s="238"/>
      <c r="P902" s="238">
        <v>10</v>
      </c>
      <c r="Q902" s="238">
        <v>0</v>
      </c>
      <c r="R902" s="238"/>
      <c r="S902" s="238"/>
    </row>
    <row r="903" spans="1:19" ht="12.75" customHeight="1">
      <c r="A903" s="107" t="s">
        <v>508</v>
      </c>
      <c r="B903" s="550" t="s">
        <v>509</v>
      </c>
      <c r="C903" s="550"/>
      <c r="D903" s="550"/>
      <c r="E903" s="550"/>
      <c r="F903" s="550"/>
      <c r="G903" s="550"/>
      <c r="H903" s="550"/>
      <c r="I903" s="550"/>
      <c r="J903" s="550"/>
      <c r="K903" s="237">
        <f t="shared" si="217"/>
        <v>887</v>
      </c>
      <c r="L903" s="278">
        <f t="shared" si="226"/>
        <v>6</v>
      </c>
      <c r="M903" s="278">
        <f t="shared" si="227"/>
        <v>0</v>
      </c>
      <c r="N903" s="238"/>
      <c r="O903" s="238"/>
      <c r="P903" s="238">
        <v>6</v>
      </c>
      <c r="Q903" s="238">
        <v>0</v>
      </c>
      <c r="R903" s="238"/>
      <c r="S903" s="238"/>
    </row>
    <row r="904" spans="1:19" ht="24" customHeight="1">
      <c r="A904" s="107" t="s">
        <v>510</v>
      </c>
      <c r="B904" s="550" t="s">
        <v>511</v>
      </c>
      <c r="C904" s="550"/>
      <c r="D904" s="550"/>
      <c r="E904" s="550"/>
      <c r="F904" s="550"/>
      <c r="G904" s="550"/>
      <c r="H904" s="550"/>
      <c r="I904" s="550"/>
      <c r="J904" s="550"/>
      <c r="K904" s="237">
        <f t="shared" si="217"/>
        <v>888</v>
      </c>
      <c r="L904" s="278">
        <f t="shared" si="226"/>
        <v>10</v>
      </c>
      <c r="M904" s="278">
        <f t="shared" si="227"/>
        <v>0</v>
      </c>
      <c r="N904" s="238"/>
      <c r="O904" s="238"/>
      <c r="P904" s="238">
        <v>10</v>
      </c>
      <c r="Q904" s="238">
        <v>0</v>
      </c>
      <c r="R904" s="238"/>
      <c r="S904" s="238"/>
    </row>
    <row r="905" spans="1:19" ht="12.75" customHeight="1">
      <c r="A905" s="107" t="s">
        <v>512</v>
      </c>
      <c r="B905" s="550" t="s">
        <v>513</v>
      </c>
      <c r="C905" s="550"/>
      <c r="D905" s="550"/>
      <c r="E905" s="550"/>
      <c r="F905" s="550"/>
      <c r="G905" s="550"/>
      <c r="H905" s="550"/>
      <c r="I905" s="550"/>
      <c r="J905" s="550"/>
      <c r="K905" s="237">
        <f t="shared" si="217"/>
        <v>889</v>
      </c>
      <c r="L905" s="278">
        <f t="shared" si="226"/>
        <v>10</v>
      </c>
      <c r="M905" s="278">
        <f t="shared" si="227"/>
        <v>0</v>
      </c>
      <c r="N905" s="238"/>
      <c r="O905" s="238"/>
      <c r="P905" s="238">
        <v>10</v>
      </c>
      <c r="Q905" s="238">
        <v>0</v>
      </c>
      <c r="R905" s="238"/>
      <c r="S905" s="238"/>
    </row>
    <row r="906" spans="1:19" ht="24.75" customHeight="1">
      <c r="A906" s="107" t="s">
        <v>514</v>
      </c>
      <c r="B906" s="550" t="s">
        <v>515</v>
      </c>
      <c r="C906" s="550"/>
      <c r="D906" s="550"/>
      <c r="E906" s="550"/>
      <c r="F906" s="550"/>
      <c r="G906" s="550"/>
      <c r="H906" s="550"/>
      <c r="I906" s="550"/>
      <c r="J906" s="550"/>
      <c r="K906" s="237">
        <f t="shared" si="217"/>
        <v>890</v>
      </c>
      <c r="L906" s="278">
        <f t="shared" si="226"/>
        <v>10</v>
      </c>
      <c r="M906" s="278">
        <f t="shared" si="227"/>
        <v>0</v>
      </c>
      <c r="N906" s="238"/>
      <c r="O906" s="238"/>
      <c r="P906" s="238">
        <v>10</v>
      </c>
      <c r="Q906" s="238">
        <v>0</v>
      </c>
      <c r="R906" s="238"/>
      <c r="S906" s="238"/>
    </row>
    <row r="907" spans="1:19" ht="12.75" customHeight="1">
      <c r="A907" s="107" t="s">
        <v>516</v>
      </c>
      <c r="B907" s="550" t="s">
        <v>517</v>
      </c>
      <c r="C907" s="550"/>
      <c r="D907" s="550"/>
      <c r="E907" s="550"/>
      <c r="F907" s="550"/>
      <c r="G907" s="550"/>
      <c r="H907" s="550"/>
      <c r="I907" s="550"/>
      <c r="J907" s="550"/>
      <c r="K907" s="237">
        <f t="shared" si="217"/>
        <v>891</v>
      </c>
      <c r="L907" s="278">
        <f t="shared" si="226"/>
        <v>5</v>
      </c>
      <c r="M907" s="278">
        <f t="shared" si="227"/>
        <v>0</v>
      </c>
      <c r="N907" s="238"/>
      <c r="O907" s="238"/>
      <c r="P907" s="238">
        <v>5</v>
      </c>
      <c r="Q907" s="238">
        <v>0</v>
      </c>
      <c r="R907" s="238"/>
      <c r="S907" s="238"/>
    </row>
    <row r="908" spans="1:19" ht="12.75" customHeight="1">
      <c r="A908" s="107" t="s">
        <v>518</v>
      </c>
      <c r="B908" s="550" t="s">
        <v>519</v>
      </c>
      <c r="C908" s="550"/>
      <c r="D908" s="550"/>
      <c r="E908" s="550"/>
      <c r="F908" s="550"/>
      <c r="G908" s="550"/>
      <c r="H908" s="550"/>
      <c r="I908" s="550"/>
      <c r="J908" s="550"/>
      <c r="K908" s="237">
        <f t="shared" si="217"/>
        <v>892</v>
      </c>
      <c r="L908" s="278">
        <f t="shared" si="226"/>
        <v>5</v>
      </c>
      <c r="M908" s="278">
        <f t="shared" si="227"/>
        <v>0</v>
      </c>
      <c r="N908" s="238"/>
      <c r="O908" s="238"/>
      <c r="P908" s="238">
        <v>5</v>
      </c>
      <c r="Q908" s="238">
        <v>0</v>
      </c>
      <c r="R908" s="238"/>
      <c r="S908" s="238"/>
    </row>
    <row r="909" spans="1:19" ht="12.75" customHeight="1">
      <c r="A909" s="107" t="s">
        <v>520</v>
      </c>
      <c r="B909" s="378" t="s">
        <v>521</v>
      </c>
      <c r="C909" s="378"/>
      <c r="D909" s="378"/>
      <c r="E909" s="378"/>
      <c r="F909" s="378"/>
      <c r="G909" s="378"/>
      <c r="H909" s="378"/>
      <c r="I909" s="378"/>
      <c r="J909" s="378"/>
      <c r="K909" s="237">
        <f t="shared" si="217"/>
        <v>893</v>
      </c>
      <c r="L909" s="278">
        <f t="shared" si="226"/>
        <v>5</v>
      </c>
      <c r="M909" s="278">
        <f t="shared" si="227"/>
        <v>0</v>
      </c>
      <c r="N909" s="238"/>
      <c r="O909" s="238"/>
      <c r="P909" s="238">
        <v>5</v>
      </c>
      <c r="Q909" s="238">
        <v>0</v>
      </c>
      <c r="R909" s="238"/>
      <c r="S909" s="238"/>
    </row>
    <row r="910" spans="1:19" ht="26.25" customHeight="1">
      <c r="A910" s="240" t="s">
        <v>235</v>
      </c>
      <c r="B910" s="421" t="s">
        <v>611</v>
      </c>
      <c r="C910" s="421"/>
      <c r="D910" s="421"/>
      <c r="E910" s="421"/>
      <c r="F910" s="421"/>
      <c r="G910" s="421"/>
      <c r="H910" s="421"/>
      <c r="I910" s="421"/>
      <c r="J910" s="421"/>
      <c r="K910" s="237">
        <f t="shared" si="217"/>
        <v>894</v>
      </c>
      <c r="L910" s="278">
        <f t="shared" si="226"/>
        <v>45</v>
      </c>
      <c r="M910" s="278">
        <f t="shared" si="227"/>
        <v>7</v>
      </c>
      <c r="N910" s="238">
        <v>17</v>
      </c>
      <c r="O910" s="238">
        <v>2</v>
      </c>
      <c r="P910" s="238">
        <v>28</v>
      </c>
      <c r="Q910" s="238">
        <v>5</v>
      </c>
      <c r="R910" s="238"/>
      <c r="S910" s="238"/>
    </row>
    <row r="911" spans="1:19" ht="12.75" customHeight="1">
      <c r="A911" s="565" t="s">
        <v>596</v>
      </c>
      <c r="B911" s="565"/>
      <c r="C911" s="565"/>
      <c r="D911" s="565"/>
      <c r="E911" s="565"/>
      <c r="F911" s="565"/>
      <c r="G911" s="565"/>
      <c r="H911" s="565"/>
      <c r="I911" s="565"/>
      <c r="J911" s="565"/>
      <c r="K911" s="250">
        <f t="shared" si="217"/>
        <v>895</v>
      </c>
      <c r="L911" s="325">
        <f t="shared" ref="L911:M911" si="232">SUM(L912:L921)</f>
        <v>421</v>
      </c>
      <c r="M911" s="325">
        <f t="shared" si="232"/>
        <v>95</v>
      </c>
      <c r="N911" s="325">
        <f>SUM(N912:N921)</f>
        <v>0</v>
      </c>
      <c r="O911" s="325">
        <f t="shared" ref="O911:S911" si="233">SUM(O912:O921)</f>
        <v>0</v>
      </c>
      <c r="P911" s="325">
        <f t="shared" si="233"/>
        <v>285</v>
      </c>
      <c r="Q911" s="325">
        <f t="shared" si="233"/>
        <v>78</v>
      </c>
      <c r="R911" s="325">
        <f t="shared" si="233"/>
        <v>136</v>
      </c>
      <c r="S911" s="325">
        <f t="shared" si="233"/>
        <v>17</v>
      </c>
    </row>
    <row r="912" spans="1:19" ht="12.75" customHeight="1">
      <c r="A912" s="240" t="s">
        <v>55</v>
      </c>
      <c r="B912" s="378" t="s">
        <v>175</v>
      </c>
      <c r="C912" s="378"/>
      <c r="D912" s="378"/>
      <c r="E912" s="378"/>
      <c r="F912" s="378"/>
      <c r="G912" s="378"/>
      <c r="H912" s="378"/>
      <c r="I912" s="378"/>
      <c r="J912" s="378"/>
      <c r="K912" s="237">
        <f t="shared" si="217"/>
        <v>896</v>
      </c>
      <c r="L912" s="278">
        <f t="shared" si="226"/>
        <v>62</v>
      </c>
      <c r="M912" s="278">
        <f t="shared" si="227"/>
        <v>19</v>
      </c>
      <c r="N912" s="238"/>
      <c r="O912" s="238"/>
      <c r="P912" s="238">
        <v>52</v>
      </c>
      <c r="Q912" s="238">
        <v>19</v>
      </c>
      <c r="R912" s="238">
        <v>10</v>
      </c>
      <c r="S912" s="238">
        <v>0</v>
      </c>
    </row>
    <row r="913" spans="1:19" ht="12.75" customHeight="1">
      <c r="A913" s="240" t="s">
        <v>58</v>
      </c>
      <c r="B913" s="378" t="s">
        <v>208</v>
      </c>
      <c r="C913" s="378"/>
      <c r="D913" s="378"/>
      <c r="E913" s="378"/>
      <c r="F913" s="378"/>
      <c r="G913" s="378"/>
      <c r="H913" s="378"/>
      <c r="I913" s="378"/>
      <c r="J913" s="378"/>
      <c r="K913" s="237">
        <f t="shared" si="217"/>
        <v>897</v>
      </c>
      <c r="L913" s="278">
        <f t="shared" si="226"/>
        <v>33</v>
      </c>
      <c r="M913" s="278">
        <f t="shared" si="227"/>
        <v>20</v>
      </c>
      <c r="N913" s="238"/>
      <c r="O913" s="238"/>
      <c r="P913" s="238">
        <v>33</v>
      </c>
      <c r="Q913" s="238">
        <v>20</v>
      </c>
      <c r="R913" s="238"/>
      <c r="S913" s="238"/>
    </row>
    <row r="914" spans="1:19" ht="12.75" customHeight="1">
      <c r="A914" s="240" t="s">
        <v>188</v>
      </c>
      <c r="B914" s="378" t="s">
        <v>189</v>
      </c>
      <c r="C914" s="378"/>
      <c r="D914" s="378"/>
      <c r="E914" s="378"/>
      <c r="F914" s="378"/>
      <c r="G914" s="378"/>
      <c r="H914" s="378"/>
      <c r="I914" s="378"/>
      <c r="J914" s="378"/>
      <c r="K914" s="237">
        <f t="shared" ref="K914:K921" si="234">+K913+1</f>
        <v>898</v>
      </c>
      <c r="L914" s="278">
        <f t="shared" si="226"/>
        <v>52</v>
      </c>
      <c r="M914" s="278">
        <f t="shared" si="227"/>
        <v>19</v>
      </c>
      <c r="N914" s="238"/>
      <c r="O914" s="238"/>
      <c r="P914" s="238">
        <v>39</v>
      </c>
      <c r="Q914" s="238">
        <v>19</v>
      </c>
      <c r="R914" s="238">
        <v>13</v>
      </c>
      <c r="S914" s="238">
        <v>0</v>
      </c>
    </row>
    <row r="915" spans="1:19">
      <c r="A915" s="240" t="s">
        <v>191</v>
      </c>
      <c r="B915" s="422" t="s">
        <v>59</v>
      </c>
      <c r="C915" s="422"/>
      <c r="D915" s="422"/>
      <c r="E915" s="422"/>
      <c r="F915" s="422"/>
      <c r="G915" s="422"/>
      <c r="H915" s="422"/>
      <c r="I915" s="422"/>
      <c r="J915" s="422"/>
      <c r="K915" s="237">
        <f t="shared" si="234"/>
        <v>899</v>
      </c>
      <c r="L915" s="278">
        <f t="shared" si="226"/>
        <v>36</v>
      </c>
      <c r="M915" s="278">
        <f t="shared" si="227"/>
        <v>0</v>
      </c>
      <c r="N915" s="238"/>
      <c r="O915" s="238"/>
      <c r="P915" s="238">
        <v>20</v>
      </c>
      <c r="Q915" s="238">
        <v>0</v>
      </c>
      <c r="R915" s="238">
        <v>16</v>
      </c>
      <c r="S915" s="238">
        <v>0</v>
      </c>
    </row>
    <row r="916" spans="1:19" ht="12.75" customHeight="1">
      <c r="A916" s="113" t="s">
        <v>183</v>
      </c>
      <c r="B916" s="421" t="s">
        <v>219</v>
      </c>
      <c r="C916" s="421"/>
      <c r="D916" s="421"/>
      <c r="E916" s="421"/>
      <c r="F916" s="421"/>
      <c r="G916" s="421"/>
      <c r="H916" s="421"/>
      <c r="I916" s="421"/>
      <c r="J916" s="421"/>
      <c r="K916" s="237">
        <f t="shared" si="234"/>
        <v>900</v>
      </c>
      <c r="L916" s="278">
        <f t="shared" si="226"/>
        <v>38</v>
      </c>
      <c r="M916" s="278">
        <f t="shared" si="227"/>
        <v>0</v>
      </c>
      <c r="N916" s="238"/>
      <c r="O916" s="238"/>
      <c r="P916" s="238">
        <v>38</v>
      </c>
      <c r="Q916" s="238">
        <v>0</v>
      </c>
      <c r="R916" s="238"/>
      <c r="S916" s="238"/>
    </row>
    <row r="917" spans="1:19" ht="12.75" customHeight="1">
      <c r="A917" s="240" t="s">
        <v>176</v>
      </c>
      <c r="B917" s="421" t="s">
        <v>173</v>
      </c>
      <c r="C917" s="421"/>
      <c r="D917" s="421"/>
      <c r="E917" s="421"/>
      <c r="F917" s="421"/>
      <c r="G917" s="421"/>
      <c r="H917" s="421"/>
      <c r="I917" s="421"/>
      <c r="J917" s="421"/>
      <c r="K917" s="237">
        <f t="shared" si="234"/>
        <v>901</v>
      </c>
      <c r="L917" s="278">
        <f t="shared" si="226"/>
        <v>32</v>
      </c>
      <c r="M917" s="278">
        <f t="shared" si="227"/>
        <v>0</v>
      </c>
      <c r="N917" s="238"/>
      <c r="O917" s="238"/>
      <c r="P917" s="238">
        <v>20</v>
      </c>
      <c r="Q917" s="238">
        <v>0</v>
      </c>
      <c r="R917" s="238">
        <v>12</v>
      </c>
      <c r="S917" s="238">
        <v>0</v>
      </c>
    </row>
    <row r="918" spans="1:19" ht="12.75" customHeight="1">
      <c r="A918" s="240" t="s">
        <v>163</v>
      </c>
      <c r="B918" s="378" t="s">
        <v>53</v>
      </c>
      <c r="C918" s="378"/>
      <c r="D918" s="378"/>
      <c r="E918" s="378"/>
      <c r="F918" s="378"/>
      <c r="G918" s="378"/>
      <c r="H918" s="378"/>
      <c r="I918" s="378"/>
      <c r="J918" s="378"/>
      <c r="K918" s="237">
        <f t="shared" si="234"/>
        <v>902</v>
      </c>
      <c r="L918" s="278">
        <f t="shared" si="226"/>
        <v>68</v>
      </c>
      <c r="M918" s="278">
        <f t="shared" si="227"/>
        <v>17</v>
      </c>
      <c r="N918" s="238"/>
      <c r="O918" s="238"/>
      <c r="P918" s="238">
        <v>51</v>
      </c>
      <c r="Q918" s="238">
        <v>0</v>
      </c>
      <c r="R918" s="238">
        <v>17</v>
      </c>
      <c r="S918" s="238">
        <v>17</v>
      </c>
    </row>
    <row r="919" spans="1:19" ht="12.75" customHeight="1">
      <c r="A919" s="240" t="s">
        <v>185</v>
      </c>
      <c r="B919" s="378" t="s">
        <v>51</v>
      </c>
      <c r="C919" s="378"/>
      <c r="D919" s="378"/>
      <c r="E919" s="378"/>
      <c r="F919" s="378"/>
      <c r="G919" s="378"/>
      <c r="H919" s="378"/>
      <c r="I919" s="378"/>
      <c r="J919" s="378"/>
      <c r="K919" s="237">
        <f t="shared" si="234"/>
        <v>903</v>
      </c>
      <c r="L919" s="278">
        <f t="shared" si="226"/>
        <v>47</v>
      </c>
      <c r="M919" s="278">
        <f t="shared" si="227"/>
        <v>20</v>
      </c>
      <c r="N919" s="238"/>
      <c r="O919" s="238"/>
      <c r="P919" s="238">
        <v>32</v>
      </c>
      <c r="Q919" s="238">
        <v>20</v>
      </c>
      <c r="R919" s="238">
        <v>15</v>
      </c>
      <c r="S919" s="238">
        <v>0</v>
      </c>
    </row>
    <row r="920" spans="1:19" ht="12.75" customHeight="1">
      <c r="A920" s="240" t="s">
        <v>54</v>
      </c>
      <c r="B920" s="378" t="s">
        <v>50</v>
      </c>
      <c r="C920" s="378"/>
      <c r="D920" s="378"/>
      <c r="E920" s="378"/>
      <c r="F920" s="378"/>
      <c r="G920" s="378"/>
      <c r="H920" s="378"/>
      <c r="I920" s="378"/>
      <c r="J920" s="378"/>
      <c r="K920" s="237">
        <f t="shared" si="234"/>
        <v>904</v>
      </c>
      <c r="L920" s="278">
        <f t="shared" si="226"/>
        <v>38</v>
      </c>
      <c r="M920" s="278">
        <f t="shared" si="227"/>
        <v>0</v>
      </c>
      <c r="N920" s="238"/>
      <c r="O920" s="238"/>
      <c r="P920" s="238"/>
      <c r="Q920" s="238"/>
      <c r="R920" s="238">
        <v>38</v>
      </c>
      <c r="S920" s="238">
        <v>0</v>
      </c>
    </row>
    <row r="921" spans="1:19" ht="12.75" customHeight="1">
      <c r="A921" s="113" t="s">
        <v>240</v>
      </c>
      <c r="B921" s="421" t="s">
        <v>241</v>
      </c>
      <c r="C921" s="421"/>
      <c r="D921" s="421"/>
      <c r="E921" s="421"/>
      <c r="F921" s="421"/>
      <c r="G921" s="421"/>
      <c r="H921" s="421"/>
      <c r="I921" s="421"/>
      <c r="J921" s="421"/>
      <c r="K921" s="237">
        <f t="shared" si="234"/>
        <v>905</v>
      </c>
      <c r="L921" s="278">
        <f t="shared" ref="L921" si="235">+N921+P921+R921</f>
        <v>15</v>
      </c>
      <c r="M921" s="278">
        <f t="shared" ref="M921" si="236">+O921+Q921+S921</f>
        <v>0</v>
      </c>
      <c r="N921" s="238"/>
      <c r="O921" s="238"/>
      <c r="P921" s="238"/>
      <c r="Q921" s="238"/>
      <c r="R921" s="238">
        <v>15</v>
      </c>
      <c r="S921" s="238">
        <v>0</v>
      </c>
    </row>
  </sheetData>
  <autoFilter ref="A12:S921" xr:uid="{00000000-0009-0000-0000-000008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928">
    <mergeCell ref="B917:J917"/>
    <mergeCell ref="B918:J918"/>
    <mergeCell ref="B919:J919"/>
    <mergeCell ref="B920:J920"/>
    <mergeCell ref="B921:J921"/>
    <mergeCell ref="B912:J912"/>
    <mergeCell ref="B913:J913"/>
    <mergeCell ref="B914:J914"/>
    <mergeCell ref="B915:J915"/>
    <mergeCell ref="B916:J916"/>
    <mergeCell ref="B907:J907"/>
    <mergeCell ref="B908:J908"/>
    <mergeCell ref="B909:J909"/>
    <mergeCell ref="B910:J910"/>
    <mergeCell ref="A911:J911"/>
    <mergeCell ref="B902:J902"/>
    <mergeCell ref="B903:J903"/>
    <mergeCell ref="B904:J904"/>
    <mergeCell ref="B905:J905"/>
    <mergeCell ref="B906:J906"/>
    <mergeCell ref="B897:J897"/>
    <mergeCell ref="B898:J898"/>
    <mergeCell ref="B899:J899"/>
    <mergeCell ref="B900:J900"/>
    <mergeCell ref="B901:J901"/>
    <mergeCell ref="B892:J892"/>
    <mergeCell ref="B893:J893"/>
    <mergeCell ref="B894:J894"/>
    <mergeCell ref="B895:J895"/>
    <mergeCell ref="B896:J896"/>
    <mergeCell ref="B887:J887"/>
    <mergeCell ref="B888:J888"/>
    <mergeCell ref="B889:J889"/>
    <mergeCell ref="A890:J890"/>
    <mergeCell ref="B891:J891"/>
    <mergeCell ref="B882:J882"/>
    <mergeCell ref="B883:J883"/>
    <mergeCell ref="B884:J884"/>
    <mergeCell ref="A885:J885"/>
    <mergeCell ref="B886:J886"/>
    <mergeCell ref="B877:J877"/>
    <mergeCell ref="B878:J878"/>
    <mergeCell ref="B879:J879"/>
    <mergeCell ref="B880:J880"/>
    <mergeCell ref="B881:J881"/>
    <mergeCell ref="B872:J872"/>
    <mergeCell ref="B873:J873"/>
    <mergeCell ref="B874:J874"/>
    <mergeCell ref="B875:J875"/>
    <mergeCell ref="B876:J876"/>
    <mergeCell ref="B867:J867"/>
    <mergeCell ref="B868:J868"/>
    <mergeCell ref="B869:J869"/>
    <mergeCell ref="A870:J870"/>
    <mergeCell ref="B871:J871"/>
    <mergeCell ref="B862:J862"/>
    <mergeCell ref="B863:J863"/>
    <mergeCell ref="A864:J864"/>
    <mergeCell ref="B865:J865"/>
    <mergeCell ref="B866:J866"/>
    <mergeCell ref="B857:J857"/>
    <mergeCell ref="B858:J858"/>
    <mergeCell ref="B859:J859"/>
    <mergeCell ref="A860:J860"/>
    <mergeCell ref="B861:J861"/>
    <mergeCell ref="B852:J852"/>
    <mergeCell ref="B853:J853"/>
    <mergeCell ref="B854:J854"/>
    <mergeCell ref="A855:J855"/>
    <mergeCell ref="B856:J856"/>
    <mergeCell ref="A847:J847"/>
    <mergeCell ref="A848:J848"/>
    <mergeCell ref="B849:J849"/>
    <mergeCell ref="B850:J850"/>
    <mergeCell ref="B851:J851"/>
    <mergeCell ref="B842:J842"/>
    <mergeCell ref="B843:J843"/>
    <mergeCell ref="B844:J844"/>
    <mergeCell ref="B845:J845"/>
    <mergeCell ref="B846:J846"/>
    <mergeCell ref="B837:J837"/>
    <mergeCell ref="B838:J838"/>
    <mergeCell ref="B839:J839"/>
    <mergeCell ref="A840:J840"/>
    <mergeCell ref="B841:J841"/>
    <mergeCell ref="B832:J832"/>
    <mergeCell ref="B833:J833"/>
    <mergeCell ref="B834:J834"/>
    <mergeCell ref="B835:J835"/>
    <mergeCell ref="B836:J836"/>
    <mergeCell ref="B827:J827"/>
    <mergeCell ref="B828:J828"/>
    <mergeCell ref="B829:J829"/>
    <mergeCell ref="B830:J830"/>
    <mergeCell ref="B831:J831"/>
    <mergeCell ref="B822:J822"/>
    <mergeCell ref="B823:J823"/>
    <mergeCell ref="B824:J824"/>
    <mergeCell ref="A825:J825"/>
    <mergeCell ref="B826:J826"/>
    <mergeCell ref="B816:J816"/>
    <mergeCell ref="B817:J817"/>
    <mergeCell ref="B818:J818"/>
    <mergeCell ref="B819:J819"/>
    <mergeCell ref="B821:J821"/>
    <mergeCell ref="B820:J820"/>
    <mergeCell ref="A811:J811"/>
    <mergeCell ref="B812:J812"/>
    <mergeCell ref="B813:J813"/>
    <mergeCell ref="B814:J814"/>
    <mergeCell ref="B815:J815"/>
    <mergeCell ref="B806:J806"/>
    <mergeCell ref="B807:J807"/>
    <mergeCell ref="B808:J808"/>
    <mergeCell ref="B809:J809"/>
    <mergeCell ref="B810:J810"/>
    <mergeCell ref="B801:J801"/>
    <mergeCell ref="B802:J802"/>
    <mergeCell ref="B803:J803"/>
    <mergeCell ref="B804:J804"/>
    <mergeCell ref="B805:J805"/>
    <mergeCell ref="B796:J796"/>
    <mergeCell ref="B797:J797"/>
    <mergeCell ref="B798:J798"/>
    <mergeCell ref="B799:J799"/>
    <mergeCell ref="B800:J800"/>
    <mergeCell ref="B791:J791"/>
    <mergeCell ref="B792:J792"/>
    <mergeCell ref="B793:J793"/>
    <mergeCell ref="B794:J794"/>
    <mergeCell ref="B795:J795"/>
    <mergeCell ref="B786:J786"/>
    <mergeCell ref="A787:J787"/>
    <mergeCell ref="B788:J788"/>
    <mergeCell ref="B789:J789"/>
    <mergeCell ref="B790:J790"/>
    <mergeCell ref="B778:J778"/>
    <mergeCell ref="B779:J779"/>
    <mergeCell ref="B780:J780"/>
    <mergeCell ref="B781:J781"/>
    <mergeCell ref="A785:J785"/>
    <mergeCell ref="B782:J782"/>
    <mergeCell ref="B783:J783"/>
    <mergeCell ref="B784:J784"/>
    <mergeCell ref="B771:J771"/>
    <mergeCell ref="B772:J772"/>
    <mergeCell ref="B774:J774"/>
    <mergeCell ref="B776:J776"/>
    <mergeCell ref="B777:J777"/>
    <mergeCell ref="B775:J775"/>
    <mergeCell ref="B773:J773"/>
    <mergeCell ref="B765:J765"/>
    <mergeCell ref="B766:J766"/>
    <mergeCell ref="B767:J767"/>
    <mergeCell ref="B769:J769"/>
    <mergeCell ref="B770:J770"/>
    <mergeCell ref="B768:J768"/>
    <mergeCell ref="B758:J758"/>
    <mergeCell ref="B759:J759"/>
    <mergeCell ref="A760:J760"/>
    <mergeCell ref="A761:J761"/>
    <mergeCell ref="A764:J764"/>
    <mergeCell ref="B763:J763"/>
    <mergeCell ref="B762:J762"/>
    <mergeCell ref="B753:J753"/>
    <mergeCell ref="B754:J754"/>
    <mergeCell ref="B755:J755"/>
    <mergeCell ref="B756:J756"/>
    <mergeCell ref="B757:J757"/>
    <mergeCell ref="B748:J748"/>
    <mergeCell ref="B749:J749"/>
    <mergeCell ref="B750:J750"/>
    <mergeCell ref="B751:J751"/>
    <mergeCell ref="B752:J752"/>
    <mergeCell ref="B743:J743"/>
    <mergeCell ref="B744:J744"/>
    <mergeCell ref="B745:J745"/>
    <mergeCell ref="B746:J746"/>
    <mergeCell ref="B747:J747"/>
    <mergeCell ref="B738:J738"/>
    <mergeCell ref="B739:J739"/>
    <mergeCell ref="B740:J740"/>
    <mergeCell ref="B741:J741"/>
    <mergeCell ref="B742:J742"/>
    <mergeCell ref="B733:J733"/>
    <mergeCell ref="B734:J734"/>
    <mergeCell ref="B735:J735"/>
    <mergeCell ref="B736:J736"/>
    <mergeCell ref="B737:J737"/>
    <mergeCell ref="B728:J728"/>
    <mergeCell ref="A729:J729"/>
    <mergeCell ref="B730:J730"/>
    <mergeCell ref="B731:J731"/>
    <mergeCell ref="B732:J732"/>
    <mergeCell ref="B723:J723"/>
    <mergeCell ref="B724:J724"/>
    <mergeCell ref="B725:J725"/>
    <mergeCell ref="B726:J726"/>
    <mergeCell ref="B727:J727"/>
    <mergeCell ref="B718:J718"/>
    <mergeCell ref="B719:J719"/>
    <mergeCell ref="B720:J720"/>
    <mergeCell ref="B721:J721"/>
    <mergeCell ref="B722:J722"/>
    <mergeCell ref="B713:J713"/>
    <mergeCell ref="B714:J714"/>
    <mergeCell ref="B715:J715"/>
    <mergeCell ref="A716:J716"/>
    <mergeCell ref="B717:J717"/>
    <mergeCell ref="B708:J708"/>
    <mergeCell ref="B709:J709"/>
    <mergeCell ref="B710:J710"/>
    <mergeCell ref="B711:J711"/>
    <mergeCell ref="B712:J712"/>
    <mergeCell ref="B703:J703"/>
    <mergeCell ref="B704:J704"/>
    <mergeCell ref="B705:J705"/>
    <mergeCell ref="B706:J706"/>
    <mergeCell ref="B707:J707"/>
    <mergeCell ref="B698:J698"/>
    <mergeCell ref="B699:J699"/>
    <mergeCell ref="B700:J700"/>
    <mergeCell ref="B701:J701"/>
    <mergeCell ref="B702:J702"/>
    <mergeCell ref="B693:J693"/>
    <mergeCell ref="B694:J694"/>
    <mergeCell ref="B695:J695"/>
    <mergeCell ref="B696:J696"/>
    <mergeCell ref="B697:J697"/>
    <mergeCell ref="A688:J688"/>
    <mergeCell ref="B689:J689"/>
    <mergeCell ref="B690:J690"/>
    <mergeCell ref="B691:J691"/>
    <mergeCell ref="B692:J692"/>
    <mergeCell ref="B683:J683"/>
    <mergeCell ref="B684:J684"/>
    <mergeCell ref="B685:J685"/>
    <mergeCell ref="B686:J686"/>
    <mergeCell ref="B687:J687"/>
    <mergeCell ref="B678:J678"/>
    <mergeCell ref="B679:J679"/>
    <mergeCell ref="B680:J680"/>
    <mergeCell ref="B681:J681"/>
    <mergeCell ref="B682:J682"/>
    <mergeCell ref="B673:J673"/>
    <mergeCell ref="B674:J674"/>
    <mergeCell ref="B675:J675"/>
    <mergeCell ref="B676:J676"/>
    <mergeCell ref="B677:J677"/>
    <mergeCell ref="B668:J668"/>
    <mergeCell ref="B669:J669"/>
    <mergeCell ref="B670:J670"/>
    <mergeCell ref="B671:J671"/>
    <mergeCell ref="B672:J672"/>
    <mergeCell ref="B663:J663"/>
    <mergeCell ref="B664:J664"/>
    <mergeCell ref="B665:J665"/>
    <mergeCell ref="B666:J666"/>
    <mergeCell ref="B667:J667"/>
    <mergeCell ref="B658:J658"/>
    <mergeCell ref="B659:J659"/>
    <mergeCell ref="A660:J660"/>
    <mergeCell ref="B661:J661"/>
    <mergeCell ref="B662:J662"/>
    <mergeCell ref="B653:J653"/>
    <mergeCell ref="B654:J654"/>
    <mergeCell ref="B655:J655"/>
    <mergeCell ref="B656:J656"/>
    <mergeCell ref="B657:J657"/>
    <mergeCell ref="B648:J648"/>
    <mergeCell ref="A649:J649"/>
    <mergeCell ref="B650:J650"/>
    <mergeCell ref="B651:J651"/>
    <mergeCell ref="B652:J652"/>
    <mergeCell ref="B643:J643"/>
    <mergeCell ref="B644:J644"/>
    <mergeCell ref="B645:J645"/>
    <mergeCell ref="B646:J646"/>
    <mergeCell ref="B647:J647"/>
    <mergeCell ref="B638:J638"/>
    <mergeCell ref="B639:J639"/>
    <mergeCell ref="B640:J640"/>
    <mergeCell ref="B641:J641"/>
    <mergeCell ref="B642:J642"/>
    <mergeCell ref="B633:J633"/>
    <mergeCell ref="A634:J634"/>
    <mergeCell ref="B635:J635"/>
    <mergeCell ref="B636:J636"/>
    <mergeCell ref="B637:J637"/>
    <mergeCell ref="B628:J628"/>
    <mergeCell ref="B629:J629"/>
    <mergeCell ref="B630:J630"/>
    <mergeCell ref="B631:J631"/>
    <mergeCell ref="B632:J632"/>
    <mergeCell ref="B623:J623"/>
    <mergeCell ref="B624:J624"/>
    <mergeCell ref="B625:J625"/>
    <mergeCell ref="B626:J626"/>
    <mergeCell ref="B627:J627"/>
    <mergeCell ref="A618:J618"/>
    <mergeCell ref="B619:J619"/>
    <mergeCell ref="B620:J620"/>
    <mergeCell ref="B621:J621"/>
    <mergeCell ref="B622:J622"/>
    <mergeCell ref="B613:J613"/>
    <mergeCell ref="B614:J614"/>
    <mergeCell ref="B615:J615"/>
    <mergeCell ref="B616:J616"/>
    <mergeCell ref="B617:J617"/>
    <mergeCell ref="B608:J608"/>
    <mergeCell ref="B609:J609"/>
    <mergeCell ref="B610:J610"/>
    <mergeCell ref="B611:J611"/>
    <mergeCell ref="B612:J612"/>
    <mergeCell ref="B603:J603"/>
    <mergeCell ref="B604:J604"/>
    <mergeCell ref="B605:J605"/>
    <mergeCell ref="B606:J606"/>
    <mergeCell ref="B607:J607"/>
    <mergeCell ref="A598:J598"/>
    <mergeCell ref="B599:J599"/>
    <mergeCell ref="B600:J600"/>
    <mergeCell ref="B601:J601"/>
    <mergeCell ref="B602:J602"/>
    <mergeCell ref="B593:J593"/>
    <mergeCell ref="B594:J594"/>
    <mergeCell ref="B595:J595"/>
    <mergeCell ref="B596:J596"/>
    <mergeCell ref="B597:J597"/>
    <mergeCell ref="B588:J588"/>
    <mergeCell ref="B589:J589"/>
    <mergeCell ref="B590:J590"/>
    <mergeCell ref="B591:J591"/>
    <mergeCell ref="B592:J592"/>
    <mergeCell ref="A583:J583"/>
    <mergeCell ref="B584:J584"/>
    <mergeCell ref="B585:J585"/>
    <mergeCell ref="B586:J586"/>
    <mergeCell ref="B587:J587"/>
    <mergeCell ref="B578:J578"/>
    <mergeCell ref="B579:J579"/>
    <mergeCell ref="B580:J580"/>
    <mergeCell ref="B581:J581"/>
    <mergeCell ref="B582:J582"/>
    <mergeCell ref="B573:J573"/>
    <mergeCell ref="B574:J574"/>
    <mergeCell ref="B575:J575"/>
    <mergeCell ref="B576:J576"/>
    <mergeCell ref="B577:J577"/>
    <mergeCell ref="B568:J568"/>
    <mergeCell ref="B569:J569"/>
    <mergeCell ref="B570:J570"/>
    <mergeCell ref="B571:J571"/>
    <mergeCell ref="B572:J572"/>
    <mergeCell ref="B563:J563"/>
    <mergeCell ref="B564:J564"/>
    <mergeCell ref="B565:J565"/>
    <mergeCell ref="B566:J566"/>
    <mergeCell ref="B567:J567"/>
    <mergeCell ref="A558:J558"/>
    <mergeCell ref="B559:J559"/>
    <mergeCell ref="B560:J560"/>
    <mergeCell ref="B561:J561"/>
    <mergeCell ref="B562:J562"/>
    <mergeCell ref="B553:J553"/>
    <mergeCell ref="B554:J554"/>
    <mergeCell ref="B555:J555"/>
    <mergeCell ref="B556:J556"/>
    <mergeCell ref="B557:J557"/>
    <mergeCell ref="B548:J548"/>
    <mergeCell ref="B549:J549"/>
    <mergeCell ref="B550:J550"/>
    <mergeCell ref="B551:J551"/>
    <mergeCell ref="B552:J552"/>
    <mergeCell ref="B543:J543"/>
    <mergeCell ref="B544:J544"/>
    <mergeCell ref="B545:J545"/>
    <mergeCell ref="B546:J546"/>
    <mergeCell ref="B547:J547"/>
    <mergeCell ref="A538:J538"/>
    <mergeCell ref="B539:J539"/>
    <mergeCell ref="B540:J540"/>
    <mergeCell ref="B541:J541"/>
    <mergeCell ref="B542:J542"/>
    <mergeCell ref="B533:J533"/>
    <mergeCell ref="B534:J534"/>
    <mergeCell ref="B535:J535"/>
    <mergeCell ref="B536:J536"/>
    <mergeCell ref="B537:J537"/>
    <mergeCell ref="B528:J528"/>
    <mergeCell ref="B529:J529"/>
    <mergeCell ref="B530:J530"/>
    <mergeCell ref="B531:J531"/>
    <mergeCell ref="B532:J532"/>
    <mergeCell ref="A523:J523"/>
    <mergeCell ref="B524:J524"/>
    <mergeCell ref="B525:J525"/>
    <mergeCell ref="B526:J526"/>
    <mergeCell ref="B527:J527"/>
    <mergeCell ref="B518:J518"/>
    <mergeCell ref="B519:J519"/>
    <mergeCell ref="B520:J520"/>
    <mergeCell ref="B521:J521"/>
    <mergeCell ref="B522:J522"/>
    <mergeCell ref="B513:J513"/>
    <mergeCell ref="B514:J514"/>
    <mergeCell ref="B515:J515"/>
    <mergeCell ref="B516:J516"/>
    <mergeCell ref="B517:J517"/>
    <mergeCell ref="B508:J508"/>
    <mergeCell ref="B509:J509"/>
    <mergeCell ref="B510:J510"/>
    <mergeCell ref="B511:J511"/>
    <mergeCell ref="B512:J512"/>
    <mergeCell ref="B503:J503"/>
    <mergeCell ref="B504:J504"/>
    <mergeCell ref="A505:J505"/>
    <mergeCell ref="B506:J506"/>
    <mergeCell ref="B507:J507"/>
    <mergeCell ref="B498:J498"/>
    <mergeCell ref="B499:J499"/>
    <mergeCell ref="B500:J500"/>
    <mergeCell ref="B501:J501"/>
    <mergeCell ref="B502:J502"/>
    <mergeCell ref="B493:J493"/>
    <mergeCell ref="B494:J494"/>
    <mergeCell ref="B495:J495"/>
    <mergeCell ref="B496:J496"/>
    <mergeCell ref="B497:J497"/>
    <mergeCell ref="B488:J488"/>
    <mergeCell ref="B489:J489"/>
    <mergeCell ref="B490:J490"/>
    <mergeCell ref="B491:J491"/>
    <mergeCell ref="B492:J492"/>
    <mergeCell ref="B483:J483"/>
    <mergeCell ref="B484:J484"/>
    <mergeCell ref="B485:J485"/>
    <mergeCell ref="A486:J486"/>
    <mergeCell ref="B487:J487"/>
    <mergeCell ref="B478:J478"/>
    <mergeCell ref="B479:J479"/>
    <mergeCell ref="B480:J480"/>
    <mergeCell ref="B481:J481"/>
    <mergeCell ref="B482:J482"/>
    <mergeCell ref="B473:J473"/>
    <mergeCell ref="A474:J474"/>
    <mergeCell ref="B475:J475"/>
    <mergeCell ref="B476:J476"/>
    <mergeCell ref="B477:J477"/>
    <mergeCell ref="B468:J468"/>
    <mergeCell ref="B469:J469"/>
    <mergeCell ref="B470:J470"/>
    <mergeCell ref="B471:J471"/>
    <mergeCell ref="B472:J472"/>
    <mergeCell ref="B463:J463"/>
    <mergeCell ref="B464:J464"/>
    <mergeCell ref="B465:J465"/>
    <mergeCell ref="B466:J466"/>
    <mergeCell ref="B467:J467"/>
    <mergeCell ref="B458:J458"/>
    <mergeCell ref="B459:J459"/>
    <mergeCell ref="B460:J460"/>
    <mergeCell ref="B461:J461"/>
    <mergeCell ref="B462:J462"/>
    <mergeCell ref="A453:J453"/>
    <mergeCell ref="B454:J454"/>
    <mergeCell ref="B455:J455"/>
    <mergeCell ref="B456:J456"/>
    <mergeCell ref="B457:J457"/>
    <mergeCell ref="B448:J448"/>
    <mergeCell ref="B449:J449"/>
    <mergeCell ref="B450:J450"/>
    <mergeCell ref="B451:J451"/>
    <mergeCell ref="B452:J452"/>
    <mergeCell ref="B443:J443"/>
    <mergeCell ref="B444:J444"/>
    <mergeCell ref="B445:J445"/>
    <mergeCell ref="B446:J446"/>
    <mergeCell ref="B447:J447"/>
    <mergeCell ref="B438:J438"/>
    <mergeCell ref="B439:J439"/>
    <mergeCell ref="A440:J440"/>
    <mergeCell ref="B441:J441"/>
    <mergeCell ref="B442:J442"/>
    <mergeCell ref="B433:J433"/>
    <mergeCell ref="B434:J434"/>
    <mergeCell ref="B435:J435"/>
    <mergeCell ref="B436:J436"/>
    <mergeCell ref="B437:J437"/>
    <mergeCell ref="B428:J428"/>
    <mergeCell ref="B429:J429"/>
    <mergeCell ref="B430:J430"/>
    <mergeCell ref="B431:J431"/>
    <mergeCell ref="B432:J432"/>
    <mergeCell ref="A423:J423"/>
    <mergeCell ref="B424:J424"/>
    <mergeCell ref="B425:J425"/>
    <mergeCell ref="B426:J426"/>
    <mergeCell ref="B427:J427"/>
    <mergeCell ref="B418:J418"/>
    <mergeCell ref="B419:J419"/>
    <mergeCell ref="B420:J420"/>
    <mergeCell ref="B421:J421"/>
    <mergeCell ref="B422:J422"/>
    <mergeCell ref="B413:J413"/>
    <mergeCell ref="B414:J414"/>
    <mergeCell ref="B415:J415"/>
    <mergeCell ref="B416:J416"/>
    <mergeCell ref="B417:J417"/>
    <mergeCell ref="B408:J408"/>
    <mergeCell ref="B409:J409"/>
    <mergeCell ref="B410:J410"/>
    <mergeCell ref="B411:J411"/>
    <mergeCell ref="B412:J412"/>
    <mergeCell ref="B403:J403"/>
    <mergeCell ref="A404:J404"/>
    <mergeCell ref="A405:J405"/>
    <mergeCell ref="B406:J406"/>
    <mergeCell ref="B407:J407"/>
    <mergeCell ref="B398:J398"/>
    <mergeCell ref="A399:J399"/>
    <mergeCell ref="B400:J400"/>
    <mergeCell ref="B401:J401"/>
    <mergeCell ref="B402:J402"/>
    <mergeCell ref="B393:J393"/>
    <mergeCell ref="B394:J394"/>
    <mergeCell ref="A395:J395"/>
    <mergeCell ref="B396:J396"/>
    <mergeCell ref="B397:J397"/>
    <mergeCell ref="B388:J388"/>
    <mergeCell ref="B389:J389"/>
    <mergeCell ref="B390:J390"/>
    <mergeCell ref="A391:J391"/>
    <mergeCell ref="B392:J392"/>
    <mergeCell ref="B383:J383"/>
    <mergeCell ref="B384:J384"/>
    <mergeCell ref="B385:J385"/>
    <mergeCell ref="A386:J386"/>
    <mergeCell ref="B387:J387"/>
    <mergeCell ref="B378:J378"/>
    <mergeCell ref="B379:J379"/>
    <mergeCell ref="A380:J380"/>
    <mergeCell ref="B381:J381"/>
    <mergeCell ref="B382:J382"/>
    <mergeCell ref="B373:J373"/>
    <mergeCell ref="B374:J374"/>
    <mergeCell ref="B375:J375"/>
    <mergeCell ref="B376:J376"/>
    <mergeCell ref="B377:J377"/>
    <mergeCell ref="B368:J368"/>
    <mergeCell ref="B369:J369"/>
    <mergeCell ref="B370:J370"/>
    <mergeCell ref="A371:J371"/>
    <mergeCell ref="B372:J372"/>
    <mergeCell ref="B363:J363"/>
    <mergeCell ref="B364:J364"/>
    <mergeCell ref="B365:J365"/>
    <mergeCell ref="A366:J366"/>
    <mergeCell ref="B367:J367"/>
    <mergeCell ref="B358:J358"/>
    <mergeCell ref="B359:J359"/>
    <mergeCell ref="B360:J360"/>
    <mergeCell ref="B361:J361"/>
    <mergeCell ref="B362:J362"/>
    <mergeCell ref="B353:J353"/>
    <mergeCell ref="B354:J354"/>
    <mergeCell ref="B355:J355"/>
    <mergeCell ref="A356:J356"/>
    <mergeCell ref="B357:J357"/>
    <mergeCell ref="A348:J348"/>
    <mergeCell ref="B349:J349"/>
    <mergeCell ref="B350:J350"/>
    <mergeCell ref="B351:J351"/>
    <mergeCell ref="B352:J352"/>
    <mergeCell ref="B343:J343"/>
    <mergeCell ref="A344:J344"/>
    <mergeCell ref="B345:J345"/>
    <mergeCell ref="B346:J346"/>
    <mergeCell ref="B347:J347"/>
    <mergeCell ref="B338:J338"/>
    <mergeCell ref="B339:J339"/>
    <mergeCell ref="B340:J340"/>
    <mergeCell ref="B341:J341"/>
    <mergeCell ref="B342:J342"/>
    <mergeCell ref="B333:J333"/>
    <mergeCell ref="B334:J334"/>
    <mergeCell ref="B335:J335"/>
    <mergeCell ref="A336:J336"/>
    <mergeCell ref="B337:J337"/>
    <mergeCell ref="B327:J327"/>
    <mergeCell ref="B328:J328"/>
    <mergeCell ref="B330:J330"/>
    <mergeCell ref="A331:J331"/>
    <mergeCell ref="B332:J332"/>
    <mergeCell ref="B329:J329"/>
    <mergeCell ref="B322:J322"/>
    <mergeCell ref="B323:J323"/>
    <mergeCell ref="B324:J324"/>
    <mergeCell ref="B325:J325"/>
    <mergeCell ref="A326:J326"/>
    <mergeCell ref="B317:J317"/>
    <mergeCell ref="A318:J318"/>
    <mergeCell ref="B319:J319"/>
    <mergeCell ref="B320:J320"/>
    <mergeCell ref="B321:J321"/>
    <mergeCell ref="A312:J312"/>
    <mergeCell ref="B313:J313"/>
    <mergeCell ref="B314:J314"/>
    <mergeCell ref="B315:J315"/>
    <mergeCell ref="B316:J316"/>
    <mergeCell ref="B307:J307"/>
    <mergeCell ref="B308:J308"/>
    <mergeCell ref="B309:J309"/>
    <mergeCell ref="B310:J310"/>
    <mergeCell ref="B311:J311"/>
    <mergeCell ref="A302:J302"/>
    <mergeCell ref="B303:J303"/>
    <mergeCell ref="B304:J304"/>
    <mergeCell ref="A305:J305"/>
    <mergeCell ref="B306:J306"/>
    <mergeCell ref="B297:J297"/>
    <mergeCell ref="A298:J298"/>
    <mergeCell ref="B299:J299"/>
    <mergeCell ref="B300:J300"/>
    <mergeCell ref="B301:J301"/>
    <mergeCell ref="B292:J292"/>
    <mergeCell ref="B293:J293"/>
    <mergeCell ref="B294:J294"/>
    <mergeCell ref="B295:J295"/>
    <mergeCell ref="B296:J296"/>
    <mergeCell ref="B287:J287"/>
    <mergeCell ref="A288:J288"/>
    <mergeCell ref="B289:J289"/>
    <mergeCell ref="B290:J290"/>
    <mergeCell ref="B291:J291"/>
    <mergeCell ref="B282:J282"/>
    <mergeCell ref="B283:J283"/>
    <mergeCell ref="A284:J284"/>
    <mergeCell ref="B285:J285"/>
    <mergeCell ref="B286:J286"/>
    <mergeCell ref="B277:J277"/>
    <mergeCell ref="B278:J278"/>
    <mergeCell ref="B279:J279"/>
    <mergeCell ref="B280:J280"/>
    <mergeCell ref="B281:J281"/>
    <mergeCell ref="B272:J272"/>
    <mergeCell ref="B273:J273"/>
    <mergeCell ref="B274:J274"/>
    <mergeCell ref="B275:J275"/>
    <mergeCell ref="A276:J276"/>
    <mergeCell ref="B267:J267"/>
    <mergeCell ref="B268:J268"/>
    <mergeCell ref="B269:J269"/>
    <mergeCell ref="B270:J270"/>
    <mergeCell ref="B271:J271"/>
    <mergeCell ref="A262:J262"/>
    <mergeCell ref="B263:J263"/>
    <mergeCell ref="B264:J264"/>
    <mergeCell ref="B265:J265"/>
    <mergeCell ref="B266:J266"/>
    <mergeCell ref="B257:J257"/>
    <mergeCell ref="B258:J258"/>
    <mergeCell ref="B259:J259"/>
    <mergeCell ref="B260:J260"/>
    <mergeCell ref="A261:J261"/>
    <mergeCell ref="B252:J252"/>
    <mergeCell ref="B253:J253"/>
    <mergeCell ref="B254:J254"/>
    <mergeCell ref="B255:J255"/>
    <mergeCell ref="B256:J256"/>
    <mergeCell ref="B247:J247"/>
    <mergeCell ref="B248:J248"/>
    <mergeCell ref="B249:J249"/>
    <mergeCell ref="A250:J250"/>
    <mergeCell ref="B251:J251"/>
    <mergeCell ref="B242:J242"/>
    <mergeCell ref="B243:J243"/>
    <mergeCell ref="B244:J244"/>
    <mergeCell ref="B245:J245"/>
    <mergeCell ref="B246:J246"/>
    <mergeCell ref="A237:J237"/>
    <mergeCell ref="B238:J238"/>
    <mergeCell ref="B239:J239"/>
    <mergeCell ref="B240:J240"/>
    <mergeCell ref="B241:J241"/>
    <mergeCell ref="B232:J232"/>
    <mergeCell ref="B233:J233"/>
    <mergeCell ref="B234:J234"/>
    <mergeCell ref="B235:J235"/>
    <mergeCell ref="B236:J236"/>
    <mergeCell ref="B227:J227"/>
    <mergeCell ref="B228:J228"/>
    <mergeCell ref="B229:J229"/>
    <mergeCell ref="B230:J230"/>
    <mergeCell ref="B231:J231"/>
    <mergeCell ref="B222:J222"/>
    <mergeCell ref="A223:J223"/>
    <mergeCell ref="B224:J224"/>
    <mergeCell ref="B225:J225"/>
    <mergeCell ref="B226:J226"/>
    <mergeCell ref="B217:J217"/>
    <mergeCell ref="B218:J218"/>
    <mergeCell ref="B219:J219"/>
    <mergeCell ref="B220:J220"/>
    <mergeCell ref="B221:J221"/>
    <mergeCell ref="B212:J212"/>
    <mergeCell ref="B213:J213"/>
    <mergeCell ref="B214:J214"/>
    <mergeCell ref="B215:J215"/>
    <mergeCell ref="B216:J216"/>
    <mergeCell ref="B207:J207"/>
    <mergeCell ref="A208:J208"/>
    <mergeCell ref="B209:J209"/>
    <mergeCell ref="B210:J210"/>
    <mergeCell ref="B211:J211"/>
    <mergeCell ref="B202:J202"/>
    <mergeCell ref="B203:J203"/>
    <mergeCell ref="B204:J204"/>
    <mergeCell ref="B205:J205"/>
    <mergeCell ref="B206:J206"/>
    <mergeCell ref="B197:J197"/>
    <mergeCell ref="B198:J198"/>
    <mergeCell ref="B199:J199"/>
    <mergeCell ref="B200:J200"/>
    <mergeCell ref="B201:J201"/>
    <mergeCell ref="B192:J192"/>
    <mergeCell ref="B193:J193"/>
    <mergeCell ref="B194:J194"/>
    <mergeCell ref="A195:J195"/>
    <mergeCell ref="A196:J196"/>
    <mergeCell ref="B187:J187"/>
    <mergeCell ref="B188:J188"/>
    <mergeCell ref="B189:J189"/>
    <mergeCell ref="B190:J190"/>
    <mergeCell ref="B191:J191"/>
    <mergeCell ref="B182:J182"/>
    <mergeCell ref="B183:J183"/>
    <mergeCell ref="B184:J184"/>
    <mergeCell ref="B185:J185"/>
    <mergeCell ref="A186:J186"/>
    <mergeCell ref="B177:J177"/>
    <mergeCell ref="B178:J178"/>
    <mergeCell ref="A179:J179"/>
    <mergeCell ref="B180:J180"/>
    <mergeCell ref="B181:J181"/>
    <mergeCell ref="B172:J172"/>
    <mergeCell ref="B173:J173"/>
    <mergeCell ref="B174:J174"/>
    <mergeCell ref="B175:J175"/>
    <mergeCell ref="B176:J176"/>
    <mergeCell ref="B167:J167"/>
    <mergeCell ref="A168:J168"/>
    <mergeCell ref="B169:J169"/>
    <mergeCell ref="B170:J170"/>
    <mergeCell ref="B171:J171"/>
    <mergeCell ref="B162:J162"/>
    <mergeCell ref="B163:J163"/>
    <mergeCell ref="B164:J164"/>
    <mergeCell ref="B165:J165"/>
    <mergeCell ref="B166:J166"/>
    <mergeCell ref="B157:J157"/>
    <mergeCell ref="B158:J158"/>
    <mergeCell ref="B159:J159"/>
    <mergeCell ref="B160:J160"/>
    <mergeCell ref="A161:J161"/>
    <mergeCell ref="B152:J152"/>
    <mergeCell ref="B153:J153"/>
    <mergeCell ref="B154:J154"/>
    <mergeCell ref="B155:J155"/>
    <mergeCell ref="B156:J156"/>
    <mergeCell ref="B147:J147"/>
    <mergeCell ref="B148:J148"/>
    <mergeCell ref="B149:J149"/>
    <mergeCell ref="B150:J150"/>
    <mergeCell ref="B151:J151"/>
    <mergeCell ref="B142:J142"/>
    <mergeCell ref="B143:J143"/>
    <mergeCell ref="B144:J144"/>
    <mergeCell ref="B145:J145"/>
    <mergeCell ref="B146:J146"/>
    <mergeCell ref="B137:J137"/>
    <mergeCell ref="B138:J138"/>
    <mergeCell ref="B139:J139"/>
    <mergeCell ref="B140:J140"/>
    <mergeCell ref="A141:J141"/>
    <mergeCell ref="B132:J132"/>
    <mergeCell ref="B133:J133"/>
    <mergeCell ref="B134:J134"/>
    <mergeCell ref="B135:J135"/>
    <mergeCell ref="B136:J136"/>
    <mergeCell ref="B127:J127"/>
    <mergeCell ref="B128:J128"/>
    <mergeCell ref="B129:J129"/>
    <mergeCell ref="A130:J130"/>
    <mergeCell ref="B131:J131"/>
    <mergeCell ref="B122:J122"/>
    <mergeCell ref="B123:J123"/>
    <mergeCell ref="B124:J124"/>
    <mergeCell ref="B125:J125"/>
    <mergeCell ref="B126:J126"/>
    <mergeCell ref="B117:J117"/>
    <mergeCell ref="B118:J118"/>
    <mergeCell ref="B119:J119"/>
    <mergeCell ref="B120:J120"/>
    <mergeCell ref="B121:J121"/>
    <mergeCell ref="B112:J112"/>
    <mergeCell ref="A113:J113"/>
    <mergeCell ref="B114:J114"/>
    <mergeCell ref="B115:J115"/>
    <mergeCell ref="B116:J116"/>
    <mergeCell ref="B107:J107"/>
    <mergeCell ref="B108:J108"/>
    <mergeCell ref="B109:J109"/>
    <mergeCell ref="B110:J110"/>
    <mergeCell ref="B111:J111"/>
    <mergeCell ref="B102:J102"/>
    <mergeCell ref="B103:J103"/>
    <mergeCell ref="B104:J104"/>
    <mergeCell ref="B105:J105"/>
    <mergeCell ref="B106:J106"/>
    <mergeCell ref="A97:J97"/>
    <mergeCell ref="B98:J98"/>
    <mergeCell ref="B99:J99"/>
    <mergeCell ref="B100:J100"/>
    <mergeCell ref="B101:J101"/>
    <mergeCell ref="B92:J92"/>
    <mergeCell ref="B93:J93"/>
    <mergeCell ref="B94:J94"/>
    <mergeCell ref="B95:J95"/>
    <mergeCell ref="B96:J96"/>
    <mergeCell ref="B87:J87"/>
    <mergeCell ref="B88:J88"/>
    <mergeCell ref="B89:J89"/>
    <mergeCell ref="B90:J90"/>
    <mergeCell ref="B91:J91"/>
    <mergeCell ref="A82:J82"/>
    <mergeCell ref="B83:J83"/>
    <mergeCell ref="B84:J84"/>
    <mergeCell ref="B85:J85"/>
    <mergeCell ref="B86:J86"/>
    <mergeCell ref="B77:J77"/>
    <mergeCell ref="B78:J78"/>
    <mergeCell ref="B79:J79"/>
    <mergeCell ref="B80:J80"/>
    <mergeCell ref="B81:J81"/>
    <mergeCell ref="B72:J72"/>
    <mergeCell ref="B73:J73"/>
    <mergeCell ref="A74:J74"/>
    <mergeCell ref="B75:J75"/>
    <mergeCell ref="B76:J76"/>
    <mergeCell ref="B67:J67"/>
    <mergeCell ref="B68:J68"/>
    <mergeCell ref="B69:J69"/>
    <mergeCell ref="B70:J70"/>
    <mergeCell ref="B71:J71"/>
    <mergeCell ref="B62:J62"/>
    <mergeCell ref="B63:J63"/>
    <mergeCell ref="B64:J64"/>
    <mergeCell ref="B65:J65"/>
    <mergeCell ref="B66:J66"/>
    <mergeCell ref="B57:J57"/>
    <mergeCell ref="B58:J58"/>
    <mergeCell ref="B59:J59"/>
    <mergeCell ref="A60:J60"/>
    <mergeCell ref="B61:J61"/>
    <mergeCell ref="B52:J52"/>
    <mergeCell ref="B53:J53"/>
    <mergeCell ref="B54:J54"/>
    <mergeCell ref="B55:J55"/>
    <mergeCell ref="B56:J56"/>
    <mergeCell ref="B47:J47"/>
    <mergeCell ref="B48:J48"/>
    <mergeCell ref="B49:J49"/>
    <mergeCell ref="B50:J50"/>
    <mergeCell ref="B51:J51"/>
    <mergeCell ref="B42:J42"/>
    <mergeCell ref="B43:J43"/>
    <mergeCell ref="B44:J44"/>
    <mergeCell ref="B45:J45"/>
    <mergeCell ref="B46:J46"/>
    <mergeCell ref="B37:J37"/>
    <mergeCell ref="B38:J38"/>
    <mergeCell ref="B39:J39"/>
    <mergeCell ref="A40:J40"/>
    <mergeCell ref="B41:J41"/>
    <mergeCell ref="B21:J21"/>
    <mergeCell ref="B22:J22"/>
    <mergeCell ref="B23:J23"/>
    <mergeCell ref="B24:J24"/>
    <mergeCell ref="B25:J25"/>
    <mergeCell ref="B32:J32"/>
    <mergeCell ref="B33:J33"/>
    <mergeCell ref="B34:J34"/>
    <mergeCell ref="B35:J35"/>
    <mergeCell ref="B36:J36"/>
    <mergeCell ref="A8:C8"/>
    <mergeCell ref="D8:J8"/>
    <mergeCell ref="A18:J18"/>
    <mergeCell ref="A19:J19"/>
    <mergeCell ref="B20:J20"/>
    <mergeCell ref="R1:S1"/>
    <mergeCell ref="A3:S3"/>
    <mergeCell ref="A4:S4"/>
    <mergeCell ref="A6:J6"/>
    <mergeCell ref="A7:C7"/>
    <mergeCell ref="A9:C9"/>
    <mergeCell ref="D9:J9"/>
    <mergeCell ref="A11:K11"/>
    <mergeCell ref="A12:A15"/>
    <mergeCell ref="B12:J15"/>
    <mergeCell ref="K12:K15"/>
    <mergeCell ref="B16:J16"/>
    <mergeCell ref="A17:J17"/>
    <mergeCell ref="L12:L15"/>
    <mergeCell ref="M12:S12"/>
    <mergeCell ref="M13:M15"/>
    <mergeCell ref="N13:O13"/>
    <mergeCell ref="P13:Q13"/>
    <mergeCell ref="R13:S13"/>
    <mergeCell ref="N14:N15"/>
    <mergeCell ref="P14:P15"/>
    <mergeCell ref="R14:R15"/>
    <mergeCell ref="B26:J26"/>
    <mergeCell ref="B27:J27"/>
    <mergeCell ref="B28:J28"/>
    <mergeCell ref="B29:J29"/>
    <mergeCell ref="B30:J30"/>
    <mergeCell ref="B31:J31"/>
  </mergeCells>
  <pageMargins left="0.59055118110236227" right="0.39370078740157483" top="0.59055118110236227" bottom="0.31496062992125984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L105"/>
  <sheetViews>
    <sheetView tabSelected="1" view="pageBreakPreview" zoomScale="85" zoomScaleNormal="100" zoomScaleSheetLayoutView="85" workbookViewId="0">
      <selection activeCell="R19" sqref="R19"/>
    </sheetView>
  </sheetViews>
  <sheetFormatPr defaultColWidth="8.85546875" defaultRowHeight="12.75"/>
  <cols>
    <col min="1" max="1" width="4.140625" style="46" customWidth="1"/>
    <col min="2" max="2" width="36.42578125" style="270" customWidth="1"/>
    <col min="3" max="3" width="12.42578125" style="372" customWidth="1"/>
    <col min="4" max="11" width="9" style="271" customWidth="1"/>
    <col min="12" max="212" width="8.85546875" style="46"/>
    <col min="213" max="213" width="5.42578125" style="46" customWidth="1"/>
    <col min="214" max="215" width="12.85546875" style="46" customWidth="1"/>
    <col min="216" max="222" width="5.42578125" style="46" customWidth="1"/>
    <col min="223" max="224" width="8.42578125" style="46" customWidth="1"/>
    <col min="225" max="234" width="8" style="46" customWidth="1"/>
    <col min="235" max="235" width="8.85546875" style="46" customWidth="1"/>
    <col min="236" max="236" width="10.140625" style="46" customWidth="1"/>
    <col min="237" max="242" width="7.85546875" style="46" customWidth="1"/>
    <col min="243" max="468" width="8.85546875" style="46"/>
    <col min="469" max="469" width="5.42578125" style="46" customWidth="1"/>
    <col min="470" max="471" width="12.85546875" style="46" customWidth="1"/>
    <col min="472" max="478" width="5.42578125" style="46" customWidth="1"/>
    <col min="479" max="480" width="8.42578125" style="46" customWidth="1"/>
    <col min="481" max="490" width="8" style="46" customWidth="1"/>
    <col min="491" max="491" width="8.85546875" style="46" customWidth="1"/>
    <col min="492" max="492" width="10.140625" style="46" customWidth="1"/>
    <col min="493" max="498" width="7.85546875" style="46" customWidth="1"/>
    <col min="499" max="724" width="8.85546875" style="46"/>
    <col min="725" max="725" width="5.42578125" style="46" customWidth="1"/>
    <col min="726" max="727" width="12.85546875" style="46" customWidth="1"/>
    <col min="728" max="734" width="5.42578125" style="46" customWidth="1"/>
    <col min="735" max="736" width="8.42578125" style="46" customWidth="1"/>
    <col min="737" max="746" width="8" style="46" customWidth="1"/>
    <col min="747" max="747" width="8.85546875" style="46" customWidth="1"/>
    <col min="748" max="748" width="10.140625" style="46" customWidth="1"/>
    <col min="749" max="754" width="7.85546875" style="46" customWidth="1"/>
    <col min="755" max="980" width="8.85546875" style="46"/>
    <col min="981" max="981" width="5.42578125" style="46" customWidth="1"/>
    <col min="982" max="983" width="12.85546875" style="46" customWidth="1"/>
    <col min="984" max="990" width="5.42578125" style="46" customWidth="1"/>
    <col min="991" max="992" width="8.42578125" style="46" customWidth="1"/>
    <col min="993" max="1002" width="8" style="46" customWidth="1"/>
    <col min="1003" max="1003" width="8.85546875" style="46" customWidth="1"/>
    <col min="1004" max="1004" width="10.140625" style="46" customWidth="1"/>
    <col min="1005" max="1010" width="7.85546875" style="46" customWidth="1"/>
    <col min="1011" max="1236" width="8.85546875" style="46"/>
    <col min="1237" max="1237" width="5.42578125" style="46" customWidth="1"/>
    <col min="1238" max="1239" width="12.85546875" style="46" customWidth="1"/>
    <col min="1240" max="1246" width="5.42578125" style="46" customWidth="1"/>
    <col min="1247" max="1248" width="8.42578125" style="46" customWidth="1"/>
    <col min="1249" max="1258" width="8" style="46" customWidth="1"/>
    <col min="1259" max="1259" width="8.85546875" style="46" customWidth="1"/>
    <col min="1260" max="1260" width="10.140625" style="46" customWidth="1"/>
    <col min="1261" max="1266" width="7.85546875" style="46" customWidth="1"/>
    <col min="1267" max="1492" width="8.85546875" style="46"/>
    <col min="1493" max="1493" width="5.42578125" style="46" customWidth="1"/>
    <col min="1494" max="1495" width="12.85546875" style="46" customWidth="1"/>
    <col min="1496" max="1502" width="5.42578125" style="46" customWidth="1"/>
    <col min="1503" max="1504" width="8.42578125" style="46" customWidth="1"/>
    <col min="1505" max="1514" width="8" style="46" customWidth="1"/>
    <col min="1515" max="1515" width="8.85546875" style="46" customWidth="1"/>
    <col min="1516" max="1516" width="10.140625" style="46" customWidth="1"/>
    <col min="1517" max="1522" width="7.85546875" style="46" customWidth="1"/>
    <col min="1523" max="1748" width="8.85546875" style="46"/>
    <col min="1749" max="1749" width="5.42578125" style="46" customWidth="1"/>
    <col min="1750" max="1751" width="12.85546875" style="46" customWidth="1"/>
    <col min="1752" max="1758" width="5.42578125" style="46" customWidth="1"/>
    <col min="1759" max="1760" width="8.42578125" style="46" customWidth="1"/>
    <col min="1761" max="1770" width="8" style="46" customWidth="1"/>
    <col min="1771" max="1771" width="8.85546875" style="46" customWidth="1"/>
    <col min="1772" max="1772" width="10.140625" style="46" customWidth="1"/>
    <col min="1773" max="1778" width="7.85546875" style="46" customWidth="1"/>
    <col min="1779" max="2004" width="8.85546875" style="46"/>
    <col min="2005" max="2005" width="5.42578125" style="46" customWidth="1"/>
    <col min="2006" max="2007" width="12.85546875" style="46" customWidth="1"/>
    <col min="2008" max="2014" width="5.42578125" style="46" customWidth="1"/>
    <col min="2015" max="2016" width="8.42578125" style="46" customWidth="1"/>
    <col min="2017" max="2026" width="8" style="46" customWidth="1"/>
    <col min="2027" max="2027" width="8.85546875" style="46" customWidth="1"/>
    <col min="2028" max="2028" width="10.140625" style="46" customWidth="1"/>
    <col min="2029" max="2034" width="7.85546875" style="46" customWidth="1"/>
    <col min="2035" max="2260" width="8.85546875" style="46"/>
    <col min="2261" max="2261" width="5.42578125" style="46" customWidth="1"/>
    <col min="2262" max="2263" width="12.85546875" style="46" customWidth="1"/>
    <col min="2264" max="2270" width="5.42578125" style="46" customWidth="1"/>
    <col min="2271" max="2272" width="8.42578125" style="46" customWidth="1"/>
    <col min="2273" max="2282" width="8" style="46" customWidth="1"/>
    <col min="2283" max="2283" width="8.85546875" style="46" customWidth="1"/>
    <col min="2284" max="2284" width="10.140625" style="46" customWidth="1"/>
    <col min="2285" max="2290" width="7.85546875" style="46" customWidth="1"/>
    <col min="2291" max="2516" width="8.85546875" style="46"/>
    <col min="2517" max="2517" width="5.42578125" style="46" customWidth="1"/>
    <col min="2518" max="2519" width="12.85546875" style="46" customWidth="1"/>
    <col min="2520" max="2526" width="5.42578125" style="46" customWidth="1"/>
    <col min="2527" max="2528" width="8.42578125" style="46" customWidth="1"/>
    <col min="2529" max="2538" width="8" style="46" customWidth="1"/>
    <col min="2539" max="2539" width="8.85546875" style="46" customWidth="1"/>
    <col min="2540" max="2540" width="10.140625" style="46" customWidth="1"/>
    <col min="2541" max="2546" width="7.85546875" style="46" customWidth="1"/>
    <col min="2547" max="2772" width="8.85546875" style="46"/>
    <col min="2773" max="2773" width="5.42578125" style="46" customWidth="1"/>
    <col min="2774" max="2775" width="12.85546875" style="46" customWidth="1"/>
    <col min="2776" max="2782" width="5.42578125" style="46" customWidth="1"/>
    <col min="2783" max="2784" width="8.42578125" style="46" customWidth="1"/>
    <col min="2785" max="2794" width="8" style="46" customWidth="1"/>
    <col min="2795" max="2795" width="8.85546875" style="46" customWidth="1"/>
    <col min="2796" max="2796" width="10.140625" style="46" customWidth="1"/>
    <col min="2797" max="2802" width="7.85546875" style="46" customWidth="1"/>
    <col min="2803" max="3028" width="8.85546875" style="46"/>
    <col min="3029" max="3029" width="5.42578125" style="46" customWidth="1"/>
    <col min="3030" max="3031" width="12.85546875" style="46" customWidth="1"/>
    <col min="3032" max="3038" width="5.42578125" style="46" customWidth="1"/>
    <col min="3039" max="3040" width="8.42578125" style="46" customWidth="1"/>
    <col min="3041" max="3050" width="8" style="46" customWidth="1"/>
    <col min="3051" max="3051" width="8.85546875" style="46" customWidth="1"/>
    <col min="3052" max="3052" width="10.140625" style="46" customWidth="1"/>
    <col min="3053" max="3058" width="7.85546875" style="46" customWidth="1"/>
    <col min="3059" max="3284" width="8.85546875" style="46"/>
    <col min="3285" max="3285" width="5.42578125" style="46" customWidth="1"/>
    <col min="3286" max="3287" width="12.85546875" style="46" customWidth="1"/>
    <col min="3288" max="3294" width="5.42578125" style="46" customWidth="1"/>
    <col min="3295" max="3296" width="8.42578125" style="46" customWidth="1"/>
    <col min="3297" max="3306" width="8" style="46" customWidth="1"/>
    <col min="3307" max="3307" width="8.85546875" style="46" customWidth="1"/>
    <col min="3308" max="3308" width="10.140625" style="46" customWidth="1"/>
    <col min="3309" max="3314" width="7.85546875" style="46" customWidth="1"/>
    <col min="3315" max="3540" width="8.85546875" style="46"/>
    <col min="3541" max="3541" width="5.42578125" style="46" customWidth="1"/>
    <col min="3542" max="3543" width="12.85546875" style="46" customWidth="1"/>
    <col min="3544" max="3550" width="5.42578125" style="46" customWidth="1"/>
    <col min="3551" max="3552" width="8.42578125" style="46" customWidth="1"/>
    <col min="3553" max="3562" width="8" style="46" customWidth="1"/>
    <col min="3563" max="3563" width="8.85546875" style="46" customWidth="1"/>
    <col min="3564" max="3564" width="10.140625" style="46" customWidth="1"/>
    <col min="3565" max="3570" width="7.85546875" style="46" customWidth="1"/>
    <col min="3571" max="3796" width="8.85546875" style="46"/>
    <col min="3797" max="3797" width="5.42578125" style="46" customWidth="1"/>
    <col min="3798" max="3799" width="12.85546875" style="46" customWidth="1"/>
    <col min="3800" max="3806" width="5.42578125" style="46" customWidth="1"/>
    <col min="3807" max="3808" width="8.42578125" style="46" customWidth="1"/>
    <col min="3809" max="3818" width="8" style="46" customWidth="1"/>
    <col min="3819" max="3819" width="8.85546875" style="46" customWidth="1"/>
    <col min="3820" max="3820" width="10.140625" style="46" customWidth="1"/>
    <col min="3821" max="3826" width="7.85546875" style="46" customWidth="1"/>
    <col min="3827" max="4052" width="8.85546875" style="46"/>
    <col min="4053" max="4053" width="5.42578125" style="46" customWidth="1"/>
    <col min="4054" max="4055" width="12.85546875" style="46" customWidth="1"/>
    <col min="4056" max="4062" width="5.42578125" style="46" customWidth="1"/>
    <col min="4063" max="4064" width="8.42578125" style="46" customWidth="1"/>
    <col min="4065" max="4074" width="8" style="46" customWidth="1"/>
    <col min="4075" max="4075" width="8.85546875" style="46" customWidth="1"/>
    <col min="4076" max="4076" width="10.140625" style="46" customWidth="1"/>
    <col min="4077" max="4082" width="7.85546875" style="46" customWidth="1"/>
    <col min="4083" max="4308" width="8.85546875" style="46"/>
    <col min="4309" max="4309" width="5.42578125" style="46" customWidth="1"/>
    <col min="4310" max="4311" width="12.85546875" style="46" customWidth="1"/>
    <col min="4312" max="4318" width="5.42578125" style="46" customWidth="1"/>
    <col min="4319" max="4320" width="8.42578125" style="46" customWidth="1"/>
    <col min="4321" max="4330" width="8" style="46" customWidth="1"/>
    <col min="4331" max="4331" width="8.85546875" style="46" customWidth="1"/>
    <col min="4332" max="4332" width="10.140625" style="46" customWidth="1"/>
    <col min="4333" max="4338" width="7.85546875" style="46" customWidth="1"/>
    <col min="4339" max="4564" width="8.85546875" style="46"/>
    <col min="4565" max="4565" width="5.42578125" style="46" customWidth="1"/>
    <col min="4566" max="4567" width="12.85546875" style="46" customWidth="1"/>
    <col min="4568" max="4574" width="5.42578125" style="46" customWidth="1"/>
    <col min="4575" max="4576" width="8.42578125" style="46" customWidth="1"/>
    <col min="4577" max="4586" width="8" style="46" customWidth="1"/>
    <col min="4587" max="4587" width="8.85546875" style="46" customWidth="1"/>
    <col min="4588" max="4588" width="10.140625" style="46" customWidth="1"/>
    <col min="4589" max="4594" width="7.85546875" style="46" customWidth="1"/>
    <col min="4595" max="4820" width="8.85546875" style="46"/>
    <col min="4821" max="4821" width="5.42578125" style="46" customWidth="1"/>
    <col min="4822" max="4823" width="12.85546875" style="46" customWidth="1"/>
    <col min="4824" max="4830" width="5.42578125" style="46" customWidth="1"/>
    <col min="4831" max="4832" width="8.42578125" style="46" customWidth="1"/>
    <col min="4833" max="4842" width="8" style="46" customWidth="1"/>
    <col min="4843" max="4843" width="8.85546875" style="46" customWidth="1"/>
    <col min="4844" max="4844" width="10.140625" style="46" customWidth="1"/>
    <col min="4845" max="4850" width="7.85546875" style="46" customWidth="1"/>
    <col min="4851" max="5076" width="8.85546875" style="46"/>
    <col min="5077" max="5077" width="5.42578125" style="46" customWidth="1"/>
    <col min="5078" max="5079" width="12.85546875" style="46" customWidth="1"/>
    <col min="5080" max="5086" width="5.42578125" style="46" customWidth="1"/>
    <col min="5087" max="5088" width="8.42578125" style="46" customWidth="1"/>
    <col min="5089" max="5098" width="8" style="46" customWidth="1"/>
    <col min="5099" max="5099" width="8.85546875" style="46" customWidth="1"/>
    <col min="5100" max="5100" width="10.140625" style="46" customWidth="1"/>
    <col min="5101" max="5106" width="7.85546875" style="46" customWidth="1"/>
    <col min="5107" max="5332" width="8.85546875" style="46"/>
    <col min="5333" max="5333" width="5.42578125" style="46" customWidth="1"/>
    <col min="5334" max="5335" width="12.85546875" style="46" customWidth="1"/>
    <col min="5336" max="5342" width="5.42578125" style="46" customWidth="1"/>
    <col min="5343" max="5344" width="8.42578125" style="46" customWidth="1"/>
    <col min="5345" max="5354" width="8" style="46" customWidth="1"/>
    <col min="5355" max="5355" width="8.85546875" style="46" customWidth="1"/>
    <col min="5356" max="5356" width="10.140625" style="46" customWidth="1"/>
    <col min="5357" max="5362" width="7.85546875" style="46" customWidth="1"/>
    <col min="5363" max="5588" width="8.85546875" style="46"/>
    <col min="5589" max="5589" width="5.42578125" style="46" customWidth="1"/>
    <col min="5590" max="5591" width="12.85546875" style="46" customWidth="1"/>
    <col min="5592" max="5598" width="5.42578125" style="46" customWidth="1"/>
    <col min="5599" max="5600" width="8.42578125" style="46" customWidth="1"/>
    <col min="5601" max="5610" width="8" style="46" customWidth="1"/>
    <col min="5611" max="5611" width="8.85546875" style="46" customWidth="1"/>
    <col min="5612" max="5612" width="10.140625" style="46" customWidth="1"/>
    <col min="5613" max="5618" width="7.85546875" style="46" customWidth="1"/>
    <col min="5619" max="5844" width="8.85546875" style="46"/>
    <col min="5845" max="5845" width="5.42578125" style="46" customWidth="1"/>
    <col min="5846" max="5847" width="12.85546875" style="46" customWidth="1"/>
    <col min="5848" max="5854" width="5.42578125" style="46" customWidth="1"/>
    <col min="5855" max="5856" width="8.42578125" style="46" customWidth="1"/>
    <col min="5857" max="5866" width="8" style="46" customWidth="1"/>
    <col min="5867" max="5867" width="8.85546875" style="46" customWidth="1"/>
    <col min="5868" max="5868" width="10.140625" style="46" customWidth="1"/>
    <col min="5869" max="5874" width="7.85546875" style="46" customWidth="1"/>
    <col min="5875" max="6100" width="8.85546875" style="46"/>
    <col min="6101" max="6101" width="5.42578125" style="46" customWidth="1"/>
    <col min="6102" max="6103" width="12.85546875" style="46" customWidth="1"/>
    <col min="6104" max="6110" width="5.42578125" style="46" customWidth="1"/>
    <col min="6111" max="6112" width="8.42578125" style="46" customWidth="1"/>
    <col min="6113" max="6122" width="8" style="46" customWidth="1"/>
    <col min="6123" max="6123" width="8.85546875" style="46" customWidth="1"/>
    <col min="6124" max="6124" width="10.140625" style="46" customWidth="1"/>
    <col min="6125" max="6130" width="7.85546875" style="46" customWidth="1"/>
    <col min="6131" max="6356" width="8.85546875" style="46"/>
    <col min="6357" max="6357" width="5.42578125" style="46" customWidth="1"/>
    <col min="6358" max="6359" width="12.85546875" style="46" customWidth="1"/>
    <col min="6360" max="6366" width="5.42578125" style="46" customWidth="1"/>
    <col min="6367" max="6368" width="8.42578125" style="46" customWidth="1"/>
    <col min="6369" max="6378" width="8" style="46" customWidth="1"/>
    <col min="6379" max="6379" width="8.85546875" style="46" customWidth="1"/>
    <col min="6380" max="6380" width="10.140625" style="46" customWidth="1"/>
    <col min="6381" max="6386" width="7.85546875" style="46" customWidth="1"/>
    <col min="6387" max="6612" width="8.85546875" style="46"/>
    <col min="6613" max="6613" width="5.42578125" style="46" customWidth="1"/>
    <col min="6614" max="6615" width="12.85546875" style="46" customWidth="1"/>
    <col min="6616" max="6622" width="5.42578125" style="46" customWidth="1"/>
    <col min="6623" max="6624" width="8.42578125" style="46" customWidth="1"/>
    <col min="6625" max="6634" width="8" style="46" customWidth="1"/>
    <col min="6635" max="6635" width="8.85546875" style="46" customWidth="1"/>
    <col min="6636" max="6636" width="10.140625" style="46" customWidth="1"/>
    <col min="6637" max="6642" width="7.85546875" style="46" customWidth="1"/>
    <col min="6643" max="6868" width="8.85546875" style="46"/>
    <col min="6869" max="6869" width="5.42578125" style="46" customWidth="1"/>
    <col min="6870" max="6871" width="12.85546875" style="46" customWidth="1"/>
    <col min="6872" max="6878" width="5.42578125" style="46" customWidth="1"/>
    <col min="6879" max="6880" width="8.42578125" style="46" customWidth="1"/>
    <col min="6881" max="6890" width="8" style="46" customWidth="1"/>
    <col min="6891" max="6891" width="8.85546875" style="46" customWidth="1"/>
    <col min="6892" max="6892" width="10.140625" style="46" customWidth="1"/>
    <col min="6893" max="6898" width="7.85546875" style="46" customWidth="1"/>
    <col min="6899" max="7124" width="8.85546875" style="46"/>
    <col min="7125" max="7125" width="5.42578125" style="46" customWidth="1"/>
    <col min="7126" max="7127" width="12.85546875" style="46" customWidth="1"/>
    <col min="7128" max="7134" width="5.42578125" style="46" customWidth="1"/>
    <col min="7135" max="7136" width="8.42578125" style="46" customWidth="1"/>
    <col min="7137" max="7146" width="8" style="46" customWidth="1"/>
    <col min="7147" max="7147" width="8.85546875" style="46" customWidth="1"/>
    <col min="7148" max="7148" width="10.140625" style="46" customWidth="1"/>
    <col min="7149" max="7154" width="7.85546875" style="46" customWidth="1"/>
    <col min="7155" max="7380" width="8.85546875" style="46"/>
    <col min="7381" max="7381" width="5.42578125" style="46" customWidth="1"/>
    <col min="7382" max="7383" width="12.85546875" style="46" customWidth="1"/>
    <col min="7384" max="7390" width="5.42578125" style="46" customWidth="1"/>
    <col min="7391" max="7392" width="8.42578125" style="46" customWidth="1"/>
    <col min="7393" max="7402" width="8" style="46" customWidth="1"/>
    <col min="7403" max="7403" width="8.85546875" style="46" customWidth="1"/>
    <col min="7404" max="7404" width="10.140625" style="46" customWidth="1"/>
    <col min="7405" max="7410" width="7.85546875" style="46" customWidth="1"/>
    <col min="7411" max="7636" width="8.85546875" style="46"/>
    <col min="7637" max="7637" width="5.42578125" style="46" customWidth="1"/>
    <col min="7638" max="7639" width="12.85546875" style="46" customWidth="1"/>
    <col min="7640" max="7646" width="5.42578125" style="46" customWidth="1"/>
    <col min="7647" max="7648" width="8.42578125" style="46" customWidth="1"/>
    <col min="7649" max="7658" width="8" style="46" customWidth="1"/>
    <col min="7659" max="7659" width="8.85546875" style="46" customWidth="1"/>
    <col min="7660" max="7660" width="10.140625" style="46" customWidth="1"/>
    <col min="7661" max="7666" width="7.85546875" style="46" customWidth="1"/>
    <col min="7667" max="7892" width="8.85546875" style="46"/>
    <col min="7893" max="7893" width="5.42578125" style="46" customWidth="1"/>
    <col min="7894" max="7895" width="12.85546875" style="46" customWidth="1"/>
    <col min="7896" max="7902" width="5.42578125" style="46" customWidth="1"/>
    <col min="7903" max="7904" width="8.42578125" style="46" customWidth="1"/>
    <col min="7905" max="7914" width="8" style="46" customWidth="1"/>
    <col min="7915" max="7915" width="8.85546875" style="46" customWidth="1"/>
    <col min="7916" max="7916" width="10.140625" style="46" customWidth="1"/>
    <col min="7917" max="7922" width="7.85546875" style="46" customWidth="1"/>
    <col min="7923" max="8148" width="8.85546875" style="46"/>
    <col min="8149" max="8149" width="5.42578125" style="46" customWidth="1"/>
    <col min="8150" max="8151" width="12.85546875" style="46" customWidth="1"/>
    <col min="8152" max="8158" width="5.42578125" style="46" customWidth="1"/>
    <col min="8159" max="8160" width="8.42578125" style="46" customWidth="1"/>
    <col min="8161" max="8170" width="8" style="46" customWidth="1"/>
    <col min="8171" max="8171" width="8.85546875" style="46" customWidth="1"/>
    <col min="8172" max="8172" width="10.140625" style="46" customWidth="1"/>
    <col min="8173" max="8178" width="7.85546875" style="46" customWidth="1"/>
    <col min="8179" max="8404" width="8.85546875" style="46"/>
    <col min="8405" max="8405" width="5.42578125" style="46" customWidth="1"/>
    <col min="8406" max="8407" width="12.85546875" style="46" customWidth="1"/>
    <col min="8408" max="8414" width="5.42578125" style="46" customWidth="1"/>
    <col min="8415" max="8416" width="8.42578125" style="46" customWidth="1"/>
    <col min="8417" max="8426" width="8" style="46" customWidth="1"/>
    <col min="8427" max="8427" width="8.85546875" style="46" customWidth="1"/>
    <col min="8428" max="8428" width="10.140625" style="46" customWidth="1"/>
    <col min="8429" max="8434" width="7.85546875" style="46" customWidth="1"/>
    <col min="8435" max="8660" width="8.85546875" style="46"/>
    <col min="8661" max="8661" width="5.42578125" style="46" customWidth="1"/>
    <col min="8662" max="8663" width="12.85546875" style="46" customWidth="1"/>
    <col min="8664" max="8670" width="5.42578125" style="46" customWidth="1"/>
    <col min="8671" max="8672" width="8.42578125" style="46" customWidth="1"/>
    <col min="8673" max="8682" width="8" style="46" customWidth="1"/>
    <col min="8683" max="8683" width="8.85546875" style="46" customWidth="1"/>
    <col min="8684" max="8684" width="10.140625" style="46" customWidth="1"/>
    <col min="8685" max="8690" width="7.85546875" style="46" customWidth="1"/>
    <col min="8691" max="8916" width="8.85546875" style="46"/>
    <col min="8917" max="8917" width="5.42578125" style="46" customWidth="1"/>
    <col min="8918" max="8919" width="12.85546875" style="46" customWidth="1"/>
    <col min="8920" max="8926" width="5.42578125" style="46" customWidth="1"/>
    <col min="8927" max="8928" width="8.42578125" style="46" customWidth="1"/>
    <col min="8929" max="8938" width="8" style="46" customWidth="1"/>
    <col min="8939" max="8939" width="8.85546875" style="46" customWidth="1"/>
    <col min="8940" max="8940" width="10.140625" style="46" customWidth="1"/>
    <col min="8941" max="8946" width="7.85546875" style="46" customWidth="1"/>
    <col min="8947" max="9172" width="8.85546875" style="46"/>
    <col min="9173" max="9173" width="5.42578125" style="46" customWidth="1"/>
    <col min="9174" max="9175" width="12.85546875" style="46" customWidth="1"/>
    <col min="9176" max="9182" width="5.42578125" style="46" customWidth="1"/>
    <col min="9183" max="9184" width="8.42578125" style="46" customWidth="1"/>
    <col min="9185" max="9194" width="8" style="46" customWidth="1"/>
    <col min="9195" max="9195" width="8.85546875" style="46" customWidth="1"/>
    <col min="9196" max="9196" width="10.140625" style="46" customWidth="1"/>
    <col min="9197" max="9202" width="7.85546875" style="46" customWidth="1"/>
    <col min="9203" max="9428" width="8.85546875" style="46"/>
    <col min="9429" max="9429" width="5.42578125" style="46" customWidth="1"/>
    <col min="9430" max="9431" width="12.85546875" style="46" customWidth="1"/>
    <col min="9432" max="9438" width="5.42578125" style="46" customWidth="1"/>
    <col min="9439" max="9440" width="8.42578125" style="46" customWidth="1"/>
    <col min="9441" max="9450" width="8" style="46" customWidth="1"/>
    <col min="9451" max="9451" width="8.85546875" style="46" customWidth="1"/>
    <col min="9452" max="9452" width="10.140625" style="46" customWidth="1"/>
    <col min="9453" max="9458" width="7.85546875" style="46" customWidth="1"/>
    <col min="9459" max="9684" width="8.85546875" style="46"/>
    <col min="9685" max="9685" width="5.42578125" style="46" customWidth="1"/>
    <col min="9686" max="9687" width="12.85546875" style="46" customWidth="1"/>
    <col min="9688" max="9694" width="5.42578125" style="46" customWidth="1"/>
    <col min="9695" max="9696" width="8.42578125" style="46" customWidth="1"/>
    <col min="9697" max="9706" width="8" style="46" customWidth="1"/>
    <col min="9707" max="9707" width="8.85546875" style="46" customWidth="1"/>
    <col min="9708" max="9708" width="10.140625" style="46" customWidth="1"/>
    <col min="9709" max="9714" width="7.85546875" style="46" customWidth="1"/>
    <col min="9715" max="9940" width="8.85546875" style="46"/>
    <col min="9941" max="9941" width="5.42578125" style="46" customWidth="1"/>
    <col min="9942" max="9943" width="12.85546875" style="46" customWidth="1"/>
    <col min="9944" max="9950" width="5.42578125" style="46" customWidth="1"/>
    <col min="9951" max="9952" width="8.42578125" style="46" customWidth="1"/>
    <col min="9953" max="9962" width="8" style="46" customWidth="1"/>
    <col min="9963" max="9963" width="8.85546875" style="46" customWidth="1"/>
    <col min="9964" max="9964" width="10.140625" style="46" customWidth="1"/>
    <col min="9965" max="9970" width="7.85546875" style="46" customWidth="1"/>
    <col min="9971" max="10196" width="8.85546875" style="46"/>
    <col min="10197" max="10197" width="5.42578125" style="46" customWidth="1"/>
    <col min="10198" max="10199" width="12.85546875" style="46" customWidth="1"/>
    <col min="10200" max="10206" width="5.42578125" style="46" customWidth="1"/>
    <col min="10207" max="10208" width="8.42578125" style="46" customWidth="1"/>
    <col min="10209" max="10218" width="8" style="46" customWidth="1"/>
    <col min="10219" max="10219" width="8.85546875" style="46" customWidth="1"/>
    <col min="10220" max="10220" width="10.140625" style="46" customWidth="1"/>
    <col min="10221" max="10226" width="7.85546875" style="46" customWidth="1"/>
    <col min="10227" max="10452" width="8.85546875" style="46"/>
    <col min="10453" max="10453" width="5.42578125" style="46" customWidth="1"/>
    <col min="10454" max="10455" width="12.85546875" style="46" customWidth="1"/>
    <col min="10456" max="10462" width="5.42578125" style="46" customWidth="1"/>
    <col min="10463" max="10464" width="8.42578125" style="46" customWidth="1"/>
    <col min="10465" max="10474" width="8" style="46" customWidth="1"/>
    <col min="10475" max="10475" width="8.85546875" style="46" customWidth="1"/>
    <col min="10476" max="10476" width="10.140625" style="46" customWidth="1"/>
    <col min="10477" max="10482" width="7.85546875" style="46" customWidth="1"/>
    <col min="10483" max="10708" width="8.85546875" style="46"/>
    <col min="10709" max="10709" width="5.42578125" style="46" customWidth="1"/>
    <col min="10710" max="10711" width="12.85546875" style="46" customWidth="1"/>
    <col min="10712" max="10718" width="5.42578125" style="46" customWidth="1"/>
    <col min="10719" max="10720" width="8.42578125" style="46" customWidth="1"/>
    <col min="10721" max="10730" width="8" style="46" customWidth="1"/>
    <col min="10731" max="10731" width="8.85546875" style="46" customWidth="1"/>
    <col min="10732" max="10732" width="10.140625" style="46" customWidth="1"/>
    <col min="10733" max="10738" width="7.85546875" style="46" customWidth="1"/>
    <col min="10739" max="10964" width="8.85546875" style="46"/>
    <col min="10965" max="10965" width="5.42578125" style="46" customWidth="1"/>
    <col min="10966" max="10967" width="12.85546875" style="46" customWidth="1"/>
    <col min="10968" max="10974" width="5.42578125" style="46" customWidth="1"/>
    <col min="10975" max="10976" width="8.42578125" style="46" customWidth="1"/>
    <col min="10977" max="10986" width="8" style="46" customWidth="1"/>
    <col min="10987" max="10987" width="8.85546875" style="46" customWidth="1"/>
    <col min="10988" max="10988" width="10.140625" style="46" customWidth="1"/>
    <col min="10989" max="10994" width="7.85546875" style="46" customWidth="1"/>
    <col min="10995" max="11220" width="8.85546875" style="46"/>
    <col min="11221" max="11221" width="5.42578125" style="46" customWidth="1"/>
    <col min="11222" max="11223" width="12.85546875" style="46" customWidth="1"/>
    <col min="11224" max="11230" width="5.42578125" style="46" customWidth="1"/>
    <col min="11231" max="11232" width="8.42578125" style="46" customWidth="1"/>
    <col min="11233" max="11242" width="8" style="46" customWidth="1"/>
    <col min="11243" max="11243" width="8.85546875" style="46" customWidth="1"/>
    <col min="11244" max="11244" width="10.140625" style="46" customWidth="1"/>
    <col min="11245" max="11250" width="7.85546875" style="46" customWidth="1"/>
    <col min="11251" max="11476" width="8.85546875" style="46"/>
    <col min="11477" max="11477" width="5.42578125" style="46" customWidth="1"/>
    <col min="11478" max="11479" width="12.85546875" style="46" customWidth="1"/>
    <col min="11480" max="11486" width="5.42578125" style="46" customWidth="1"/>
    <col min="11487" max="11488" width="8.42578125" style="46" customWidth="1"/>
    <col min="11489" max="11498" width="8" style="46" customWidth="1"/>
    <col min="11499" max="11499" width="8.85546875" style="46" customWidth="1"/>
    <col min="11500" max="11500" width="10.140625" style="46" customWidth="1"/>
    <col min="11501" max="11506" width="7.85546875" style="46" customWidth="1"/>
    <col min="11507" max="11732" width="8.85546875" style="46"/>
    <col min="11733" max="11733" width="5.42578125" style="46" customWidth="1"/>
    <col min="11734" max="11735" width="12.85546875" style="46" customWidth="1"/>
    <col min="11736" max="11742" width="5.42578125" style="46" customWidth="1"/>
    <col min="11743" max="11744" width="8.42578125" style="46" customWidth="1"/>
    <col min="11745" max="11754" width="8" style="46" customWidth="1"/>
    <col min="11755" max="11755" width="8.85546875" style="46" customWidth="1"/>
    <col min="11756" max="11756" width="10.140625" style="46" customWidth="1"/>
    <col min="11757" max="11762" width="7.85546875" style="46" customWidth="1"/>
    <col min="11763" max="11988" width="8.85546875" style="46"/>
    <col min="11989" max="11989" width="5.42578125" style="46" customWidth="1"/>
    <col min="11990" max="11991" width="12.85546875" style="46" customWidth="1"/>
    <col min="11992" max="11998" width="5.42578125" style="46" customWidth="1"/>
    <col min="11999" max="12000" width="8.42578125" style="46" customWidth="1"/>
    <col min="12001" max="12010" width="8" style="46" customWidth="1"/>
    <col min="12011" max="12011" width="8.85546875" style="46" customWidth="1"/>
    <col min="12012" max="12012" width="10.140625" style="46" customWidth="1"/>
    <col min="12013" max="12018" width="7.85546875" style="46" customWidth="1"/>
    <col min="12019" max="12244" width="8.85546875" style="46"/>
    <col min="12245" max="12245" width="5.42578125" style="46" customWidth="1"/>
    <col min="12246" max="12247" width="12.85546875" style="46" customWidth="1"/>
    <col min="12248" max="12254" width="5.42578125" style="46" customWidth="1"/>
    <col min="12255" max="12256" width="8.42578125" style="46" customWidth="1"/>
    <col min="12257" max="12266" width="8" style="46" customWidth="1"/>
    <col min="12267" max="12267" width="8.85546875" style="46" customWidth="1"/>
    <col min="12268" max="12268" width="10.140625" style="46" customWidth="1"/>
    <col min="12269" max="12274" width="7.85546875" style="46" customWidth="1"/>
    <col min="12275" max="12500" width="8.85546875" style="46"/>
    <col min="12501" max="12501" width="5.42578125" style="46" customWidth="1"/>
    <col min="12502" max="12503" width="12.85546875" style="46" customWidth="1"/>
    <col min="12504" max="12510" width="5.42578125" style="46" customWidth="1"/>
    <col min="12511" max="12512" width="8.42578125" style="46" customWidth="1"/>
    <col min="12513" max="12522" width="8" style="46" customWidth="1"/>
    <col min="12523" max="12523" width="8.85546875" style="46" customWidth="1"/>
    <col min="12524" max="12524" width="10.140625" style="46" customWidth="1"/>
    <col min="12525" max="12530" width="7.85546875" style="46" customWidth="1"/>
    <col min="12531" max="12756" width="8.85546875" style="46"/>
    <col min="12757" max="12757" width="5.42578125" style="46" customWidth="1"/>
    <col min="12758" max="12759" width="12.85546875" style="46" customWidth="1"/>
    <col min="12760" max="12766" width="5.42578125" style="46" customWidth="1"/>
    <col min="12767" max="12768" width="8.42578125" style="46" customWidth="1"/>
    <col min="12769" max="12778" width="8" style="46" customWidth="1"/>
    <col min="12779" max="12779" width="8.85546875" style="46" customWidth="1"/>
    <col min="12780" max="12780" width="10.140625" style="46" customWidth="1"/>
    <col min="12781" max="12786" width="7.85546875" style="46" customWidth="1"/>
    <col min="12787" max="13012" width="8.85546875" style="46"/>
    <col min="13013" max="13013" width="5.42578125" style="46" customWidth="1"/>
    <col min="13014" max="13015" width="12.85546875" style="46" customWidth="1"/>
    <col min="13016" max="13022" width="5.42578125" style="46" customWidth="1"/>
    <col min="13023" max="13024" width="8.42578125" style="46" customWidth="1"/>
    <col min="13025" max="13034" width="8" style="46" customWidth="1"/>
    <col min="13035" max="13035" width="8.85546875" style="46" customWidth="1"/>
    <col min="13036" max="13036" width="10.140625" style="46" customWidth="1"/>
    <col min="13037" max="13042" width="7.85546875" style="46" customWidth="1"/>
    <col min="13043" max="13268" width="8.85546875" style="46"/>
    <col min="13269" max="13269" width="5.42578125" style="46" customWidth="1"/>
    <col min="13270" max="13271" width="12.85546875" style="46" customWidth="1"/>
    <col min="13272" max="13278" width="5.42578125" style="46" customWidth="1"/>
    <col min="13279" max="13280" width="8.42578125" style="46" customWidth="1"/>
    <col min="13281" max="13290" width="8" style="46" customWidth="1"/>
    <col min="13291" max="13291" width="8.85546875" style="46" customWidth="1"/>
    <col min="13292" max="13292" width="10.140625" style="46" customWidth="1"/>
    <col min="13293" max="13298" width="7.85546875" style="46" customWidth="1"/>
    <col min="13299" max="13524" width="8.85546875" style="46"/>
    <col min="13525" max="13525" width="5.42578125" style="46" customWidth="1"/>
    <col min="13526" max="13527" width="12.85546875" style="46" customWidth="1"/>
    <col min="13528" max="13534" width="5.42578125" style="46" customWidth="1"/>
    <col min="13535" max="13536" width="8.42578125" style="46" customWidth="1"/>
    <col min="13537" max="13546" width="8" style="46" customWidth="1"/>
    <col min="13547" max="13547" width="8.85546875" style="46" customWidth="1"/>
    <col min="13548" max="13548" width="10.140625" style="46" customWidth="1"/>
    <col min="13549" max="13554" width="7.85546875" style="46" customWidth="1"/>
    <col min="13555" max="13780" width="8.85546875" style="46"/>
    <col min="13781" max="13781" width="5.42578125" style="46" customWidth="1"/>
    <col min="13782" max="13783" width="12.85546875" style="46" customWidth="1"/>
    <col min="13784" max="13790" width="5.42578125" style="46" customWidth="1"/>
    <col min="13791" max="13792" width="8.42578125" style="46" customWidth="1"/>
    <col min="13793" max="13802" width="8" style="46" customWidth="1"/>
    <col min="13803" max="13803" width="8.85546875" style="46" customWidth="1"/>
    <col min="13804" max="13804" width="10.140625" style="46" customWidth="1"/>
    <col min="13805" max="13810" width="7.85546875" style="46" customWidth="1"/>
    <col min="13811" max="14036" width="8.85546875" style="46"/>
    <col min="14037" max="14037" width="5.42578125" style="46" customWidth="1"/>
    <col min="14038" max="14039" width="12.85546875" style="46" customWidth="1"/>
    <col min="14040" max="14046" width="5.42578125" style="46" customWidth="1"/>
    <col min="14047" max="14048" width="8.42578125" style="46" customWidth="1"/>
    <col min="14049" max="14058" width="8" style="46" customWidth="1"/>
    <col min="14059" max="14059" width="8.85546875" style="46" customWidth="1"/>
    <col min="14060" max="14060" width="10.140625" style="46" customWidth="1"/>
    <col min="14061" max="14066" width="7.85546875" style="46" customWidth="1"/>
    <col min="14067" max="14292" width="8.85546875" style="46"/>
    <col min="14293" max="14293" width="5.42578125" style="46" customWidth="1"/>
    <col min="14294" max="14295" width="12.85546875" style="46" customWidth="1"/>
    <col min="14296" max="14302" width="5.42578125" style="46" customWidth="1"/>
    <col min="14303" max="14304" width="8.42578125" style="46" customWidth="1"/>
    <col min="14305" max="14314" width="8" style="46" customWidth="1"/>
    <col min="14315" max="14315" width="8.85546875" style="46" customWidth="1"/>
    <col min="14316" max="14316" width="10.140625" style="46" customWidth="1"/>
    <col min="14317" max="14322" width="7.85546875" style="46" customWidth="1"/>
    <col min="14323" max="14548" width="8.85546875" style="46"/>
    <col min="14549" max="14549" width="5.42578125" style="46" customWidth="1"/>
    <col min="14550" max="14551" width="12.85546875" style="46" customWidth="1"/>
    <col min="14552" max="14558" width="5.42578125" style="46" customWidth="1"/>
    <col min="14559" max="14560" width="8.42578125" style="46" customWidth="1"/>
    <col min="14561" max="14570" width="8" style="46" customWidth="1"/>
    <col min="14571" max="14571" width="8.85546875" style="46" customWidth="1"/>
    <col min="14572" max="14572" width="10.140625" style="46" customWidth="1"/>
    <col min="14573" max="14578" width="7.85546875" style="46" customWidth="1"/>
    <col min="14579" max="14804" width="8.85546875" style="46"/>
    <col min="14805" max="14805" width="5.42578125" style="46" customWidth="1"/>
    <col min="14806" max="14807" width="12.85546875" style="46" customWidth="1"/>
    <col min="14808" max="14814" width="5.42578125" style="46" customWidth="1"/>
    <col min="14815" max="14816" width="8.42578125" style="46" customWidth="1"/>
    <col min="14817" max="14826" width="8" style="46" customWidth="1"/>
    <col min="14827" max="14827" width="8.85546875" style="46" customWidth="1"/>
    <col min="14828" max="14828" width="10.140625" style="46" customWidth="1"/>
    <col min="14829" max="14834" width="7.85546875" style="46" customWidth="1"/>
    <col min="14835" max="15060" width="8.85546875" style="46"/>
    <col min="15061" max="15061" width="5.42578125" style="46" customWidth="1"/>
    <col min="15062" max="15063" width="12.85546875" style="46" customWidth="1"/>
    <col min="15064" max="15070" width="5.42578125" style="46" customWidth="1"/>
    <col min="15071" max="15072" width="8.42578125" style="46" customWidth="1"/>
    <col min="15073" max="15082" width="8" style="46" customWidth="1"/>
    <col min="15083" max="15083" width="8.85546875" style="46" customWidth="1"/>
    <col min="15084" max="15084" width="10.140625" style="46" customWidth="1"/>
    <col min="15085" max="15090" width="7.85546875" style="46" customWidth="1"/>
    <col min="15091" max="15316" width="8.85546875" style="46"/>
    <col min="15317" max="15317" width="5.42578125" style="46" customWidth="1"/>
    <col min="15318" max="15319" width="12.85546875" style="46" customWidth="1"/>
    <col min="15320" max="15326" width="5.42578125" style="46" customWidth="1"/>
    <col min="15327" max="15328" width="8.42578125" style="46" customWidth="1"/>
    <col min="15329" max="15338" width="8" style="46" customWidth="1"/>
    <col min="15339" max="15339" width="8.85546875" style="46" customWidth="1"/>
    <col min="15340" max="15340" width="10.140625" style="46" customWidth="1"/>
    <col min="15341" max="15346" width="7.85546875" style="46" customWidth="1"/>
    <col min="15347" max="15572" width="8.85546875" style="46"/>
    <col min="15573" max="15573" width="5.42578125" style="46" customWidth="1"/>
    <col min="15574" max="15575" width="12.85546875" style="46" customWidth="1"/>
    <col min="15576" max="15582" width="5.42578125" style="46" customWidth="1"/>
    <col min="15583" max="15584" width="8.42578125" style="46" customWidth="1"/>
    <col min="15585" max="15594" width="8" style="46" customWidth="1"/>
    <col min="15595" max="15595" width="8.85546875" style="46" customWidth="1"/>
    <col min="15596" max="15596" width="10.140625" style="46" customWidth="1"/>
    <col min="15597" max="15602" width="7.85546875" style="46" customWidth="1"/>
    <col min="15603" max="15828" width="8.85546875" style="46"/>
    <col min="15829" max="15829" width="5.42578125" style="46" customWidth="1"/>
    <col min="15830" max="15831" width="12.85546875" style="46" customWidth="1"/>
    <col min="15832" max="15838" width="5.42578125" style="46" customWidth="1"/>
    <col min="15839" max="15840" width="8.42578125" style="46" customWidth="1"/>
    <col min="15841" max="15850" width="8" style="46" customWidth="1"/>
    <col min="15851" max="15851" width="8.85546875" style="46" customWidth="1"/>
    <col min="15852" max="15852" width="10.140625" style="46" customWidth="1"/>
    <col min="15853" max="15858" width="7.85546875" style="46" customWidth="1"/>
    <col min="15859" max="16084" width="8.85546875" style="46"/>
    <col min="16085" max="16085" width="5.42578125" style="46" customWidth="1"/>
    <col min="16086" max="16087" width="12.85546875" style="46" customWidth="1"/>
    <col min="16088" max="16094" width="5.42578125" style="46" customWidth="1"/>
    <col min="16095" max="16096" width="8.42578125" style="46" customWidth="1"/>
    <col min="16097" max="16106" width="8" style="46" customWidth="1"/>
    <col min="16107" max="16107" width="8.85546875" style="46" customWidth="1"/>
    <col min="16108" max="16108" width="10.140625" style="46" customWidth="1"/>
    <col min="16109" max="16114" width="7.85546875" style="46" customWidth="1"/>
    <col min="16115" max="16384" width="8.85546875" style="46"/>
  </cols>
  <sheetData>
    <row r="1" spans="1:12" s="3" customFormat="1" ht="54.75" customHeight="1">
      <c r="A1" s="189"/>
      <c r="B1" s="288"/>
      <c r="C1" s="290"/>
      <c r="D1" s="290"/>
      <c r="E1" s="290"/>
      <c r="F1" s="290"/>
      <c r="G1" s="290"/>
      <c r="H1" s="290"/>
      <c r="I1" s="290"/>
      <c r="J1" s="290"/>
      <c r="K1" s="188"/>
      <c r="L1" s="4"/>
    </row>
    <row r="2" spans="1:12" s="34" customFormat="1" ht="18.75" customHeight="1">
      <c r="A2" s="475" t="s">
        <v>47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373"/>
    </row>
    <row r="3" spans="1:12" s="34" customFormat="1" ht="18.75" customHeight="1">
      <c r="A3" s="475" t="s">
        <v>713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373"/>
    </row>
    <row r="4" spans="1:12" s="6" customFormat="1" ht="18" customHeight="1">
      <c r="A4" s="406" t="s">
        <v>0</v>
      </c>
      <c r="B4" s="406"/>
      <c r="C4" s="406"/>
      <c r="D4" s="254"/>
      <c r="E4" s="254"/>
      <c r="F4" s="254"/>
      <c r="G4" s="254"/>
      <c r="H4" s="254"/>
      <c r="I4" s="254"/>
      <c r="J4" s="290"/>
      <c r="K4" s="188" t="s">
        <v>1</v>
      </c>
      <c r="L4" s="22"/>
    </row>
    <row r="5" spans="1:12" s="6" customFormat="1" ht="19.5" customHeight="1">
      <c r="A5" s="469" t="s">
        <v>651</v>
      </c>
      <c r="B5" s="469" t="s">
        <v>735</v>
      </c>
      <c r="C5" s="469" t="s">
        <v>734</v>
      </c>
      <c r="D5" s="468" t="s">
        <v>45</v>
      </c>
      <c r="E5" s="468"/>
      <c r="F5" s="468"/>
      <c r="G5" s="468"/>
      <c r="H5" s="468"/>
      <c r="I5" s="468"/>
      <c r="J5" s="468"/>
      <c r="K5" s="468"/>
      <c r="L5" s="691" t="s">
        <v>653</v>
      </c>
    </row>
    <row r="6" spans="1:12" s="6" customFormat="1" ht="42" customHeight="1">
      <c r="A6" s="469"/>
      <c r="B6" s="469"/>
      <c r="C6" s="469"/>
      <c r="D6" s="468"/>
      <c r="E6" s="468" t="s">
        <v>31</v>
      </c>
      <c r="F6" s="469" t="s">
        <v>43</v>
      </c>
      <c r="G6" s="469"/>
      <c r="H6" s="469" t="s">
        <v>42</v>
      </c>
      <c r="I6" s="469"/>
      <c r="J6" s="469" t="s">
        <v>41</v>
      </c>
      <c r="K6" s="469"/>
      <c r="L6" s="691"/>
    </row>
    <row r="7" spans="1:12" s="6" customFormat="1" ht="18" customHeight="1">
      <c r="A7" s="469"/>
      <c r="B7" s="469"/>
      <c r="C7" s="469"/>
      <c r="D7" s="468"/>
      <c r="E7" s="468"/>
      <c r="F7" s="468" t="s">
        <v>30</v>
      </c>
      <c r="G7" s="333"/>
      <c r="H7" s="468" t="s">
        <v>30</v>
      </c>
      <c r="I7" s="148"/>
      <c r="J7" s="468" t="s">
        <v>30</v>
      </c>
      <c r="K7" s="148"/>
      <c r="L7" s="691"/>
    </row>
    <row r="8" spans="1:12" s="6" customFormat="1" ht="63.75" customHeight="1">
      <c r="A8" s="469"/>
      <c r="B8" s="469"/>
      <c r="C8" s="469"/>
      <c r="D8" s="468"/>
      <c r="E8" s="468"/>
      <c r="F8" s="468"/>
      <c r="G8" s="335" t="s">
        <v>31</v>
      </c>
      <c r="H8" s="468"/>
      <c r="I8" s="335" t="s">
        <v>31</v>
      </c>
      <c r="J8" s="468"/>
      <c r="K8" s="335" t="s">
        <v>31</v>
      </c>
      <c r="L8" s="691"/>
    </row>
    <row r="9" spans="1:12" s="50" customFormat="1" ht="31.5" customHeight="1">
      <c r="A9" s="690" t="s">
        <v>650</v>
      </c>
      <c r="B9" s="690"/>
      <c r="C9" s="369">
        <f t="shared" ref="C9:E9" si="0">SUM(C10:C25)</f>
        <v>195</v>
      </c>
      <c r="D9" s="369">
        <f t="shared" si="0"/>
        <v>19734</v>
      </c>
      <c r="E9" s="369">
        <f t="shared" si="0"/>
        <v>8839</v>
      </c>
      <c r="F9" s="369">
        <f>SUM(F10:F25)</f>
        <v>2084</v>
      </c>
      <c r="G9" s="369">
        <f t="shared" ref="G9:K9" si="1">SUM(G10:G25)</f>
        <v>790</v>
      </c>
      <c r="H9" s="369">
        <f t="shared" si="1"/>
        <v>17085</v>
      </c>
      <c r="I9" s="369">
        <f t="shared" si="1"/>
        <v>7800</v>
      </c>
      <c r="J9" s="369">
        <f t="shared" si="1"/>
        <v>565</v>
      </c>
      <c r="K9" s="369">
        <f t="shared" si="1"/>
        <v>249</v>
      </c>
      <c r="L9" s="370">
        <f>SUM(L10:L25)</f>
        <v>100</v>
      </c>
    </row>
    <row r="10" spans="1:12" s="50" customFormat="1" ht="39" customHeight="1">
      <c r="A10" s="269">
        <v>1</v>
      </c>
      <c r="B10" s="331" t="s">
        <v>736</v>
      </c>
      <c r="C10" s="328">
        <v>1</v>
      </c>
      <c r="D10" s="91">
        <f>+F10+H10+J10</f>
        <v>8</v>
      </c>
      <c r="E10" s="91">
        <f>+G10+I10+K10</f>
        <v>5</v>
      </c>
      <c r="F10" s="91">
        <f>+'З-ТМБ-19 мэргэжлийн салбараар'!N18</f>
        <v>8</v>
      </c>
      <c r="G10" s="91">
        <f>+'З-ТМБ-19 мэргэжлийн салбараар'!O18</f>
        <v>5</v>
      </c>
      <c r="H10" s="91">
        <f>+'З-ТМБ-19 мэргэжлийн салбараар'!P18</f>
        <v>0</v>
      </c>
      <c r="I10" s="91">
        <f>+'З-ТМБ-19 мэргэжлийн салбараар'!Q18</f>
        <v>0</v>
      </c>
      <c r="J10" s="91">
        <f>+'З-ТМБ-19 мэргэжлийн салбараар'!R18</f>
        <v>0</v>
      </c>
      <c r="K10" s="91">
        <f>+'З-ТМБ-19 мэргэжлийн салбараар'!S18</f>
        <v>0</v>
      </c>
      <c r="L10" s="371">
        <f t="shared" ref="L10:L25" si="2">+D10*100/19734</f>
        <v>4.0539170973953584E-2</v>
      </c>
    </row>
    <row r="11" spans="1:12" s="50" customFormat="1" ht="39" customHeight="1">
      <c r="A11" s="269">
        <f>1+A10</f>
        <v>2</v>
      </c>
      <c r="B11" s="331" t="s">
        <v>737</v>
      </c>
      <c r="C11" s="328">
        <v>25</v>
      </c>
      <c r="D11" s="91">
        <f t="shared" ref="D11:D25" si="3">+F11+H11+J11</f>
        <v>898</v>
      </c>
      <c r="E11" s="91">
        <f t="shared" ref="E11:E25" si="4">+G11+I11+K11</f>
        <v>497</v>
      </c>
      <c r="F11" s="91">
        <f>+'З-ТМБ-19 мэргэжлийн салбараар'!N20</f>
        <v>160</v>
      </c>
      <c r="G11" s="91">
        <f>+'З-ТМБ-19 мэргэжлийн салбараар'!O20</f>
        <v>102</v>
      </c>
      <c r="H11" s="91">
        <f>+'З-ТМБ-19 мэргэжлийн салбараар'!P20</f>
        <v>723</v>
      </c>
      <c r="I11" s="91">
        <f>+'З-ТМБ-19 мэргэжлийн салбараар'!Q20</f>
        <v>395</v>
      </c>
      <c r="J11" s="91">
        <f>+'З-ТМБ-19 мэргэжлийн салбараар'!R20</f>
        <v>15</v>
      </c>
      <c r="K11" s="91">
        <f>+'З-ТМБ-19 мэргэжлийн салбараар'!S20</f>
        <v>0</v>
      </c>
      <c r="L11" s="371">
        <f t="shared" si="2"/>
        <v>4.5505219418262897</v>
      </c>
    </row>
    <row r="12" spans="1:12" s="50" customFormat="1" ht="39" customHeight="1">
      <c r="A12" s="269">
        <f t="shared" ref="A12:A25" si="5">1+A11</f>
        <v>3</v>
      </c>
      <c r="B12" s="331" t="s">
        <v>738</v>
      </c>
      <c r="C12" s="328">
        <v>19</v>
      </c>
      <c r="D12" s="91">
        <f t="shared" si="3"/>
        <v>150</v>
      </c>
      <c r="E12" s="91">
        <f t="shared" si="4"/>
        <v>0</v>
      </c>
      <c r="F12" s="91">
        <f>+'З-ТМБ-19 мэргэжлийн салбараар'!N46</f>
        <v>0</v>
      </c>
      <c r="G12" s="91">
        <f>+'З-ТМБ-19 мэргэжлийн салбараар'!O46</f>
        <v>0</v>
      </c>
      <c r="H12" s="91">
        <f>+'З-ТМБ-19 мэргэжлийн салбараар'!P46</f>
        <v>150</v>
      </c>
      <c r="I12" s="91">
        <f>+'З-ТМБ-19 мэргэжлийн салбараар'!Q46</f>
        <v>0</v>
      </c>
      <c r="J12" s="91">
        <f>+'З-ТМБ-19 мэргэжлийн салбараар'!R46</f>
        <v>0</v>
      </c>
      <c r="K12" s="91">
        <f>+'З-ТМБ-19 мэргэжлийн салбараар'!S46</f>
        <v>0</v>
      </c>
      <c r="L12" s="371">
        <f t="shared" si="2"/>
        <v>0.76010945576162969</v>
      </c>
    </row>
    <row r="13" spans="1:12" s="50" customFormat="1" ht="39" customHeight="1">
      <c r="A13" s="269">
        <f t="shared" si="5"/>
        <v>4</v>
      </c>
      <c r="B13" s="331" t="s">
        <v>739</v>
      </c>
      <c r="C13" s="328">
        <v>4</v>
      </c>
      <c r="D13" s="91">
        <f t="shared" si="3"/>
        <v>434</v>
      </c>
      <c r="E13" s="91">
        <f t="shared" si="4"/>
        <v>360</v>
      </c>
      <c r="F13" s="91">
        <f>+'З-ТМБ-19 мэргэжлийн салбараар'!N66</f>
        <v>13</v>
      </c>
      <c r="G13" s="91">
        <f>+'З-ТМБ-19 мэргэжлийн салбараар'!O66</f>
        <v>12</v>
      </c>
      <c r="H13" s="91">
        <f>+'З-ТМБ-19 мэргэжлийн салбараар'!P66</f>
        <v>402</v>
      </c>
      <c r="I13" s="91">
        <f>+'З-ТМБ-19 мэргэжлийн салбараар'!Q66</f>
        <v>329</v>
      </c>
      <c r="J13" s="91">
        <f>+'З-ТМБ-19 мэргэжлийн салбараар'!R66</f>
        <v>19</v>
      </c>
      <c r="K13" s="91">
        <f>+'З-ТМБ-19 мэргэжлийн салбараар'!S66</f>
        <v>19</v>
      </c>
      <c r="L13" s="371">
        <f t="shared" si="2"/>
        <v>2.199250025336982</v>
      </c>
    </row>
    <row r="14" spans="1:12" s="50" customFormat="1" ht="39" customHeight="1">
      <c r="A14" s="269">
        <f t="shared" si="5"/>
        <v>5</v>
      </c>
      <c r="B14" s="331" t="s">
        <v>751</v>
      </c>
      <c r="C14" s="328">
        <v>13</v>
      </c>
      <c r="D14" s="91">
        <f t="shared" si="3"/>
        <v>974</v>
      </c>
      <c r="E14" s="91">
        <f t="shared" si="4"/>
        <v>667</v>
      </c>
      <c r="F14" s="91">
        <f>+'З-ТМБ-19 мэргэжлийн салбараар'!N71</f>
        <v>96</v>
      </c>
      <c r="G14" s="91">
        <f>+'З-ТМБ-19 мэргэжлийн салбараар'!O71</f>
        <v>50</v>
      </c>
      <c r="H14" s="91">
        <f>+'З-ТМБ-19 мэргэжлийн салбараар'!P71</f>
        <v>878</v>
      </c>
      <c r="I14" s="91">
        <f>+'З-ТМБ-19 мэргэжлийн салбараар'!Q71</f>
        <v>617</v>
      </c>
      <c r="J14" s="91">
        <f>+'З-ТМБ-19 мэргэжлийн салбараар'!R71</f>
        <v>0</v>
      </c>
      <c r="K14" s="91">
        <f>+'З-ТМБ-19 мэргэжлийн салбараар'!S71</f>
        <v>0</v>
      </c>
      <c r="L14" s="371">
        <f t="shared" si="2"/>
        <v>4.935644066078849</v>
      </c>
    </row>
    <row r="15" spans="1:12" s="50" customFormat="1" ht="39" customHeight="1">
      <c r="A15" s="269">
        <f t="shared" si="5"/>
        <v>6</v>
      </c>
      <c r="B15" s="331" t="s">
        <v>740</v>
      </c>
      <c r="C15" s="328">
        <v>1</v>
      </c>
      <c r="D15" s="91">
        <f t="shared" si="3"/>
        <v>64</v>
      </c>
      <c r="E15" s="91">
        <f t="shared" si="4"/>
        <v>32</v>
      </c>
      <c r="F15" s="91">
        <f>+'З-ТМБ-19 мэргэжлийн салбараар'!N85</f>
        <v>0</v>
      </c>
      <c r="G15" s="91">
        <f>+'З-ТМБ-19 мэргэжлийн салбараар'!O85</f>
        <v>0</v>
      </c>
      <c r="H15" s="91">
        <f>+'З-ТМБ-19 мэргэжлийн салбараар'!P85</f>
        <v>64</v>
      </c>
      <c r="I15" s="91">
        <f>+'З-ТМБ-19 мэргэжлийн салбараар'!Q85</f>
        <v>32</v>
      </c>
      <c r="J15" s="91">
        <f>+'З-ТМБ-19 мэргэжлийн салбараар'!R85</f>
        <v>0</v>
      </c>
      <c r="K15" s="91">
        <f>+'З-ТМБ-19 мэргэжлийн салбараар'!S85</f>
        <v>0</v>
      </c>
      <c r="L15" s="371">
        <f t="shared" si="2"/>
        <v>0.32431336779162867</v>
      </c>
    </row>
    <row r="16" spans="1:12" s="50" customFormat="1" ht="39" customHeight="1">
      <c r="A16" s="269">
        <f t="shared" si="5"/>
        <v>7</v>
      </c>
      <c r="B16" s="331" t="s">
        <v>741</v>
      </c>
      <c r="C16" s="328">
        <v>6</v>
      </c>
      <c r="D16" s="91">
        <f t="shared" si="3"/>
        <v>609</v>
      </c>
      <c r="E16" s="91">
        <f t="shared" si="4"/>
        <v>382</v>
      </c>
      <c r="F16" s="91">
        <f>+'З-ТМБ-19 мэргэжлийн салбараар'!N87</f>
        <v>0</v>
      </c>
      <c r="G16" s="91">
        <f>+'З-ТМБ-19 мэргэжлийн салбараар'!O87</f>
        <v>0</v>
      </c>
      <c r="H16" s="91">
        <f>+'З-ТМБ-19 мэргэжлийн салбараар'!P87</f>
        <v>609</v>
      </c>
      <c r="I16" s="91">
        <f>+'З-ТМБ-19 мэргэжлийн салбараар'!Q87</f>
        <v>382</v>
      </c>
      <c r="J16" s="91">
        <f>+'З-ТМБ-19 мэргэжлийн салбараар'!R87</f>
        <v>0</v>
      </c>
      <c r="K16" s="91">
        <f>+'З-ТМБ-19 мэргэжлийн салбараар'!S87</f>
        <v>0</v>
      </c>
      <c r="L16" s="371">
        <f t="shared" si="2"/>
        <v>3.0860443903922166</v>
      </c>
    </row>
    <row r="17" spans="1:12" s="50" customFormat="1" ht="39" customHeight="1">
      <c r="A17" s="269">
        <f t="shared" si="5"/>
        <v>8</v>
      </c>
      <c r="B17" s="331" t="s">
        <v>742</v>
      </c>
      <c r="C17" s="328">
        <v>23</v>
      </c>
      <c r="D17" s="91">
        <f t="shared" si="3"/>
        <v>3791</v>
      </c>
      <c r="E17" s="91">
        <f t="shared" si="4"/>
        <v>820</v>
      </c>
      <c r="F17" s="91">
        <f>+'З-ТМБ-19 мэргэжлийн салбараар'!N94</f>
        <v>390</v>
      </c>
      <c r="G17" s="91">
        <f>+'З-ТМБ-19 мэргэжлийн салбараар'!O94</f>
        <v>70</v>
      </c>
      <c r="H17" s="91">
        <f>+'З-ТМБ-19 мэргэжлийн салбараар'!P94</f>
        <v>3293</v>
      </c>
      <c r="I17" s="91">
        <f>+'З-ТМБ-19 мэргэжлийн салбараар'!Q94</f>
        <v>749</v>
      </c>
      <c r="J17" s="91">
        <f>+'З-ТМБ-19 мэргэжлийн салбараар'!R94</f>
        <v>108</v>
      </c>
      <c r="K17" s="91">
        <f>+'З-ТМБ-19 мэргэжлийн салбараар'!S94</f>
        <v>1</v>
      </c>
      <c r="L17" s="371">
        <f t="shared" si="2"/>
        <v>19.210499645282255</v>
      </c>
    </row>
    <row r="18" spans="1:12" s="50" customFormat="1" ht="39" customHeight="1">
      <c r="A18" s="269">
        <f t="shared" si="5"/>
        <v>9</v>
      </c>
      <c r="B18" s="331" t="s">
        <v>743</v>
      </c>
      <c r="C18" s="328">
        <v>21</v>
      </c>
      <c r="D18" s="91">
        <f t="shared" si="3"/>
        <v>2508</v>
      </c>
      <c r="E18" s="91">
        <f t="shared" si="4"/>
        <v>570</v>
      </c>
      <c r="F18" s="91">
        <f>+'З-ТМБ-19 мэргэжлийн салбараар'!N118</f>
        <v>310</v>
      </c>
      <c r="G18" s="91">
        <f>+'З-ТМБ-19 мэргэжлийн салбараар'!O118</f>
        <v>75</v>
      </c>
      <c r="H18" s="91">
        <f>+'З-ТМБ-19 мэргэжлийн салбараар'!P118</f>
        <v>2165</v>
      </c>
      <c r="I18" s="91">
        <f>+'З-ТМБ-19 мэргэжлийн салбараар'!Q118</f>
        <v>484</v>
      </c>
      <c r="J18" s="91">
        <f>+'З-ТМБ-19 мэргэжлийн салбараар'!R118</f>
        <v>33</v>
      </c>
      <c r="K18" s="91">
        <f>+'З-ТМБ-19 мэргэжлийн салбараар'!S118</f>
        <v>11</v>
      </c>
      <c r="L18" s="371">
        <f t="shared" si="2"/>
        <v>12.709030100334449</v>
      </c>
    </row>
    <row r="19" spans="1:12" s="50" customFormat="1" ht="39" customHeight="1">
      <c r="A19" s="269">
        <f t="shared" si="5"/>
        <v>10</v>
      </c>
      <c r="B19" s="331" t="s">
        <v>744</v>
      </c>
      <c r="C19" s="328">
        <v>6</v>
      </c>
      <c r="D19" s="91">
        <f t="shared" si="3"/>
        <v>176</v>
      </c>
      <c r="E19" s="91">
        <f t="shared" si="4"/>
        <v>55</v>
      </c>
      <c r="F19" s="91">
        <f>+'З-ТМБ-19 мэргэжлийн салбараар'!N140</f>
        <v>40</v>
      </c>
      <c r="G19" s="91">
        <f>+'З-ТМБ-19 мэргэжлийн салбараар'!O140</f>
        <v>18</v>
      </c>
      <c r="H19" s="91">
        <f>+'З-ТМБ-19 мэргэжлийн салбараар'!P140</f>
        <v>136</v>
      </c>
      <c r="I19" s="91">
        <f>+'З-ТМБ-19 мэргэжлийн салбараар'!Q140</f>
        <v>37</v>
      </c>
      <c r="J19" s="91">
        <f>+'З-ТМБ-19 мэргэжлийн салбараар'!R140</f>
        <v>0</v>
      </c>
      <c r="K19" s="91">
        <f>+'З-ТМБ-19 мэргэжлийн салбараар'!S140</f>
        <v>0</v>
      </c>
      <c r="L19" s="371">
        <f t="shared" si="2"/>
        <v>0.89186176142697882</v>
      </c>
    </row>
    <row r="20" spans="1:12" s="50" customFormat="1" ht="39" customHeight="1">
      <c r="A20" s="269">
        <f t="shared" si="5"/>
        <v>11</v>
      </c>
      <c r="B20" s="331" t="s">
        <v>745</v>
      </c>
      <c r="C20" s="328">
        <v>19</v>
      </c>
      <c r="D20" s="91">
        <f t="shared" si="3"/>
        <v>1494</v>
      </c>
      <c r="E20" s="91">
        <f t="shared" si="4"/>
        <v>270</v>
      </c>
      <c r="F20" s="91">
        <f>+'З-ТМБ-19 мэргэжлийн салбараар'!N147</f>
        <v>151</v>
      </c>
      <c r="G20" s="91">
        <f>+'З-ТМБ-19 мэргэжлийн салбараар'!O147</f>
        <v>52</v>
      </c>
      <c r="H20" s="91">
        <f>+'З-ТМБ-19 мэргэжлийн салбараар'!P147</f>
        <v>1283</v>
      </c>
      <c r="I20" s="91">
        <f>+'З-ТМБ-19 мэргэжлийн салбараар'!Q147</f>
        <v>209</v>
      </c>
      <c r="J20" s="91">
        <f>+'З-ТМБ-19 мэргэжлийн салбараар'!R147</f>
        <v>60</v>
      </c>
      <c r="K20" s="91">
        <f>+'З-ТМБ-19 мэргэжлийн салбараар'!S147</f>
        <v>9</v>
      </c>
      <c r="L20" s="371">
        <f t="shared" si="2"/>
        <v>7.5706901793858314</v>
      </c>
    </row>
    <row r="21" spans="1:12" s="50" customFormat="1" ht="39" customHeight="1">
      <c r="A21" s="269">
        <f t="shared" si="5"/>
        <v>12</v>
      </c>
      <c r="B21" s="331" t="s">
        <v>746</v>
      </c>
      <c r="C21" s="328">
        <v>16</v>
      </c>
      <c r="D21" s="91">
        <f t="shared" si="3"/>
        <v>1269</v>
      </c>
      <c r="E21" s="91">
        <f t="shared" si="4"/>
        <v>640</v>
      </c>
      <c r="F21" s="91">
        <f>+'З-ТМБ-19 мэргэжлийн салбараар'!N167</f>
        <v>148</v>
      </c>
      <c r="G21" s="91">
        <f>+'З-ТМБ-19 мэргэжлийн салбараар'!O167</f>
        <v>48</v>
      </c>
      <c r="H21" s="91">
        <f>+'З-ТМБ-19 мэргэжлийн салбараар'!P167</f>
        <v>1121</v>
      </c>
      <c r="I21" s="91">
        <f>+'З-ТМБ-19 мэргэжлийн салбараар'!Q167</f>
        <v>592</v>
      </c>
      <c r="J21" s="91">
        <f>+'З-ТМБ-19 мэргэжлийн салбараар'!R167</f>
        <v>0</v>
      </c>
      <c r="K21" s="91">
        <f>+'З-ТМБ-19 мэргэжлийн салбараар'!S167</f>
        <v>0</v>
      </c>
      <c r="L21" s="371">
        <f t="shared" si="2"/>
        <v>6.4305259957433867</v>
      </c>
    </row>
    <row r="22" spans="1:12" s="50" customFormat="1" ht="39" customHeight="1">
      <c r="A22" s="269">
        <f t="shared" si="5"/>
        <v>13</v>
      </c>
      <c r="B22" s="331" t="s">
        <v>747</v>
      </c>
      <c r="C22" s="328">
        <v>31</v>
      </c>
      <c r="D22" s="91">
        <f t="shared" si="3"/>
        <v>5796</v>
      </c>
      <c r="E22" s="91">
        <f t="shared" si="4"/>
        <v>3231</v>
      </c>
      <c r="F22" s="91">
        <f>+'З-ТМБ-19 мэргэжлийн салбараар'!N184</f>
        <v>650</v>
      </c>
      <c r="G22" s="91">
        <f>+'З-ТМБ-19 мэргэжлийн салбараар'!O184</f>
        <v>265</v>
      </c>
      <c r="H22" s="91">
        <f>+'З-ТМБ-19 мэргэжлийн салбараар'!P184</f>
        <v>4846</v>
      </c>
      <c r="I22" s="91">
        <f>+'З-ТМБ-19 мэргэжлийн салбараар'!Q184</f>
        <v>2784</v>
      </c>
      <c r="J22" s="91">
        <f>+'З-ТМБ-19 мэргэжлийн салбараар'!R184</f>
        <v>300</v>
      </c>
      <c r="K22" s="91">
        <f>+'З-ТМБ-19 мэргэжлийн салбараар'!S184</f>
        <v>182</v>
      </c>
      <c r="L22" s="371">
        <f t="shared" si="2"/>
        <v>29.37062937062937</v>
      </c>
    </row>
    <row r="23" spans="1:12" s="50" customFormat="1" ht="39" customHeight="1">
      <c r="A23" s="269">
        <f t="shared" si="5"/>
        <v>14</v>
      </c>
      <c r="B23" s="331" t="s">
        <v>748</v>
      </c>
      <c r="C23" s="328">
        <v>1</v>
      </c>
      <c r="D23" s="91">
        <f t="shared" si="3"/>
        <v>91</v>
      </c>
      <c r="E23" s="91">
        <f t="shared" si="4"/>
        <v>49</v>
      </c>
      <c r="F23" s="91">
        <f>+'З-ТМБ-19 мэргэжлийн салбараар'!N216</f>
        <v>0</v>
      </c>
      <c r="G23" s="91">
        <f>+'З-ТМБ-19 мэргэжлийн салбараар'!O216</f>
        <v>0</v>
      </c>
      <c r="H23" s="91">
        <f>+'З-ТМБ-19 мэргэжлийн салбараар'!P216</f>
        <v>91</v>
      </c>
      <c r="I23" s="91">
        <f>+'З-ТМБ-19 мэргэжлийн салбараар'!Q216</f>
        <v>49</v>
      </c>
      <c r="J23" s="91">
        <f>+'З-ТМБ-19 мэргэжлийн салбараар'!R216</f>
        <v>0</v>
      </c>
      <c r="K23" s="91">
        <f>+'З-ТМБ-19 мэргэжлийн салбараар'!S216</f>
        <v>0</v>
      </c>
      <c r="L23" s="371">
        <f t="shared" si="2"/>
        <v>0.46113306982872199</v>
      </c>
    </row>
    <row r="24" spans="1:12" s="50" customFormat="1" ht="39" customHeight="1">
      <c r="A24" s="269">
        <f t="shared" si="5"/>
        <v>15</v>
      </c>
      <c r="B24" s="331" t="s">
        <v>749</v>
      </c>
      <c r="C24" s="328">
        <v>7</v>
      </c>
      <c r="D24" s="91">
        <f t="shared" si="3"/>
        <v>1317</v>
      </c>
      <c r="E24" s="91">
        <f t="shared" si="4"/>
        <v>1121</v>
      </c>
      <c r="F24" s="91">
        <f>+'З-ТМБ-19 мэргэжлийн салбараар'!N218</f>
        <v>118</v>
      </c>
      <c r="G24" s="91">
        <f>+'З-ТМБ-19 мэргэжлийн салбараар'!O218</f>
        <v>93</v>
      </c>
      <c r="H24" s="91">
        <f>+'З-ТМБ-19 мэргэжлийн салбараар'!P218</f>
        <v>1169</v>
      </c>
      <c r="I24" s="91">
        <f>+'З-ТМБ-19 мэргэжлийн салбараар'!Q218</f>
        <v>1001</v>
      </c>
      <c r="J24" s="91">
        <f>+'З-ТМБ-19 мэргэжлийн салбараар'!R218</f>
        <v>30</v>
      </c>
      <c r="K24" s="91">
        <f>+'З-ТМБ-19 мэргэжлийн салбараар'!S218</f>
        <v>27</v>
      </c>
      <c r="L24" s="371">
        <f t="shared" si="2"/>
        <v>6.6737610215871088</v>
      </c>
    </row>
    <row r="25" spans="1:12" s="50" customFormat="1" ht="39" customHeight="1">
      <c r="A25" s="269">
        <f t="shared" si="5"/>
        <v>16</v>
      </c>
      <c r="B25" s="331" t="s">
        <v>750</v>
      </c>
      <c r="C25" s="328">
        <v>2</v>
      </c>
      <c r="D25" s="91">
        <f t="shared" si="3"/>
        <v>155</v>
      </c>
      <c r="E25" s="91">
        <f t="shared" si="4"/>
        <v>140</v>
      </c>
      <c r="F25" s="91">
        <f>+'З-ТМБ-19 мэргэжлийн салбараар'!N226</f>
        <v>0</v>
      </c>
      <c r="G25" s="91">
        <f>+'З-ТМБ-19 мэргэжлийн салбараар'!O226</f>
        <v>0</v>
      </c>
      <c r="H25" s="91">
        <f>+'З-ТМБ-19 мэргэжлийн салбараар'!P226</f>
        <v>155</v>
      </c>
      <c r="I25" s="91">
        <f>+'З-ТМБ-19 мэргэжлийн салбараар'!Q226</f>
        <v>140</v>
      </c>
      <c r="J25" s="91">
        <f>+'З-ТМБ-19 мэргэжлийн салбараар'!R226</f>
        <v>0</v>
      </c>
      <c r="K25" s="91">
        <f>+'З-ТМБ-19 мэргэжлийн салбараар'!S226</f>
        <v>0</v>
      </c>
      <c r="L25" s="371">
        <f t="shared" si="2"/>
        <v>0.78544643762035071</v>
      </c>
    </row>
    <row r="26" spans="1:12" s="50" customFormat="1">
      <c r="B26" s="270"/>
      <c r="C26" s="372"/>
      <c r="D26" s="271"/>
      <c r="E26" s="271"/>
      <c r="F26" s="271"/>
      <c r="G26" s="271"/>
      <c r="H26" s="271"/>
      <c r="I26" s="271"/>
      <c r="J26" s="271"/>
      <c r="K26" s="271"/>
    </row>
    <row r="27" spans="1:12" s="50" customFormat="1">
      <c r="B27" s="270"/>
      <c r="C27" s="372"/>
      <c r="D27" s="271"/>
      <c r="E27" s="271"/>
      <c r="F27" s="271"/>
      <c r="G27" s="271"/>
      <c r="H27" s="271"/>
      <c r="I27" s="271"/>
      <c r="J27" s="271"/>
      <c r="K27" s="271"/>
    </row>
    <row r="28" spans="1:12" s="50" customFormat="1">
      <c r="B28" s="270"/>
      <c r="C28" s="372"/>
      <c r="D28" s="58"/>
      <c r="E28" s="58"/>
      <c r="F28" s="58"/>
      <c r="G28" s="58"/>
      <c r="H28" s="58"/>
      <c r="I28" s="58"/>
      <c r="J28" s="58"/>
      <c r="K28" s="58"/>
    </row>
    <row r="29" spans="1:12" s="50" customFormat="1">
      <c r="B29" s="270"/>
      <c r="C29" s="372"/>
      <c r="D29" s="58"/>
      <c r="E29" s="58"/>
      <c r="F29" s="58"/>
      <c r="G29" s="58"/>
      <c r="H29" s="58"/>
      <c r="I29" s="58"/>
      <c r="J29" s="58"/>
      <c r="K29" s="58"/>
    </row>
    <row r="30" spans="1:12" s="50" customFormat="1">
      <c r="B30" s="270"/>
      <c r="C30" s="372"/>
      <c r="D30" s="58"/>
      <c r="E30" s="58"/>
      <c r="F30" s="58"/>
      <c r="G30" s="58"/>
      <c r="H30" s="58"/>
      <c r="I30" s="58"/>
      <c r="J30" s="58"/>
      <c r="K30" s="58"/>
    </row>
    <row r="31" spans="1:12" s="50" customFormat="1">
      <c r="B31" s="270"/>
      <c r="C31" s="372"/>
      <c r="D31" s="58"/>
      <c r="E31" s="58"/>
      <c r="F31" s="58"/>
      <c r="G31" s="58"/>
      <c r="H31" s="58"/>
      <c r="I31" s="58"/>
      <c r="J31" s="58"/>
      <c r="K31" s="58"/>
    </row>
    <row r="32" spans="1:12" s="50" customFormat="1">
      <c r="B32" s="270"/>
      <c r="C32" s="372"/>
      <c r="D32" s="58"/>
      <c r="E32" s="58"/>
      <c r="F32" s="58"/>
      <c r="G32" s="58"/>
      <c r="H32" s="58"/>
      <c r="I32" s="58"/>
      <c r="J32" s="58"/>
      <c r="K32" s="58"/>
    </row>
    <row r="33" spans="2:11" s="50" customFormat="1">
      <c r="B33" s="270"/>
      <c r="C33" s="372"/>
      <c r="D33" s="58"/>
      <c r="E33" s="58"/>
      <c r="F33" s="58"/>
      <c r="G33" s="58"/>
      <c r="H33" s="58"/>
      <c r="I33" s="58"/>
      <c r="J33" s="58"/>
      <c r="K33" s="58"/>
    </row>
    <row r="34" spans="2:11" s="50" customFormat="1">
      <c r="B34" s="270"/>
      <c r="C34" s="372"/>
      <c r="D34" s="58"/>
      <c r="E34" s="58"/>
      <c r="F34" s="58"/>
      <c r="G34" s="58"/>
      <c r="H34" s="58"/>
      <c r="I34" s="58"/>
      <c r="J34" s="58"/>
      <c r="K34" s="58"/>
    </row>
    <row r="35" spans="2:11" s="50" customFormat="1">
      <c r="B35" s="270"/>
      <c r="C35" s="372"/>
      <c r="D35" s="58"/>
      <c r="E35" s="58"/>
      <c r="F35" s="58"/>
      <c r="G35" s="58"/>
      <c r="H35" s="58"/>
      <c r="I35" s="58"/>
      <c r="J35" s="58"/>
      <c r="K35" s="58"/>
    </row>
    <row r="36" spans="2:11" s="50" customFormat="1">
      <c r="B36" s="270"/>
      <c r="C36" s="372"/>
      <c r="D36" s="271"/>
      <c r="E36" s="271"/>
      <c r="F36" s="271"/>
      <c r="G36" s="271"/>
      <c r="H36" s="271"/>
      <c r="I36" s="271"/>
      <c r="J36" s="271"/>
      <c r="K36" s="271"/>
    </row>
    <row r="37" spans="2:11" s="50" customFormat="1">
      <c r="B37" s="270"/>
      <c r="C37" s="372"/>
      <c r="D37" s="58"/>
      <c r="E37" s="58"/>
      <c r="F37" s="58"/>
      <c r="G37" s="58"/>
      <c r="H37" s="58"/>
      <c r="I37" s="58"/>
      <c r="J37" s="58"/>
      <c r="K37" s="58"/>
    </row>
    <row r="38" spans="2:11" s="50" customFormat="1">
      <c r="B38" s="270"/>
      <c r="C38" s="372"/>
      <c r="D38" s="58"/>
      <c r="E38" s="58"/>
      <c r="F38" s="58"/>
      <c r="G38" s="58"/>
      <c r="H38" s="58"/>
      <c r="I38" s="58"/>
      <c r="J38" s="58"/>
      <c r="K38" s="58"/>
    </row>
    <row r="39" spans="2:11" s="50" customFormat="1">
      <c r="B39" s="270"/>
      <c r="C39" s="372"/>
      <c r="D39" s="58"/>
      <c r="E39" s="58"/>
      <c r="F39" s="58"/>
      <c r="G39" s="58"/>
      <c r="H39" s="58"/>
      <c r="I39" s="58"/>
      <c r="J39" s="58"/>
      <c r="K39" s="58"/>
    </row>
    <row r="40" spans="2:11" s="50" customFormat="1">
      <c r="B40" s="270"/>
      <c r="C40" s="372"/>
      <c r="D40" s="58"/>
      <c r="E40" s="58"/>
      <c r="F40" s="58"/>
      <c r="G40" s="58"/>
      <c r="H40" s="58"/>
      <c r="I40" s="58"/>
      <c r="J40" s="58"/>
      <c r="K40" s="58"/>
    </row>
    <row r="41" spans="2:11" s="50" customFormat="1">
      <c r="B41" s="270"/>
      <c r="C41" s="372"/>
      <c r="D41" s="58"/>
      <c r="E41" s="58"/>
      <c r="F41" s="58"/>
      <c r="G41" s="58"/>
      <c r="H41" s="58"/>
      <c r="I41" s="58"/>
      <c r="J41" s="58"/>
      <c r="K41" s="58"/>
    </row>
    <row r="42" spans="2:11" s="50" customFormat="1">
      <c r="B42" s="270"/>
      <c r="C42" s="372"/>
      <c r="D42" s="58"/>
      <c r="E42" s="58"/>
      <c r="F42" s="58"/>
      <c r="G42" s="58"/>
      <c r="H42" s="58"/>
      <c r="I42" s="58"/>
      <c r="J42" s="58"/>
      <c r="K42" s="58"/>
    </row>
    <row r="43" spans="2:11" s="50" customFormat="1">
      <c r="B43" s="270"/>
      <c r="C43" s="372"/>
      <c r="D43" s="58"/>
      <c r="E43" s="58"/>
      <c r="F43" s="58"/>
      <c r="G43" s="58"/>
      <c r="H43" s="58"/>
      <c r="I43" s="58"/>
      <c r="J43" s="58"/>
      <c r="K43" s="58"/>
    </row>
    <row r="44" spans="2:11" s="50" customFormat="1">
      <c r="B44" s="270"/>
      <c r="C44" s="372"/>
      <c r="D44" s="58"/>
      <c r="E44" s="58"/>
      <c r="F44" s="58"/>
      <c r="G44" s="58"/>
      <c r="H44" s="58"/>
      <c r="I44" s="58"/>
      <c r="J44" s="58"/>
      <c r="K44" s="58"/>
    </row>
    <row r="45" spans="2:11" s="50" customFormat="1">
      <c r="B45" s="270"/>
      <c r="C45" s="372"/>
      <c r="D45" s="271"/>
      <c r="E45" s="271"/>
      <c r="F45" s="271"/>
      <c r="G45" s="271"/>
      <c r="H45" s="271"/>
      <c r="I45" s="271"/>
      <c r="J45" s="271"/>
      <c r="K45" s="271"/>
    </row>
    <row r="46" spans="2:11" s="50" customFormat="1">
      <c r="B46" s="270"/>
      <c r="C46" s="372"/>
      <c r="D46" s="271"/>
      <c r="E46" s="271"/>
      <c r="F46" s="271"/>
      <c r="G46" s="271"/>
      <c r="H46" s="271"/>
      <c r="I46" s="271"/>
      <c r="J46" s="271"/>
      <c r="K46" s="271"/>
    </row>
    <row r="47" spans="2:11" s="50" customFormat="1">
      <c r="B47" s="270"/>
      <c r="C47" s="372"/>
      <c r="D47" s="271"/>
      <c r="E47" s="271"/>
      <c r="F47" s="271"/>
      <c r="G47" s="271"/>
      <c r="H47" s="271"/>
      <c r="I47" s="271"/>
      <c r="J47" s="271"/>
      <c r="K47" s="271"/>
    </row>
    <row r="48" spans="2:11" s="50" customFormat="1">
      <c r="B48" s="270"/>
      <c r="C48" s="372"/>
      <c r="D48" s="271"/>
      <c r="E48" s="271"/>
      <c r="F48" s="271"/>
      <c r="G48" s="271"/>
      <c r="H48" s="271"/>
      <c r="I48" s="271"/>
      <c r="J48" s="271"/>
      <c r="K48" s="271"/>
    </row>
    <row r="49" spans="2:11" s="50" customFormat="1">
      <c r="B49" s="270"/>
      <c r="C49" s="372"/>
      <c r="D49" s="271"/>
      <c r="E49" s="271"/>
      <c r="F49" s="271"/>
      <c r="G49" s="271"/>
      <c r="H49" s="271"/>
      <c r="I49" s="271"/>
      <c r="J49" s="271"/>
      <c r="K49" s="271"/>
    </row>
    <row r="50" spans="2:11" s="50" customFormat="1">
      <c r="B50" s="270"/>
      <c r="C50" s="372"/>
      <c r="D50" s="271"/>
      <c r="E50" s="271"/>
      <c r="F50" s="271"/>
      <c r="G50" s="271"/>
      <c r="H50" s="271"/>
      <c r="I50" s="271"/>
      <c r="J50" s="271"/>
      <c r="K50" s="271"/>
    </row>
    <row r="51" spans="2:11" s="50" customFormat="1">
      <c r="B51" s="270"/>
      <c r="C51" s="372"/>
      <c r="D51" s="271"/>
      <c r="E51" s="271"/>
      <c r="F51" s="271"/>
      <c r="G51" s="271"/>
      <c r="H51" s="271"/>
      <c r="I51" s="271"/>
      <c r="J51" s="271"/>
      <c r="K51" s="271"/>
    </row>
    <row r="52" spans="2:11" s="50" customFormat="1">
      <c r="B52" s="270"/>
      <c r="C52" s="372"/>
      <c r="D52" s="271"/>
      <c r="E52" s="271"/>
      <c r="F52" s="271"/>
      <c r="G52" s="271"/>
      <c r="H52" s="271"/>
      <c r="I52" s="271"/>
      <c r="J52" s="271"/>
      <c r="K52" s="271"/>
    </row>
    <row r="53" spans="2:11" s="50" customFormat="1">
      <c r="B53" s="270"/>
      <c r="C53" s="372"/>
      <c r="D53" s="271"/>
      <c r="E53" s="271"/>
      <c r="F53" s="271"/>
      <c r="G53" s="271"/>
      <c r="H53" s="271"/>
      <c r="I53" s="271"/>
      <c r="J53" s="271"/>
      <c r="K53" s="271"/>
    </row>
    <row r="54" spans="2:11" s="50" customFormat="1">
      <c r="B54" s="270"/>
      <c r="C54" s="372"/>
      <c r="D54" s="271"/>
      <c r="E54" s="271"/>
      <c r="F54" s="271"/>
      <c r="G54" s="271"/>
      <c r="H54" s="271"/>
      <c r="I54" s="271"/>
      <c r="J54" s="271"/>
      <c r="K54" s="271"/>
    </row>
    <row r="55" spans="2:11" s="50" customFormat="1">
      <c r="B55" s="270"/>
      <c r="C55" s="372"/>
      <c r="D55" s="271"/>
      <c r="E55" s="271"/>
      <c r="F55" s="271"/>
      <c r="G55" s="271"/>
      <c r="H55" s="271"/>
      <c r="I55" s="271"/>
      <c r="J55" s="271"/>
      <c r="K55" s="271"/>
    </row>
    <row r="56" spans="2:11" s="50" customFormat="1">
      <c r="B56" s="270"/>
      <c r="C56" s="372"/>
      <c r="D56" s="271"/>
      <c r="E56" s="271"/>
      <c r="F56" s="271"/>
      <c r="G56" s="271"/>
      <c r="H56" s="271"/>
      <c r="I56" s="271"/>
      <c r="J56" s="271"/>
      <c r="K56" s="271"/>
    </row>
    <row r="57" spans="2:11" s="50" customFormat="1">
      <c r="B57" s="270"/>
      <c r="C57" s="372"/>
      <c r="D57" s="271"/>
      <c r="E57" s="271"/>
      <c r="F57" s="271"/>
      <c r="G57" s="271"/>
      <c r="H57" s="271"/>
      <c r="I57" s="271"/>
      <c r="J57" s="271"/>
      <c r="K57" s="271"/>
    </row>
    <row r="58" spans="2:11" s="50" customFormat="1">
      <c r="B58" s="270"/>
      <c r="C58" s="372"/>
      <c r="D58" s="271"/>
      <c r="E58" s="271"/>
      <c r="F58" s="271"/>
      <c r="G58" s="271"/>
      <c r="H58" s="271"/>
      <c r="I58" s="271"/>
      <c r="J58" s="271"/>
      <c r="K58" s="271"/>
    </row>
    <row r="59" spans="2:11" s="50" customFormat="1">
      <c r="B59" s="270"/>
      <c r="C59" s="372"/>
      <c r="D59" s="271"/>
      <c r="E59" s="271"/>
      <c r="F59" s="271"/>
      <c r="G59" s="271"/>
      <c r="H59" s="271"/>
      <c r="I59" s="271"/>
      <c r="J59" s="271"/>
      <c r="K59" s="271"/>
    </row>
    <row r="60" spans="2:11" s="50" customFormat="1">
      <c r="B60" s="270"/>
      <c r="C60" s="372"/>
      <c r="D60" s="271"/>
      <c r="E60" s="271"/>
      <c r="F60" s="271"/>
      <c r="G60" s="271"/>
      <c r="H60" s="271"/>
      <c r="I60" s="271"/>
      <c r="J60" s="271"/>
      <c r="K60" s="271"/>
    </row>
    <row r="61" spans="2:11" s="50" customFormat="1">
      <c r="B61" s="270"/>
      <c r="C61" s="372"/>
      <c r="D61" s="271"/>
      <c r="E61" s="271"/>
      <c r="F61" s="271"/>
      <c r="G61" s="271"/>
      <c r="H61" s="271"/>
      <c r="I61" s="271"/>
      <c r="J61" s="271"/>
      <c r="K61" s="271"/>
    </row>
    <row r="62" spans="2:11" s="50" customFormat="1">
      <c r="B62" s="270"/>
      <c r="C62" s="372"/>
      <c r="D62" s="271"/>
      <c r="E62" s="271"/>
      <c r="F62" s="271"/>
      <c r="G62" s="271"/>
      <c r="H62" s="271"/>
      <c r="I62" s="271"/>
      <c r="J62" s="271"/>
      <c r="K62" s="271"/>
    </row>
    <row r="63" spans="2:11" s="50" customFormat="1">
      <c r="B63" s="270"/>
      <c r="C63" s="372"/>
      <c r="D63" s="271"/>
      <c r="E63" s="271"/>
      <c r="F63" s="271"/>
      <c r="G63" s="271"/>
      <c r="H63" s="271"/>
      <c r="I63" s="271"/>
      <c r="J63" s="271"/>
      <c r="K63" s="271"/>
    </row>
    <row r="64" spans="2:11" s="50" customFormat="1">
      <c r="B64" s="270"/>
      <c r="C64" s="372"/>
      <c r="D64" s="271"/>
      <c r="E64" s="271"/>
      <c r="F64" s="271"/>
      <c r="G64" s="271"/>
      <c r="H64" s="271"/>
      <c r="I64" s="271"/>
      <c r="J64" s="271"/>
      <c r="K64" s="271"/>
    </row>
    <row r="65" spans="2:11" s="50" customFormat="1">
      <c r="B65" s="270"/>
      <c r="C65" s="372"/>
      <c r="D65" s="271"/>
      <c r="E65" s="271"/>
      <c r="F65" s="271"/>
      <c r="G65" s="271"/>
      <c r="H65" s="271"/>
      <c r="I65" s="271"/>
      <c r="J65" s="271"/>
      <c r="K65" s="271"/>
    </row>
    <row r="66" spans="2:11" s="50" customFormat="1">
      <c r="B66" s="270"/>
      <c r="C66" s="372"/>
      <c r="D66" s="271"/>
      <c r="E66" s="271"/>
      <c r="F66" s="271"/>
      <c r="G66" s="271"/>
      <c r="H66" s="271"/>
      <c r="I66" s="271"/>
      <c r="J66" s="271"/>
      <c r="K66" s="271"/>
    </row>
    <row r="67" spans="2:11" s="50" customFormat="1">
      <c r="B67" s="270"/>
      <c r="C67" s="372"/>
      <c r="D67" s="271"/>
      <c r="E67" s="271"/>
      <c r="F67" s="271"/>
      <c r="G67" s="271"/>
      <c r="H67" s="271"/>
      <c r="I67" s="271"/>
      <c r="J67" s="271"/>
      <c r="K67" s="271"/>
    </row>
    <row r="68" spans="2:11" s="50" customFormat="1">
      <c r="B68" s="270"/>
      <c r="C68" s="372"/>
      <c r="D68" s="271"/>
      <c r="E68" s="271"/>
      <c r="F68" s="271"/>
      <c r="G68" s="271"/>
      <c r="H68" s="271"/>
      <c r="I68" s="271"/>
      <c r="J68" s="271"/>
      <c r="K68" s="271"/>
    </row>
    <row r="69" spans="2:11" s="50" customFormat="1">
      <c r="B69" s="270"/>
      <c r="C69" s="372"/>
      <c r="D69" s="271"/>
      <c r="E69" s="271"/>
      <c r="F69" s="271"/>
      <c r="G69" s="271"/>
      <c r="H69" s="271"/>
      <c r="I69" s="271"/>
      <c r="J69" s="271"/>
      <c r="K69" s="271"/>
    </row>
    <row r="70" spans="2:11" s="50" customFormat="1">
      <c r="B70" s="270"/>
      <c r="C70" s="372"/>
      <c r="D70" s="271"/>
      <c r="E70" s="271"/>
      <c r="F70" s="271"/>
      <c r="G70" s="271"/>
      <c r="H70" s="271"/>
      <c r="I70" s="271"/>
      <c r="J70" s="271"/>
      <c r="K70" s="271"/>
    </row>
    <row r="71" spans="2:11" s="50" customFormat="1">
      <c r="B71" s="270"/>
      <c r="C71" s="372"/>
      <c r="D71" s="271"/>
      <c r="E71" s="271"/>
      <c r="F71" s="271"/>
      <c r="G71" s="271"/>
      <c r="H71" s="271"/>
      <c r="I71" s="271"/>
      <c r="J71" s="271"/>
      <c r="K71" s="271"/>
    </row>
    <row r="72" spans="2:11" s="50" customFormat="1">
      <c r="B72" s="270"/>
      <c r="C72" s="372"/>
      <c r="D72" s="271"/>
      <c r="E72" s="271"/>
      <c r="F72" s="271"/>
      <c r="G72" s="271"/>
      <c r="H72" s="271"/>
      <c r="I72" s="271"/>
      <c r="J72" s="271"/>
      <c r="K72" s="271"/>
    </row>
    <row r="73" spans="2:11" s="50" customFormat="1">
      <c r="B73" s="270"/>
      <c r="C73" s="372"/>
      <c r="D73" s="271"/>
      <c r="E73" s="271"/>
      <c r="F73" s="271"/>
      <c r="G73" s="271"/>
      <c r="H73" s="271"/>
      <c r="I73" s="271"/>
      <c r="J73" s="271"/>
      <c r="K73" s="271"/>
    </row>
    <row r="74" spans="2:11" s="50" customFormat="1">
      <c r="B74" s="270"/>
      <c r="C74" s="372"/>
      <c r="D74" s="271"/>
      <c r="E74" s="271"/>
      <c r="F74" s="271"/>
      <c r="G74" s="271"/>
      <c r="H74" s="271"/>
      <c r="I74" s="271"/>
      <c r="J74" s="271"/>
      <c r="K74" s="271"/>
    </row>
    <row r="75" spans="2:11" s="50" customFormat="1">
      <c r="B75" s="270"/>
      <c r="C75" s="372"/>
      <c r="D75" s="271"/>
      <c r="E75" s="271"/>
      <c r="F75" s="271"/>
      <c r="G75" s="271"/>
      <c r="H75" s="271"/>
      <c r="I75" s="271"/>
      <c r="J75" s="271"/>
      <c r="K75" s="271"/>
    </row>
    <row r="76" spans="2:11" s="50" customFormat="1">
      <c r="B76" s="270"/>
      <c r="C76" s="372"/>
      <c r="D76" s="271"/>
      <c r="E76" s="271"/>
      <c r="F76" s="271"/>
      <c r="G76" s="271"/>
      <c r="H76" s="271"/>
      <c r="I76" s="271"/>
      <c r="J76" s="271"/>
      <c r="K76" s="271"/>
    </row>
    <row r="77" spans="2:11" s="50" customFormat="1">
      <c r="B77" s="270"/>
      <c r="C77" s="372"/>
      <c r="D77" s="271"/>
      <c r="E77" s="271"/>
      <c r="F77" s="271"/>
      <c r="G77" s="271"/>
      <c r="H77" s="271"/>
      <c r="I77" s="271"/>
      <c r="J77" s="271"/>
      <c r="K77" s="271"/>
    </row>
    <row r="78" spans="2:11" s="50" customFormat="1">
      <c r="B78" s="270"/>
      <c r="C78" s="372"/>
      <c r="D78" s="271"/>
      <c r="E78" s="271"/>
      <c r="F78" s="271"/>
      <c r="G78" s="271"/>
      <c r="H78" s="271"/>
      <c r="I78" s="271"/>
      <c r="J78" s="271"/>
      <c r="K78" s="271"/>
    </row>
    <row r="79" spans="2:11" s="50" customFormat="1">
      <c r="B79" s="270"/>
      <c r="C79" s="372"/>
      <c r="D79" s="271"/>
      <c r="E79" s="271"/>
      <c r="F79" s="271"/>
      <c r="G79" s="271"/>
      <c r="H79" s="271"/>
      <c r="I79" s="271"/>
      <c r="J79" s="271"/>
      <c r="K79" s="271"/>
    </row>
    <row r="80" spans="2:11" s="50" customFormat="1">
      <c r="B80" s="270"/>
      <c r="C80" s="372"/>
      <c r="D80" s="271"/>
      <c r="E80" s="271"/>
      <c r="F80" s="271"/>
      <c r="G80" s="271"/>
      <c r="H80" s="271"/>
      <c r="I80" s="271"/>
      <c r="J80" s="271"/>
      <c r="K80" s="271"/>
    </row>
    <row r="81" spans="2:11" s="50" customFormat="1">
      <c r="B81" s="270"/>
      <c r="C81" s="372"/>
      <c r="D81" s="271"/>
      <c r="E81" s="271"/>
      <c r="F81" s="271"/>
      <c r="G81" s="271"/>
      <c r="H81" s="271"/>
      <c r="I81" s="271"/>
      <c r="J81" s="271"/>
      <c r="K81" s="271"/>
    </row>
    <row r="82" spans="2:11" s="50" customFormat="1">
      <c r="B82" s="270"/>
      <c r="C82" s="372"/>
      <c r="D82" s="271"/>
      <c r="E82" s="271"/>
      <c r="F82" s="271"/>
      <c r="G82" s="271"/>
      <c r="H82" s="271"/>
      <c r="I82" s="271"/>
      <c r="J82" s="271"/>
      <c r="K82" s="271"/>
    </row>
    <row r="83" spans="2:11" s="50" customFormat="1">
      <c r="B83" s="270"/>
      <c r="C83" s="372"/>
      <c r="D83" s="271"/>
      <c r="E83" s="271"/>
      <c r="F83" s="271"/>
      <c r="G83" s="271"/>
      <c r="H83" s="271"/>
      <c r="I83" s="271"/>
      <c r="J83" s="271"/>
      <c r="K83" s="271"/>
    </row>
    <row r="84" spans="2:11" s="50" customFormat="1">
      <c r="B84" s="270"/>
      <c r="C84" s="372"/>
      <c r="D84" s="271"/>
      <c r="E84" s="271"/>
      <c r="F84" s="271"/>
      <c r="G84" s="271"/>
      <c r="H84" s="271"/>
      <c r="I84" s="271"/>
      <c r="J84" s="271"/>
      <c r="K84" s="271"/>
    </row>
    <row r="85" spans="2:11" s="50" customFormat="1">
      <c r="B85" s="270"/>
      <c r="C85" s="372"/>
      <c r="D85" s="271"/>
      <c r="E85" s="271"/>
      <c r="F85" s="271"/>
      <c r="G85" s="271"/>
      <c r="H85" s="271"/>
      <c r="I85" s="271"/>
      <c r="J85" s="271"/>
      <c r="K85" s="271"/>
    </row>
    <row r="86" spans="2:11" s="50" customFormat="1">
      <c r="B86" s="270"/>
      <c r="C86" s="372"/>
      <c r="D86" s="271"/>
      <c r="E86" s="271"/>
      <c r="F86" s="271"/>
      <c r="G86" s="271"/>
      <c r="H86" s="271"/>
      <c r="I86" s="271"/>
      <c r="J86" s="271"/>
      <c r="K86" s="271"/>
    </row>
    <row r="87" spans="2:11" s="50" customFormat="1">
      <c r="B87" s="270"/>
      <c r="C87" s="372"/>
      <c r="D87" s="271"/>
      <c r="E87" s="271"/>
      <c r="F87" s="271"/>
      <c r="G87" s="271"/>
      <c r="H87" s="271"/>
      <c r="I87" s="271"/>
      <c r="J87" s="271"/>
      <c r="K87" s="271"/>
    </row>
    <row r="88" spans="2:11" s="50" customFormat="1">
      <c r="B88" s="270"/>
      <c r="C88" s="372"/>
      <c r="D88" s="271"/>
      <c r="E88" s="271"/>
      <c r="F88" s="271"/>
      <c r="G88" s="271"/>
      <c r="H88" s="271"/>
      <c r="I88" s="271"/>
      <c r="J88" s="271"/>
      <c r="K88" s="271"/>
    </row>
    <row r="89" spans="2:11" s="50" customFormat="1">
      <c r="B89" s="270"/>
      <c r="C89" s="372"/>
      <c r="D89" s="271"/>
      <c r="E89" s="271"/>
      <c r="F89" s="271"/>
      <c r="G89" s="271"/>
      <c r="H89" s="271"/>
      <c r="I89" s="271"/>
      <c r="J89" s="271"/>
      <c r="K89" s="271"/>
    </row>
    <row r="90" spans="2:11" s="50" customFormat="1">
      <c r="B90" s="270"/>
      <c r="C90" s="372"/>
      <c r="D90" s="271"/>
      <c r="E90" s="271"/>
      <c r="F90" s="271"/>
      <c r="G90" s="271"/>
      <c r="H90" s="271"/>
      <c r="I90" s="271"/>
      <c r="J90" s="271"/>
      <c r="K90" s="271"/>
    </row>
    <row r="91" spans="2:11" s="50" customFormat="1">
      <c r="B91" s="270"/>
      <c r="C91" s="372"/>
      <c r="D91" s="271"/>
      <c r="E91" s="271"/>
      <c r="F91" s="271"/>
      <c r="G91" s="271"/>
      <c r="H91" s="271"/>
      <c r="I91" s="271"/>
      <c r="J91" s="271"/>
      <c r="K91" s="271"/>
    </row>
    <row r="92" spans="2:11" s="50" customFormat="1">
      <c r="B92" s="270"/>
      <c r="C92" s="372"/>
      <c r="D92" s="271"/>
      <c r="E92" s="271"/>
      <c r="F92" s="271"/>
      <c r="G92" s="271"/>
      <c r="H92" s="271"/>
      <c r="I92" s="271"/>
      <c r="J92" s="271"/>
      <c r="K92" s="271"/>
    </row>
    <row r="93" spans="2:11" s="50" customFormat="1">
      <c r="B93" s="270"/>
      <c r="C93" s="372"/>
      <c r="D93" s="271"/>
      <c r="E93" s="271"/>
      <c r="F93" s="271"/>
      <c r="G93" s="271"/>
      <c r="H93" s="271"/>
      <c r="I93" s="271"/>
      <c r="J93" s="271"/>
      <c r="K93" s="271"/>
    </row>
    <row r="94" spans="2:11" s="50" customFormat="1">
      <c r="B94" s="270"/>
      <c r="C94" s="372"/>
      <c r="D94" s="271"/>
      <c r="E94" s="271"/>
      <c r="F94" s="271"/>
      <c r="G94" s="271"/>
      <c r="H94" s="271"/>
      <c r="I94" s="271"/>
      <c r="J94" s="271"/>
      <c r="K94" s="271"/>
    </row>
    <row r="95" spans="2:11" s="50" customFormat="1">
      <c r="B95" s="270"/>
      <c r="C95" s="372"/>
      <c r="D95" s="271"/>
      <c r="E95" s="271"/>
      <c r="F95" s="271"/>
      <c r="G95" s="271"/>
      <c r="H95" s="271"/>
      <c r="I95" s="271"/>
      <c r="J95" s="271"/>
      <c r="K95" s="271"/>
    </row>
    <row r="96" spans="2:11" s="50" customFormat="1">
      <c r="B96" s="270"/>
      <c r="C96" s="372"/>
      <c r="D96" s="271"/>
      <c r="E96" s="271"/>
      <c r="F96" s="271"/>
      <c r="G96" s="271"/>
      <c r="H96" s="271"/>
      <c r="I96" s="271"/>
      <c r="J96" s="271"/>
      <c r="K96" s="271"/>
    </row>
    <row r="97" spans="2:38" s="50" customFormat="1">
      <c r="B97" s="270"/>
      <c r="C97" s="372"/>
      <c r="D97" s="271"/>
      <c r="E97" s="271"/>
      <c r="F97" s="271"/>
      <c r="G97" s="271"/>
      <c r="H97" s="271"/>
      <c r="I97" s="271"/>
      <c r="J97" s="271"/>
      <c r="K97" s="271"/>
    </row>
    <row r="98" spans="2:38" s="50" customFormat="1">
      <c r="B98" s="270"/>
      <c r="C98" s="372"/>
      <c r="D98" s="271"/>
      <c r="E98" s="271"/>
      <c r="F98" s="271"/>
      <c r="G98" s="271"/>
      <c r="H98" s="271"/>
      <c r="I98" s="271"/>
      <c r="J98" s="271"/>
      <c r="K98" s="271"/>
    </row>
    <row r="99" spans="2:38" s="50" customFormat="1">
      <c r="B99" s="270"/>
      <c r="C99" s="372"/>
      <c r="D99" s="271"/>
      <c r="E99" s="271"/>
      <c r="F99" s="271"/>
      <c r="G99" s="271"/>
      <c r="H99" s="271"/>
      <c r="I99" s="271"/>
      <c r="J99" s="271"/>
      <c r="K99" s="271"/>
    </row>
    <row r="100" spans="2:38" s="50" customFormat="1">
      <c r="B100" s="270"/>
      <c r="C100" s="372"/>
      <c r="D100" s="271"/>
      <c r="E100" s="271"/>
      <c r="F100" s="271"/>
      <c r="G100" s="271"/>
      <c r="H100" s="271"/>
      <c r="I100" s="271"/>
      <c r="J100" s="271"/>
      <c r="K100" s="271"/>
    </row>
    <row r="101" spans="2:38" s="50" customFormat="1">
      <c r="B101" s="270"/>
      <c r="C101" s="372"/>
      <c r="D101" s="271"/>
      <c r="E101" s="271"/>
      <c r="F101" s="271"/>
      <c r="G101" s="271"/>
      <c r="H101" s="271"/>
      <c r="I101" s="271"/>
      <c r="J101" s="271"/>
      <c r="K101" s="271"/>
    </row>
    <row r="102" spans="2:38" s="50" customFormat="1">
      <c r="B102" s="270"/>
      <c r="C102" s="372"/>
      <c r="D102" s="271"/>
      <c r="E102" s="271"/>
      <c r="F102" s="271"/>
      <c r="G102" s="271"/>
      <c r="H102" s="271"/>
      <c r="I102" s="271"/>
      <c r="J102" s="271"/>
      <c r="K102" s="271"/>
    </row>
    <row r="103" spans="2:38" s="50" customFormat="1">
      <c r="B103" s="270"/>
      <c r="C103" s="372"/>
      <c r="D103" s="271"/>
      <c r="E103" s="271"/>
      <c r="F103" s="271"/>
      <c r="G103" s="271"/>
      <c r="H103" s="271"/>
      <c r="I103" s="271"/>
      <c r="J103" s="271"/>
      <c r="K103" s="271"/>
    </row>
    <row r="104" spans="2:38" s="50" customFormat="1">
      <c r="B104" s="270"/>
      <c r="C104" s="372"/>
      <c r="D104" s="271"/>
      <c r="E104" s="271"/>
      <c r="F104" s="271"/>
      <c r="G104" s="271"/>
      <c r="H104" s="271"/>
      <c r="I104" s="271"/>
      <c r="J104" s="271"/>
      <c r="K104" s="271"/>
    </row>
    <row r="105" spans="2:38" ht="15">
      <c r="AH105" s="49"/>
      <c r="AJ105" s="48"/>
      <c r="AK105" s="48"/>
      <c r="AL105" s="48"/>
    </row>
  </sheetData>
  <mergeCells count="17">
    <mergeCell ref="L5:L8"/>
    <mergeCell ref="A5:A8"/>
    <mergeCell ref="B5:B8"/>
    <mergeCell ref="A9:B9"/>
    <mergeCell ref="A2:K2"/>
    <mergeCell ref="A3:K3"/>
    <mergeCell ref="A4:C4"/>
    <mergeCell ref="C5:C8"/>
    <mergeCell ref="D5:D8"/>
    <mergeCell ref="E5:K5"/>
    <mergeCell ref="E6:E8"/>
    <mergeCell ref="F6:G6"/>
    <mergeCell ref="H6:I6"/>
    <mergeCell ref="J6:K6"/>
    <mergeCell ref="F7:F8"/>
    <mergeCell ref="H7:H8"/>
    <mergeCell ref="J7:J8"/>
  </mergeCells>
  <pageMargins left="0.2" right="0.2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A-ТМБ-15</vt:lpstr>
      <vt:lpstr>A-ТМБ-16</vt:lpstr>
      <vt:lpstr>З-ТМБ-18 сургууль</vt:lpstr>
      <vt:lpstr>З-ТМБ-18 сургууль, мэргэжлээр</vt:lpstr>
      <vt:lpstr>З-ТМБ-19 мэргэжлийн салбараар</vt:lpstr>
      <vt:lpstr>З-ТМБ-19-сургууль, мэргэжлээр</vt:lpstr>
      <vt:lpstr>Хураангуй-2020</vt:lpstr>
      <vt:lpstr>'A-ТМБ-15'!Print_Area</vt:lpstr>
      <vt:lpstr>'A-ТМБ-16'!Print_Area</vt:lpstr>
      <vt:lpstr>'З-ТМБ-18 сургууль'!Print_Area</vt:lpstr>
      <vt:lpstr>'З-ТМБ-18 сургууль, мэргэжлээр'!Print_Area</vt:lpstr>
      <vt:lpstr>'A-ТМБ-16'!Print_Titles</vt:lpstr>
      <vt:lpstr>'З-ТМБ-19 мэргэжлийн салбараар'!Print_Titles</vt:lpstr>
      <vt:lpstr>'З-ТМБ-19-сургууль, мэргэжлээр'!Print_Titles</vt:lpstr>
    </vt:vector>
  </TitlesOfParts>
  <Company>mostec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uyanga</dc:creator>
  <cp:lastModifiedBy>Болормаа Пүрэв</cp:lastModifiedBy>
  <cp:lastPrinted>2021-07-08T06:13:04Z</cp:lastPrinted>
  <dcterms:created xsi:type="dcterms:W3CDTF">1999-06-23T08:34:47Z</dcterms:created>
  <dcterms:modified xsi:type="dcterms:W3CDTF">2022-06-22T03:27:25Z</dcterms:modified>
</cp:coreProperties>
</file>