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ON\1-TSAHIM BODLOGIIN HELTES\UGSUN MEDEELEL\2021-2022 tugsultiin medee\"/>
    </mc:Choice>
  </mc:AlternateContent>
  <xr:revisionPtr revIDLastSave="0" documentId="13_ncr:1_{B592AE6F-3C04-4767-9EF4-CCDD4F6338C6}" xr6:coauthVersionLast="47" xr6:coauthVersionMax="47" xr10:uidLastSave="{00000000-0000-0000-0000-000000000000}"/>
  <bookViews>
    <workbookView xWindow="-120" yWindow="-120" windowWidth="29040" windowHeight="17640" activeTab="4" xr2:uid="{00B79997-C068-40BF-8243-28767E247E4C}"/>
  </bookViews>
  <sheets>
    <sheet name="Танилцуулга " sheetId="6" r:id="rId1"/>
    <sheet name="А-TMБ-15" sheetId="1" r:id="rId2"/>
    <sheet name="А-ТМБ-16" sheetId="2" r:id="rId3"/>
    <sheet name="З-ТМБ-18" sheetId="3" r:id="rId4"/>
    <sheet name="З-ТМБ-19" sheetId="4" r:id="rId5"/>
  </sheets>
  <definedNames>
    <definedName name="_xlnm._FilterDatabase" localSheetId="3" hidden="1">'З-ТМБ-18'!$A$3:$AP$953</definedName>
    <definedName name="_xlnm._FilterDatabase" localSheetId="4" hidden="1">'З-ТМБ-19'!$A$6:$S$947</definedName>
    <definedName name="_xlnm.Print_Area" localSheetId="1">'А-TMБ-15'!$A$1:$AH$51</definedName>
    <definedName name="_xlnm.Print_Area" localSheetId="2">'А-ТМБ-16'!$A$1:$P$212</definedName>
    <definedName name="_xlnm.Print_Area" localSheetId="3">'З-ТМБ-18'!$A$1:$AM$954</definedName>
    <definedName name="_xlnm.Print_Area" localSheetId="0">'Танилцуулга '!$A$1:$G$29</definedName>
    <definedName name="_xlnm.Print_Titles" localSheetId="4">'З-ТМБ-19'!$6:$10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48" i="4" l="1"/>
  <c r="L948" i="4"/>
  <c r="M947" i="4"/>
  <c r="L947" i="4"/>
  <c r="M946" i="4"/>
  <c r="L946" i="4"/>
  <c r="M945" i="4"/>
  <c r="L945" i="4"/>
  <c r="M944" i="4"/>
  <c r="L944" i="4"/>
  <c r="M943" i="4"/>
  <c r="L943" i="4"/>
  <c r="M942" i="4"/>
  <c r="L942" i="4"/>
  <c r="M941" i="4"/>
  <c r="L941" i="4"/>
  <c r="M940" i="4"/>
  <c r="L940" i="4"/>
  <c r="M939" i="4"/>
  <c r="L939" i="4"/>
  <c r="S938" i="4"/>
  <c r="M938" i="4" s="1"/>
  <c r="R938" i="4"/>
  <c r="Q938" i="4"/>
  <c r="P938" i="4"/>
  <c r="O938" i="4"/>
  <c r="N938" i="4"/>
  <c r="L938" i="4" s="1"/>
  <c r="M937" i="4"/>
  <c r="L937" i="4"/>
  <c r="M936" i="4"/>
  <c r="L936" i="4"/>
  <c r="M935" i="4"/>
  <c r="L935" i="4"/>
  <c r="M934" i="4"/>
  <c r="L934" i="4"/>
  <c r="S933" i="4"/>
  <c r="R933" i="4"/>
  <c r="Q933" i="4"/>
  <c r="P933" i="4"/>
  <c r="O933" i="4"/>
  <c r="N933" i="4"/>
  <c r="M933" i="4"/>
  <c r="L933" i="4"/>
  <c r="M932" i="4"/>
  <c r="L932" i="4"/>
  <c r="M931" i="4"/>
  <c r="L931" i="4"/>
  <c r="M930" i="4"/>
  <c r="L930" i="4"/>
  <c r="M929" i="4"/>
  <c r="L929" i="4"/>
  <c r="M928" i="4"/>
  <c r="L928" i="4"/>
  <c r="M927" i="4"/>
  <c r="L927" i="4"/>
  <c r="M926" i="4"/>
  <c r="L926" i="4"/>
  <c r="M925" i="4"/>
  <c r="L925" i="4"/>
  <c r="M924" i="4"/>
  <c r="L924" i="4"/>
  <c r="M923" i="4"/>
  <c r="L923" i="4"/>
  <c r="M922" i="4"/>
  <c r="L922" i="4"/>
  <c r="M921" i="4"/>
  <c r="L921" i="4"/>
  <c r="M920" i="4"/>
  <c r="L920" i="4"/>
  <c r="M919" i="4"/>
  <c r="L919" i="4"/>
  <c r="M918" i="4"/>
  <c r="L918" i="4"/>
  <c r="M917" i="4"/>
  <c r="L917" i="4"/>
  <c r="M916" i="4"/>
  <c r="L916" i="4"/>
  <c r="M915" i="4"/>
  <c r="L915" i="4"/>
  <c r="S914" i="4"/>
  <c r="R914" i="4"/>
  <c r="Q914" i="4"/>
  <c r="M914" i="4" s="1"/>
  <c r="P914" i="4"/>
  <c r="O914" i="4"/>
  <c r="N914" i="4"/>
  <c r="L914" i="4"/>
  <c r="M913" i="4"/>
  <c r="L913" i="4"/>
  <c r="M912" i="4"/>
  <c r="L912" i="4"/>
  <c r="M911" i="4"/>
  <c r="L911" i="4"/>
  <c r="M910" i="4"/>
  <c r="L910" i="4"/>
  <c r="M909" i="4"/>
  <c r="L909" i="4"/>
  <c r="S908" i="4"/>
  <c r="R908" i="4"/>
  <c r="Q908" i="4"/>
  <c r="P908" i="4"/>
  <c r="P898" i="4" s="1"/>
  <c r="O908" i="4"/>
  <c r="M908" i="4" s="1"/>
  <c r="N908" i="4"/>
  <c r="M907" i="4"/>
  <c r="L907" i="4"/>
  <c r="M906" i="4"/>
  <c r="L906" i="4"/>
  <c r="M905" i="4"/>
  <c r="L905" i="4"/>
  <c r="S904" i="4"/>
  <c r="S898" i="4" s="1"/>
  <c r="R904" i="4"/>
  <c r="Q904" i="4"/>
  <c r="Q898" i="4" s="1"/>
  <c r="P904" i="4"/>
  <c r="O904" i="4"/>
  <c r="M904" i="4" s="1"/>
  <c r="N904" i="4"/>
  <c r="L904" i="4" s="1"/>
  <c r="M903" i="4"/>
  <c r="L903" i="4"/>
  <c r="M902" i="4"/>
  <c r="L902" i="4"/>
  <c r="M901" i="4"/>
  <c r="L901" i="4"/>
  <c r="M900" i="4"/>
  <c r="L900" i="4"/>
  <c r="S899" i="4"/>
  <c r="R899" i="4"/>
  <c r="Q899" i="4"/>
  <c r="P899" i="4"/>
  <c r="O899" i="4"/>
  <c r="M899" i="4" s="1"/>
  <c r="N899" i="4"/>
  <c r="L899" i="4" s="1"/>
  <c r="R898" i="4"/>
  <c r="N898" i="4"/>
  <c r="M897" i="4"/>
  <c r="L897" i="4"/>
  <c r="M896" i="4"/>
  <c r="L896" i="4"/>
  <c r="M895" i="4"/>
  <c r="L895" i="4"/>
  <c r="M894" i="4"/>
  <c r="L894" i="4"/>
  <c r="M893" i="4"/>
  <c r="L893" i="4"/>
  <c r="M892" i="4"/>
  <c r="L892" i="4"/>
  <c r="S891" i="4"/>
  <c r="R891" i="4"/>
  <c r="Q891" i="4"/>
  <c r="P891" i="4"/>
  <c r="O891" i="4"/>
  <c r="N891" i="4"/>
  <c r="N807" i="4" s="1"/>
  <c r="M891" i="4"/>
  <c r="L891" i="4"/>
  <c r="M890" i="4"/>
  <c r="L890" i="4"/>
  <c r="M889" i="4"/>
  <c r="L889" i="4"/>
  <c r="M888" i="4"/>
  <c r="L888" i="4"/>
  <c r="M887" i="4"/>
  <c r="L887" i="4"/>
  <c r="M886" i="4"/>
  <c r="L886" i="4"/>
  <c r="M885" i="4"/>
  <c r="L885" i="4"/>
  <c r="M884" i="4"/>
  <c r="L884" i="4"/>
  <c r="M883" i="4"/>
  <c r="L883" i="4"/>
  <c r="M882" i="4"/>
  <c r="L882" i="4"/>
  <c r="M881" i="4"/>
  <c r="L881" i="4"/>
  <c r="M880" i="4"/>
  <c r="L880" i="4"/>
  <c r="M879" i="4"/>
  <c r="L879" i="4"/>
  <c r="M878" i="4"/>
  <c r="L878" i="4"/>
  <c r="M877" i="4"/>
  <c r="L877" i="4"/>
  <c r="M876" i="4"/>
  <c r="L876" i="4"/>
  <c r="M875" i="4"/>
  <c r="L875" i="4"/>
  <c r="S874" i="4"/>
  <c r="M874" i="4" s="1"/>
  <c r="R874" i="4"/>
  <c r="Q874" i="4"/>
  <c r="P874" i="4"/>
  <c r="O874" i="4"/>
  <c r="N874" i="4"/>
  <c r="M873" i="4"/>
  <c r="L873" i="4"/>
  <c r="M872" i="4"/>
  <c r="L872" i="4"/>
  <c r="M871" i="4"/>
  <c r="L871" i="4"/>
  <c r="M870" i="4"/>
  <c r="L870" i="4"/>
  <c r="M869" i="4"/>
  <c r="L869" i="4"/>
  <c r="M868" i="4"/>
  <c r="L868" i="4"/>
  <c r="M867" i="4"/>
  <c r="L867" i="4"/>
  <c r="M866" i="4"/>
  <c r="L866" i="4"/>
  <c r="M865" i="4"/>
  <c r="L865" i="4"/>
  <c r="M864" i="4"/>
  <c r="L864" i="4"/>
  <c r="M863" i="4"/>
  <c r="L863" i="4"/>
  <c r="M862" i="4"/>
  <c r="L862" i="4"/>
  <c r="M861" i="4"/>
  <c r="L861" i="4"/>
  <c r="S860" i="4"/>
  <c r="R860" i="4"/>
  <c r="Q860" i="4"/>
  <c r="P860" i="4"/>
  <c r="O860" i="4"/>
  <c r="N860" i="4"/>
  <c r="M859" i="4"/>
  <c r="L859" i="4"/>
  <c r="M858" i="4"/>
  <c r="L858" i="4"/>
  <c r="M857" i="4"/>
  <c r="L857" i="4"/>
  <c r="M856" i="4"/>
  <c r="L856" i="4"/>
  <c r="M855" i="4"/>
  <c r="L855" i="4"/>
  <c r="M854" i="4"/>
  <c r="L854" i="4"/>
  <c r="M853" i="4"/>
  <c r="L853" i="4"/>
  <c r="M852" i="4"/>
  <c r="L852" i="4"/>
  <c r="M851" i="4"/>
  <c r="L851" i="4"/>
  <c r="M850" i="4"/>
  <c r="L850" i="4"/>
  <c r="M849" i="4"/>
  <c r="L849" i="4"/>
  <c r="M848" i="4"/>
  <c r="L848" i="4"/>
  <c r="M847" i="4"/>
  <c r="L847" i="4"/>
  <c r="M846" i="4"/>
  <c r="L846" i="4"/>
  <c r="M845" i="4"/>
  <c r="L845" i="4"/>
  <c r="M844" i="4"/>
  <c r="L844" i="4"/>
  <c r="M843" i="4"/>
  <c r="L843" i="4"/>
  <c r="M842" i="4"/>
  <c r="L842" i="4"/>
  <c r="M841" i="4"/>
  <c r="L841" i="4"/>
  <c r="M840" i="4"/>
  <c r="L840" i="4"/>
  <c r="M839" i="4"/>
  <c r="L839" i="4"/>
  <c r="M838" i="4"/>
  <c r="L838" i="4"/>
  <c r="M837" i="4"/>
  <c r="L837" i="4"/>
  <c r="M836" i="4"/>
  <c r="L836" i="4"/>
  <c r="M835" i="4"/>
  <c r="L835" i="4"/>
  <c r="M834" i="4"/>
  <c r="L834" i="4"/>
  <c r="M833" i="4"/>
  <c r="L833" i="4"/>
  <c r="M832" i="4"/>
  <c r="L832" i="4"/>
  <c r="M831" i="4"/>
  <c r="L831" i="4"/>
  <c r="M830" i="4"/>
  <c r="L830" i="4"/>
  <c r="M829" i="4"/>
  <c r="L829" i="4"/>
  <c r="S828" i="4"/>
  <c r="R828" i="4"/>
  <c r="Q828" i="4"/>
  <c r="P828" i="4"/>
  <c r="O828" i="4"/>
  <c r="N828" i="4"/>
  <c r="M828" i="4"/>
  <c r="L828" i="4"/>
  <c r="M827" i="4"/>
  <c r="L827" i="4"/>
  <c r="S826" i="4"/>
  <c r="R826" i="4"/>
  <c r="Q826" i="4"/>
  <c r="P826" i="4"/>
  <c r="O826" i="4"/>
  <c r="M826" i="4" s="1"/>
  <c r="N826" i="4"/>
  <c r="L826" i="4" s="1"/>
  <c r="M825" i="4"/>
  <c r="L825" i="4"/>
  <c r="M824" i="4"/>
  <c r="L824" i="4"/>
  <c r="M823" i="4"/>
  <c r="L823" i="4"/>
  <c r="M822" i="4"/>
  <c r="L822" i="4"/>
  <c r="M821" i="4"/>
  <c r="L821" i="4"/>
  <c r="M820" i="4"/>
  <c r="L820" i="4"/>
  <c r="M819" i="4"/>
  <c r="L819" i="4"/>
  <c r="M818" i="4"/>
  <c r="L818" i="4"/>
  <c r="M817" i="4"/>
  <c r="L817" i="4"/>
  <c r="M816" i="4"/>
  <c r="L816" i="4"/>
  <c r="M815" i="4"/>
  <c r="L815" i="4"/>
  <c r="M814" i="4"/>
  <c r="L814" i="4"/>
  <c r="M813" i="4"/>
  <c r="L813" i="4"/>
  <c r="M812" i="4"/>
  <c r="L812" i="4"/>
  <c r="S811" i="4"/>
  <c r="R811" i="4"/>
  <c r="Q811" i="4"/>
  <c r="P811" i="4"/>
  <c r="O811" i="4"/>
  <c r="M811" i="4" s="1"/>
  <c r="N811" i="4"/>
  <c r="L811" i="4"/>
  <c r="M810" i="4"/>
  <c r="L810" i="4"/>
  <c r="M809" i="4"/>
  <c r="L809" i="4"/>
  <c r="S808" i="4"/>
  <c r="R808" i="4"/>
  <c r="Q808" i="4"/>
  <c r="P808" i="4"/>
  <c r="O808" i="4"/>
  <c r="M808" i="4" s="1"/>
  <c r="N808" i="4"/>
  <c r="L808" i="4" s="1"/>
  <c r="Q807" i="4"/>
  <c r="P807" i="4"/>
  <c r="O807" i="4"/>
  <c r="M806" i="4"/>
  <c r="L806" i="4"/>
  <c r="M805" i="4"/>
  <c r="L805" i="4"/>
  <c r="M804" i="4"/>
  <c r="L804" i="4"/>
  <c r="M803" i="4"/>
  <c r="L803" i="4"/>
  <c r="M802" i="4"/>
  <c r="L802" i="4"/>
  <c r="M801" i="4"/>
  <c r="L801" i="4"/>
  <c r="M800" i="4"/>
  <c r="L800" i="4"/>
  <c r="M799" i="4"/>
  <c r="L799" i="4"/>
  <c r="M798" i="4"/>
  <c r="L798" i="4"/>
  <c r="M797" i="4"/>
  <c r="L797" i="4"/>
  <c r="M796" i="4"/>
  <c r="L796" i="4"/>
  <c r="M795" i="4"/>
  <c r="L795" i="4"/>
  <c r="M794" i="4"/>
  <c r="L794" i="4"/>
  <c r="M793" i="4"/>
  <c r="L793" i="4"/>
  <c r="M792" i="4"/>
  <c r="L792" i="4"/>
  <c r="M791" i="4"/>
  <c r="L791" i="4"/>
  <c r="M790" i="4"/>
  <c r="L790" i="4"/>
  <c r="S789" i="4"/>
  <c r="R789" i="4"/>
  <c r="Q789" i="4"/>
  <c r="P789" i="4"/>
  <c r="O789" i="4"/>
  <c r="M789" i="4" s="1"/>
  <c r="N789" i="4"/>
  <c r="L789" i="4"/>
  <c r="M788" i="4"/>
  <c r="L788" i="4"/>
  <c r="M787" i="4"/>
  <c r="L787" i="4"/>
  <c r="M786" i="4"/>
  <c r="L786" i="4"/>
  <c r="M785" i="4"/>
  <c r="L785" i="4"/>
  <c r="M784" i="4"/>
  <c r="L784" i="4"/>
  <c r="K784" i="4"/>
  <c r="K785" i="4" s="1"/>
  <c r="K786" i="4" s="1"/>
  <c r="K787" i="4" s="1"/>
  <c r="K788" i="4" s="1"/>
  <c r="K789" i="4" s="1"/>
  <c r="K790" i="4" s="1"/>
  <c r="K791" i="4" s="1"/>
  <c r="K792" i="4" s="1"/>
  <c r="K793" i="4" s="1"/>
  <c r="K794" i="4" s="1"/>
  <c r="K795" i="4" s="1"/>
  <c r="K796" i="4" s="1"/>
  <c r="K797" i="4" s="1"/>
  <c r="K798" i="4" s="1"/>
  <c r="K799" i="4" s="1"/>
  <c r="K800" i="4" s="1"/>
  <c r="K801" i="4" s="1"/>
  <c r="K802" i="4" s="1"/>
  <c r="K803" i="4" s="1"/>
  <c r="K804" i="4" s="1"/>
  <c r="K805" i="4" s="1"/>
  <c r="K806" i="4" s="1"/>
  <c r="K807" i="4" s="1"/>
  <c r="K808" i="4" s="1"/>
  <c r="K809" i="4" s="1"/>
  <c r="K810" i="4" s="1"/>
  <c r="K811" i="4" s="1"/>
  <c r="K812" i="4" s="1"/>
  <c r="K813" i="4" s="1"/>
  <c r="K814" i="4" s="1"/>
  <c r="K815" i="4" s="1"/>
  <c r="K816" i="4" s="1"/>
  <c r="K817" i="4" s="1"/>
  <c r="K818" i="4" s="1"/>
  <c r="K819" i="4" s="1"/>
  <c r="K820" i="4" s="1"/>
  <c r="K821" i="4" s="1"/>
  <c r="K822" i="4" s="1"/>
  <c r="K823" i="4" s="1"/>
  <c r="K824" i="4" s="1"/>
  <c r="K825" i="4" s="1"/>
  <c r="K826" i="4" s="1"/>
  <c r="K827" i="4" s="1"/>
  <c r="K828" i="4" s="1"/>
  <c r="K829" i="4" s="1"/>
  <c r="K830" i="4" s="1"/>
  <c r="K831" i="4" s="1"/>
  <c r="K832" i="4" s="1"/>
  <c r="K833" i="4" s="1"/>
  <c r="K834" i="4" s="1"/>
  <c r="K835" i="4" s="1"/>
  <c r="K836" i="4" s="1"/>
  <c r="K837" i="4" s="1"/>
  <c r="K838" i="4" s="1"/>
  <c r="K839" i="4" s="1"/>
  <c r="K840" i="4" s="1"/>
  <c r="K841" i="4" s="1"/>
  <c r="K842" i="4" s="1"/>
  <c r="K843" i="4" s="1"/>
  <c r="K844" i="4" s="1"/>
  <c r="K845" i="4" s="1"/>
  <c r="K846" i="4" s="1"/>
  <c r="K847" i="4" s="1"/>
  <c r="K848" i="4" s="1"/>
  <c r="K849" i="4" s="1"/>
  <c r="K850" i="4" s="1"/>
  <c r="K851" i="4" s="1"/>
  <c r="K852" i="4" s="1"/>
  <c r="K853" i="4" s="1"/>
  <c r="K854" i="4" s="1"/>
  <c r="K855" i="4" s="1"/>
  <c r="K856" i="4" s="1"/>
  <c r="K857" i="4" s="1"/>
  <c r="K858" i="4" s="1"/>
  <c r="K859" i="4" s="1"/>
  <c r="K860" i="4" s="1"/>
  <c r="K861" i="4" s="1"/>
  <c r="K862" i="4" s="1"/>
  <c r="K863" i="4" s="1"/>
  <c r="K864" i="4" s="1"/>
  <c r="K865" i="4" s="1"/>
  <c r="K866" i="4" s="1"/>
  <c r="K867" i="4" s="1"/>
  <c r="K868" i="4" s="1"/>
  <c r="K869" i="4" s="1"/>
  <c r="K870" i="4" s="1"/>
  <c r="K871" i="4" s="1"/>
  <c r="K872" i="4" s="1"/>
  <c r="K873" i="4" s="1"/>
  <c r="K874" i="4" s="1"/>
  <c r="K875" i="4" s="1"/>
  <c r="K876" i="4" s="1"/>
  <c r="K877" i="4" s="1"/>
  <c r="K878" i="4" s="1"/>
  <c r="K879" i="4" s="1"/>
  <c r="K880" i="4" s="1"/>
  <c r="K881" i="4" s="1"/>
  <c r="K882" i="4" s="1"/>
  <c r="K883" i="4" s="1"/>
  <c r="K884" i="4" s="1"/>
  <c r="K885" i="4" s="1"/>
  <c r="K886" i="4" s="1"/>
  <c r="K887" i="4" s="1"/>
  <c r="K888" i="4" s="1"/>
  <c r="K889" i="4" s="1"/>
  <c r="K890" i="4" s="1"/>
  <c r="K891" i="4" s="1"/>
  <c r="K892" i="4" s="1"/>
  <c r="K893" i="4" s="1"/>
  <c r="K894" i="4" s="1"/>
  <c r="K895" i="4" s="1"/>
  <c r="K896" i="4" s="1"/>
  <c r="K897" i="4" s="1"/>
  <c r="K898" i="4" s="1"/>
  <c r="K899" i="4" s="1"/>
  <c r="K900" i="4" s="1"/>
  <c r="K901" i="4" s="1"/>
  <c r="K902" i="4" s="1"/>
  <c r="K903" i="4" s="1"/>
  <c r="K904" i="4" s="1"/>
  <c r="K905" i="4" s="1"/>
  <c r="K906" i="4" s="1"/>
  <c r="K907" i="4" s="1"/>
  <c r="K908" i="4" s="1"/>
  <c r="K909" i="4" s="1"/>
  <c r="K910" i="4" s="1"/>
  <c r="K911" i="4" s="1"/>
  <c r="K912" i="4" s="1"/>
  <c r="K913" i="4" s="1"/>
  <c r="K914" i="4" s="1"/>
  <c r="K915" i="4" s="1"/>
  <c r="K916" i="4" s="1"/>
  <c r="K917" i="4" s="1"/>
  <c r="K918" i="4" s="1"/>
  <c r="K919" i="4" s="1"/>
  <c r="K920" i="4" s="1"/>
  <c r="K921" i="4" s="1"/>
  <c r="K922" i="4" s="1"/>
  <c r="K923" i="4" s="1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M783" i="4"/>
  <c r="L783" i="4"/>
  <c r="M782" i="4"/>
  <c r="L782" i="4"/>
  <c r="M781" i="4"/>
  <c r="L781" i="4"/>
  <c r="M780" i="4"/>
  <c r="L780" i="4"/>
  <c r="M779" i="4"/>
  <c r="L779" i="4"/>
  <c r="M778" i="4"/>
  <c r="L778" i="4"/>
  <c r="M777" i="4"/>
  <c r="L777" i="4"/>
  <c r="M776" i="4"/>
  <c r="L776" i="4"/>
  <c r="M775" i="4"/>
  <c r="L775" i="4"/>
  <c r="M774" i="4"/>
  <c r="L774" i="4"/>
  <c r="M773" i="4"/>
  <c r="L773" i="4"/>
  <c r="M772" i="4"/>
  <c r="L772" i="4"/>
  <c r="M771" i="4"/>
  <c r="L771" i="4"/>
  <c r="M770" i="4"/>
  <c r="L770" i="4"/>
  <c r="M769" i="4"/>
  <c r="L769" i="4"/>
  <c r="M768" i="4"/>
  <c r="L768" i="4"/>
  <c r="M767" i="4"/>
  <c r="L767" i="4"/>
  <c r="M766" i="4"/>
  <c r="L766" i="4"/>
  <c r="M765" i="4"/>
  <c r="L765" i="4"/>
  <c r="M764" i="4"/>
  <c r="L764" i="4"/>
  <c r="M763" i="4"/>
  <c r="L763" i="4"/>
  <c r="M762" i="4"/>
  <c r="L762" i="4"/>
  <c r="M761" i="4"/>
  <c r="L761" i="4"/>
  <c r="M760" i="4"/>
  <c r="L760" i="4"/>
  <c r="M759" i="4"/>
  <c r="L759" i="4"/>
  <c r="M758" i="4"/>
  <c r="L758" i="4"/>
  <c r="S757" i="4"/>
  <c r="R757" i="4"/>
  <c r="Q757" i="4"/>
  <c r="P757" i="4"/>
  <c r="O757" i="4"/>
  <c r="M757" i="4" s="1"/>
  <c r="N757" i="4"/>
  <c r="L757" i="4" s="1"/>
  <c r="M756" i="4"/>
  <c r="L756" i="4"/>
  <c r="M755" i="4"/>
  <c r="L755" i="4"/>
  <c r="M754" i="4"/>
  <c r="L754" i="4"/>
  <c r="M753" i="4"/>
  <c r="L753" i="4"/>
  <c r="M752" i="4"/>
  <c r="L752" i="4"/>
  <c r="M751" i="4"/>
  <c r="L751" i="4"/>
  <c r="M750" i="4"/>
  <c r="L750" i="4"/>
  <c r="M749" i="4"/>
  <c r="L749" i="4"/>
  <c r="M748" i="4"/>
  <c r="L748" i="4"/>
  <c r="M747" i="4"/>
  <c r="L747" i="4"/>
  <c r="M746" i="4"/>
  <c r="L746" i="4"/>
  <c r="S745" i="4"/>
  <c r="R745" i="4"/>
  <c r="Q745" i="4"/>
  <c r="P745" i="4"/>
  <c r="O745" i="4"/>
  <c r="N745" i="4"/>
  <c r="M745" i="4"/>
  <c r="L745" i="4"/>
  <c r="M744" i="4"/>
  <c r="L744" i="4"/>
  <c r="M743" i="4"/>
  <c r="L743" i="4"/>
  <c r="M742" i="4"/>
  <c r="L742" i="4"/>
  <c r="M741" i="4"/>
  <c r="L741" i="4"/>
  <c r="M740" i="4"/>
  <c r="L740" i="4"/>
  <c r="M739" i="4"/>
  <c r="L739" i="4"/>
  <c r="M738" i="4"/>
  <c r="L738" i="4"/>
  <c r="M737" i="4"/>
  <c r="L737" i="4"/>
  <c r="M736" i="4"/>
  <c r="L736" i="4"/>
  <c r="M735" i="4"/>
  <c r="L735" i="4"/>
  <c r="M734" i="4"/>
  <c r="L734" i="4"/>
  <c r="M733" i="4"/>
  <c r="L733" i="4"/>
  <c r="M732" i="4"/>
  <c r="L732" i="4"/>
  <c r="M731" i="4"/>
  <c r="L731" i="4"/>
  <c r="M730" i="4"/>
  <c r="L730" i="4"/>
  <c r="M729" i="4"/>
  <c r="L729" i="4"/>
  <c r="M728" i="4"/>
  <c r="L728" i="4"/>
  <c r="M727" i="4"/>
  <c r="L727" i="4"/>
  <c r="M726" i="4"/>
  <c r="L726" i="4"/>
  <c r="M725" i="4"/>
  <c r="L725" i="4"/>
  <c r="M724" i="4"/>
  <c r="L724" i="4"/>
  <c r="M723" i="4"/>
  <c r="L723" i="4"/>
  <c r="M722" i="4"/>
  <c r="L722" i="4"/>
  <c r="M721" i="4"/>
  <c r="L721" i="4"/>
  <c r="M720" i="4"/>
  <c r="L720" i="4"/>
  <c r="M719" i="4"/>
  <c r="L719" i="4"/>
  <c r="M718" i="4"/>
  <c r="L718" i="4"/>
  <c r="M717" i="4"/>
  <c r="L717" i="4"/>
  <c r="M716" i="4"/>
  <c r="L716" i="4"/>
  <c r="M715" i="4"/>
  <c r="L715" i="4"/>
  <c r="S714" i="4"/>
  <c r="R714" i="4"/>
  <c r="Q714" i="4"/>
  <c r="P714" i="4"/>
  <c r="O714" i="4"/>
  <c r="M714" i="4" s="1"/>
  <c r="N714" i="4"/>
  <c r="L714" i="4" s="1"/>
  <c r="M713" i="4"/>
  <c r="L713" i="4"/>
  <c r="M712" i="4"/>
  <c r="L712" i="4"/>
  <c r="M711" i="4"/>
  <c r="L711" i="4"/>
  <c r="M710" i="4"/>
  <c r="L710" i="4"/>
  <c r="M709" i="4"/>
  <c r="L709" i="4"/>
  <c r="M708" i="4"/>
  <c r="L708" i="4"/>
  <c r="M707" i="4"/>
  <c r="L707" i="4"/>
  <c r="M706" i="4"/>
  <c r="L706" i="4"/>
  <c r="M705" i="4"/>
  <c r="L705" i="4"/>
  <c r="M704" i="4"/>
  <c r="L704" i="4"/>
  <c r="M703" i="4"/>
  <c r="L703" i="4"/>
  <c r="M702" i="4"/>
  <c r="L702" i="4"/>
  <c r="M701" i="4"/>
  <c r="L701" i="4"/>
  <c r="M700" i="4"/>
  <c r="L700" i="4"/>
  <c r="M699" i="4"/>
  <c r="L699" i="4"/>
  <c r="M698" i="4"/>
  <c r="L698" i="4"/>
  <c r="M697" i="4"/>
  <c r="L697" i="4"/>
  <c r="M696" i="4"/>
  <c r="L696" i="4"/>
  <c r="M695" i="4"/>
  <c r="L695" i="4"/>
  <c r="M694" i="4"/>
  <c r="L694" i="4"/>
  <c r="M693" i="4"/>
  <c r="L693" i="4"/>
  <c r="M692" i="4"/>
  <c r="L692" i="4"/>
  <c r="M691" i="4"/>
  <c r="L691" i="4"/>
  <c r="M690" i="4"/>
  <c r="L690" i="4"/>
  <c r="M689" i="4"/>
  <c r="L689" i="4"/>
  <c r="M688" i="4"/>
  <c r="L688" i="4"/>
  <c r="M687" i="4"/>
  <c r="L687" i="4"/>
  <c r="M686" i="4"/>
  <c r="L686" i="4"/>
  <c r="S685" i="4"/>
  <c r="R685" i="4"/>
  <c r="Q685" i="4"/>
  <c r="P685" i="4"/>
  <c r="O685" i="4"/>
  <c r="N685" i="4"/>
  <c r="M685" i="4"/>
  <c r="L685" i="4"/>
  <c r="M684" i="4"/>
  <c r="L684" i="4"/>
  <c r="M683" i="4"/>
  <c r="L683" i="4"/>
  <c r="M682" i="4"/>
  <c r="L682" i="4"/>
  <c r="M681" i="4"/>
  <c r="L681" i="4"/>
  <c r="M680" i="4"/>
  <c r="L680" i="4"/>
  <c r="M679" i="4"/>
  <c r="L679" i="4"/>
  <c r="M678" i="4"/>
  <c r="L678" i="4"/>
  <c r="M677" i="4"/>
  <c r="L677" i="4"/>
  <c r="M676" i="4"/>
  <c r="L676" i="4"/>
  <c r="M675" i="4"/>
  <c r="L675" i="4"/>
  <c r="M674" i="4"/>
  <c r="L674" i="4"/>
  <c r="M673" i="4"/>
  <c r="L673" i="4"/>
  <c r="M672" i="4"/>
  <c r="L672" i="4"/>
  <c r="M671" i="4"/>
  <c r="L671" i="4"/>
  <c r="S670" i="4"/>
  <c r="R670" i="4"/>
  <c r="Q670" i="4"/>
  <c r="P670" i="4"/>
  <c r="O670" i="4"/>
  <c r="M670" i="4" s="1"/>
  <c r="N670" i="4"/>
  <c r="M669" i="4"/>
  <c r="L669" i="4"/>
  <c r="M668" i="4"/>
  <c r="L668" i="4"/>
  <c r="M667" i="4"/>
  <c r="L667" i="4"/>
  <c r="M666" i="4"/>
  <c r="L666" i="4"/>
  <c r="M665" i="4"/>
  <c r="L665" i="4"/>
  <c r="M664" i="4"/>
  <c r="L664" i="4"/>
  <c r="M663" i="4"/>
  <c r="L663" i="4"/>
  <c r="M662" i="4"/>
  <c r="L662" i="4"/>
  <c r="M661" i="4"/>
  <c r="L661" i="4"/>
  <c r="M660" i="4"/>
  <c r="L660" i="4"/>
  <c r="S659" i="4"/>
  <c r="R659" i="4"/>
  <c r="Q659" i="4"/>
  <c r="P659" i="4"/>
  <c r="O659" i="4"/>
  <c r="M659" i="4" s="1"/>
  <c r="N659" i="4"/>
  <c r="L659" i="4" s="1"/>
  <c r="M658" i="4"/>
  <c r="L658" i="4"/>
  <c r="M657" i="4"/>
  <c r="L657" i="4"/>
  <c r="M656" i="4"/>
  <c r="L656" i="4"/>
  <c r="M655" i="4"/>
  <c r="L655" i="4"/>
  <c r="M654" i="4"/>
  <c r="L654" i="4"/>
  <c r="M653" i="4"/>
  <c r="L653" i="4"/>
  <c r="M652" i="4"/>
  <c r="L652" i="4"/>
  <c r="M651" i="4"/>
  <c r="L651" i="4"/>
  <c r="M650" i="4"/>
  <c r="L650" i="4"/>
  <c r="M649" i="4"/>
  <c r="L649" i="4"/>
  <c r="M648" i="4"/>
  <c r="L648" i="4"/>
  <c r="M647" i="4"/>
  <c r="L647" i="4"/>
  <c r="M646" i="4"/>
  <c r="L646" i="4"/>
  <c r="M645" i="4"/>
  <c r="L645" i="4"/>
  <c r="S644" i="4"/>
  <c r="R644" i="4"/>
  <c r="Q644" i="4"/>
  <c r="P644" i="4"/>
  <c r="O644" i="4"/>
  <c r="M644" i="4" s="1"/>
  <c r="N644" i="4"/>
  <c r="L644" i="4"/>
  <c r="M643" i="4"/>
  <c r="L643" i="4"/>
  <c r="M642" i="4"/>
  <c r="L642" i="4"/>
  <c r="M641" i="4"/>
  <c r="L641" i="4"/>
  <c r="M640" i="4"/>
  <c r="L640" i="4"/>
  <c r="M639" i="4"/>
  <c r="L639" i="4"/>
  <c r="M638" i="4"/>
  <c r="L638" i="4"/>
  <c r="M637" i="4"/>
  <c r="L637" i="4"/>
  <c r="M636" i="4"/>
  <c r="L636" i="4"/>
  <c r="M635" i="4"/>
  <c r="L635" i="4"/>
  <c r="M634" i="4"/>
  <c r="L634" i="4"/>
  <c r="M633" i="4"/>
  <c r="L633" i="4"/>
  <c r="M632" i="4"/>
  <c r="L632" i="4"/>
  <c r="M631" i="4"/>
  <c r="L631" i="4"/>
  <c r="M630" i="4"/>
  <c r="L630" i="4"/>
  <c r="M629" i="4"/>
  <c r="L629" i="4"/>
  <c r="M628" i="4"/>
  <c r="L628" i="4"/>
  <c r="M627" i="4"/>
  <c r="L627" i="4"/>
  <c r="S626" i="4"/>
  <c r="R626" i="4"/>
  <c r="Q626" i="4"/>
  <c r="P626" i="4"/>
  <c r="O626" i="4"/>
  <c r="M626" i="4" s="1"/>
  <c r="N626" i="4"/>
  <c r="L626" i="4" s="1"/>
  <c r="M625" i="4"/>
  <c r="L625" i="4"/>
  <c r="M624" i="4"/>
  <c r="L624" i="4"/>
  <c r="M623" i="4"/>
  <c r="L623" i="4"/>
  <c r="M622" i="4"/>
  <c r="L622" i="4"/>
  <c r="M621" i="4"/>
  <c r="L621" i="4"/>
  <c r="M620" i="4"/>
  <c r="L620" i="4"/>
  <c r="M619" i="4"/>
  <c r="L619" i="4"/>
  <c r="M618" i="4"/>
  <c r="L618" i="4"/>
  <c r="M617" i="4"/>
  <c r="L617" i="4"/>
  <c r="M616" i="4"/>
  <c r="L616" i="4"/>
  <c r="M615" i="4"/>
  <c r="L615" i="4"/>
  <c r="M614" i="4"/>
  <c r="L614" i="4"/>
  <c r="M613" i="4"/>
  <c r="L613" i="4"/>
  <c r="M612" i="4"/>
  <c r="L612" i="4"/>
  <c r="M611" i="4"/>
  <c r="L611" i="4"/>
  <c r="M610" i="4"/>
  <c r="L610" i="4"/>
  <c r="M609" i="4"/>
  <c r="L609" i="4"/>
  <c r="M608" i="4"/>
  <c r="L608" i="4"/>
  <c r="M607" i="4"/>
  <c r="L607" i="4"/>
  <c r="M606" i="4"/>
  <c r="L606" i="4"/>
  <c r="M605" i="4"/>
  <c r="L605" i="4"/>
  <c r="M604" i="4"/>
  <c r="L604" i="4"/>
  <c r="M603" i="4"/>
  <c r="L603" i="4"/>
  <c r="S602" i="4"/>
  <c r="R602" i="4"/>
  <c r="Q602" i="4"/>
  <c r="P602" i="4"/>
  <c r="O602" i="4"/>
  <c r="N602" i="4"/>
  <c r="M601" i="4"/>
  <c r="L601" i="4"/>
  <c r="M600" i="4"/>
  <c r="L600" i="4"/>
  <c r="M599" i="4"/>
  <c r="L599" i="4"/>
  <c r="M598" i="4"/>
  <c r="L598" i="4"/>
  <c r="M597" i="4"/>
  <c r="L597" i="4"/>
  <c r="M596" i="4"/>
  <c r="L596" i="4"/>
  <c r="M595" i="4"/>
  <c r="L595" i="4"/>
  <c r="M594" i="4"/>
  <c r="L594" i="4"/>
  <c r="M593" i="4"/>
  <c r="L593" i="4"/>
  <c r="M592" i="4"/>
  <c r="L592" i="4"/>
  <c r="M591" i="4"/>
  <c r="L591" i="4"/>
  <c r="M590" i="4"/>
  <c r="L590" i="4"/>
  <c r="M589" i="4"/>
  <c r="L589" i="4"/>
  <c r="M588" i="4"/>
  <c r="L588" i="4"/>
  <c r="M587" i="4"/>
  <c r="L587" i="4"/>
  <c r="S586" i="4"/>
  <c r="R586" i="4"/>
  <c r="Q586" i="4"/>
  <c r="P586" i="4"/>
  <c r="O586" i="4"/>
  <c r="M586" i="4" s="1"/>
  <c r="N586" i="4"/>
  <c r="L586" i="4"/>
  <c r="M585" i="4"/>
  <c r="L585" i="4"/>
  <c r="M584" i="4"/>
  <c r="L584" i="4"/>
  <c r="M583" i="4"/>
  <c r="L583" i="4"/>
  <c r="M582" i="4"/>
  <c r="L582" i="4"/>
  <c r="M581" i="4"/>
  <c r="L581" i="4"/>
  <c r="M580" i="4"/>
  <c r="L580" i="4"/>
  <c r="M579" i="4"/>
  <c r="L579" i="4"/>
  <c r="M578" i="4"/>
  <c r="L578" i="4"/>
  <c r="M577" i="4"/>
  <c r="L577" i="4"/>
  <c r="M576" i="4"/>
  <c r="L576" i="4"/>
  <c r="M575" i="4"/>
  <c r="L575" i="4"/>
  <c r="M574" i="4"/>
  <c r="L574" i="4"/>
  <c r="M573" i="4"/>
  <c r="L573" i="4"/>
  <c r="M572" i="4"/>
  <c r="L572" i="4"/>
  <c r="M571" i="4"/>
  <c r="L571" i="4"/>
  <c r="M570" i="4"/>
  <c r="L570" i="4"/>
  <c r="M569" i="4"/>
  <c r="L569" i="4"/>
  <c r="M568" i="4"/>
  <c r="L568" i="4"/>
  <c r="M567" i="4"/>
  <c r="L567" i="4"/>
  <c r="M566" i="4"/>
  <c r="L566" i="4"/>
  <c r="M565" i="4"/>
  <c r="L565" i="4"/>
  <c r="M564" i="4"/>
  <c r="L564" i="4"/>
  <c r="M563" i="4"/>
  <c r="L563" i="4"/>
  <c r="M562" i="4"/>
  <c r="L562" i="4"/>
  <c r="M561" i="4"/>
  <c r="L561" i="4"/>
  <c r="M560" i="4"/>
  <c r="L560" i="4"/>
  <c r="M559" i="4"/>
  <c r="L559" i="4"/>
  <c r="M558" i="4"/>
  <c r="L558" i="4"/>
  <c r="M557" i="4"/>
  <c r="L557" i="4"/>
  <c r="M556" i="4"/>
  <c r="L556" i="4"/>
  <c r="M555" i="4"/>
  <c r="L555" i="4"/>
  <c r="M554" i="4"/>
  <c r="L554" i="4"/>
  <c r="S553" i="4"/>
  <c r="R553" i="4"/>
  <c r="Q553" i="4"/>
  <c r="P553" i="4"/>
  <c r="O553" i="4"/>
  <c r="N553" i="4"/>
  <c r="L553" i="4" s="1"/>
  <c r="M552" i="4"/>
  <c r="L552" i="4"/>
  <c r="M551" i="4"/>
  <c r="L551" i="4"/>
  <c r="M550" i="4"/>
  <c r="L550" i="4"/>
  <c r="M549" i="4"/>
  <c r="L549" i="4"/>
  <c r="M548" i="4"/>
  <c r="L548" i="4"/>
  <c r="M547" i="4"/>
  <c r="L547" i="4"/>
  <c r="M546" i="4"/>
  <c r="L546" i="4"/>
  <c r="M545" i="4"/>
  <c r="L545" i="4"/>
  <c r="M544" i="4"/>
  <c r="L544" i="4"/>
  <c r="M543" i="4"/>
  <c r="L543" i="4"/>
  <c r="M542" i="4"/>
  <c r="L542" i="4"/>
  <c r="M541" i="4"/>
  <c r="L541" i="4"/>
  <c r="M540" i="4"/>
  <c r="L540" i="4"/>
  <c r="M539" i="4"/>
  <c r="L539" i="4"/>
  <c r="M538" i="4"/>
  <c r="L538" i="4"/>
  <c r="M537" i="4"/>
  <c r="L537" i="4"/>
  <c r="M536" i="4"/>
  <c r="L536" i="4"/>
  <c r="M535" i="4"/>
  <c r="L535" i="4"/>
  <c r="M534" i="4"/>
  <c r="L534" i="4"/>
  <c r="M533" i="4"/>
  <c r="L533" i="4"/>
  <c r="M532" i="4"/>
  <c r="L532" i="4"/>
  <c r="M531" i="4"/>
  <c r="L531" i="4"/>
  <c r="M530" i="4"/>
  <c r="L530" i="4"/>
  <c r="M529" i="4"/>
  <c r="L529" i="4"/>
  <c r="M528" i="4"/>
  <c r="L528" i="4"/>
  <c r="S527" i="4"/>
  <c r="R527" i="4"/>
  <c r="Q527" i="4"/>
  <c r="P527" i="4"/>
  <c r="O527" i="4"/>
  <c r="N527" i="4"/>
  <c r="L527" i="4" s="1"/>
  <c r="M527" i="4"/>
  <c r="M526" i="4"/>
  <c r="L526" i="4"/>
  <c r="M525" i="4"/>
  <c r="L525" i="4"/>
  <c r="M524" i="4"/>
  <c r="L524" i="4"/>
  <c r="M523" i="4"/>
  <c r="L523" i="4"/>
  <c r="M522" i="4"/>
  <c r="L522" i="4"/>
  <c r="M521" i="4"/>
  <c r="L521" i="4"/>
  <c r="M520" i="4"/>
  <c r="L520" i="4"/>
  <c r="M519" i="4"/>
  <c r="L519" i="4"/>
  <c r="M518" i="4"/>
  <c r="L518" i="4"/>
  <c r="M517" i="4"/>
  <c r="L517" i="4"/>
  <c r="M516" i="4"/>
  <c r="L516" i="4"/>
  <c r="M515" i="4"/>
  <c r="L515" i="4"/>
  <c r="M514" i="4"/>
  <c r="L514" i="4"/>
  <c r="M513" i="4"/>
  <c r="L513" i="4"/>
  <c r="M512" i="4"/>
  <c r="L512" i="4"/>
  <c r="M511" i="4"/>
  <c r="L511" i="4"/>
  <c r="M510" i="4"/>
  <c r="L510" i="4"/>
  <c r="S509" i="4"/>
  <c r="R509" i="4"/>
  <c r="L509" i="4" s="1"/>
  <c r="Q509" i="4"/>
  <c r="P509" i="4"/>
  <c r="O509" i="4"/>
  <c r="N509" i="4"/>
  <c r="M508" i="4"/>
  <c r="L508" i="4"/>
  <c r="M507" i="4"/>
  <c r="L507" i="4"/>
  <c r="M506" i="4"/>
  <c r="L506" i="4"/>
  <c r="M505" i="4"/>
  <c r="L505" i="4"/>
  <c r="M504" i="4"/>
  <c r="L504" i="4"/>
  <c r="M503" i="4"/>
  <c r="L503" i="4"/>
  <c r="M502" i="4"/>
  <c r="L502" i="4"/>
  <c r="M501" i="4"/>
  <c r="L501" i="4"/>
  <c r="M500" i="4"/>
  <c r="L500" i="4"/>
  <c r="M499" i="4"/>
  <c r="L499" i="4"/>
  <c r="M498" i="4"/>
  <c r="L498" i="4"/>
  <c r="M497" i="4"/>
  <c r="L497" i="4"/>
  <c r="M496" i="4"/>
  <c r="L496" i="4"/>
  <c r="M495" i="4"/>
  <c r="L495" i="4"/>
  <c r="M494" i="4"/>
  <c r="L494" i="4"/>
  <c r="M493" i="4"/>
  <c r="L493" i="4"/>
  <c r="M492" i="4"/>
  <c r="L492" i="4"/>
  <c r="S491" i="4"/>
  <c r="R491" i="4"/>
  <c r="Q491" i="4"/>
  <c r="Q367" i="4" s="1"/>
  <c r="P491" i="4"/>
  <c r="O491" i="4"/>
  <c r="M491" i="4" s="1"/>
  <c r="N491" i="4"/>
  <c r="L491" i="4" s="1"/>
  <c r="M490" i="4"/>
  <c r="L490" i="4"/>
  <c r="M489" i="4"/>
  <c r="L489" i="4"/>
  <c r="M488" i="4"/>
  <c r="L488" i="4"/>
  <c r="M487" i="4"/>
  <c r="L487" i="4"/>
  <c r="M486" i="4"/>
  <c r="L486" i="4"/>
  <c r="M485" i="4"/>
  <c r="L485" i="4"/>
  <c r="M484" i="4"/>
  <c r="L484" i="4"/>
  <c r="M483" i="4"/>
  <c r="L483" i="4"/>
  <c r="M482" i="4"/>
  <c r="L482" i="4"/>
  <c r="M481" i="4"/>
  <c r="L481" i="4"/>
  <c r="M480" i="4"/>
  <c r="L480" i="4"/>
  <c r="M479" i="4"/>
  <c r="L479" i="4"/>
  <c r="M478" i="4"/>
  <c r="L478" i="4"/>
  <c r="M477" i="4"/>
  <c r="L477" i="4"/>
  <c r="M476" i="4"/>
  <c r="L476" i="4"/>
  <c r="M475" i="4"/>
  <c r="L475" i="4"/>
  <c r="M474" i="4"/>
  <c r="L474" i="4"/>
  <c r="S473" i="4"/>
  <c r="R473" i="4"/>
  <c r="Q473" i="4"/>
  <c r="P473" i="4"/>
  <c r="O473" i="4"/>
  <c r="N473" i="4"/>
  <c r="M473" i="4"/>
  <c r="L473" i="4"/>
  <c r="M472" i="4"/>
  <c r="L472" i="4"/>
  <c r="M471" i="4"/>
  <c r="L471" i="4"/>
  <c r="M470" i="4"/>
  <c r="L470" i="4"/>
  <c r="M469" i="4"/>
  <c r="L469" i="4"/>
  <c r="M468" i="4"/>
  <c r="L468" i="4"/>
  <c r="M467" i="4"/>
  <c r="L467" i="4"/>
  <c r="M466" i="4"/>
  <c r="L466" i="4"/>
  <c r="M465" i="4"/>
  <c r="L465" i="4"/>
  <c r="M464" i="4"/>
  <c r="L464" i="4"/>
  <c r="M463" i="4"/>
  <c r="L463" i="4"/>
  <c r="M462" i="4"/>
  <c r="L462" i="4"/>
  <c r="M461" i="4"/>
  <c r="L461" i="4"/>
  <c r="M460" i="4"/>
  <c r="L460" i="4"/>
  <c r="M459" i="4"/>
  <c r="L459" i="4"/>
  <c r="M458" i="4"/>
  <c r="L458" i="4"/>
  <c r="M457" i="4"/>
  <c r="L457" i="4"/>
  <c r="M456" i="4"/>
  <c r="L456" i="4"/>
  <c r="M455" i="4"/>
  <c r="L455" i="4"/>
  <c r="S454" i="4"/>
  <c r="R454" i="4"/>
  <c r="Q454" i="4"/>
  <c r="P454" i="4"/>
  <c r="O454" i="4"/>
  <c r="M454" i="4" s="1"/>
  <c r="N454" i="4"/>
  <c r="L454" i="4"/>
  <c r="M453" i="4"/>
  <c r="L453" i="4"/>
  <c r="M452" i="4"/>
  <c r="L452" i="4"/>
  <c r="M451" i="4"/>
  <c r="L451" i="4"/>
  <c r="M450" i="4"/>
  <c r="L450" i="4"/>
  <c r="M449" i="4"/>
  <c r="L449" i="4"/>
  <c r="M448" i="4"/>
  <c r="L448" i="4"/>
  <c r="M447" i="4"/>
  <c r="L447" i="4"/>
  <c r="M446" i="4"/>
  <c r="L446" i="4"/>
  <c r="M445" i="4"/>
  <c r="L445" i="4"/>
  <c r="M444" i="4"/>
  <c r="L444" i="4"/>
  <c r="M443" i="4"/>
  <c r="L443" i="4"/>
  <c r="M442" i="4"/>
  <c r="L442" i="4"/>
  <c r="M441" i="4"/>
  <c r="L441" i="4"/>
  <c r="M440" i="4"/>
  <c r="L440" i="4"/>
  <c r="S439" i="4"/>
  <c r="R439" i="4"/>
  <c r="Q439" i="4"/>
  <c r="P439" i="4"/>
  <c r="O439" i="4"/>
  <c r="M439" i="4" s="1"/>
  <c r="N439" i="4"/>
  <c r="L439" i="4"/>
  <c r="M438" i="4"/>
  <c r="L438" i="4"/>
  <c r="M437" i="4"/>
  <c r="L437" i="4"/>
  <c r="M436" i="4"/>
  <c r="L436" i="4"/>
  <c r="M435" i="4"/>
  <c r="L435" i="4"/>
  <c r="M434" i="4"/>
  <c r="L434" i="4"/>
  <c r="M433" i="4"/>
  <c r="L433" i="4"/>
  <c r="M432" i="4"/>
  <c r="L432" i="4"/>
  <c r="M431" i="4"/>
  <c r="L431" i="4"/>
  <c r="M430" i="4"/>
  <c r="L430" i="4"/>
  <c r="M429" i="4"/>
  <c r="L429" i="4"/>
  <c r="M428" i="4"/>
  <c r="L428" i="4"/>
  <c r="M427" i="4"/>
  <c r="L427" i="4"/>
  <c r="M426" i="4"/>
  <c r="L426" i="4"/>
  <c r="M425" i="4"/>
  <c r="L425" i="4"/>
  <c r="M424" i="4"/>
  <c r="L424" i="4"/>
  <c r="M423" i="4"/>
  <c r="L423" i="4"/>
  <c r="M422" i="4"/>
  <c r="L422" i="4"/>
  <c r="M421" i="4"/>
  <c r="L421" i="4"/>
  <c r="M420" i="4"/>
  <c r="L420" i="4"/>
  <c r="M419" i="4"/>
  <c r="L419" i="4"/>
  <c r="M418" i="4"/>
  <c r="L418" i="4"/>
  <c r="S417" i="4"/>
  <c r="R417" i="4"/>
  <c r="Q417" i="4"/>
  <c r="M417" i="4" s="1"/>
  <c r="P417" i="4"/>
  <c r="O417" i="4"/>
  <c r="N417" i="4"/>
  <c r="L417" i="4"/>
  <c r="M416" i="4"/>
  <c r="L416" i="4"/>
  <c r="M415" i="4"/>
  <c r="L415" i="4"/>
  <c r="M414" i="4"/>
  <c r="L414" i="4"/>
  <c r="M413" i="4"/>
  <c r="L413" i="4"/>
  <c r="M412" i="4"/>
  <c r="L412" i="4"/>
  <c r="M411" i="4"/>
  <c r="L411" i="4"/>
  <c r="M410" i="4"/>
  <c r="L410" i="4"/>
  <c r="M409" i="4"/>
  <c r="L409" i="4"/>
  <c r="M408" i="4"/>
  <c r="L408" i="4"/>
  <c r="M407" i="4"/>
  <c r="L407" i="4"/>
  <c r="M406" i="4"/>
  <c r="L406" i="4"/>
  <c r="M405" i="4"/>
  <c r="L405" i="4"/>
  <c r="M404" i="4"/>
  <c r="L404" i="4"/>
  <c r="S403" i="4"/>
  <c r="S367" i="4" s="1"/>
  <c r="R403" i="4"/>
  <c r="Q403" i="4"/>
  <c r="P403" i="4"/>
  <c r="O403" i="4"/>
  <c r="N403" i="4"/>
  <c r="L403" i="4" s="1"/>
  <c r="M402" i="4"/>
  <c r="L402" i="4"/>
  <c r="M401" i="4"/>
  <c r="L401" i="4"/>
  <c r="M400" i="4"/>
  <c r="L400" i="4"/>
  <c r="M399" i="4"/>
  <c r="L399" i="4"/>
  <c r="M398" i="4"/>
  <c r="L398" i="4"/>
  <c r="M397" i="4"/>
  <c r="L397" i="4"/>
  <c r="M396" i="4"/>
  <c r="L396" i="4"/>
  <c r="M395" i="4"/>
  <c r="L395" i="4"/>
  <c r="M394" i="4"/>
  <c r="L394" i="4"/>
  <c r="M393" i="4"/>
  <c r="L393" i="4"/>
  <c r="M392" i="4"/>
  <c r="L392" i="4"/>
  <c r="M391" i="4"/>
  <c r="L391" i="4"/>
  <c r="M390" i="4"/>
  <c r="L390" i="4"/>
  <c r="M389" i="4"/>
  <c r="L389" i="4"/>
  <c r="M388" i="4"/>
  <c r="L388" i="4"/>
  <c r="M387" i="4"/>
  <c r="L387" i="4"/>
  <c r="M386" i="4"/>
  <c r="L386" i="4"/>
  <c r="S385" i="4"/>
  <c r="R385" i="4"/>
  <c r="Q385" i="4"/>
  <c r="P385" i="4"/>
  <c r="P367" i="4" s="1"/>
  <c r="O385" i="4"/>
  <c r="N385" i="4"/>
  <c r="M384" i="4"/>
  <c r="L384" i="4"/>
  <c r="M383" i="4"/>
  <c r="L383" i="4"/>
  <c r="M382" i="4"/>
  <c r="L382" i="4"/>
  <c r="M381" i="4"/>
  <c r="L381" i="4"/>
  <c r="M380" i="4"/>
  <c r="L380" i="4"/>
  <c r="M379" i="4"/>
  <c r="L379" i="4"/>
  <c r="M378" i="4"/>
  <c r="L378" i="4"/>
  <c r="M377" i="4"/>
  <c r="L377" i="4"/>
  <c r="M376" i="4"/>
  <c r="L376" i="4"/>
  <c r="M375" i="4"/>
  <c r="L375" i="4"/>
  <c r="M374" i="4"/>
  <c r="L374" i="4"/>
  <c r="M373" i="4"/>
  <c r="L373" i="4"/>
  <c r="M372" i="4"/>
  <c r="L372" i="4"/>
  <c r="M371" i="4"/>
  <c r="L371" i="4"/>
  <c r="M370" i="4"/>
  <c r="L370" i="4"/>
  <c r="M369" i="4"/>
  <c r="L369" i="4"/>
  <c r="S368" i="4"/>
  <c r="R368" i="4"/>
  <c r="Q368" i="4"/>
  <c r="P368" i="4"/>
  <c r="O368" i="4"/>
  <c r="M368" i="4" s="1"/>
  <c r="N368" i="4"/>
  <c r="L368" i="4"/>
  <c r="M366" i="4"/>
  <c r="L366" i="4"/>
  <c r="M365" i="4"/>
  <c r="L365" i="4"/>
  <c r="S364" i="4"/>
  <c r="R364" i="4"/>
  <c r="Q364" i="4"/>
  <c r="M364" i="4" s="1"/>
  <c r="P364" i="4"/>
  <c r="L364" i="4" s="1"/>
  <c r="O364" i="4"/>
  <c r="N364" i="4"/>
  <c r="M363" i="4"/>
  <c r="L363" i="4"/>
  <c r="M362" i="4"/>
  <c r="L362" i="4"/>
  <c r="S361" i="4"/>
  <c r="S211" i="4" s="1"/>
  <c r="R361" i="4"/>
  <c r="Q361" i="4"/>
  <c r="P361" i="4"/>
  <c r="O361" i="4"/>
  <c r="N361" i="4"/>
  <c r="M360" i="4"/>
  <c r="L360" i="4"/>
  <c r="M359" i="4"/>
  <c r="L359" i="4"/>
  <c r="M358" i="4"/>
  <c r="L358" i="4"/>
  <c r="M357" i="4"/>
  <c r="L357" i="4"/>
  <c r="M356" i="4"/>
  <c r="L356" i="4"/>
  <c r="S355" i="4"/>
  <c r="R355" i="4"/>
  <c r="Q355" i="4"/>
  <c r="P355" i="4"/>
  <c r="O355" i="4"/>
  <c r="M355" i="4" s="1"/>
  <c r="N355" i="4"/>
  <c r="L355" i="4" s="1"/>
  <c r="M354" i="4"/>
  <c r="L354" i="4"/>
  <c r="M353" i="4"/>
  <c r="L353" i="4"/>
  <c r="M352" i="4"/>
  <c r="L352" i="4"/>
  <c r="S351" i="4"/>
  <c r="R351" i="4"/>
  <c r="Q351" i="4"/>
  <c r="P351" i="4"/>
  <c r="O351" i="4"/>
  <c r="N351" i="4"/>
  <c r="M351" i="4"/>
  <c r="L351" i="4"/>
  <c r="M350" i="4"/>
  <c r="L350" i="4"/>
  <c r="M349" i="4"/>
  <c r="L349" i="4"/>
  <c r="S348" i="4"/>
  <c r="R348" i="4"/>
  <c r="Q348" i="4"/>
  <c r="P348" i="4"/>
  <c r="O348" i="4"/>
  <c r="M348" i="4" s="1"/>
  <c r="N348" i="4"/>
  <c r="L348" i="4"/>
  <c r="M347" i="4"/>
  <c r="L347" i="4"/>
  <c r="M346" i="4"/>
  <c r="L346" i="4"/>
  <c r="M345" i="4"/>
  <c r="L345" i="4"/>
  <c r="M344" i="4"/>
  <c r="L344" i="4"/>
  <c r="S343" i="4"/>
  <c r="R343" i="4"/>
  <c r="Q343" i="4"/>
  <c r="P343" i="4"/>
  <c r="O343" i="4"/>
  <c r="N343" i="4"/>
  <c r="L343" i="4" s="1"/>
  <c r="M343" i="4"/>
  <c r="M342" i="4"/>
  <c r="L342" i="4"/>
  <c r="M341" i="4"/>
  <c r="L341" i="4"/>
  <c r="M340" i="4"/>
  <c r="L340" i="4"/>
  <c r="M339" i="4"/>
  <c r="L339" i="4"/>
  <c r="M338" i="4"/>
  <c r="L338" i="4"/>
  <c r="S337" i="4"/>
  <c r="R337" i="4"/>
  <c r="Q337" i="4"/>
  <c r="P337" i="4"/>
  <c r="O337" i="4"/>
  <c r="M337" i="4" s="1"/>
  <c r="N337" i="4"/>
  <c r="L337" i="4" s="1"/>
  <c r="M336" i="4"/>
  <c r="L336" i="4"/>
  <c r="M335" i="4"/>
  <c r="L335" i="4"/>
  <c r="M334" i="4"/>
  <c r="L334" i="4"/>
  <c r="M333" i="4"/>
  <c r="L333" i="4"/>
  <c r="M332" i="4"/>
  <c r="L332" i="4"/>
  <c r="M331" i="4"/>
  <c r="L331" i="4"/>
  <c r="M330" i="4"/>
  <c r="L330" i="4"/>
  <c r="S329" i="4"/>
  <c r="R329" i="4"/>
  <c r="Q329" i="4"/>
  <c r="P329" i="4"/>
  <c r="O329" i="4"/>
  <c r="M329" i="4" s="1"/>
  <c r="N329" i="4"/>
  <c r="L329" i="4" s="1"/>
  <c r="M328" i="4"/>
  <c r="L328" i="4"/>
  <c r="M327" i="4"/>
  <c r="L327" i="4"/>
  <c r="M326" i="4"/>
  <c r="L326" i="4"/>
  <c r="M325" i="4"/>
  <c r="L325" i="4"/>
  <c r="S324" i="4"/>
  <c r="R324" i="4"/>
  <c r="Q324" i="4"/>
  <c r="P324" i="4"/>
  <c r="O324" i="4"/>
  <c r="M324" i="4" s="1"/>
  <c r="N324" i="4"/>
  <c r="L324" i="4"/>
  <c r="M323" i="4"/>
  <c r="L323" i="4"/>
  <c r="M322" i="4"/>
  <c r="L322" i="4"/>
  <c r="M321" i="4"/>
  <c r="L321" i="4"/>
  <c r="M320" i="4"/>
  <c r="L320" i="4"/>
  <c r="M319" i="4"/>
  <c r="L319" i="4"/>
  <c r="M318" i="4"/>
  <c r="L318" i="4"/>
  <c r="M317" i="4"/>
  <c r="L317" i="4"/>
  <c r="M316" i="4"/>
  <c r="L316" i="4"/>
  <c r="M315" i="4"/>
  <c r="L315" i="4"/>
  <c r="S314" i="4"/>
  <c r="R314" i="4"/>
  <c r="Q314" i="4"/>
  <c r="P314" i="4"/>
  <c r="O314" i="4"/>
  <c r="N314" i="4"/>
  <c r="L314" i="4" s="1"/>
  <c r="M314" i="4"/>
  <c r="M313" i="4"/>
  <c r="L313" i="4"/>
  <c r="M312" i="4"/>
  <c r="L312" i="4"/>
  <c r="M311" i="4"/>
  <c r="L311" i="4"/>
  <c r="M310" i="4"/>
  <c r="L310" i="4"/>
  <c r="M309" i="4"/>
  <c r="L309" i="4"/>
  <c r="M308" i="4"/>
  <c r="L308" i="4"/>
  <c r="S307" i="4"/>
  <c r="R307" i="4"/>
  <c r="Q307" i="4"/>
  <c r="P307" i="4"/>
  <c r="O307" i="4"/>
  <c r="M307" i="4" s="1"/>
  <c r="N307" i="4"/>
  <c r="L307" i="4" s="1"/>
  <c r="M306" i="4"/>
  <c r="L306" i="4"/>
  <c r="M305" i="4"/>
  <c r="L305" i="4"/>
  <c r="M304" i="4"/>
  <c r="L304" i="4"/>
  <c r="S303" i="4"/>
  <c r="R303" i="4"/>
  <c r="Q303" i="4"/>
  <c r="P303" i="4"/>
  <c r="O303" i="4"/>
  <c r="N303" i="4"/>
  <c r="M303" i="4"/>
  <c r="L303" i="4"/>
  <c r="M302" i="4"/>
  <c r="L302" i="4"/>
  <c r="M301" i="4"/>
  <c r="L301" i="4"/>
  <c r="M300" i="4"/>
  <c r="L300" i="4"/>
  <c r="M299" i="4"/>
  <c r="L299" i="4"/>
  <c r="M298" i="4"/>
  <c r="L298" i="4"/>
  <c r="M297" i="4"/>
  <c r="L297" i="4"/>
  <c r="M296" i="4"/>
  <c r="L296" i="4"/>
  <c r="M295" i="4"/>
  <c r="L295" i="4"/>
  <c r="M294" i="4"/>
  <c r="L294" i="4"/>
  <c r="M293" i="4"/>
  <c r="L293" i="4"/>
  <c r="M292" i="4"/>
  <c r="L292" i="4"/>
  <c r="S291" i="4"/>
  <c r="R291" i="4"/>
  <c r="Q291" i="4"/>
  <c r="P291" i="4"/>
  <c r="O291" i="4"/>
  <c r="N291" i="4"/>
  <c r="L291" i="4" s="1"/>
  <c r="M290" i="4"/>
  <c r="L290" i="4"/>
  <c r="M289" i="4"/>
  <c r="L289" i="4"/>
  <c r="M288" i="4"/>
  <c r="L288" i="4"/>
  <c r="M287" i="4"/>
  <c r="L287" i="4"/>
  <c r="M286" i="4"/>
  <c r="L286" i="4"/>
  <c r="S285" i="4"/>
  <c r="R285" i="4"/>
  <c r="Q285" i="4"/>
  <c r="P285" i="4"/>
  <c r="O285" i="4"/>
  <c r="N285" i="4"/>
  <c r="M285" i="4"/>
  <c r="L285" i="4"/>
  <c r="M284" i="4"/>
  <c r="L284" i="4"/>
  <c r="M283" i="4"/>
  <c r="L283" i="4"/>
  <c r="M282" i="4"/>
  <c r="L282" i="4"/>
  <c r="M281" i="4"/>
  <c r="L281" i="4"/>
  <c r="S280" i="4"/>
  <c r="R280" i="4"/>
  <c r="Q280" i="4"/>
  <c r="P280" i="4"/>
  <c r="L280" i="4" s="1"/>
  <c r="O280" i="4"/>
  <c r="M280" i="4" s="1"/>
  <c r="N280" i="4"/>
  <c r="M279" i="4"/>
  <c r="L279" i="4"/>
  <c r="M278" i="4"/>
  <c r="L278" i="4"/>
  <c r="M277" i="4"/>
  <c r="L277" i="4"/>
  <c r="M276" i="4"/>
  <c r="L276" i="4"/>
  <c r="M275" i="4"/>
  <c r="L275" i="4"/>
  <c r="M274" i="4"/>
  <c r="L274" i="4"/>
  <c r="M273" i="4"/>
  <c r="L273" i="4"/>
  <c r="S272" i="4"/>
  <c r="R272" i="4"/>
  <c r="Q272" i="4"/>
  <c r="P272" i="4"/>
  <c r="O272" i="4"/>
  <c r="M272" i="4" s="1"/>
  <c r="N272" i="4"/>
  <c r="M271" i="4"/>
  <c r="L271" i="4"/>
  <c r="M270" i="4"/>
  <c r="L270" i="4"/>
  <c r="M269" i="4"/>
  <c r="L269" i="4"/>
  <c r="M268" i="4"/>
  <c r="L268" i="4"/>
  <c r="M267" i="4"/>
  <c r="L267" i="4"/>
  <c r="S266" i="4"/>
  <c r="R266" i="4"/>
  <c r="Q266" i="4"/>
  <c r="P266" i="4"/>
  <c r="O266" i="4"/>
  <c r="M266" i="4" s="1"/>
  <c r="N266" i="4"/>
  <c r="L266" i="4"/>
  <c r="M265" i="4"/>
  <c r="L265" i="4"/>
  <c r="M264" i="4"/>
  <c r="L264" i="4"/>
  <c r="M263" i="4"/>
  <c r="L263" i="4"/>
  <c r="M262" i="4"/>
  <c r="L262" i="4"/>
  <c r="S261" i="4"/>
  <c r="R261" i="4"/>
  <c r="Q261" i="4"/>
  <c r="P261" i="4"/>
  <c r="O261" i="4"/>
  <c r="M261" i="4" s="1"/>
  <c r="N261" i="4"/>
  <c r="L261" i="4"/>
  <c r="M260" i="4"/>
  <c r="L260" i="4"/>
  <c r="M259" i="4"/>
  <c r="L259" i="4"/>
  <c r="M258" i="4"/>
  <c r="L258" i="4"/>
  <c r="M257" i="4"/>
  <c r="L257" i="4"/>
  <c r="M256" i="4"/>
  <c r="L256" i="4"/>
  <c r="M255" i="4"/>
  <c r="L255" i="4"/>
  <c r="M254" i="4"/>
  <c r="L254" i="4"/>
  <c r="S253" i="4"/>
  <c r="R253" i="4"/>
  <c r="Q253" i="4"/>
  <c r="P253" i="4"/>
  <c r="O253" i="4"/>
  <c r="N253" i="4"/>
  <c r="M253" i="4"/>
  <c r="L253" i="4"/>
  <c r="M252" i="4"/>
  <c r="L252" i="4"/>
  <c r="M251" i="4"/>
  <c r="L251" i="4"/>
  <c r="S250" i="4"/>
  <c r="R250" i="4"/>
  <c r="Q250" i="4"/>
  <c r="P250" i="4"/>
  <c r="O250" i="4"/>
  <c r="N250" i="4"/>
  <c r="M250" i="4"/>
  <c r="L250" i="4"/>
  <c r="M249" i="4"/>
  <c r="L249" i="4"/>
  <c r="M248" i="4"/>
  <c r="L248" i="4"/>
  <c r="M247" i="4"/>
  <c r="L247" i="4"/>
  <c r="S246" i="4"/>
  <c r="R246" i="4"/>
  <c r="Q246" i="4"/>
  <c r="P246" i="4"/>
  <c r="O246" i="4"/>
  <c r="N246" i="4"/>
  <c r="M246" i="4"/>
  <c r="L246" i="4"/>
  <c r="M245" i="4"/>
  <c r="L245" i="4"/>
  <c r="M244" i="4"/>
  <c r="L244" i="4"/>
  <c r="M243" i="4"/>
  <c r="L243" i="4"/>
  <c r="M242" i="4"/>
  <c r="L242" i="4"/>
  <c r="M241" i="4"/>
  <c r="L241" i="4"/>
  <c r="M240" i="4"/>
  <c r="L240" i="4"/>
  <c r="M239" i="4"/>
  <c r="L239" i="4"/>
  <c r="M238" i="4"/>
  <c r="L238" i="4"/>
  <c r="M237" i="4"/>
  <c r="L237" i="4"/>
  <c r="S236" i="4"/>
  <c r="R236" i="4"/>
  <c r="Q236" i="4"/>
  <c r="P236" i="4"/>
  <c r="O236" i="4"/>
  <c r="M236" i="4" s="1"/>
  <c r="N236" i="4"/>
  <c r="M235" i="4"/>
  <c r="L235" i="4"/>
  <c r="M234" i="4"/>
  <c r="L234" i="4"/>
  <c r="M233" i="4"/>
  <c r="L233" i="4"/>
  <c r="S232" i="4"/>
  <c r="R232" i="4"/>
  <c r="Q232" i="4"/>
  <c r="P232" i="4"/>
  <c r="L232" i="4" s="1"/>
  <c r="O232" i="4"/>
  <c r="N232" i="4"/>
  <c r="M231" i="4"/>
  <c r="L231" i="4"/>
  <c r="M230" i="4"/>
  <c r="L230" i="4"/>
  <c r="M229" i="4"/>
  <c r="L229" i="4"/>
  <c r="M228" i="4"/>
  <c r="L228" i="4"/>
  <c r="M227" i="4"/>
  <c r="L227" i="4"/>
  <c r="M226" i="4"/>
  <c r="L226" i="4"/>
  <c r="M225" i="4"/>
  <c r="L225" i="4"/>
  <c r="S224" i="4"/>
  <c r="R224" i="4"/>
  <c r="R211" i="4" s="1"/>
  <c r="Q224" i="4"/>
  <c r="P224" i="4"/>
  <c r="O224" i="4"/>
  <c r="N224" i="4"/>
  <c r="M223" i="4"/>
  <c r="L223" i="4"/>
  <c r="M222" i="4"/>
  <c r="L222" i="4"/>
  <c r="M221" i="4"/>
  <c r="L221" i="4"/>
  <c r="M220" i="4"/>
  <c r="L220" i="4"/>
  <c r="M219" i="4"/>
  <c r="L219" i="4"/>
  <c r="M218" i="4"/>
  <c r="L218" i="4"/>
  <c r="M217" i="4"/>
  <c r="L217" i="4"/>
  <c r="M216" i="4"/>
  <c r="L216" i="4"/>
  <c r="M215" i="4"/>
  <c r="L215" i="4"/>
  <c r="M214" i="4"/>
  <c r="L214" i="4"/>
  <c r="M213" i="4"/>
  <c r="L213" i="4"/>
  <c r="S212" i="4"/>
  <c r="R212" i="4"/>
  <c r="Q212" i="4"/>
  <c r="P212" i="4"/>
  <c r="O212" i="4"/>
  <c r="M212" i="4" s="1"/>
  <c r="N212" i="4"/>
  <c r="L212" i="4"/>
  <c r="M210" i="4"/>
  <c r="L210" i="4"/>
  <c r="M209" i="4"/>
  <c r="L209" i="4"/>
  <c r="M208" i="4"/>
  <c r="L208" i="4"/>
  <c r="M207" i="4"/>
  <c r="L207" i="4"/>
  <c r="M206" i="4"/>
  <c r="L206" i="4"/>
  <c r="M205" i="4"/>
  <c r="L205" i="4"/>
  <c r="M204" i="4"/>
  <c r="L204" i="4"/>
  <c r="M203" i="4"/>
  <c r="L203" i="4"/>
  <c r="M202" i="4"/>
  <c r="L202" i="4"/>
  <c r="M201" i="4"/>
  <c r="L201" i="4"/>
  <c r="S200" i="4"/>
  <c r="R200" i="4"/>
  <c r="Q200" i="4"/>
  <c r="P200" i="4"/>
  <c r="O200" i="4"/>
  <c r="M200" i="4" s="1"/>
  <c r="N200" i="4"/>
  <c r="L200" i="4"/>
  <c r="M199" i="4"/>
  <c r="L199" i="4"/>
  <c r="M198" i="4"/>
  <c r="L198" i="4"/>
  <c r="M197" i="4"/>
  <c r="L197" i="4"/>
  <c r="M196" i="4"/>
  <c r="L196" i="4"/>
  <c r="M195" i="4"/>
  <c r="L195" i="4"/>
  <c r="M194" i="4"/>
  <c r="L194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S186" i="4"/>
  <c r="R186" i="4"/>
  <c r="Q186" i="4"/>
  <c r="P186" i="4"/>
  <c r="O186" i="4"/>
  <c r="M186" i="4" s="1"/>
  <c r="N186" i="4"/>
  <c r="L186" i="4"/>
  <c r="M185" i="4"/>
  <c r="L185" i="4"/>
  <c r="M184" i="4"/>
  <c r="L184" i="4"/>
  <c r="M183" i="4"/>
  <c r="L183" i="4"/>
  <c r="M182" i="4"/>
  <c r="L182" i="4"/>
  <c r="M181" i="4"/>
  <c r="L181" i="4"/>
  <c r="M180" i="4"/>
  <c r="L180" i="4"/>
  <c r="M179" i="4"/>
  <c r="L179" i="4"/>
  <c r="M178" i="4"/>
  <c r="L178" i="4"/>
  <c r="M177" i="4"/>
  <c r="L177" i="4"/>
  <c r="M176" i="4"/>
  <c r="L176" i="4"/>
  <c r="M175" i="4"/>
  <c r="L175" i="4"/>
  <c r="M174" i="4"/>
  <c r="L174" i="4"/>
  <c r="M173" i="4"/>
  <c r="L173" i="4"/>
  <c r="M172" i="4"/>
  <c r="L172" i="4"/>
  <c r="M171" i="4"/>
  <c r="L171" i="4"/>
  <c r="S170" i="4"/>
  <c r="R170" i="4"/>
  <c r="Q170" i="4"/>
  <c r="P170" i="4"/>
  <c r="O170" i="4"/>
  <c r="M170" i="4" s="1"/>
  <c r="N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S163" i="4"/>
  <c r="R163" i="4"/>
  <c r="Q163" i="4"/>
  <c r="P163" i="4"/>
  <c r="L163" i="4" s="1"/>
  <c r="O163" i="4"/>
  <c r="N163" i="4"/>
  <c r="M163" i="4"/>
  <c r="M162" i="4"/>
  <c r="L162" i="4"/>
  <c r="M161" i="4"/>
  <c r="L161" i="4"/>
  <c r="M160" i="4"/>
  <c r="L160" i="4"/>
  <c r="M159" i="4"/>
  <c r="L159" i="4"/>
  <c r="M158" i="4"/>
  <c r="L158" i="4"/>
  <c r="M157" i="4"/>
  <c r="L157" i="4"/>
  <c r="M156" i="4"/>
  <c r="L156" i="4"/>
  <c r="M155" i="4"/>
  <c r="L155" i="4"/>
  <c r="S154" i="4"/>
  <c r="R154" i="4"/>
  <c r="Q154" i="4"/>
  <c r="P154" i="4"/>
  <c r="O154" i="4"/>
  <c r="M154" i="4" s="1"/>
  <c r="N154" i="4"/>
  <c r="N12" i="4" s="1"/>
  <c r="M153" i="4"/>
  <c r="L153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S146" i="4"/>
  <c r="R146" i="4"/>
  <c r="Q146" i="4"/>
  <c r="P146" i="4"/>
  <c r="O146" i="4"/>
  <c r="M146" i="4" s="1"/>
  <c r="N146" i="4"/>
  <c r="L146" i="4"/>
  <c r="M145" i="4"/>
  <c r="L145" i="4"/>
  <c r="M144" i="4"/>
  <c r="L144" i="4"/>
  <c r="M143" i="4"/>
  <c r="L143" i="4"/>
  <c r="M142" i="4"/>
  <c r="L142" i="4"/>
  <c r="M141" i="4"/>
  <c r="L141" i="4"/>
  <c r="M140" i="4"/>
  <c r="L140" i="4"/>
  <c r="M139" i="4"/>
  <c r="L139" i="4"/>
  <c r="M138" i="4"/>
  <c r="L138" i="4"/>
  <c r="M137" i="4"/>
  <c r="L137" i="4"/>
  <c r="S136" i="4"/>
  <c r="R136" i="4"/>
  <c r="Q136" i="4"/>
  <c r="P136" i="4"/>
  <c r="O136" i="4"/>
  <c r="N136" i="4"/>
  <c r="M136" i="4"/>
  <c r="M135" i="4"/>
  <c r="L135" i="4"/>
  <c r="M134" i="4"/>
  <c r="L134" i="4"/>
  <c r="M133" i="4"/>
  <c r="L133" i="4"/>
  <c r="M132" i="4"/>
  <c r="L132" i="4"/>
  <c r="M131" i="4"/>
  <c r="L131" i="4"/>
  <c r="M130" i="4"/>
  <c r="L130" i="4"/>
  <c r="S129" i="4"/>
  <c r="R129" i="4"/>
  <c r="Q129" i="4"/>
  <c r="M129" i="4" s="1"/>
  <c r="P129" i="4"/>
  <c r="O129" i="4"/>
  <c r="N129" i="4"/>
  <c r="L129" i="4"/>
  <c r="M128" i="4"/>
  <c r="L128" i="4"/>
  <c r="M127" i="4"/>
  <c r="L127" i="4"/>
  <c r="M126" i="4"/>
  <c r="L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S119" i="4"/>
  <c r="R119" i="4"/>
  <c r="Q119" i="4"/>
  <c r="P119" i="4"/>
  <c r="O119" i="4"/>
  <c r="M119" i="4" s="1"/>
  <c r="N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S108" i="4"/>
  <c r="R108" i="4"/>
  <c r="Q108" i="4"/>
  <c r="P108" i="4"/>
  <c r="O108" i="4"/>
  <c r="N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S94" i="4"/>
  <c r="R94" i="4"/>
  <c r="Q94" i="4"/>
  <c r="P94" i="4"/>
  <c r="O94" i="4"/>
  <c r="N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S77" i="4"/>
  <c r="R77" i="4"/>
  <c r="Q77" i="4"/>
  <c r="P77" i="4"/>
  <c r="O77" i="4"/>
  <c r="M77" i="4" s="1"/>
  <c r="N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S67" i="4"/>
  <c r="R67" i="4"/>
  <c r="Q67" i="4"/>
  <c r="Q12" i="4" s="1"/>
  <c r="P67" i="4"/>
  <c r="O67" i="4"/>
  <c r="N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S51" i="4"/>
  <c r="R51" i="4"/>
  <c r="Q51" i="4"/>
  <c r="P51" i="4"/>
  <c r="O51" i="4"/>
  <c r="M51" i="4" s="1"/>
  <c r="N51" i="4"/>
  <c r="L51" i="4" s="1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S32" i="4"/>
  <c r="R32" i="4"/>
  <c r="Q32" i="4"/>
  <c r="P32" i="4"/>
  <c r="O32" i="4"/>
  <c r="M32" i="4" s="1"/>
  <c r="N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K14" i="4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3" i="4" s="1"/>
  <c r="K284" i="4" s="1"/>
  <c r="K285" i="4" s="1"/>
  <c r="K286" i="4" s="1"/>
  <c r="K287" i="4" s="1"/>
  <c r="K288" i="4" s="1"/>
  <c r="K289" i="4" s="1"/>
  <c r="K290" i="4" s="1"/>
  <c r="K291" i="4" s="1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K313" i="4" s="1"/>
  <c r="K314" i="4" s="1"/>
  <c r="K315" i="4" s="1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373" i="4" s="1"/>
  <c r="K374" i="4" s="1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K587" i="4" s="1"/>
  <c r="K588" i="4" s="1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K617" i="4" s="1"/>
  <c r="K618" i="4" s="1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K648" i="4" s="1"/>
  <c r="K649" i="4" s="1"/>
  <c r="K650" i="4" s="1"/>
  <c r="K651" i="4" s="1"/>
  <c r="K652" i="4" s="1"/>
  <c r="K653" i="4" s="1"/>
  <c r="K654" i="4" s="1"/>
  <c r="K655" i="4" s="1"/>
  <c r="K656" i="4" s="1"/>
  <c r="K657" i="4" s="1"/>
  <c r="K658" i="4" s="1"/>
  <c r="K659" i="4" s="1"/>
  <c r="K660" i="4" s="1"/>
  <c r="K661" i="4" s="1"/>
  <c r="K662" i="4" s="1"/>
  <c r="K663" i="4" s="1"/>
  <c r="K664" i="4" s="1"/>
  <c r="K665" i="4" s="1"/>
  <c r="K666" i="4" s="1"/>
  <c r="K667" i="4" s="1"/>
  <c r="K668" i="4" s="1"/>
  <c r="K669" i="4" s="1"/>
  <c r="K670" i="4" s="1"/>
  <c r="K671" i="4" s="1"/>
  <c r="K672" i="4" s="1"/>
  <c r="K673" i="4" s="1"/>
  <c r="K674" i="4" s="1"/>
  <c r="K675" i="4" s="1"/>
  <c r="K676" i="4" s="1"/>
  <c r="K677" i="4" s="1"/>
  <c r="K678" i="4" s="1"/>
  <c r="K679" i="4" s="1"/>
  <c r="K680" i="4" s="1"/>
  <c r="K681" i="4" s="1"/>
  <c r="K682" i="4" s="1"/>
  <c r="K683" i="4" s="1"/>
  <c r="K684" i="4" s="1"/>
  <c r="K685" i="4" s="1"/>
  <c r="K686" i="4" s="1"/>
  <c r="K687" i="4" s="1"/>
  <c r="K688" i="4" s="1"/>
  <c r="K689" i="4" s="1"/>
  <c r="K690" i="4" s="1"/>
  <c r="K691" i="4" s="1"/>
  <c r="K692" i="4" s="1"/>
  <c r="K693" i="4" s="1"/>
  <c r="K694" i="4" s="1"/>
  <c r="K695" i="4" s="1"/>
  <c r="K696" i="4" s="1"/>
  <c r="K697" i="4" s="1"/>
  <c r="K698" i="4" s="1"/>
  <c r="K699" i="4" s="1"/>
  <c r="K700" i="4" s="1"/>
  <c r="K701" i="4" s="1"/>
  <c r="K702" i="4" s="1"/>
  <c r="K703" i="4" s="1"/>
  <c r="K704" i="4" s="1"/>
  <c r="K705" i="4" s="1"/>
  <c r="K706" i="4" s="1"/>
  <c r="K707" i="4" s="1"/>
  <c r="K708" i="4" s="1"/>
  <c r="K709" i="4" s="1"/>
  <c r="K710" i="4" s="1"/>
  <c r="K711" i="4" s="1"/>
  <c r="K712" i="4" s="1"/>
  <c r="K713" i="4" s="1"/>
  <c r="K714" i="4" s="1"/>
  <c r="K715" i="4" s="1"/>
  <c r="K716" i="4" s="1"/>
  <c r="K717" i="4" s="1"/>
  <c r="K718" i="4" s="1"/>
  <c r="K719" i="4" s="1"/>
  <c r="K720" i="4" s="1"/>
  <c r="K721" i="4" s="1"/>
  <c r="K722" i="4" s="1"/>
  <c r="K723" i="4" s="1"/>
  <c r="K724" i="4" s="1"/>
  <c r="K725" i="4" s="1"/>
  <c r="K726" i="4" s="1"/>
  <c r="K727" i="4" s="1"/>
  <c r="K728" i="4" s="1"/>
  <c r="K729" i="4" s="1"/>
  <c r="K730" i="4" s="1"/>
  <c r="K731" i="4" s="1"/>
  <c r="K732" i="4" s="1"/>
  <c r="K733" i="4" s="1"/>
  <c r="K734" i="4" s="1"/>
  <c r="K735" i="4" s="1"/>
  <c r="K736" i="4" s="1"/>
  <c r="K737" i="4" s="1"/>
  <c r="K738" i="4" s="1"/>
  <c r="K739" i="4" s="1"/>
  <c r="K740" i="4" s="1"/>
  <c r="K741" i="4" s="1"/>
  <c r="K742" i="4" s="1"/>
  <c r="K743" i="4" s="1"/>
  <c r="K744" i="4" s="1"/>
  <c r="K745" i="4" s="1"/>
  <c r="K746" i="4" s="1"/>
  <c r="K747" i="4" s="1"/>
  <c r="K748" i="4" s="1"/>
  <c r="K749" i="4" s="1"/>
  <c r="K750" i="4" s="1"/>
  <c r="K751" i="4" s="1"/>
  <c r="K752" i="4" s="1"/>
  <c r="K753" i="4" s="1"/>
  <c r="K754" i="4" s="1"/>
  <c r="K755" i="4" s="1"/>
  <c r="K756" i="4" s="1"/>
  <c r="K757" i="4" s="1"/>
  <c r="K758" i="4" s="1"/>
  <c r="K759" i="4" s="1"/>
  <c r="K760" i="4" s="1"/>
  <c r="K761" i="4" s="1"/>
  <c r="K762" i="4" s="1"/>
  <c r="K763" i="4" s="1"/>
  <c r="K764" i="4" s="1"/>
  <c r="K765" i="4" s="1"/>
  <c r="K766" i="4" s="1"/>
  <c r="K767" i="4" s="1"/>
  <c r="K768" i="4" s="1"/>
  <c r="K769" i="4" s="1"/>
  <c r="K770" i="4" s="1"/>
  <c r="K771" i="4" s="1"/>
  <c r="K772" i="4" s="1"/>
  <c r="K773" i="4" s="1"/>
  <c r="K774" i="4" s="1"/>
  <c r="K775" i="4" s="1"/>
  <c r="K776" i="4" s="1"/>
  <c r="K777" i="4" s="1"/>
  <c r="K778" i="4" s="1"/>
  <c r="K779" i="4" s="1"/>
  <c r="K780" i="4" s="1"/>
  <c r="K781" i="4" s="1"/>
  <c r="K782" i="4" s="1"/>
  <c r="K783" i="4" s="1"/>
  <c r="S13" i="4"/>
  <c r="R13" i="4"/>
  <c r="Q13" i="4"/>
  <c r="P13" i="4"/>
  <c r="O13" i="4"/>
  <c r="M13" i="4" s="1"/>
  <c r="N13" i="4"/>
  <c r="L13" i="4" s="1"/>
  <c r="K12" i="4"/>
  <c r="K13" i="4" s="1"/>
  <c r="AN952" i="3"/>
  <c r="AP952" i="3" s="1"/>
  <c r="AA952" i="3"/>
  <c r="Z952" i="3"/>
  <c r="X952" i="3" s="1"/>
  <c r="Y952" i="3"/>
  <c r="W952" i="3"/>
  <c r="F952" i="3"/>
  <c r="E952" i="3"/>
  <c r="AO952" i="3" s="1"/>
  <c r="AA951" i="3"/>
  <c r="Z951" i="3"/>
  <c r="AN951" i="3" s="1"/>
  <c r="AP951" i="3" s="1"/>
  <c r="W951" i="3"/>
  <c r="F951" i="3"/>
  <c r="E951" i="3"/>
  <c r="AO951" i="3" s="1"/>
  <c r="AA950" i="3"/>
  <c r="Y950" i="3" s="1"/>
  <c r="Z950" i="3"/>
  <c r="AN950" i="3" s="1"/>
  <c r="W950" i="3"/>
  <c r="F950" i="3"/>
  <c r="E950" i="3"/>
  <c r="AO950" i="3" s="1"/>
  <c r="AA949" i="3"/>
  <c r="Z949" i="3"/>
  <c r="AN949" i="3" s="1"/>
  <c r="Y949" i="3"/>
  <c r="W949" i="3"/>
  <c r="F949" i="3"/>
  <c r="E949" i="3"/>
  <c r="AO949" i="3" s="1"/>
  <c r="AO948" i="3"/>
  <c r="AN948" i="3"/>
  <c r="AP948" i="3" s="1"/>
  <c r="AA948" i="3"/>
  <c r="Z948" i="3"/>
  <c r="Y948" i="3"/>
  <c r="X948" i="3"/>
  <c r="W948" i="3"/>
  <c r="F948" i="3"/>
  <c r="E948" i="3"/>
  <c r="AA947" i="3"/>
  <c r="Y947" i="3" s="1"/>
  <c r="Z947" i="3"/>
  <c r="AN947" i="3" s="1"/>
  <c r="W947" i="3"/>
  <c r="F947" i="3"/>
  <c r="E947" i="3"/>
  <c r="AO947" i="3" s="1"/>
  <c r="AA946" i="3"/>
  <c r="Z946" i="3"/>
  <c r="Y946" i="3"/>
  <c r="X946" i="3"/>
  <c r="W946" i="3"/>
  <c r="F946" i="3"/>
  <c r="E946" i="3"/>
  <c r="AO946" i="3" s="1"/>
  <c r="AA945" i="3"/>
  <c r="Y945" i="3" s="1"/>
  <c r="Z945" i="3"/>
  <c r="W945" i="3"/>
  <c r="F945" i="3"/>
  <c r="E945" i="3"/>
  <c r="AO945" i="3" s="1"/>
  <c r="AA944" i="3"/>
  <c r="Y944" i="3" s="1"/>
  <c r="Z944" i="3"/>
  <c r="AN944" i="3" s="1"/>
  <c r="AP944" i="3" s="1"/>
  <c r="X944" i="3"/>
  <c r="W944" i="3"/>
  <c r="F944" i="3"/>
  <c r="E944" i="3"/>
  <c r="AO944" i="3" s="1"/>
  <c r="AA943" i="3"/>
  <c r="Z943" i="3"/>
  <c r="Y943" i="3"/>
  <c r="X943" i="3"/>
  <c r="W943" i="3"/>
  <c r="F943" i="3"/>
  <c r="E943" i="3"/>
  <c r="AO943" i="3" s="1"/>
  <c r="AG942" i="3"/>
  <c r="AF942" i="3"/>
  <c r="AE942" i="3"/>
  <c r="AD942" i="3"/>
  <c r="AC942" i="3"/>
  <c r="AB942" i="3"/>
  <c r="W942" i="3"/>
  <c r="S942" i="3"/>
  <c r="R942" i="3"/>
  <c r="Q942" i="3"/>
  <c r="P942" i="3"/>
  <c r="O942" i="3"/>
  <c r="N942" i="3"/>
  <c r="M942" i="3"/>
  <c r="M902" i="3" s="1"/>
  <c r="L942" i="3"/>
  <c r="F942" i="3" s="1"/>
  <c r="K942" i="3"/>
  <c r="J942" i="3"/>
  <c r="I942" i="3"/>
  <c r="H942" i="3"/>
  <c r="G942" i="3"/>
  <c r="AO941" i="3"/>
  <c r="AN941" i="3"/>
  <c r="AP941" i="3" s="1"/>
  <c r="AI941" i="3"/>
  <c r="AH941" i="3"/>
  <c r="AA941" i="3"/>
  <c r="Z941" i="3"/>
  <c r="W941" i="3"/>
  <c r="T941" i="3"/>
  <c r="S941" i="3"/>
  <c r="F941" i="3"/>
  <c r="E941" i="3"/>
  <c r="AI940" i="3"/>
  <c r="AH940" i="3"/>
  <c r="AA940" i="3"/>
  <c r="Z940" i="3"/>
  <c r="AN940" i="3" s="1"/>
  <c r="W940" i="3"/>
  <c r="T940" i="3"/>
  <c r="S940" i="3"/>
  <c r="F940" i="3"/>
  <c r="E940" i="3"/>
  <c r="AO939" i="3"/>
  <c r="AI939" i="3"/>
  <c r="AH939" i="3"/>
  <c r="AA939" i="3"/>
  <c r="Z939" i="3"/>
  <c r="AN939" i="3" s="1"/>
  <c r="W939" i="3"/>
  <c r="T939" i="3"/>
  <c r="S939" i="3"/>
  <c r="F939" i="3"/>
  <c r="E939" i="3"/>
  <c r="AI938" i="3"/>
  <c r="AH938" i="3"/>
  <c r="AH937" i="3" s="1"/>
  <c r="AA938" i="3"/>
  <c r="AA937" i="3" s="1"/>
  <c r="Z938" i="3"/>
  <c r="AN938" i="3" s="1"/>
  <c r="W938" i="3"/>
  <c r="T938" i="3"/>
  <c r="S938" i="3"/>
  <c r="F938" i="3"/>
  <c r="E938" i="3"/>
  <c r="AM937" i="3"/>
  <c r="AL937" i="3"/>
  <c r="AK937" i="3"/>
  <c r="AJ937" i="3"/>
  <c r="AI937" i="3"/>
  <c r="AG937" i="3"/>
  <c r="AF937" i="3"/>
  <c r="AE937" i="3"/>
  <c r="AD937" i="3"/>
  <c r="AC937" i="3"/>
  <c r="AB937" i="3"/>
  <c r="Z937" i="3"/>
  <c r="Y937" i="3"/>
  <c r="X937" i="3"/>
  <c r="W937" i="3"/>
  <c r="S937" i="3"/>
  <c r="R937" i="3"/>
  <c r="Q937" i="3"/>
  <c r="P937" i="3"/>
  <c r="O937" i="3"/>
  <c r="N937" i="3"/>
  <c r="M937" i="3"/>
  <c r="L937" i="3"/>
  <c r="K937" i="3"/>
  <c r="J937" i="3"/>
  <c r="I937" i="3"/>
  <c r="H937" i="3"/>
  <c r="G937" i="3"/>
  <c r="F937" i="3"/>
  <c r="AN936" i="3"/>
  <c r="AP936" i="3" s="1"/>
  <c r="AI936" i="3"/>
  <c r="AH936" i="3"/>
  <c r="AO936" i="3" s="1"/>
  <c r="AA936" i="3"/>
  <c r="Z936" i="3"/>
  <c r="W936" i="3"/>
  <c r="F936" i="3"/>
  <c r="E936" i="3"/>
  <c r="AI935" i="3"/>
  <c r="AH935" i="3"/>
  <c r="AO935" i="3" s="1"/>
  <c r="AA935" i="3"/>
  <c r="Z935" i="3"/>
  <c r="AN935" i="3" s="1"/>
  <c r="AP935" i="3" s="1"/>
  <c r="W935" i="3"/>
  <c r="F935" i="3"/>
  <c r="E935" i="3"/>
  <c r="AP934" i="3"/>
  <c r="AO934" i="3"/>
  <c r="AN934" i="3"/>
  <c r="AI934" i="3"/>
  <c r="AH934" i="3"/>
  <c r="AA934" i="3"/>
  <c r="Z934" i="3"/>
  <c r="W934" i="3"/>
  <c r="F934" i="3"/>
  <c r="E934" i="3"/>
  <c r="AI933" i="3"/>
  <c r="AH933" i="3"/>
  <c r="AO933" i="3" s="1"/>
  <c r="AA933" i="3"/>
  <c r="Z933" i="3"/>
  <c r="AN933" i="3" s="1"/>
  <c r="W933" i="3"/>
  <c r="F933" i="3"/>
  <c r="F918" i="3" s="1"/>
  <c r="E933" i="3"/>
  <c r="AI932" i="3"/>
  <c r="AH932" i="3"/>
  <c r="AA932" i="3"/>
  <c r="Z932" i="3"/>
  <c r="AN932" i="3" s="1"/>
  <c r="W932" i="3"/>
  <c r="F932" i="3"/>
  <c r="E932" i="3"/>
  <c r="AO932" i="3" s="1"/>
  <c r="AN931" i="3"/>
  <c r="AI931" i="3"/>
  <c r="AH931" i="3"/>
  <c r="AO931" i="3" s="1"/>
  <c r="AP931" i="3" s="1"/>
  <c r="AA931" i="3"/>
  <c r="Z931" i="3"/>
  <c r="W931" i="3"/>
  <c r="F931" i="3"/>
  <c r="E931" i="3"/>
  <c r="AI930" i="3"/>
  <c r="AH930" i="3"/>
  <c r="AA930" i="3"/>
  <c r="Z930" i="3"/>
  <c r="W930" i="3"/>
  <c r="F930" i="3"/>
  <c r="E930" i="3"/>
  <c r="AO930" i="3" s="1"/>
  <c r="AP929" i="3"/>
  <c r="AI929" i="3"/>
  <c r="AH929" i="3"/>
  <c r="AO929" i="3" s="1"/>
  <c r="AA929" i="3"/>
  <c r="Z929" i="3"/>
  <c r="AN929" i="3" s="1"/>
  <c r="W929" i="3"/>
  <c r="F929" i="3"/>
  <c r="E929" i="3"/>
  <c r="AN928" i="3"/>
  <c r="AP928" i="3" s="1"/>
  <c r="AI928" i="3"/>
  <c r="AH928" i="3"/>
  <c r="AO928" i="3" s="1"/>
  <c r="AA928" i="3"/>
  <c r="Z928" i="3"/>
  <c r="W928" i="3"/>
  <c r="F928" i="3"/>
  <c r="E928" i="3"/>
  <c r="AI927" i="3"/>
  <c r="AH927" i="3"/>
  <c r="AO927" i="3" s="1"/>
  <c r="AA927" i="3"/>
  <c r="Z927" i="3"/>
  <c r="AN927" i="3" s="1"/>
  <c r="AP927" i="3" s="1"/>
  <c r="W927" i="3"/>
  <c r="F927" i="3"/>
  <c r="E927" i="3"/>
  <c r="AO926" i="3"/>
  <c r="AN926" i="3"/>
  <c r="AP926" i="3" s="1"/>
  <c r="AI926" i="3"/>
  <c r="AH926" i="3"/>
  <c r="AA926" i="3"/>
  <c r="Z926" i="3"/>
  <c r="W926" i="3"/>
  <c r="F926" i="3"/>
  <c r="E926" i="3"/>
  <c r="AI925" i="3"/>
  <c r="AH925" i="3"/>
  <c r="AO925" i="3" s="1"/>
  <c r="AA925" i="3"/>
  <c r="Z925" i="3"/>
  <c r="AN925" i="3" s="1"/>
  <c r="AP925" i="3" s="1"/>
  <c r="W925" i="3"/>
  <c r="F925" i="3"/>
  <c r="E925" i="3"/>
  <c r="AI924" i="3"/>
  <c r="AH924" i="3"/>
  <c r="AO924" i="3" s="1"/>
  <c r="AA924" i="3"/>
  <c r="Z924" i="3"/>
  <c r="AN924" i="3" s="1"/>
  <c r="W924" i="3"/>
  <c r="F924" i="3"/>
  <c r="E924" i="3"/>
  <c r="AN923" i="3"/>
  <c r="AP923" i="3" s="1"/>
  <c r="AI923" i="3"/>
  <c r="AI918" i="3" s="1"/>
  <c r="AH923" i="3"/>
  <c r="AO923" i="3" s="1"/>
  <c r="AA923" i="3"/>
  <c r="Z923" i="3"/>
  <c r="W923" i="3"/>
  <c r="F923" i="3"/>
  <c r="E923" i="3"/>
  <c r="AI922" i="3"/>
  <c r="AH922" i="3"/>
  <c r="AA922" i="3"/>
  <c r="Z922" i="3"/>
  <c r="AN922" i="3" s="1"/>
  <c r="AP922" i="3" s="1"/>
  <c r="W922" i="3"/>
  <c r="F922" i="3"/>
  <c r="E922" i="3"/>
  <c r="AO922" i="3" s="1"/>
  <c r="AI921" i="3"/>
  <c r="AH921" i="3"/>
  <c r="AA921" i="3"/>
  <c r="Z921" i="3"/>
  <c r="W921" i="3"/>
  <c r="F921" i="3"/>
  <c r="E921" i="3"/>
  <c r="AO921" i="3" s="1"/>
  <c r="AI920" i="3"/>
  <c r="AH920" i="3"/>
  <c r="AA920" i="3"/>
  <c r="AA918" i="3" s="1"/>
  <c r="Z920" i="3"/>
  <c r="W920" i="3"/>
  <c r="F920" i="3"/>
  <c r="E920" i="3"/>
  <c r="AI919" i="3"/>
  <c r="AH919" i="3"/>
  <c r="AO919" i="3" s="1"/>
  <c r="AA919" i="3"/>
  <c r="Z919" i="3"/>
  <c r="AN919" i="3" s="1"/>
  <c r="W919" i="3"/>
  <c r="F919" i="3"/>
  <c r="E919" i="3"/>
  <c r="AM918" i="3"/>
  <c r="AL918" i="3"/>
  <c r="AK918" i="3"/>
  <c r="AJ918" i="3"/>
  <c r="AG918" i="3"/>
  <c r="AF918" i="3"/>
  <c r="AE918" i="3"/>
  <c r="AD918" i="3"/>
  <c r="AC918" i="3"/>
  <c r="AB918" i="3"/>
  <c r="Y918" i="3"/>
  <c r="X918" i="3"/>
  <c r="W918" i="3"/>
  <c r="S918" i="3"/>
  <c r="R918" i="3"/>
  <c r="Q918" i="3"/>
  <c r="P918" i="3"/>
  <c r="O918" i="3"/>
  <c r="N918" i="3"/>
  <c r="M918" i="3"/>
  <c r="L918" i="3"/>
  <c r="K918" i="3"/>
  <c r="J918" i="3"/>
  <c r="I918" i="3"/>
  <c r="H918" i="3"/>
  <c r="G918" i="3"/>
  <c r="E918" i="3"/>
  <c r="AP917" i="3"/>
  <c r="AO917" i="3"/>
  <c r="AN917" i="3"/>
  <c r="AI917" i="3"/>
  <c r="AH917" i="3"/>
  <c r="AA917" i="3"/>
  <c r="Z917" i="3"/>
  <c r="W917" i="3"/>
  <c r="E917" i="3"/>
  <c r="AI916" i="3"/>
  <c r="AH916" i="3"/>
  <c r="AO916" i="3" s="1"/>
  <c r="AA916" i="3"/>
  <c r="Z916" i="3"/>
  <c r="W916" i="3"/>
  <c r="E916" i="3"/>
  <c r="AN916" i="3" s="1"/>
  <c r="AO915" i="3"/>
  <c r="AN915" i="3"/>
  <c r="AI915" i="3"/>
  <c r="AH915" i="3"/>
  <c r="AA915" i="3"/>
  <c r="Z915" i="3"/>
  <c r="W915" i="3"/>
  <c r="E915" i="3"/>
  <c r="AI914" i="3"/>
  <c r="AH914" i="3"/>
  <c r="AA914" i="3"/>
  <c r="Z914" i="3"/>
  <c r="AN914" i="3" s="1"/>
  <c r="AP914" i="3" s="1"/>
  <c r="W914" i="3"/>
  <c r="E914" i="3"/>
  <c r="AO914" i="3" s="1"/>
  <c r="AI913" i="3"/>
  <c r="AH913" i="3"/>
  <c r="AO913" i="3" s="1"/>
  <c r="AA913" i="3"/>
  <c r="Z913" i="3"/>
  <c r="AN913" i="3" s="1"/>
  <c r="W913" i="3"/>
  <c r="E913" i="3"/>
  <c r="AM912" i="3"/>
  <c r="AL912" i="3"/>
  <c r="AK912" i="3"/>
  <c r="AI912" i="3" s="1"/>
  <c r="AJ912" i="3"/>
  <c r="AH912" i="3" s="1"/>
  <c r="AO912" i="3" s="1"/>
  <c r="AG912" i="3"/>
  <c r="AF912" i="3"/>
  <c r="AE912" i="3"/>
  <c r="AD912" i="3"/>
  <c r="AA912" i="3"/>
  <c r="Z912" i="3"/>
  <c r="W912" i="3"/>
  <c r="S912" i="3"/>
  <c r="N912" i="3"/>
  <c r="M912" i="3"/>
  <c r="L912" i="3"/>
  <c r="L902" i="3" s="1"/>
  <c r="K912" i="3"/>
  <c r="K902" i="3" s="1"/>
  <c r="F912" i="3"/>
  <c r="E912" i="3"/>
  <c r="AP911" i="3"/>
  <c r="AI911" i="3"/>
  <c r="AH911" i="3"/>
  <c r="AO911" i="3" s="1"/>
  <c r="AA911" i="3"/>
  <c r="Z911" i="3"/>
  <c r="AN911" i="3" s="1"/>
  <c r="W911" i="3"/>
  <c r="AI910" i="3"/>
  <c r="AH910" i="3"/>
  <c r="AO910" i="3" s="1"/>
  <c r="AA910" i="3"/>
  <c r="AA908" i="3" s="1"/>
  <c r="Z910" i="3"/>
  <c r="W910" i="3"/>
  <c r="AI909" i="3"/>
  <c r="AH909" i="3"/>
  <c r="AO909" i="3" s="1"/>
  <c r="AA909" i="3"/>
  <c r="Z909" i="3"/>
  <c r="AN909" i="3" s="1"/>
  <c r="AP909" i="3" s="1"/>
  <c r="W909" i="3"/>
  <c r="AM908" i="3"/>
  <c r="AL908" i="3"/>
  <c r="AK908" i="3"/>
  <c r="AJ908" i="3"/>
  <c r="AI908" i="3"/>
  <c r="AH908" i="3"/>
  <c r="AO908" i="3" s="1"/>
  <c r="AG908" i="3"/>
  <c r="AF908" i="3"/>
  <c r="AE908" i="3"/>
  <c r="AD908" i="3"/>
  <c r="AC908" i="3"/>
  <c r="AB908" i="3"/>
  <c r="Y908" i="3"/>
  <c r="X908" i="3"/>
  <c r="W908" i="3"/>
  <c r="S908" i="3"/>
  <c r="R908" i="3"/>
  <c r="Q908" i="3"/>
  <c r="Q902" i="3" s="1"/>
  <c r="P908" i="3"/>
  <c r="P902" i="3" s="1"/>
  <c r="O908" i="3"/>
  <c r="O902" i="3" s="1"/>
  <c r="N908" i="3"/>
  <c r="M908" i="3"/>
  <c r="L908" i="3"/>
  <c r="K908" i="3"/>
  <c r="J908" i="3"/>
  <c r="I908" i="3"/>
  <c r="H908" i="3"/>
  <c r="G908" i="3"/>
  <c r="F908" i="3"/>
  <c r="E908" i="3"/>
  <c r="AN907" i="3"/>
  <c r="AI907" i="3"/>
  <c r="AH907" i="3"/>
  <c r="AO907" i="3" s="1"/>
  <c r="AA907" i="3"/>
  <c r="Z907" i="3"/>
  <c r="W907" i="3"/>
  <c r="AO906" i="3"/>
  <c r="AI906" i="3"/>
  <c r="AH906" i="3"/>
  <c r="AA906" i="3"/>
  <c r="Z906" i="3"/>
  <c r="AN906" i="3" s="1"/>
  <c r="AP906" i="3" s="1"/>
  <c r="W906" i="3"/>
  <c r="AN905" i="3"/>
  <c r="AI905" i="3"/>
  <c r="AH905" i="3"/>
  <c r="AA905" i="3"/>
  <c r="AA903" i="3" s="1"/>
  <c r="Z905" i="3"/>
  <c r="W905" i="3"/>
  <c r="AI904" i="3"/>
  <c r="AH904" i="3"/>
  <c r="AO904" i="3" s="1"/>
  <c r="AA904" i="3"/>
  <c r="Z904" i="3"/>
  <c r="AN904" i="3" s="1"/>
  <c r="AP904" i="3" s="1"/>
  <c r="W904" i="3"/>
  <c r="AM903" i="3"/>
  <c r="AM902" i="3" s="1"/>
  <c r="AL903" i="3"/>
  <c r="AK903" i="3"/>
  <c r="AJ903" i="3"/>
  <c r="AG903" i="3"/>
  <c r="AF903" i="3"/>
  <c r="AE903" i="3"/>
  <c r="AD903" i="3"/>
  <c r="AC903" i="3"/>
  <c r="AB903" i="3"/>
  <c r="Y903" i="3"/>
  <c r="X903" i="3"/>
  <c r="W903" i="3"/>
  <c r="S903" i="3"/>
  <c r="R903" i="3"/>
  <c r="R902" i="3" s="1"/>
  <c r="Q903" i="3"/>
  <c r="P903" i="3"/>
  <c r="O903" i="3"/>
  <c r="N903" i="3"/>
  <c r="M903" i="3"/>
  <c r="L903" i="3"/>
  <c r="K903" i="3"/>
  <c r="J903" i="3"/>
  <c r="I903" i="3"/>
  <c r="H903" i="3"/>
  <c r="G903" i="3"/>
  <c r="F903" i="3"/>
  <c r="E903" i="3"/>
  <c r="AG902" i="3"/>
  <c r="AF902" i="3"/>
  <c r="AE902" i="3"/>
  <c r="AD902" i="3"/>
  <c r="AC902" i="3"/>
  <c r="AB902" i="3"/>
  <c r="W902" i="3"/>
  <c r="S902" i="3"/>
  <c r="N902" i="3"/>
  <c r="J902" i="3"/>
  <c r="I902" i="3"/>
  <c r="H902" i="3"/>
  <c r="G902" i="3"/>
  <c r="AO901" i="3"/>
  <c r="AI901" i="3"/>
  <c r="AH901" i="3"/>
  <c r="AA901" i="3"/>
  <c r="Z901" i="3"/>
  <c r="AN901" i="3" s="1"/>
  <c r="AP901" i="3" s="1"/>
  <c r="W901" i="3"/>
  <c r="T901" i="3"/>
  <c r="F901" i="3"/>
  <c r="E901" i="3"/>
  <c r="AN900" i="3"/>
  <c r="AI900" i="3"/>
  <c r="AH900" i="3"/>
  <c r="AO900" i="3" s="1"/>
  <c r="AA900" i="3"/>
  <c r="Z900" i="3"/>
  <c r="W900" i="3"/>
  <c r="T900" i="3"/>
  <c r="F900" i="3"/>
  <c r="E900" i="3"/>
  <c r="AI899" i="3"/>
  <c r="AH899" i="3"/>
  <c r="AO899" i="3" s="1"/>
  <c r="AA899" i="3"/>
  <c r="Z899" i="3"/>
  <c r="AN899" i="3" s="1"/>
  <c r="W899" i="3"/>
  <c r="T899" i="3"/>
  <c r="F899" i="3"/>
  <c r="F895" i="3" s="1"/>
  <c r="E899" i="3"/>
  <c r="AI898" i="3"/>
  <c r="AH898" i="3"/>
  <c r="AA898" i="3"/>
  <c r="Z898" i="3"/>
  <c r="W898" i="3"/>
  <c r="T898" i="3"/>
  <c r="F898" i="3"/>
  <c r="E898" i="3"/>
  <c r="AP897" i="3"/>
  <c r="AO897" i="3"/>
  <c r="AN897" i="3"/>
  <c r="AI897" i="3"/>
  <c r="AH897" i="3"/>
  <c r="AA897" i="3"/>
  <c r="Z897" i="3"/>
  <c r="W897" i="3"/>
  <c r="T897" i="3"/>
  <c r="F897" i="3"/>
  <c r="E897" i="3"/>
  <c r="AI896" i="3"/>
  <c r="AH896" i="3"/>
  <c r="AA896" i="3"/>
  <c r="Z896" i="3"/>
  <c r="W896" i="3"/>
  <c r="T896" i="3"/>
  <c r="F896" i="3"/>
  <c r="E896" i="3"/>
  <c r="AM895" i="3"/>
  <c r="AL895" i="3"/>
  <c r="AK895" i="3"/>
  <c r="AJ895" i="3"/>
  <c r="AG895" i="3"/>
  <c r="AF895" i="3"/>
  <c r="AE895" i="3"/>
  <c r="AD895" i="3"/>
  <c r="AC895" i="3"/>
  <c r="AB895" i="3"/>
  <c r="Y895" i="3"/>
  <c r="X895" i="3"/>
  <c r="W895" i="3"/>
  <c r="S895" i="3"/>
  <c r="R895" i="3"/>
  <c r="Q895" i="3"/>
  <c r="P895" i="3"/>
  <c r="O895" i="3"/>
  <c r="N895" i="3"/>
  <c r="N811" i="3" s="1"/>
  <c r="M895" i="3"/>
  <c r="L895" i="3"/>
  <c r="K895" i="3"/>
  <c r="J895" i="3"/>
  <c r="I895" i="3"/>
  <c r="H895" i="3"/>
  <c r="G895" i="3"/>
  <c r="AI894" i="3"/>
  <c r="AH894" i="3"/>
  <c r="AA894" i="3"/>
  <c r="Z894" i="3"/>
  <c r="AN894" i="3" s="1"/>
  <c r="AP894" i="3" s="1"/>
  <c r="W894" i="3"/>
  <c r="F894" i="3"/>
  <c r="E894" i="3"/>
  <c r="AO894" i="3" s="1"/>
  <c r="AH893" i="3"/>
  <c r="AO893" i="3" s="1"/>
  <c r="AA893" i="3"/>
  <c r="Z893" i="3"/>
  <c r="AN893" i="3" s="1"/>
  <c r="AP893" i="3" s="1"/>
  <c r="W893" i="3"/>
  <c r="F893" i="3"/>
  <c r="E893" i="3"/>
  <c r="AI892" i="3"/>
  <c r="AH892" i="3"/>
  <c r="AO892" i="3" s="1"/>
  <c r="AA892" i="3"/>
  <c r="Z892" i="3"/>
  <c r="AN892" i="3" s="1"/>
  <c r="AP892" i="3" s="1"/>
  <c r="W892" i="3"/>
  <c r="F892" i="3"/>
  <c r="E892" i="3"/>
  <c r="AI891" i="3"/>
  <c r="AH891" i="3"/>
  <c r="AA891" i="3"/>
  <c r="Z891" i="3"/>
  <c r="W891" i="3"/>
  <c r="F891" i="3"/>
  <c r="E891" i="3"/>
  <c r="AN891" i="3" s="1"/>
  <c r="AO890" i="3"/>
  <c r="AN890" i="3"/>
  <c r="AP890" i="3" s="1"/>
  <c r="AI890" i="3"/>
  <c r="AH890" i="3"/>
  <c r="AA890" i="3"/>
  <c r="Z890" i="3"/>
  <c r="W890" i="3"/>
  <c r="F890" i="3"/>
  <c r="E890" i="3"/>
  <c r="AI889" i="3"/>
  <c r="AH889" i="3"/>
  <c r="AA889" i="3"/>
  <c r="Z889" i="3"/>
  <c r="W889" i="3"/>
  <c r="F889" i="3"/>
  <c r="E889" i="3"/>
  <c r="AI888" i="3"/>
  <c r="AH888" i="3"/>
  <c r="AO888" i="3" s="1"/>
  <c r="AA888" i="3"/>
  <c r="Z888" i="3"/>
  <c r="AN888" i="3" s="1"/>
  <c r="W888" i="3"/>
  <c r="F888" i="3"/>
  <c r="E888" i="3"/>
  <c r="AO887" i="3"/>
  <c r="AN887" i="3"/>
  <c r="AP887" i="3" s="1"/>
  <c r="AI887" i="3"/>
  <c r="AH887" i="3"/>
  <c r="AA887" i="3"/>
  <c r="Z887" i="3"/>
  <c r="W887" i="3"/>
  <c r="F887" i="3"/>
  <c r="E887" i="3"/>
  <c r="AH886" i="3"/>
  <c r="AA886" i="3"/>
  <c r="Z886" i="3"/>
  <c r="W886" i="3"/>
  <c r="F886" i="3"/>
  <c r="E886" i="3"/>
  <c r="AO885" i="3"/>
  <c r="AN885" i="3"/>
  <c r="AP885" i="3" s="1"/>
  <c r="AI885" i="3"/>
  <c r="AH885" i="3"/>
  <c r="AA885" i="3"/>
  <c r="Z885" i="3"/>
  <c r="W885" i="3"/>
  <c r="F885" i="3"/>
  <c r="E885" i="3"/>
  <c r="AI884" i="3"/>
  <c r="AH884" i="3"/>
  <c r="AO884" i="3" s="1"/>
  <c r="AA884" i="3"/>
  <c r="Z884" i="3"/>
  <c r="AN884" i="3" s="1"/>
  <c r="W884" i="3"/>
  <c r="F884" i="3"/>
  <c r="E884" i="3"/>
  <c r="AI883" i="3"/>
  <c r="AH883" i="3"/>
  <c r="AO883" i="3" s="1"/>
  <c r="AA883" i="3"/>
  <c r="Z883" i="3"/>
  <c r="AN883" i="3" s="1"/>
  <c r="W883" i="3"/>
  <c r="F883" i="3"/>
  <c r="E883" i="3"/>
  <c r="AP882" i="3"/>
  <c r="AO882" i="3"/>
  <c r="AN882" i="3"/>
  <c r="AI882" i="3"/>
  <c r="AH882" i="3"/>
  <c r="AA882" i="3"/>
  <c r="Z882" i="3"/>
  <c r="W882" i="3"/>
  <c r="F882" i="3"/>
  <c r="E882" i="3"/>
  <c r="AI881" i="3"/>
  <c r="AH881" i="3"/>
  <c r="AA881" i="3"/>
  <c r="Z881" i="3"/>
  <c r="W881" i="3"/>
  <c r="F881" i="3"/>
  <c r="E881" i="3"/>
  <c r="AI880" i="3"/>
  <c r="AH880" i="3"/>
  <c r="AO880" i="3" s="1"/>
  <c r="AA880" i="3"/>
  <c r="Z880" i="3"/>
  <c r="AN880" i="3" s="1"/>
  <c r="AP880" i="3" s="1"/>
  <c r="W880" i="3"/>
  <c r="F880" i="3"/>
  <c r="E880" i="3"/>
  <c r="AN879" i="3"/>
  <c r="AP879" i="3" s="1"/>
  <c r="AI879" i="3"/>
  <c r="AI878" i="3" s="1"/>
  <c r="AH879" i="3"/>
  <c r="AO879" i="3" s="1"/>
  <c r="AA879" i="3"/>
  <c r="Z879" i="3"/>
  <c r="W879" i="3"/>
  <c r="F879" i="3"/>
  <c r="E879" i="3"/>
  <c r="AM878" i="3"/>
  <c r="AL878" i="3"/>
  <c r="AK878" i="3"/>
  <c r="AJ878" i="3"/>
  <c r="AG878" i="3"/>
  <c r="AF878" i="3"/>
  <c r="AE878" i="3"/>
  <c r="AD878" i="3"/>
  <c r="AC878" i="3"/>
  <c r="AB878" i="3"/>
  <c r="W878" i="3"/>
  <c r="S878" i="3"/>
  <c r="R878" i="3"/>
  <c r="Q878" i="3"/>
  <c r="P878" i="3"/>
  <c r="F878" i="3" s="1"/>
  <c r="O878" i="3"/>
  <c r="E878" i="3"/>
  <c r="AO877" i="3"/>
  <c r="AI877" i="3"/>
  <c r="AH877" i="3"/>
  <c r="AE877" i="3"/>
  <c r="AA877" i="3" s="1"/>
  <c r="AD877" i="3"/>
  <c r="Z877" i="3" s="1"/>
  <c r="AN877" i="3" s="1"/>
  <c r="AP877" i="3" s="1"/>
  <c r="W877" i="3"/>
  <c r="AO876" i="3"/>
  <c r="AI876" i="3"/>
  <c r="AH876" i="3"/>
  <c r="AE876" i="3"/>
  <c r="AD876" i="3"/>
  <c r="AD864" i="3" s="1"/>
  <c r="AA876" i="3"/>
  <c r="W876" i="3"/>
  <c r="AO875" i="3"/>
  <c r="AI875" i="3"/>
  <c r="AH875" i="3"/>
  <c r="AE875" i="3"/>
  <c r="AA875" i="3" s="1"/>
  <c r="AD875" i="3"/>
  <c r="Z875" i="3" s="1"/>
  <c r="W875" i="3"/>
  <c r="AO874" i="3"/>
  <c r="AN874" i="3"/>
  <c r="AP874" i="3" s="1"/>
  <c r="AI874" i="3"/>
  <c r="AH874" i="3"/>
  <c r="AH864" i="3" s="1"/>
  <c r="AE874" i="3"/>
  <c r="AD874" i="3"/>
  <c r="Z874" i="3"/>
  <c r="W874" i="3"/>
  <c r="AO873" i="3"/>
  <c r="AI873" i="3"/>
  <c r="AH873" i="3"/>
  <c r="AA873" i="3"/>
  <c r="Z873" i="3"/>
  <c r="AN873" i="3" s="1"/>
  <c r="AP873" i="3" s="1"/>
  <c r="W873" i="3"/>
  <c r="AO872" i="3"/>
  <c r="AP872" i="3" s="1"/>
  <c r="AN872" i="3"/>
  <c r="AI872" i="3"/>
  <c r="AH872" i="3"/>
  <c r="AA872" i="3"/>
  <c r="Z872" i="3"/>
  <c r="W872" i="3"/>
  <c r="AO871" i="3"/>
  <c r="AI871" i="3"/>
  <c r="AH871" i="3"/>
  <c r="AA871" i="3"/>
  <c r="Z871" i="3"/>
  <c r="AN871" i="3" s="1"/>
  <c r="AP871" i="3" s="1"/>
  <c r="W871" i="3"/>
  <c r="AO870" i="3"/>
  <c r="AN870" i="3"/>
  <c r="AP870" i="3" s="1"/>
  <c r="AI870" i="3"/>
  <c r="AH870" i="3"/>
  <c r="AA870" i="3"/>
  <c r="Z870" i="3"/>
  <c r="W870" i="3"/>
  <c r="AO869" i="3"/>
  <c r="AI869" i="3"/>
  <c r="AH869" i="3"/>
  <c r="AA869" i="3"/>
  <c r="Z869" i="3"/>
  <c r="AN869" i="3" s="1"/>
  <c r="AP869" i="3" s="1"/>
  <c r="W869" i="3"/>
  <c r="AP868" i="3"/>
  <c r="AO868" i="3"/>
  <c r="AN868" i="3"/>
  <c r="AI868" i="3"/>
  <c r="AH868" i="3"/>
  <c r="AA868" i="3"/>
  <c r="Z868" i="3"/>
  <c r="W868" i="3"/>
  <c r="AO867" i="3"/>
  <c r="AI867" i="3"/>
  <c r="AH867" i="3"/>
  <c r="AA867" i="3"/>
  <c r="Z867" i="3"/>
  <c r="AN867" i="3" s="1"/>
  <c r="AP867" i="3" s="1"/>
  <c r="W867" i="3"/>
  <c r="AO866" i="3"/>
  <c r="AN866" i="3"/>
  <c r="AP866" i="3" s="1"/>
  <c r="AI866" i="3"/>
  <c r="AH866" i="3"/>
  <c r="AA866" i="3"/>
  <c r="Z866" i="3"/>
  <c r="W866" i="3"/>
  <c r="AO865" i="3"/>
  <c r="AI865" i="3"/>
  <c r="AH865" i="3"/>
  <c r="AA865" i="3"/>
  <c r="Z865" i="3"/>
  <c r="AN865" i="3" s="1"/>
  <c r="AP865" i="3" s="1"/>
  <c r="W865" i="3"/>
  <c r="AO864" i="3"/>
  <c r="AM864" i="3"/>
  <c r="AL864" i="3"/>
  <c r="AK864" i="3"/>
  <c r="AJ864" i="3"/>
  <c r="AC864" i="3"/>
  <c r="AB864" i="3"/>
  <c r="W864" i="3"/>
  <c r="S864" i="3"/>
  <c r="R864" i="3"/>
  <c r="Q864" i="3"/>
  <c r="P864" i="3"/>
  <c r="P811" i="3" s="1"/>
  <c r="O864" i="3"/>
  <c r="N864" i="3"/>
  <c r="M864" i="3"/>
  <c r="L864" i="3"/>
  <c r="K864" i="3"/>
  <c r="J864" i="3"/>
  <c r="I864" i="3"/>
  <c r="H864" i="3"/>
  <c r="G864" i="3"/>
  <c r="F864" i="3"/>
  <c r="E864" i="3"/>
  <c r="AO863" i="3"/>
  <c r="AN863" i="3"/>
  <c r="AP863" i="3" s="1"/>
  <c r="AI863" i="3"/>
  <c r="AH863" i="3"/>
  <c r="AA863" i="3"/>
  <c r="Z863" i="3"/>
  <c r="W863" i="3"/>
  <c r="F863" i="3"/>
  <c r="E863" i="3"/>
  <c r="AI862" i="3"/>
  <c r="AH862" i="3"/>
  <c r="AA862" i="3"/>
  <c r="Z862" i="3"/>
  <c r="W862" i="3"/>
  <c r="F862" i="3"/>
  <c r="E862" i="3"/>
  <c r="AI861" i="3"/>
  <c r="AH861" i="3"/>
  <c r="AO861" i="3" s="1"/>
  <c r="AA861" i="3"/>
  <c r="Z861" i="3"/>
  <c r="W861" i="3"/>
  <c r="F861" i="3"/>
  <c r="E861" i="3"/>
  <c r="AN861" i="3" s="1"/>
  <c r="AP861" i="3" s="1"/>
  <c r="AI860" i="3"/>
  <c r="AH860" i="3"/>
  <c r="AO860" i="3" s="1"/>
  <c r="AA860" i="3"/>
  <c r="Z860" i="3"/>
  <c r="AN860" i="3" s="1"/>
  <c r="AP860" i="3" s="1"/>
  <c r="W860" i="3"/>
  <c r="F860" i="3"/>
  <c r="E860" i="3"/>
  <c r="AI859" i="3"/>
  <c r="AH859" i="3"/>
  <c r="AO859" i="3" s="1"/>
  <c r="AA859" i="3"/>
  <c r="Z859" i="3"/>
  <c r="W859" i="3"/>
  <c r="F859" i="3"/>
  <c r="E859" i="3"/>
  <c r="AP858" i="3"/>
  <c r="AO858" i="3"/>
  <c r="AN858" i="3"/>
  <c r="AI858" i="3"/>
  <c r="AH858" i="3"/>
  <c r="AA858" i="3"/>
  <c r="Z858" i="3"/>
  <c r="W858" i="3"/>
  <c r="F858" i="3"/>
  <c r="E858" i="3"/>
  <c r="AI857" i="3"/>
  <c r="AH857" i="3"/>
  <c r="AO857" i="3" s="1"/>
  <c r="AA857" i="3"/>
  <c r="Z857" i="3"/>
  <c r="AN857" i="3" s="1"/>
  <c r="W857" i="3"/>
  <c r="F857" i="3"/>
  <c r="E857" i="3"/>
  <c r="AI856" i="3"/>
  <c r="AH856" i="3"/>
  <c r="AO856" i="3" s="1"/>
  <c r="AA856" i="3"/>
  <c r="Z856" i="3"/>
  <c r="W856" i="3"/>
  <c r="F856" i="3"/>
  <c r="E856" i="3"/>
  <c r="AN856" i="3" s="1"/>
  <c r="AP856" i="3" s="1"/>
  <c r="AP855" i="3"/>
  <c r="AO855" i="3"/>
  <c r="AN855" i="3"/>
  <c r="AI855" i="3"/>
  <c r="AH855" i="3"/>
  <c r="AA855" i="3"/>
  <c r="Z855" i="3"/>
  <c r="W855" i="3"/>
  <c r="F855" i="3"/>
  <c r="E855" i="3"/>
  <c r="AI854" i="3"/>
  <c r="AH854" i="3"/>
  <c r="AA854" i="3"/>
  <c r="Z854" i="3"/>
  <c r="W854" i="3"/>
  <c r="F854" i="3"/>
  <c r="E854" i="3"/>
  <c r="AP853" i="3"/>
  <c r="AO853" i="3"/>
  <c r="AI853" i="3"/>
  <c r="AH853" i="3"/>
  <c r="AA853" i="3"/>
  <c r="Z853" i="3"/>
  <c r="AN853" i="3" s="1"/>
  <c r="W853" i="3"/>
  <c r="F853" i="3"/>
  <c r="E853" i="3"/>
  <c r="AI852" i="3"/>
  <c r="AH852" i="3"/>
  <c r="AO852" i="3" s="1"/>
  <c r="AA852" i="3"/>
  <c r="Z852" i="3"/>
  <c r="AN852" i="3" s="1"/>
  <c r="AP852" i="3" s="1"/>
  <c r="W852" i="3"/>
  <c r="F852" i="3"/>
  <c r="E852" i="3"/>
  <c r="AI851" i="3"/>
  <c r="AH851" i="3"/>
  <c r="AA851" i="3"/>
  <c r="Z851" i="3"/>
  <c r="W851" i="3"/>
  <c r="F851" i="3"/>
  <c r="E851" i="3"/>
  <c r="AO850" i="3"/>
  <c r="AN850" i="3"/>
  <c r="AP850" i="3" s="1"/>
  <c r="AI850" i="3"/>
  <c r="AH850" i="3"/>
  <c r="AA850" i="3"/>
  <c r="Z850" i="3"/>
  <c r="W850" i="3"/>
  <c r="F850" i="3"/>
  <c r="E850" i="3"/>
  <c r="AI849" i="3"/>
  <c r="AH849" i="3"/>
  <c r="AO849" i="3" s="1"/>
  <c r="AA849" i="3"/>
  <c r="Z849" i="3"/>
  <c r="AN849" i="3" s="1"/>
  <c r="W849" i="3"/>
  <c r="F849" i="3"/>
  <c r="E849" i="3"/>
  <c r="AO848" i="3"/>
  <c r="AI848" i="3"/>
  <c r="AH848" i="3"/>
  <c r="AA848" i="3"/>
  <c r="Z848" i="3"/>
  <c r="AN848" i="3" s="1"/>
  <c r="AP848" i="3" s="1"/>
  <c r="W848" i="3"/>
  <c r="F848" i="3"/>
  <c r="E848" i="3"/>
  <c r="AP847" i="3"/>
  <c r="AO847" i="3"/>
  <c r="AN847" i="3"/>
  <c r="AI847" i="3"/>
  <c r="AH847" i="3"/>
  <c r="AA847" i="3"/>
  <c r="Z847" i="3"/>
  <c r="W847" i="3"/>
  <c r="F847" i="3"/>
  <c r="E847" i="3"/>
  <c r="AI846" i="3"/>
  <c r="AH846" i="3"/>
  <c r="AA846" i="3"/>
  <c r="Z846" i="3"/>
  <c r="AN846" i="3" s="1"/>
  <c r="W846" i="3"/>
  <c r="F846" i="3"/>
  <c r="E846" i="3"/>
  <c r="AP845" i="3"/>
  <c r="AI845" i="3"/>
  <c r="AH845" i="3"/>
  <c r="AO845" i="3" s="1"/>
  <c r="AA845" i="3"/>
  <c r="Z845" i="3"/>
  <c r="AN845" i="3" s="1"/>
  <c r="W845" i="3"/>
  <c r="F845" i="3"/>
  <c r="E845" i="3"/>
  <c r="AI844" i="3"/>
  <c r="AH844" i="3"/>
  <c r="AO844" i="3" s="1"/>
  <c r="AA844" i="3"/>
  <c r="Z844" i="3"/>
  <c r="AN844" i="3" s="1"/>
  <c r="AP844" i="3" s="1"/>
  <c r="W844" i="3"/>
  <c r="F844" i="3"/>
  <c r="E844" i="3"/>
  <c r="AI843" i="3"/>
  <c r="AH843" i="3"/>
  <c r="AA843" i="3"/>
  <c r="Z843" i="3"/>
  <c r="W843" i="3"/>
  <c r="F843" i="3"/>
  <c r="E843" i="3"/>
  <c r="AO842" i="3"/>
  <c r="AP842" i="3" s="1"/>
  <c r="AN842" i="3"/>
  <c r="AI842" i="3"/>
  <c r="AH842" i="3"/>
  <c r="AA842" i="3"/>
  <c r="Z842" i="3"/>
  <c r="W842" i="3"/>
  <c r="F842" i="3"/>
  <c r="E842" i="3"/>
  <c r="AI841" i="3"/>
  <c r="AH841" i="3"/>
  <c r="AO841" i="3" s="1"/>
  <c r="AA841" i="3"/>
  <c r="Z841" i="3"/>
  <c r="AN841" i="3" s="1"/>
  <c r="W841" i="3"/>
  <c r="F841" i="3"/>
  <c r="E841" i="3"/>
  <c r="AI840" i="3"/>
  <c r="AH840" i="3"/>
  <c r="AO840" i="3" s="1"/>
  <c r="AA840" i="3"/>
  <c r="Z840" i="3"/>
  <c r="AN840" i="3" s="1"/>
  <c r="AP840" i="3" s="1"/>
  <c r="W840" i="3"/>
  <c r="F840" i="3"/>
  <c r="E840" i="3"/>
  <c r="AP839" i="3"/>
  <c r="AO839" i="3"/>
  <c r="AN839" i="3"/>
  <c r="AI839" i="3"/>
  <c r="AH839" i="3"/>
  <c r="AA839" i="3"/>
  <c r="Z839" i="3"/>
  <c r="W839" i="3"/>
  <c r="F839" i="3"/>
  <c r="E839" i="3"/>
  <c r="AI838" i="3"/>
  <c r="AH838" i="3"/>
  <c r="AA838" i="3"/>
  <c r="Z838" i="3"/>
  <c r="W838" i="3"/>
  <c r="F838" i="3"/>
  <c r="E838" i="3"/>
  <c r="AO838" i="3" s="1"/>
  <c r="AP837" i="3"/>
  <c r="AI837" i="3"/>
  <c r="AH837" i="3"/>
  <c r="AA837" i="3"/>
  <c r="Z837" i="3"/>
  <c r="AN837" i="3" s="1"/>
  <c r="W837" i="3"/>
  <c r="F837" i="3"/>
  <c r="E837" i="3"/>
  <c r="AO837" i="3" s="1"/>
  <c r="AI836" i="3"/>
  <c r="AH836" i="3"/>
  <c r="AO836" i="3" s="1"/>
  <c r="AA836" i="3"/>
  <c r="Z836" i="3"/>
  <c r="AN836" i="3" s="1"/>
  <c r="AP836" i="3" s="1"/>
  <c r="W836" i="3"/>
  <c r="F836" i="3"/>
  <c r="E836" i="3"/>
  <c r="AI835" i="3"/>
  <c r="AH835" i="3"/>
  <c r="AO835" i="3" s="1"/>
  <c r="AA835" i="3"/>
  <c r="Z835" i="3"/>
  <c r="W835" i="3"/>
  <c r="F835" i="3"/>
  <c r="E835" i="3"/>
  <c r="AO834" i="3"/>
  <c r="AP834" i="3" s="1"/>
  <c r="AN834" i="3"/>
  <c r="AI834" i="3"/>
  <c r="AH834" i="3"/>
  <c r="AA834" i="3"/>
  <c r="Z834" i="3"/>
  <c r="W834" i="3"/>
  <c r="F834" i="3"/>
  <c r="E834" i="3"/>
  <c r="AI833" i="3"/>
  <c r="AH833" i="3"/>
  <c r="AA833" i="3"/>
  <c r="Z833" i="3"/>
  <c r="W833" i="3"/>
  <c r="F833" i="3"/>
  <c r="E833" i="3"/>
  <c r="AM832" i="3"/>
  <c r="AL832" i="3"/>
  <c r="AK832" i="3"/>
  <c r="AJ832" i="3"/>
  <c r="AG832" i="3"/>
  <c r="AF832" i="3"/>
  <c r="AE832" i="3"/>
  <c r="AD832" i="3"/>
  <c r="AC832" i="3"/>
  <c r="AB832" i="3"/>
  <c r="AB811" i="3" s="1"/>
  <c r="Y832" i="3"/>
  <c r="X832" i="3"/>
  <c r="W832" i="3"/>
  <c r="S832" i="3"/>
  <c r="R832" i="3"/>
  <c r="Q832" i="3"/>
  <c r="P832" i="3"/>
  <c r="O832" i="3"/>
  <c r="N832" i="3"/>
  <c r="M832" i="3"/>
  <c r="M811" i="3" s="1"/>
  <c r="L832" i="3"/>
  <c r="L811" i="3" s="1"/>
  <c r="K832" i="3"/>
  <c r="K811" i="3" s="1"/>
  <c r="J832" i="3"/>
  <c r="J811" i="3" s="1"/>
  <c r="I832" i="3"/>
  <c r="I811" i="3" s="1"/>
  <c r="H832" i="3"/>
  <c r="G832" i="3"/>
  <c r="AO831" i="3"/>
  <c r="AI831" i="3"/>
  <c r="AA831" i="3"/>
  <c r="AA830" i="3" s="1"/>
  <c r="Z831" i="3"/>
  <c r="AN831" i="3" s="1"/>
  <c r="AP831" i="3" s="1"/>
  <c r="W831" i="3"/>
  <c r="F831" i="3"/>
  <c r="AK830" i="3"/>
  <c r="AI830" i="3" s="1"/>
  <c r="AJ830" i="3"/>
  <c r="AH830" i="3"/>
  <c r="AE830" i="3"/>
  <c r="AD830" i="3"/>
  <c r="W830" i="3"/>
  <c r="S830" i="3"/>
  <c r="L830" i="3"/>
  <c r="K830" i="3"/>
  <c r="F830" i="3"/>
  <c r="E830" i="3"/>
  <c r="AO830" i="3" s="1"/>
  <c r="AO829" i="3"/>
  <c r="AN829" i="3"/>
  <c r="AP829" i="3" s="1"/>
  <c r="AI829" i="3"/>
  <c r="AH829" i="3"/>
  <c r="AA829" i="3"/>
  <c r="Z829" i="3"/>
  <c r="W829" i="3"/>
  <c r="F829" i="3"/>
  <c r="E829" i="3"/>
  <c r="AI828" i="3"/>
  <c r="AH828" i="3"/>
  <c r="AO828" i="3" s="1"/>
  <c r="AA828" i="3"/>
  <c r="Z828" i="3"/>
  <c r="AN828" i="3" s="1"/>
  <c r="W828" i="3"/>
  <c r="F828" i="3"/>
  <c r="E828" i="3"/>
  <c r="AN827" i="3"/>
  <c r="AP827" i="3" s="1"/>
  <c r="AI827" i="3"/>
  <c r="AH827" i="3"/>
  <c r="AO827" i="3" s="1"/>
  <c r="AA827" i="3"/>
  <c r="Z827" i="3"/>
  <c r="W827" i="3"/>
  <c r="F827" i="3"/>
  <c r="E827" i="3"/>
  <c r="AP826" i="3"/>
  <c r="AO826" i="3"/>
  <c r="AN826" i="3"/>
  <c r="AI826" i="3"/>
  <c r="AH826" i="3"/>
  <c r="AA826" i="3"/>
  <c r="Z826" i="3"/>
  <c r="W826" i="3"/>
  <c r="F826" i="3"/>
  <c r="E826" i="3"/>
  <c r="AI825" i="3"/>
  <c r="AH825" i="3"/>
  <c r="AA825" i="3"/>
  <c r="Z825" i="3"/>
  <c r="W825" i="3"/>
  <c r="F825" i="3"/>
  <c r="E825" i="3"/>
  <c r="AP824" i="3"/>
  <c r="AI824" i="3"/>
  <c r="AH824" i="3"/>
  <c r="AO824" i="3" s="1"/>
  <c r="AA824" i="3"/>
  <c r="Z824" i="3"/>
  <c r="AN824" i="3" s="1"/>
  <c r="W824" i="3"/>
  <c r="F824" i="3"/>
  <c r="E824" i="3"/>
  <c r="AI823" i="3"/>
  <c r="AH823" i="3"/>
  <c r="AO823" i="3" s="1"/>
  <c r="AA823" i="3"/>
  <c r="Z823" i="3"/>
  <c r="AN823" i="3" s="1"/>
  <c r="AP823" i="3" s="1"/>
  <c r="W823" i="3"/>
  <c r="F823" i="3"/>
  <c r="E823" i="3"/>
  <c r="AI822" i="3"/>
  <c r="AH822" i="3"/>
  <c r="AO822" i="3" s="1"/>
  <c r="AA822" i="3"/>
  <c r="Z822" i="3"/>
  <c r="W822" i="3"/>
  <c r="F822" i="3"/>
  <c r="E822" i="3"/>
  <c r="AO821" i="3"/>
  <c r="AP821" i="3" s="1"/>
  <c r="AN821" i="3"/>
  <c r="AI821" i="3"/>
  <c r="AH821" i="3"/>
  <c r="AA821" i="3"/>
  <c r="Z821" i="3"/>
  <c r="W821" i="3"/>
  <c r="F821" i="3"/>
  <c r="E821" i="3"/>
  <c r="AI820" i="3"/>
  <c r="AH820" i="3"/>
  <c r="AO820" i="3" s="1"/>
  <c r="AA820" i="3"/>
  <c r="Z820" i="3"/>
  <c r="AN820" i="3" s="1"/>
  <c r="AP820" i="3" s="1"/>
  <c r="W820" i="3"/>
  <c r="F820" i="3"/>
  <c r="E820" i="3"/>
  <c r="AI819" i="3"/>
  <c r="AH819" i="3"/>
  <c r="AO819" i="3" s="1"/>
  <c r="AA819" i="3"/>
  <c r="Z819" i="3"/>
  <c r="AN819" i="3" s="1"/>
  <c r="AP819" i="3" s="1"/>
  <c r="W819" i="3"/>
  <c r="F819" i="3"/>
  <c r="E819" i="3"/>
  <c r="AP818" i="3"/>
  <c r="AO818" i="3"/>
  <c r="AN818" i="3"/>
  <c r="AI818" i="3"/>
  <c r="AH818" i="3"/>
  <c r="AA818" i="3"/>
  <c r="Z818" i="3"/>
  <c r="W818" i="3"/>
  <c r="F818" i="3"/>
  <c r="E818" i="3"/>
  <c r="AI817" i="3"/>
  <c r="AH817" i="3"/>
  <c r="AA817" i="3"/>
  <c r="Z817" i="3"/>
  <c r="W817" i="3"/>
  <c r="F817" i="3"/>
  <c r="E817" i="3"/>
  <c r="AI816" i="3"/>
  <c r="AH816" i="3"/>
  <c r="AO816" i="3" s="1"/>
  <c r="AA816" i="3"/>
  <c r="Z816" i="3"/>
  <c r="AN816" i="3" s="1"/>
  <c r="AP816" i="3" s="1"/>
  <c r="W816" i="3"/>
  <c r="F816" i="3"/>
  <c r="E816" i="3"/>
  <c r="AM815" i="3"/>
  <c r="AL815" i="3"/>
  <c r="AK815" i="3"/>
  <c r="AK811" i="3" s="1"/>
  <c r="AJ815" i="3"/>
  <c r="AJ811" i="3" s="1"/>
  <c r="AG815" i="3"/>
  <c r="AF815" i="3"/>
  <c r="AE815" i="3"/>
  <c r="AD815" i="3"/>
  <c r="AC815" i="3"/>
  <c r="AB815" i="3"/>
  <c r="Y815" i="3"/>
  <c r="X815" i="3"/>
  <c r="W815" i="3"/>
  <c r="S815" i="3"/>
  <c r="R815" i="3"/>
  <c r="Q815" i="3"/>
  <c r="Q811" i="3" s="1"/>
  <c r="P815" i="3"/>
  <c r="O815" i="3"/>
  <c r="N815" i="3"/>
  <c r="M815" i="3"/>
  <c r="L815" i="3"/>
  <c r="K815" i="3"/>
  <c r="J815" i="3"/>
  <c r="I815" i="3"/>
  <c r="H815" i="3"/>
  <c r="H811" i="3" s="1"/>
  <c r="G815" i="3"/>
  <c r="AO814" i="3"/>
  <c r="AP814" i="3" s="1"/>
  <c r="AN814" i="3"/>
  <c r="AA814" i="3"/>
  <c r="AA812" i="3" s="1"/>
  <c r="Z814" i="3"/>
  <c r="W814" i="3"/>
  <c r="AO813" i="3"/>
  <c r="AA813" i="3"/>
  <c r="Z813" i="3"/>
  <c r="Z812" i="3" s="1"/>
  <c r="W813" i="3"/>
  <c r="AO812" i="3"/>
  <c r="AG812" i="3"/>
  <c r="AF812" i="3"/>
  <c r="AE812" i="3"/>
  <c r="AD812" i="3"/>
  <c r="AC812" i="3"/>
  <c r="AB812" i="3"/>
  <c r="Y812" i="3"/>
  <c r="X812" i="3"/>
  <c r="W812" i="3"/>
  <c r="S812" i="3"/>
  <c r="P812" i="3"/>
  <c r="O812" i="3"/>
  <c r="O811" i="3" s="1"/>
  <c r="I812" i="3"/>
  <c r="E812" i="3"/>
  <c r="AM811" i="3"/>
  <c r="AL811" i="3"/>
  <c r="Y811" i="3"/>
  <c r="X811" i="3"/>
  <c r="W811" i="3"/>
  <c r="S811" i="3"/>
  <c r="G811" i="3"/>
  <c r="AO810" i="3"/>
  <c r="AI810" i="3"/>
  <c r="AH810" i="3"/>
  <c r="AA810" i="3"/>
  <c r="Z810" i="3"/>
  <c r="AN810" i="3" s="1"/>
  <c r="AP810" i="3" s="1"/>
  <c r="W810" i="3"/>
  <c r="F810" i="3"/>
  <c r="E810" i="3"/>
  <c r="AI809" i="3"/>
  <c r="AH809" i="3"/>
  <c r="AO809" i="3" s="1"/>
  <c r="AA809" i="3"/>
  <c r="Z809" i="3"/>
  <c r="AN809" i="3" s="1"/>
  <c r="AP809" i="3" s="1"/>
  <c r="W809" i="3"/>
  <c r="F809" i="3"/>
  <c r="E809" i="3"/>
  <c r="AI808" i="3"/>
  <c r="AH808" i="3"/>
  <c r="AO808" i="3" s="1"/>
  <c r="AA808" i="3"/>
  <c r="Z808" i="3"/>
  <c r="AN808" i="3" s="1"/>
  <c r="AP808" i="3" s="1"/>
  <c r="W808" i="3"/>
  <c r="F808" i="3"/>
  <c r="E808" i="3"/>
  <c r="AO807" i="3"/>
  <c r="AP807" i="3" s="1"/>
  <c r="AN807" i="3"/>
  <c r="AI807" i="3"/>
  <c r="AH807" i="3"/>
  <c r="AA807" i="3"/>
  <c r="Z807" i="3"/>
  <c r="W807" i="3"/>
  <c r="F807" i="3"/>
  <c r="E807" i="3"/>
  <c r="AI806" i="3"/>
  <c r="AH806" i="3"/>
  <c r="AA806" i="3"/>
  <c r="Z806" i="3"/>
  <c r="AN806" i="3" s="1"/>
  <c r="AP806" i="3" s="1"/>
  <c r="W806" i="3"/>
  <c r="F806" i="3"/>
  <c r="E806" i="3"/>
  <c r="AO806" i="3" s="1"/>
  <c r="AI805" i="3"/>
  <c r="AH805" i="3"/>
  <c r="AO805" i="3" s="1"/>
  <c r="AA805" i="3"/>
  <c r="Z805" i="3"/>
  <c r="AN805" i="3" s="1"/>
  <c r="AP805" i="3" s="1"/>
  <c r="W805" i="3"/>
  <c r="F805" i="3"/>
  <c r="E805" i="3"/>
  <c r="AN804" i="3"/>
  <c r="AI804" i="3"/>
  <c r="AI793" i="3" s="1"/>
  <c r="AH804" i="3"/>
  <c r="AO804" i="3" s="1"/>
  <c r="AA804" i="3"/>
  <c r="Z804" i="3"/>
  <c r="W804" i="3"/>
  <c r="F804" i="3"/>
  <c r="E804" i="3"/>
  <c r="AI803" i="3"/>
  <c r="AH803" i="3"/>
  <c r="AA803" i="3"/>
  <c r="Z803" i="3"/>
  <c r="W803" i="3"/>
  <c r="F803" i="3"/>
  <c r="E803" i="3"/>
  <c r="AN803" i="3" s="1"/>
  <c r="AO802" i="3"/>
  <c r="AI802" i="3"/>
  <c r="AH802" i="3"/>
  <c r="AA802" i="3"/>
  <c r="Z802" i="3"/>
  <c r="AN802" i="3" s="1"/>
  <c r="AP802" i="3" s="1"/>
  <c r="W802" i="3"/>
  <c r="F802" i="3"/>
  <c r="E802" i="3"/>
  <c r="AI801" i="3"/>
  <c r="AH801" i="3"/>
  <c r="AO801" i="3" s="1"/>
  <c r="AA801" i="3"/>
  <c r="Z801" i="3"/>
  <c r="AN801" i="3" s="1"/>
  <c r="AP801" i="3" s="1"/>
  <c r="W801" i="3"/>
  <c r="F801" i="3"/>
  <c r="E801" i="3"/>
  <c r="AI800" i="3"/>
  <c r="AH800" i="3"/>
  <c r="AA800" i="3"/>
  <c r="Z800" i="3"/>
  <c r="W800" i="3"/>
  <c r="F800" i="3"/>
  <c r="E800" i="3"/>
  <c r="AP799" i="3"/>
  <c r="AO799" i="3"/>
  <c r="AN799" i="3"/>
  <c r="AI799" i="3"/>
  <c r="AH799" i="3"/>
  <c r="AA799" i="3"/>
  <c r="Z799" i="3"/>
  <c r="W799" i="3"/>
  <c r="F799" i="3"/>
  <c r="E799" i="3"/>
  <c r="AI798" i="3"/>
  <c r="AH798" i="3"/>
  <c r="AA798" i="3"/>
  <c r="Z798" i="3"/>
  <c r="AN798" i="3" s="1"/>
  <c r="AP798" i="3" s="1"/>
  <c r="W798" i="3"/>
  <c r="F798" i="3"/>
  <c r="E798" i="3"/>
  <c r="AO798" i="3" s="1"/>
  <c r="AI797" i="3"/>
  <c r="AH797" i="3"/>
  <c r="AO797" i="3" s="1"/>
  <c r="AA797" i="3"/>
  <c r="Z797" i="3"/>
  <c r="AN797" i="3" s="1"/>
  <c r="AP797" i="3" s="1"/>
  <c r="W797" i="3"/>
  <c r="F797" i="3"/>
  <c r="E797" i="3"/>
  <c r="AN796" i="3"/>
  <c r="AI796" i="3"/>
  <c r="AH796" i="3"/>
  <c r="AA796" i="3"/>
  <c r="Z796" i="3"/>
  <c r="W796" i="3"/>
  <c r="F796" i="3"/>
  <c r="E796" i="3"/>
  <c r="AN795" i="3"/>
  <c r="AP795" i="3" s="1"/>
  <c r="AI795" i="3"/>
  <c r="AH795" i="3"/>
  <c r="AO795" i="3" s="1"/>
  <c r="AA795" i="3"/>
  <c r="Z795" i="3"/>
  <c r="W795" i="3"/>
  <c r="F795" i="3"/>
  <c r="AP794" i="3"/>
  <c r="AO794" i="3"/>
  <c r="AN794" i="3"/>
  <c r="AI794" i="3"/>
  <c r="AH794" i="3"/>
  <c r="AA794" i="3"/>
  <c r="Z794" i="3"/>
  <c r="W794" i="3"/>
  <c r="F794" i="3"/>
  <c r="E794" i="3"/>
  <c r="AM793" i="3"/>
  <c r="AL793" i="3"/>
  <c r="AK793" i="3"/>
  <c r="AJ793" i="3"/>
  <c r="AG793" i="3"/>
  <c r="AF793" i="3"/>
  <c r="AE793" i="3"/>
  <c r="AD793" i="3"/>
  <c r="AC793" i="3"/>
  <c r="AB793" i="3"/>
  <c r="W793" i="3"/>
  <c r="S793" i="3"/>
  <c r="R793" i="3"/>
  <c r="Q793" i="3"/>
  <c r="P793" i="3"/>
  <c r="O793" i="3"/>
  <c r="N793" i="3"/>
  <c r="F793" i="3" s="1"/>
  <c r="M793" i="3"/>
  <c r="L793" i="3"/>
  <c r="K793" i="3"/>
  <c r="AI792" i="3"/>
  <c r="AH792" i="3"/>
  <c r="AA792" i="3"/>
  <c r="Z792" i="3"/>
  <c r="W792" i="3"/>
  <c r="F792" i="3"/>
  <c r="E792" i="3"/>
  <c r="AN792" i="3" s="1"/>
  <c r="AP791" i="3"/>
  <c r="AO791" i="3"/>
  <c r="AI791" i="3"/>
  <c r="AH791" i="3"/>
  <c r="AA791" i="3"/>
  <c r="Z791" i="3"/>
  <c r="AN791" i="3" s="1"/>
  <c r="W791" i="3"/>
  <c r="F791" i="3"/>
  <c r="E791" i="3"/>
  <c r="AI790" i="3"/>
  <c r="AH790" i="3"/>
  <c r="AO790" i="3" s="1"/>
  <c r="AA790" i="3"/>
  <c r="Z790" i="3"/>
  <c r="AN790" i="3" s="1"/>
  <c r="AP790" i="3" s="1"/>
  <c r="W790" i="3"/>
  <c r="F790" i="3"/>
  <c r="E790" i="3"/>
  <c r="AI789" i="3"/>
  <c r="AH789" i="3"/>
  <c r="AA789" i="3"/>
  <c r="Z789" i="3"/>
  <c r="W789" i="3"/>
  <c r="F789" i="3"/>
  <c r="E789" i="3"/>
  <c r="AO788" i="3"/>
  <c r="AN788" i="3"/>
  <c r="AP788" i="3" s="1"/>
  <c r="AI788" i="3"/>
  <c r="AH788" i="3"/>
  <c r="AA788" i="3"/>
  <c r="Z788" i="3"/>
  <c r="W788" i="3"/>
  <c r="F788" i="3"/>
  <c r="E788" i="3"/>
  <c r="AI787" i="3"/>
  <c r="AH787" i="3"/>
  <c r="AA787" i="3"/>
  <c r="Z787" i="3"/>
  <c r="W787" i="3"/>
  <c r="F787" i="3"/>
  <c r="E787" i="3"/>
  <c r="AI786" i="3"/>
  <c r="AH786" i="3"/>
  <c r="AO786" i="3" s="1"/>
  <c r="AA786" i="3"/>
  <c r="Z786" i="3"/>
  <c r="AN786" i="3" s="1"/>
  <c r="W786" i="3"/>
  <c r="F786" i="3"/>
  <c r="E786" i="3"/>
  <c r="AO785" i="3"/>
  <c r="AN785" i="3"/>
  <c r="AP785" i="3" s="1"/>
  <c r="AI785" i="3"/>
  <c r="AH785" i="3"/>
  <c r="AA785" i="3"/>
  <c r="Z785" i="3"/>
  <c r="W785" i="3"/>
  <c r="F785" i="3"/>
  <c r="E785" i="3"/>
  <c r="AI784" i="3"/>
  <c r="AH784" i="3"/>
  <c r="AA784" i="3"/>
  <c r="Z784" i="3"/>
  <c r="W784" i="3"/>
  <c r="F784" i="3"/>
  <c r="E784" i="3"/>
  <c r="AN784" i="3" s="1"/>
  <c r="AO783" i="3"/>
  <c r="AP783" i="3" s="1"/>
  <c r="AI783" i="3"/>
  <c r="AH783" i="3"/>
  <c r="AA783" i="3"/>
  <c r="Z783" i="3"/>
  <c r="AN783" i="3" s="1"/>
  <c r="W783" i="3"/>
  <c r="F783" i="3"/>
  <c r="E783" i="3"/>
  <c r="AI782" i="3"/>
  <c r="AH782" i="3"/>
  <c r="AO782" i="3" s="1"/>
  <c r="AA782" i="3"/>
  <c r="Z782" i="3"/>
  <c r="AN782" i="3" s="1"/>
  <c r="W782" i="3"/>
  <c r="F782" i="3"/>
  <c r="E782" i="3"/>
  <c r="AI781" i="3"/>
  <c r="AH781" i="3"/>
  <c r="AO781" i="3" s="1"/>
  <c r="AA781" i="3"/>
  <c r="Z781" i="3"/>
  <c r="W781" i="3"/>
  <c r="F781" i="3"/>
  <c r="E781" i="3"/>
  <c r="AP780" i="3"/>
  <c r="AO780" i="3"/>
  <c r="AN780" i="3"/>
  <c r="AI780" i="3"/>
  <c r="AH780" i="3"/>
  <c r="AA780" i="3"/>
  <c r="Z780" i="3"/>
  <c r="W780" i="3"/>
  <c r="F780" i="3"/>
  <c r="E780" i="3"/>
  <c r="AI779" i="3"/>
  <c r="AH779" i="3"/>
  <c r="AA779" i="3"/>
  <c r="Z779" i="3"/>
  <c r="W779" i="3"/>
  <c r="F779" i="3"/>
  <c r="E779" i="3"/>
  <c r="AO779" i="3" s="1"/>
  <c r="AI778" i="3"/>
  <c r="AH778" i="3"/>
  <c r="AO778" i="3" s="1"/>
  <c r="AA778" i="3"/>
  <c r="Z778" i="3"/>
  <c r="AN778" i="3" s="1"/>
  <c r="W778" i="3"/>
  <c r="F778" i="3"/>
  <c r="E778" i="3"/>
  <c r="AO777" i="3"/>
  <c r="AN777" i="3"/>
  <c r="AI777" i="3"/>
  <c r="AH777" i="3"/>
  <c r="AA777" i="3"/>
  <c r="Z777" i="3"/>
  <c r="W777" i="3"/>
  <c r="F777" i="3"/>
  <c r="E777" i="3"/>
  <c r="AI776" i="3"/>
  <c r="AH776" i="3"/>
  <c r="AA776" i="3"/>
  <c r="Z776" i="3"/>
  <c r="W776" i="3"/>
  <c r="F776" i="3"/>
  <c r="E776" i="3"/>
  <c r="AP775" i="3"/>
  <c r="AO775" i="3"/>
  <c r="AI775" i="3"/>
  <c r="AH775" i="3"/>
  <c r="AA775" i="3"/>
  <c r="Z775" i="3"/>
  <c r="AN775" i="3" s="1"/>
  <c r="W775" i="3"/>
  <c r="F775" i="3"/>
  <c r="E775" i="3"/>
  <c r="AI774" i="3"/>
  <c r="AH774" i="3"/>
  <c r="AO774" i="3" s="1"/>
  <c r="AA774" i="3"/>
  <c r="Z774" i="3"/>
  <c r="AN774" i="3" s="1"/>
  <c r="W774" i="3"/>
  <c r="F774" i="3"/>
  <c r="E774" i="3"/>
  <c r="AI773" i="3"/>
  <c r="AH773" i="3"/>
  <c r="AO773" i="3" s="1"/>
  <c r="AA773" i="3"/>
  <c r="Z773" i="3"/>
  <c r="AN773" i="3" s="1"/>
  <c r="W773" i="3"/>
  <c r="F773" i="3"/>
  <c r="E773" i="3"/>
  <c r="AO772" i="3"/>
  <c r="AP772" i="3" s="1"/>
  <c r="AN772" i="3"/>
  <c r="AI772" i="3"/>
  <c r="AH772" i="3"/>
  <c r="AA772" i="3"/>
  <c r="Z772" i="3"/>
  <c r="W772" i="3"/>
  <c r="F772" i="3"/>
  <c r="E772" i="3"/>
  <c r="AI771" i="3"/>
  <c r="AH771" i="3"/>
  <c r="AA771" i="3"/>
  <c r="Z771" i="3"/>
  <c r="W771" i="3"/>
  <c r="F771" i="3"/>
  <c r="E771" i="3"/>
  <c r="AO771" i="3" s="1"/>
  <c r="AI770" i="3"/>
  <c r="AH770" i="3"/>
  <c r="AO770" i="3" s="1"/>
  <c r="AA770" i="3"/>
  <c r="Z770" i="3"/>
  <c r="AN770" i="3" s="1"/>
  <c r="AP770" i="3" s="1"/>
  <c r="W770" i="3"/>
  <c r="F770" i="3"/>
  <c r="E770" i="3"/>
  <c r="AO769" i="3"/>
  <c r="AN769" i="3"/>
  <c r="AI769" i="3"/>
  <c r="AH769" i="3"/>
  <c r="AA769" i="3"/>
  <c r="Z769" i="3"/>
  <c r="W769" i="3"/>
  <c r="F769" i="3"/>
  <c r="E769" i="3"/>
  <c r="AI768" i="3"/>
  <c r="AH768" i="3"/>
  <c r="AA768" i="3"/>
  <c r="Z768" i="3"/>
  <c r="W768" i="3"/>
  <c r="F768" i="3"/>
  <c r="E768" i="3"/>
  <c r="E761" i="3" s="1"/>
  <c r="AP767" i="3"/>
  <c r="AO767" i="3"/>
  <c r="AI767" i="3"/>
  <c r="AH767" i="3"/>
  <c r="AA767" i="3"/>
  <c r="Z767" i="3"/>
  <c r="AN767" i="3" s="1"/>
  <c r="W767" i="3"/>
  <c r="F767" i="3"/>
  <c r="E767" i="3"/>
  <c r="AI766" i="3"/>
  <c r="AH766" i="3"/>
  <c r="AO766" i="3" s="1"/>
  <c r="AA766" i="3"/>
  <c r="Z766" i="3"/>
  <c r="AN766" i="3" s="1"/>
  <c r="AP766" i="3" s="1"/>
  <c r="W766" i="3"/>
  <c r="F766" i="3"/>
  <c r="E766" i="3"/>
  <c r="AI765" i="3"/>
  <c r="AH765" i="3"/>
  <c r="AO765" i="3" s="1"/>
  <c r="AA765" i="3"/>
  <c r="Z765" i="3"/>
  <c r="AN765" i="3" s="1"/>
  <c r="AP765" i="3" s="1"/>
  <c r="W765" i="3"/>
  <c r="F765" i="3"/>
  <c r="E765" i="3"/>
  <c r="AO764" i="3"/>
  <c r="AN764" i="3"/>
  <c r="AP764" i="3" s="1"/>
  <c r="AI764" i="3"/>
  <c r="AH764" i="3"/>
  <c r="AA764" i="3"/>
  <c r="Z764" i="3"/>
  <c r="W764" i="3"/>
  <c r="F764" i="3"/>
  <c r="E764" i="3"/>
  <c r="AI763" i="3"/>
  <c r="AH763" i="3"/>
  <c r="AO763" i="3" s="1"/>
  <c r="AA763" i="3"/>
  <c r="AA761" i="3" s="1"/>
  <c r="Z763" i="3"/>
  <c r="W763" i="3"/>
  <c r="F763" i="3"/>
  <c r="E763" i="3"/>
  <c r="AI762" i="3"/>
  <c r="AH762" i="3"/>
  <c r="AO762" i="3" s="1"/>
  <c r="AA762" i="3"/>
  <c r="Z762" i="3"/>
  <c r="AN762" i="3" s="1"/>
  <c r="W762" i="3"/>
  <c r="F762" i="3"/>
  <c r="E762" i="3"/>
  <c r="AM761" i="3"/>
  <c r="AL761" i="3"/>
  <c r="AK761" i="3"/>
  <c r="AJ761" i="3"/>
  <c r="AG761" i="3"/>
  <c r="AF761" i="3"/>
  <c r="AE761" i="3"/>
  <c r="AD761" i="3"/>
  <c r="AC761" i="3"/>
  <c r="AB761" i="3"/>
  <c r="Y761" i="3"/>
  <c r="X761" i="3"/>
  <c r="W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AO760" i="3"/>
  <c r="AN760" i="3"/>
  <c r="AP760" i="3" s="1"/>
  <c r="AI760" i="3"/>
  <c r="AH760" i="3"/>
  <c r="AA760" i="3"/>
  <c r="Z760" i="3"/>
  <c r="W760" i="3"/>
  <c r="F760" i="3"/>
  <c r="E760" i="3"/>
  <c r="AI759" i="3"/>
  <c r="AH759" i="3"/>
  <c r="AO759" i="3" s="1"/>
  <c r="AA759" i="3"/>
  <c r="Z759" i="3"/>
  <c r="AN759" i="3" s="1"/>
  <c r="W759" i="3"/>
  <c r="F759" i="3"/>
  <c r="E759" i="3"/>
  <c r="AI758" i="3"/>
  <c r="AH758" i="3"/>
  <c r="AO758" i="3" s="1"/>
  <c r="AA758" i="3"/>
  <c r="Z758" i="3"/>
  <c r="AN758" i="3" s="1"/>
  <c r="AP758" i="3" s="1"/>
  <c r="W758" i="3"/>
  <c r="F758" i="3"/>
  <c r="E758" i="3"/>
  <c r="AN757" i="3"/>
  <c r="AI757" i="3"/>
  <c r="AH757" i="3"/>
  <c r="AO757" i="3" s="1"/>
  <c r="AP757" i="3" s="1"/>
  <c r="AA757" i="3"/>
  <c r="Z757" i="3"/>
  <c r="W757" i="3"/>
  <c r="F757" i="3"/>
  <c r="E757" i="3"/>
  <c r="AI756" i="3"/>
  <c r="AA756" i="3"/>
  <c r="Z756" i="3"/>
  <c r="AN756" i="3" s="1"/>
  <c r="AP756" i="3" s="1"/>
  <c r="W756" i="3"/>
  <c r="F756" i="3"/>
  <c r="F749" i="3" s="1"/>
  <c r="E756" i="3"/>
  <c r="AO756" i="3" s="1"/>
  <c r="AO755" i="3"/>
  <c r="AI755" i="3"/>
  <c r="AH755" i="3"/>
  <c r="AA755" i="3"/>
  <c r="Z755" i="3"/>
  <c r="AN755" i="3" s="1"/>
  <c r="AP755" i="3" s="1"/>
  <c r="W755" i="3"/>
  <c r="F755" i="3"/>
  <c r="E755" i="3"/>
  <c r="AI754" i="3"/>
  <c r="AH754" i="3"/>
  <c r="AO754" i="3" s="1"/>
  <c r="AA754" i="3"/>
  <c r="Z754" i="3"/>
  <c r="AN754" i="3" s="1"/>
  <c r="AP754" i="3" s="1"/>
  <c r="W754" i="3"/>
  <c r="F754" i="3"/>
  <c r="E754" i="3"/>
  <c r="AI753" i="3"/>
  <c r="AH753" i="3"/>
  <c r="AO753" i="3" s="1"/>
  <c r="AA753" i="3"/>
  <c r="Z753" i="3"/>
  <c r="AN753" i="3" s="1"/>
  <c r="AP753" i="3" s="1"/>
  <c r="W753" i="3"/>
  <c r="F753" i="3"/>
  <c r="E753" i="3"/>
  <c r="AP752" i="3"/>
  <c r="AO752" i="3"/>
  <c r="AN752" i="3"/>
  <c r="AI752" i="3"/>
  <c r="AI749" i="3" s="1"/>
  <c r="AH752" i="3"/>
  <c r="AA752" i="3"/>
  <c r="Z752" i="3"/>
  <c r="W752" i="3"/>
  <c r="F752" i="3"/>
  <c r="E752" i="3"/>
  <c r="AI751" i="3"/>
  <c r="AH751" i="3"/>
  <c r="AA751" i="3"/>
  <c r="Z751" i="3"/>
  <c r="AN751" i="3" s="1"/>
  <c r="W751" i="3"/>
  <c r="F751" i="3"/>
  <c r="E751" i="3"/>
  <c r="AI750" i="3"/>
  <c r="AH750" i="3"/>
  <c r="AO750" i="3" s="1"/>
  <c r="AA750" i="3"/>
  <c r="Z750" i="3"/>
  <c r="AN750" i="3" s="1"/>
  <c r="AP750" i="3" s="1"/>
  <c r="W750" i="3"/>
  <c r="F750" i="3"/>
  <c r="E750" i="3"/>
  <c r="AM749" i="3"/>
  <c r="AL749" i="3"/>
  <c r="AK749" i="3"/>
  <c r="AJ749" i="3"/>
  <c r="AG749" i="3"/>
  <c r="AF749" i="3"/>
  <c r="AE749" i="3"/>
  <c r="AD749" i="3"/>
  <c r="AC749" i="3"/>
  <c r="AB749" i="3"/>
  <c r="Y749" i="3"/>
  <c r="X749" i="3"/>
  <c r="W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E749" i="3"/>
  <c r="AO748" i="3"/>
  <c r="AP748" i="3" s="1"/>
  <c r="AN748" i="3"/>
  <c r="AI748" i="3"/>
  <c r="AH748" i="3"/>
  <c r="AA748" i="3"/>
  <c r="Z748" i="3"/>
  <c r="W748" i="3"/>
  <c r="F748" i="3"/>
  <c r="E748" i="3"/>
  <c r="AI747" i="3"/>
  <c r="AH747" i="3"/>
  <c r="AO747" i="3" s="1"/>
  <c r="AA747" i="3"/>
  <c r="Z747" i="3"/>
  <c r="AN747" i="3" s="1"/>
  <c r="AP747" i="3" s="1"/>
  <c r="W747" i="3"/>
  <c r="F747" i="3"/>
  <c r="E747" i="3"/>
  <c r="AI746" i="3"/>
  <c r="AH746" i="3"/>
  <c r="AO746" i="3" s="1"/>
  <c r="AA746" i="3"/>
  <c r="Z746" i="3"/>
  <c r="AN746" i="3" s="1"/>
  <c r="W746" i="3"/>
  <c r="F746" i="3"/>
  <c r="E746" i="3"/>
  <c r="AN745" i="3"/>
  <c r="AI745" i="3"/>
  <c r="AH745" i="3"/>
  <c r="AO745" i="3" s="1"/>
  <c r="AA745" i="3"/>
  <c r="Z745" i="3"/>
  <c r="W745" i="3"/>
  <c r="F745" i="3"/>
  <c r="E745" i="3"/>
  <c r="AI744" i="3"/>
  <c r="AH744" i="3"/>
  <c r="AA744" i="3"/>
  <c r="Z744" i="3"/>
  <c r="W744" i="3"/>
  <c r="F744" i="3"/>
  <c r="E744" i="3"/>
  <c r="AI743" i="3"/>
  <c r="AH743" i="3"/>
  <c r="AO743" i="3" s="1"/>
  <c r="AA743" i="3"/>
  <c r="Z743" i="3"/>
  <c r="AN743" i="3" s="1"/>
  <c r="AP743" i="3" s="1"/>
  <c r="W743" i="3"/>
  <c r="F743" i="3"/>
  <c r="E743" i="3"/>
  <c r="AN742" i="3"/>
  <c r="AP742" i="3" s="1"/>
  <c r="AI742" i="3"/>
  <c r="AH742" i="3"/>
  <c r="AO742" i="3" s="1"/>
  <c r="AA742" i="3"/>
  <c r="Z742" i="3"/>
  <c r="W742" i="3"/>
  <c r="F742" i="3"/>
  <c r="E742" i="3"/>
  <c r="AI741" i="3"/>
  <c r="AH741" i="3"/>
  <c r="AA741" i="3"/>
  <c r="Z741" i="3"/>
  <c r="W741" i="3"/>
  <c r="F741" i="3"/>
  <c r="E741" i="3"/>
  <c r="AO740" i="3"/>
  <c r="AP740" i="3" s="1"/>
  <c r="AN740" i="3"/>
  <c r="AI740" i="3"/>
  <c r="AH740" i="3"/>
  <c r="AA740" i="3"/>
  <c r="Z740" i="3"/>
  <c r="W740" i="3"/>
  <c r="F740" i="3"/>
  <c r="E740" i="3"/>
  <c r="AI739" i="3"/>
  <c r="AH739" i="3"/>
  <c r="AO739" i="3" s="1"/>
  <c r="AA739" i="3"/>
  <c r="Z739" i="3"/>
  <c r="AN739" i="3" s="1"/>
  <c r="AP739" i="3" s="1"/>
  <c r="W739" i="3"/>
  <c r="F739" i="3"/>
  <c r="E739" i="3"/>
  <c r="AI738" i="3"/>
  <c r="AH738" i="3"/>
  <c r="AO738" i="3" s="1"/>
  <c r="AA738" i="3"/>
  <c r="Z738" i="3"/>
  <c r="AN738" i="3" s="1"/>
  <c r="W738" i="3"/>
  <c r="F738" i="3"/>
  <c r="E738" i="3"/>
  <c r="AN737" i="3"/>
  <c r="AP737" i="3" s="1"/>
  <c r="AI737" i="3"/>
  <c r="AH737" i="3"/>
  <c r="AO737" i="3" s="1"/>
  <c r="AA737" i="3"/>
  <c r="Z737" i="3"/>
  <c r="W737" i="3"/>
  <c r="F737" i="3"/>
  <c r="E737" i="3"/>
  <c r="AI736" i="3"/>
  <c r="AH736" i="3"/>
  <c r="AA736" i="3"/>
  <c r="Z736" i="3"/>
  <c r="W736" i="3"/>
  <c r="F736" i="3"/>
  <c r="E736" i="3"/>
  <c r="AI735" i="3"/>
  <c r="AH735" i="3"/>
  <c r="AO735" i="3" s="1"/>
  <c r="AA735" i="3"/>
  <c r="Z735" i="3"/>
  <c r="AN735" i="3" s="1"/>
  <c r="AP735" i="3" s="1"/>
  <c r="W735" i="3"/>
  <c r="F735" i="3"/>
  <c r="E735" i="3"/>
  <c r="AN734" i="3"/>
  <c r="AP734" i="3" s="1"/>
  <c r="AI734" i="3"/>
  <c r="AH734" i="3"/>
  <c r="AO734" i="3" s="1"/>
  <c r="AA734" i="3"/>
  <c r="Z734" i="3"/>
  <c r="W734" i="3"/>
  <c r="F734" i="3"/>
  <c r="E734" i="3"/>
  <c r="AI733" i="3"/>
  <c r="AH733" i="3"/>
  <c r="AA733" i="3"/>
  <c r="Z733" i="3"/>
  <c r="W733" i="3"/>
  <c r="F733" i="3"/>
  <c r="E733" i="3"/>
  <c r="AO732" i="3"/>
  <c r="AP732" i="3" s="1"/>
  <c r="AN732" i="3"/>
  <c r="AI732" i="3"/>
  <c r="AH732" i="3"/>
  <c r="AA732" i="3"/>
  <c r="Z732" i="3"/>
  <c r="W732" i="3"/>
  <c r="F732" i="3"/>
  <c r="E732" i="3"/>
  <c r="AI731" i="3"/>
  <c r="AH731" i="3"/>
  <c r="AO731" i="3" s="1"/>
  <c r="AA731" i="3"/>
  <c r="Z731" i="3"/>
  <c r="AN731" i="3" s="1"/>
  <c r="AP731" i="3" s="1"/>
  <c r="W731" i="3"/>
  <c r="F731" i="3"/>
  <c r="E731" i="3"/>
  <c r="AI730" i="3"/>
  <c r="AH730" i="3"/>
  <c r="AO730" i="3" s="1"/>
  <c r="AA730" i="3"/>
  <c r="Z730" i="3"/>
  <c r="AN730" i="3" s="1"/>
  <c r="W730" i="3"/>
  <c r="F730" i="3"/>
  <c r="E730" i="3"/>
  <c r="AN729" i="3"/>
  <c r="AI729" i="3"/>
  <c r="AH729" i="3"/>
  <c r="AO729" i="3" s="1"/>
  <c r="AA729" i="3"/>
  <c r="Z729" i="3"/>
  <c r="W729" i="3"/>
  <c r="F729" i="3"/>
  <c r="E729" i="3"/>
  <c r="AI728" i="3"/>
  <c r="AH728" i="3"/>
  <c r="AA728" i="3"/>
  <c r="Z728" i="3"/>
  <c r="W728" i="3"/>
  <c r="F728" i="3"/>
  <c r="E728" i="3"/>
  <c r="AI727" i="3"/>
  <c r="AH727" i="3"/>
  <c r="AO727" i="3" s="1"/>
  <c r="AA727" i="3"/>
  <c r="Z727" i="3"/>
  <c r="W727" i="3"/>
  <c r="F727" i="3"/>
  <c r="E727" i="3"/>
  <c r="AN727" i="3" s="1"/>
  <c r="AP727" i="3" s="1"/>
  <c r="AN726" i="3"/>
  <c r="AP726" i="3" s="1"/>
  <c r="AI726" i="3"/>
  <c r="AH726" i="3"/>
  <c r="AO726" i="3" s="1"/>
  <c r="AA726" i="3"/>
  <c r="Z726" i="3"/>
  <c r="W726" i="3"/>
  <c r="F726" i="3"/>
  <c r="E726" i="3"/>
  <c r="AI725" i="3"/>
  <c r="AH725" i="3"/>
  <c r="AA725" i="3"/>
  <c r="Z725" i="3"/>
  <c r="W725" i="3"/>
  <c r="F725" i="3"/>
  <c r="E725" i="3"/>
  <c r="E718" i="3" s="1"/>
  <c r="AO724" i="3"/>
  <c r="AP724" i="3" s="1"/>
  <c r="AN724" i="3"/>
  <c r="AI724" i="3"/>
  <c r="AH724" i="3"/>
  <c r="AA724" i="3"/>
  <c r="Z724" i="3"/>
  <c r="W724" i="3"/>
  <c r="F724" i="3"/>
  <c r="E724" i="3"/>
  <c r="AI723" i="3"/>
  <c r="AH723" i="3"/>
  <c r="AO723" i="3" s="1"/>
  <c r="AA723" i="3"/>
  <c r="AA718" i="3" s="1"/>
  <c r="Z723" i="3"/>
  <c r="AN723" i="3" s="1"/>
  <c r="AP723" i="3" s="1"/>
  <c r="W723" i="3"/>
  <c r="F723" i="3"/>
  <c r="E723" i="3"/>
  <c r="AN722" i="3"/>
  <c r="AP722" i="3" s="1"/>
  <c r="AI722" i="3"/>
  <c r="AH722" i="3"/>
  <c r="AA722" i="3"/>
  <c r="Z722" i="3"/>
  <c r="W722" i="3"/>
  <c r="F722" i="3"/>
  <c r="E722" i="3"/>
  <c r="AO722" i="3" s="1"/>
  <c r="AN721" i="3"/>
  <c r="AI721" i="3"/>
  <c r="AH721" i="3"/>
  <c r="AO721" i="3" s="1"/>
  <c r="AP721" i="3" s="1"/>
  <c r="AA721" i="3"/>
  <c r="Z721" i="3"/>
  <c r="W721" i="3"/>
  <c r="F721" i="3"/>
  <c r="E721" i="3"/>
  <c r="AI720" i="3"/>
  <c r="AH720" i="3"/>
  <c r="AA720" i="3"/>
  <c r="Z720" i="3"/>
  <c r="AN720" i="3" s="1"/>
  <c r="AP720" i="3" s="1"/>
  <c r="W720" i="3"/>
  <c r="F720" i="3"/>
  <c r="E720" i="3"/>
  <c r="AO720" i="3" s="1"/>
  <c r="AI719" i="3"/>
  <c r="AH719" i="3"/>
  <c r="AO719" i="3" s="1"/>
  <c r="AA719" i="3"/>
  <c r="Z719" i="3"/>
  <c r="AN719" i="3" s="1"/>
  <c r="AP719" i="3" s="1"/>
  <c r="W719" i="3"/>
  <c r="F719" i="3"/>
  <c r="E719" i="3"/>
  <c r="AM718" i="3"/>
  <c r="AL718" i="3"/>
  <c r="AK718" i="3"/>
  <c r="AJ718" i="3"/>
  <c r="AG718" i="3"/>
  <c r="AF718" i="3"/>
  <c r="AE718" i="3"/>
  <c r="AD718" i="3"/>
  <c r="AC718" i="3"/>
  <c r="AB718" i="3"/>
  <c r="Y718" i="3"/>
  <c r="X718" i="3"/>
  <c r="W718" i="3"/>
  <c r="S718" i="3"/>
  <c r="R718" i="3"/>
  <c r="R371" i="3" s="1"/>
  <c r="Q718" i="3"/>
  <c r="P718" i="3"/>
  <c r="O718" i="3"/>
  <c r="N718" i="3"/>
  <c r="M718" i="3"/>
  <c r="L718" i="3"/>
  <c r="K718" i="3"/>
  <c r="J718" i="3"/>
  <c r="I718" i="3"/>
  <c r="H718" i="3"/>
  <c r="G718" i="3"/>
  <c r="AO717" i="3"/>
  <c r="AP717" i="3" s="1"/>
  <c r="AN717" i="3"/>
  <c r="AI717" i="3"/>
  <c r="AH717" i="3"/>
  <c r="AA717" i="3"/>
  <c r="Z717" i="3"/>
  <c r="W717" i="3"/>
  <c r="F717" i="3"/>
  <c r="E717" i="3"/>
  <c r="AI716" i="3"/>
  <c r="AH716" i="3"/>
  <c r="AA716" i="3"/>
  <c r="Z716" i="3"/>
  <c r="W716" i="3"/>
  <c r="F716" i="3"/>
  <c r="E716" i="3"/>
  <c r="AI715" i="3"/>
  <c r="AH715" i="3"/>
  <c r="AO715" i="3" s="1"/>
  <c r="AA715" i="3"/>
  <c r="Z715" i="3"/>
  <c r="AN715" i="3" s="1"/>
  <c r="W715" i="3"/>
  <c r="F715" i="3"/>
  <c r="E715" i="3"/>
  <c r="AO714" i="3"/>
  <c r="AN714" i="3"/>
  <c r="AP714" i="3" s="1"/>
  <c r="AI714" i="3"/>
  <c r="AH714" i="3"/>
  <c r="AA714" i="3"/>
  <c r="Z714" i="3"/>
  <c r="W714" i="3"/>
  <c r="F714" i="3"/>
  <c r="E714" i="3"/>
  <c r="AI713" i="3"/>
  <c r="AH713" i="3"/>
  <c r="AO713" i="3" s="1"/>
  <c r="AA713" i="3"/>
  <c r="Z713" i="3"/>
  <c r="AN713" i="3" s="1"/>
  <c r="W713" i="3"/>
  <c r="F713" i="3"/>
  <c r="E713" i="3"/>
  <c r="AO712" i="3"/>
  <c r="AP712" i="3" s="1"/>
  <c r="AI712" i="3"/>
  <c r="AH712" i="3"/>
  <c r="AA712" i="3"/>
  <c r="Z712" i="3"/>
  <c r="AN712" i="3" s="1"/>
  <c r="W712" i="3"/>
  <c r="F712" i="3"/>
  <c r="E712" i="3"/>
  <c r="AI711" i="3"/>
  <c r="AH711" i="3"/>
  <c r="AO711" i="3" s="1"/>
  <c r="AA711" i="3"/>
  <c r="Z711" i="3"/>
  <c r="AN711" i="3" s="1"/>
  <c r="W711" i="3"/>
  <c r="F711" i="3"/>
  <c r="E711" i="3"/>
  <c r="AI710" i="3"/>
  <c r="AH710" i="3"/>
  <c r="AO710" i="3" s="1"/>
  <c r="AA710" i="3"/>
  <c r="Z710" i="3"/>
  <c r="W710" i="3"/>
  <c r="F710" i="3"/>
  <c r="E710" i="3"/>
  <c r="AO709" i="3"/>
  <c r="AP709" i="3" s="1"/>
  <c r="AN709" i="3"/>
  <c r="AI709" i="3"/>
  <c r="AH709" i="3"/>
  <c r="AA709" i="3"/>
  <c r="Z709" i="3"/>
  <c r="W709" i="3"/>
  <c r="F709" i="3"/>
  <c r="E709" i="3"/>
  <c r="AI708" i="3"/>
  <c r="AH708" i="3"/>
  <c r="AA708" i="3"/>
  <c r="Z708" i="3"/>
  <c r="W708" i="3"/>
  <c r="F708" i="3"/>
  <c r="E708" i="3"/>
  <c r="AI707" i="3"/>
  <c r="AH707" i="3"/>
  <c r="AO707" i="3" s="1"/>
  <c r="AA707" i="3"/>
  <c r="Z707" i="3"/>
  <c r="AN707" i="3" s="1"/>
  <c r="W707" i="3"/>
  <c r="F707" i="3"/>
  <c r="E707" i="3"/>
  <c r="AN706" i="3"/>
  <c r="AI706" i="3"/>
  <c r="AH706" i="3"/>
  <c r="AO706" i="3" s="1"/>
  <c r="AA706" i="3"/>
  <c r="Z706" i="3"/>
  <c r="W706" i="3"/>
  <c r="F706" i="3"/>
  <c r="E706" i="3"/>
  <c r="AI705" i="3"/>
  <c r="AH705" i="3"/>
  <c r="AO705" i="3" s="1"/>
  <c r="AA705" i="3"/>
  <c r="Z705" i="3"/>
  <c r="AN705" i="3" s="1"/>
  <c r="AP705" i="3" s="1"/>
  <c r="W705" i="3"/>
  <c r="F705" i="3"/>
  <c r="E705" i="3"/>
  <c r="AO704" i="3"/>
  <c r="AI704" i="3"/>
  <c r="AH704" i="3"/>
  <c r="AA704" i="3"/>
  <c r="Z704" i="3"/>
  <c r="AN704" i="3" s="1"/>
  <c r="AP704" i="3" s="1"/>
  <c r="W704" i="3"/>
  <c r="F704" i="3"/>
  <c r="E704" i="3"/>
  <c r="AI703" i="3"/>
  <c r="AH703" i="3"/>
  <c r="AO703" i="3" s="1"/>
  <c r="AA703" i="3"/>
  <c r="Z703" i="3"/>
  <c r="AN703" i="3" s="1"/>
  <c r="W703" i="3"/>
  <c r="F703" i="3"/>
  <c r="E703" i="3"/>
  <c r="AI702" i="3"/>
  <c r="AH702" i="3"/>
  <c r="AO702" i="3" s="1"/>
  <c r="AA702" i="3"/>
  <c r="Z702" i="3"/>
  <c r="AN702" i="3" s="1"/>
  <c r="W702" i="3"/>
  <c r="F702" i="3"/>
  <c r="E702" i="3"/>
  <c r="AO701" i="3"/>
  <c r="AN701" i="3"/>
  <c r="AP701" i="3" s="1"/>
  <c r="AI701" i="3"/>
  <c r="AH701" i="3"/>
  <c r="AA701" i="3"/>
  <c r="Z701" i="3"/>
  <c r="W701" i="3"/>
  <c r="F701" i="3"/>
  <c r="E701" i="3"/>
  <c r="AI700" i="3"/>
  <c r="AH700" i="3"/>
  <c r="AO700" i="3" s="1"/>
  <c r="AA700" i="3"/>
  <c r="Z700" i="3"/>
  <c r="W700" i="3"/>
  <c r="F700" i="3"/>
  <c r="E700" i="3"/>
  <c r="AI699" i="3"/>
  <c r="AH699" i="3"/>
  <c r="AO699" i="3" s="1"/>
  <c r="AA699" i="3"/>
  <c r="Z699" i="3"/>
  <c r="AN699" i="3" s="1"/>
  <c r="W699" i="3"/>
  <c r="F699" i="3"/>
  <c r="E699" i="3"/>
  <c r="AN698" i="3"/>
  <c r="AI698" i="3"/>
  <c r="AH698" i="3"/>
  <c r="AO698" i="3" s="1"/>
  <c r="AA698" i="3"/>
  <c r="Z698" i="3"/>
  <c r="W698" i="3"/>
  <c r="F698" i="3"/>
  <c r="E698" i="3"/>
  <c r="AI697" i="3"/>
  <c r="AH697" i="3"/>
  <c r="AO697" i="3" s="1"/>
  <c r="AA697" i="3"/>
  <c r="Z697" i="3"/>
  <c r="AN697" i="3" s="1"/>
  <c r="W697" i="3"/>
  <c r="F697" i="3"/>
  <c r="E697" i="3"/>
  <c r="AP696" i="3"/>
  <c r="AO696" i="3"/>
  <c r="AI696" i="3"/>
  <c r="AH696" i="3"/>
  <c r="AA696" i="3"/>
  <c r="Z696" i="3"/>
  <c r="AN696" i="3" s="1"/>
  <c r="W696" i="3"/>
  <c r="F696" i="3"/>
  <c r="E696" i="3"/>
  <c r="AI695" i="3"/>
  <c r="AH695" i="3"/>
  <c r="AO695" i="3" s="1"/>
  <c r="AA695" i="3"/>
  <c r="Z695" i="3"/>
  <c r="AN695" i="3" s="1"/>
  <c r="W695" i="3"/>
  <c r="F695" i="3"/>
  <c r="E695" i="3"/>
  <c r="AI694" i="3"/>
  <c r="AH694" i="3"/>
  <c r="AA694" i="3"/>
  <c r="Z694" i="3"/>
  <c r="AN694" i="3" s="1"/>
  <c r="W694" i="3"/>
  <c r="F694" i="3"/>
  <c r="E694" i="3"/>
  <c r="AO693" i="3"/>
  <c r="AN693" i="3"/>
  <c r="AP693" i="3" s="1"/>
  <c r="AI693" i="3"/>
  <c r="AH693" i="3"/>
  <c r="AA693" i="3"/>
  <c r="Z693" i="3"/>
  <c r="W693" i="3"/>
  <c r="F693" i="3"/>
  <c r="E693" i="3"/>
  <c r="AI692" i="3"/>
  <c r="AH692" i="3"/>
  <c r="AO692" i="3" s="1"/>
  <c r="AA692" i="3"/>
  <c r="Z692" i="3"/>
  <c r="W692" i="3"/>
  <c r="F692" i="3"/>
  <c r="E692" i="3"/>
  <c r="AI691" i="3"/>
  <c r="AH691" i="3"/>
  <c r="AO691" i="3" s="1"/>
  <c r="AA691" i="3"/>
  <c r="Z691" i="3"/>
  <c r="AN691" i="3" s="1"/>
  <c r="W691" i="3"/>
  <c r="F691" i="3"/>
  <c r="E691" i="3"/>
  <c r="AN690" i="3"/>
  <c r="AI690" i="3"/>
  <c r="AH690" i="3"/>
  <c r="AO690" i="3" s="1"/>
  <c r="AA690" i="3"/>
  <c r="Z690" i="3"/>
  <c r="W690" i="3"/>
  <c r="F690" i="3"/>
  <c r="E690" i="3"/>
  <c r="AM689" i="3"/>
  <c r="AL689" i="3"/>
  <c r="AK689" i="3"/>
  <c r="AJ689" i="3"/>
  <c r="AG689" i="3"/>
  <c r="AF689" i="3"/>
  <c r="AE689" i="3"/>
  <c r="AD689" i="3"/>
  <c r="AC689" i="3"/>
  <c r="AB689" i="3"/>
  <c r="Y689" i="3"/>
  <c r="X689" i="3"/>
  <c r="W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AI688" i="3"/>
  <c r="AH688" i="3"/>
  <c r="AO688" i="3" s="1"/>
  <c r="AA688" i="3"/>
  <c r="Z688" i="3"/>
  <c r="AN688" i="3" s="1"/>
  <c r="W688" i="3"/>
  <c r="F688" i="3"/>
  <c r="E688" i="3"/>
  <c r="AI687" i="3"/>
  <c r="AH687" i="3"/>
  <c r="AO687" i="3" s="1"/>
  <c r="AA687" i="3"/>
  <c r="Z687" i="3"/>
  <c r="AN687" i="3" s="1"/>
  <c r="W687" i="3"/>
  <c r="E687" i="3"/>
  <c r="AN686" i="3"/>
  <c r="AI686" i="3"/>
  <c r="AH686" i="3"/>
  <c r="AO686" i="3" s="1"/>
  <c r="AA686" i="3"/>
  <c r="Z686" i="3"/>
  <c r="W686" i="3"/>
  <c r="F686" i="3"/>
  <c r="E686" i="3"/>
  <c r="AI685" i="3"/>
  <c r="AH685" i="3"/>
  <c r="AO685" i="3" s="1"/>
  <c r="AA685" i="3"/>
  <c r="Z685" i="3"/>
  <c r="AN685" i="3" s="1"/>
  <c r="W685" i="3"/>
  <c r="F685" i="3"/>
  <c r="E685" i="3"/>
  <c r="AO684" i="3"/>
  <c r="AI684" i="3"/>
  <c r="AH684" i="3"/>
  <c r="AA684" i="3"/>
  <c r="Z684" i="3"/>
  <c r="AN684" i="3" s="1"/>
  <c r="AP684" i="3" s="1"/>
  <c r="W684" i="3"/>
  <c r="F684" i="3"/>
  <c r="E684" i="3"/>
  <c r="AI683" i="3"/>
  <c r="AH683" i="3"/>
  <c r="AO683" i="3" s="1"/>
  <c r="AA683" i="3"/>
  <c r="Z683" i="3"/>
  <c r="AN683" i="3" s="1"/>
  <c r="W683" i="3"/>
  <c r="F683" i="3"/>
  <c r="E683" i="3"/>
  <c r="AI682" i="3"/>
  <c r="AH682" i="3"/>
  <c r="AO682" i="3" s="1"/>
  <c r="AA682" i="3"/>
  <c r="Z682" i="3"/>
  <c r="AN682" i="3" s="1"/>
  <c r="W682" i="3"/>
  <c r="F682" i="3"/>
  <c r="E682" i="3"/>
  <c r="AO681" i="3"/>
  <c r="AN681" i="3"/>
  <c r="AI681" i="3"/>
  <c r="AH681" i="3"/>
  <c r="AA681" i="3"/>
  <c r="Z681" i="3"/>
  <c r="W681" i="3"/>
  <c r="F681" i="3"/>
  <c r="E681" i="3"/>
  <c r="AI680" i="3"/>
  <c r="AH680" i="3"/>
  <c r="AA680" i="3"/>
  <c r="Z680" i="3"/>
  <c r="W680" i="3"/>
  <c r="F680" i="3"/>
  <c r="E680" i="3"/>
  <c r="AO680" i="3" s="1"/>
  <c r="AI679" i="3"/>
  <c r="AH679" i="3"/>
  <c r="AO679" i="3" s="1"/>
  <c r="AA679" i="3"/>
  <c r="Z679" i="3"/>
  <c r="AN679" i="3" s="1"/>
  <c r="AP679" i="3" s="1"/>
  <c r="W679" i="3"/>
  <c r="F679" i="3"/>
  <c r="E679" i="3"/>
  <c r="AN678" i="3"/>
  <c r="AI678" i="3"/>
  <c r="AH678" i="3"/>
  <c r="AO678" i="3" s="1"/>
  <c r="AA678" i="3"/>
  <c r="Z678" i="3"/>
  <c r="W678" i="3"/>
  <c r="F678" i="3"/>
  <c r="E678" i="3"/>
  <c r="AI677" i="3"/>
  <c r="AH677" i="3"/>
  <c r="AO677" i="3" s="1"/>
  <c r="AA677" i="3"/>
  <c r="Z677" i="3"/>
  <c r="AN677" i="3" s="1"/>
  <c r="AP677" i="3" s="1"/>
  <c r="W677" i="3"/>
  <c r="F677" i="3"/>
  <c r="E677" i="3"/>
  <c r="AO676" i="3"/>
  <c r="AI676" i="3"/>
  <c r="AH676" i="3"/>
  <c r="AA676" i="3"/>
  <c r="Z676" i="3"/>
  <c r="W676" i="3"/>
  <c r="F676" i="3"/>
  <c r="E676" i="3"/>
  <c r="AN676" i="3" s="1"/>
  <c r="AP676" i="3" s="1"/>
  <c r="AI675" i="3"/>
  <c r="AH675" i="3"/>
  <c r="AA675" i="3"/>
  <c r="AA674" i="3" s="1"/>
  <c r="Z675" i="3"/>
  <c r="W675" i="3"/>
  <c r="F675" i="3"/>
  <c r="E675" i="3"/>
  <c r="AM674" i="3"/>
  <c r="AL674" i="3"/>
  <c r="AK674" i="3"/>
  <c r="AJ674" i="3"/>
  <c r="AG674" i="3"/>
  <c r="AF674" i="3"/>
  <c r="AE674" i="3"/>
  <c r="AD674" i="3"/>
  <c r="AC674" i="3"/>
  <c r="AB674" i="3"/>
  <c r="Y674" i="3"/>
  <c r="X674" i="3"/>
  <c r="W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AI673" i="3"/>
  <c r="AH673" i="3"/>
  <c r="AA673" i="3"/>
  <c r="Z673" i="3"/>
  <c r="W673" i="3"/>
  <c r="F673" i="3"/>
  <c r="E673" i="3"/>
  <c r="AO673" i="3" s="1"/>
  <c r="AI672" i="3"/>
  <c r="AH672" i="3"/>
  <c r="AA672" i="3"/>
  <c r="Z672" i="3"/>
  <c r="W672" i="3"/>
  <c r="F672" i="3"/>
  <c r="E672" i="3"/>
  <c r="AO672" i="3" s="1"/>
  <c r="AN671" i="3"/>
  <c r="AP671" i="3" s="1"/>
  <c r="AI671" i="3"/>
  <c r="AH671" i="3"/>
  <c r="AO671" i="3" s="1"/>
  <c r="AA671" i="3"/>
  <c r="Z671" i="3"/>
  <c r="W671" i="3"/>
  <c r="F671" i="3"/>
  <c r="E671" i="3"/>
  <c r="AI670" i="3"/>
  <c r="AH670" i="3"/>
  <c r="AA670" i="3"/>
  <c r="Z670" i="3"/>
  <c r="W670" i="3"/>
  <c r="F670" i="3"/>
  <c r="E670" i="3"/>
  <c r="AO669" i="3"/>
  <c r="AP669" i="3" s="1"/>
  <c r="AN669" i="3"/>
  <c r="AI669" i="3"/>
  <c r="AH669" i="3"/>
  <c r="AA669" i="3"/>
  <c r="Z669" i="3"/>
  <c r="W669" i="3"/>
  <c r="F669" i="3"/>
  <c r="E669" i="3"/>
  <c r="AI668" i="3"/>
  <c r="AH668" i="3"/>
  <c r="AO668" i="3" s="1"/>
  <c r="AA668" i="3"/>
  <c r="Z668" i="3"/>
  <c r="AN668" i="3" s="1"/>
  <c r="W668" i="3"/>
  <c r="F668" i="3"/>
  <c r="E668" i="3"/>
  <c r="AI667" i="3"/>
  <c r="AH667" i="3"/>
  <c r="AO667" i="3" s="1"/>
  <c r="AA667" i="3"/>
  <c r="Z667" i="3"/>
  <c r="AN667" i="3" s="1"/>
  <c r="W667" i="3"/>
  <c r="F667" i="3"/>
  <c r="E667" i="3"/>
  <c r="AP666" i="3"/>
  <c r="AO666" i="3"/>
  <c r="AN666" i="3"/>
  <c r="AI666" i="3"/>
  <c r="AH666" i="3"/>
  <c r="AA666" i="3"/>
  <c r="Z666" i="3"/>
  <c r="W666" i="3"/>
  <c r="F666" i="3"/>
  <c r="E666" i="3"/>
  <c r="AI665" i="3"/>
  <c r="AH665" i="3"/>
  <c r="AA665" i="3"/>
  <c r="Z665" i="3"/>
  <c r="W665" i="3"/>
  <c r="F665" i="3"/>
  <c r="E665" i="3"/>
  <c r="AO665" i="3" s="1"/>
  <c r="AI664" i="3"/>
  <c r="AH664" i="3"/>
  <c r="AA664" i="3"/>
  <c r="Z664" i="3"/>
  <c r="W664" i="3"/>
  <c r="F664" i="3"/>
  <c r="E664" i="3"/>
  <c r="E663" i="3" s="1"/>
  <c r="AN663" i="3" s="1"/>
  <c r="AM663" i="3"/>
  <c r="AL663" i="3"/>
  <c r="AK663" i="3"/>
  <c r="AJ663" i="3"/>
  <c r="AG663" i="3"/>
  <c r="AF663" i="3"/>
  <c r="AE663" i="3"/>
  <c r="AD663" i="3"/>
  <c r="AC663" i="3"/>
  <c r="AB663" i="3"/>
  <c r="AA663" i="3"/>
  <c r="Z663" i="3"/>
  <c r="Y663" i="3"/>
  <c r="X663" i="3"/>
  <c r="W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AP662" i="3"/>
  <c r="AO662" i="3"/>
  <c r="AN662" i="3"/>
  <c r="AI662" i="3"/>
  <c r="AH662" i="3"/>
  <c r="AA662" i="3"/>
  <c r="Z662" i="3"/>
  <c r="W662" i="3"/>
  <c r="F662" i="3"/>
  <c r="E662" i="3"/>
  <c r="AI661" i="3"/>
  <c r="AH661" i="3"/>
  <c r="AA661" i="3"/>
  <c r="Z661" i="3"/>
  <c r="W661" i="3"/>
  <c r="F661" i="3"/>
  <c r="E661" i="3"/>
  <c r="AI660" i="3"/>
  <c r="AH660" i="3"/>
  <c r="AA660" i="3"/>
  <c r="Z660" i="3"/>
  <c r="W660" i="3"/>
  <c r="F660" i="3"/>
  <c r="E660" i="3"/>
  <c r="AO660" i="3" s="1"/>
  <c r="AO659" i="3"/>
  <c r="AN659" i="3"/>
  <c r="AI659" i="3"/>
  <c r="AH659" i="3"/>
  <c r="AA659" i="3"/>
  <c r="Z659" i="3"/>
  <c r="W659" i="3"/>
  <c r="F659" i="3"/>
  <c r="E659" i="3"/>
  <c r="AI658" i="3"/>
  <c r="AH658" i="3"/>
  <c r="AA658" i="3"/>
  <c r="Z658" i="3"/>
  <c r="W658" i="3"/>
  <c r="F658" i="3"/>
  <c r="E658" i="3"/>
  <c r="AI657" i="3"/>
  <c r="AH657" i="3"/>
  <c r="AA657" i="3"/>
  <c r="Z657" i="3"/>
  <c r="AN657" i="3" s="1"/>
  <c r="AP657" i="3" s="1"/>
  <c r="W657" i="3"/>
  <c r="F657" i="3"/>
  <c r="E657" i="3"/>
  <c r="AO657" i="3" s="1"/>
  <c r="AI656" i="3"/>
  <c r="AH656" i="3"/>
  <c r="AA656" i="3"/>
  <c r="Z656" i="3"/>
  <c r="AN656" i="3" s="1"/>
  <c r="W656" i="3"/>
  <c r="F656" i="3"/>
  <c r="E656" i="3"/>
  <c r="AO656" i="3" s="1"/>
  <c r="AP656" i="3" s="1"/>
  <c r="AN655" i="3"/>
  <c r="AP655" i="3" s="1"/>
  <c r="AI655" i="3"/>
  <c r="AH655" i="3"/>
  <c r="AO655" i="3" s="1"/>
  <c r="AA655" i="3"/>
  <c r="Z655" i="3"/>
  <c r="W655" i="3"/>
  <c r="F655" i="3"/>
  <c r="E655" i="3"/>
  <c r="AI654" i="3"/>
  <c r="AH654" i="3"/>
  <c r="AA654" i="3"/>
  <c r="Z654" i="3"/>
  <c r="W654" i="3"/>
  <c r="F654" i="3"/>
  <c r="E654" i="3"/>
  <c r="AO654" i="3" s="1"/>
  <c r="AP653" i="3"/>
  <c r="AO653" i="3"/>
  <c r="AN653" i="3"/>
  <c r="AI653" i="3"/>
  <c r="AH653" i="3"/>
  <c r="AA653" i="3"/>
  <c r="Z653" i="3"/>
  <c r="W653" i="3"/>
  <c r="F653" i="3"/>
  <c r="E653" i="3"/>
  <c r="AI652" i="3"/>
  <c r="AH652" i="3"/>
  <c r="AO652" i="3" s="1"/>
  <c r="AA652" i="3"/>
  <c r="AA648" i="3" s="1"/>
  <c r="Z652" i="3"/>
  <c r="AN652" i="3" s="1"/>
  <c r="AP652" i="3" s="1"/>
  <c r="W652" i="3"/>
  <c r="F652" i="3"/>
  <c r="E652" i="3"/>
  <c r="AI651" i="3"/>
  <c r="AH651" i="3"/>
  <c r="AO651" i="3" s="1"/>
  <c r="AA651" i="3"/>
  <c r="Z651" i="3"/>
  <c r="AN651" i="3" s="1"/>
  <c r="W651" i="3"/>
  <c r="F651" i="3"/>
  <c r="E651" i="3"/>
  <c r="AO650" i="3"/>
  <c r="AP650" i="3" s="1"/>
  <c r="AN650" i="3"/>
  <c r="AI650" i="3"/>
  <c r="AH650" i="3"/>
  <c r="AA650" i="3"/>
  <c r="Z650" i="3"/>
  <c r="W650" i="3"/>
  <c r="F650" i="3"/>
  <c r="E650" i="3"/>
  <c r="AI649" i="3"/>
  <c r="AH649" i="3"/>
  <c r="AA649" i="3"/>
  <c r="Z649" i="3"/>
  <c r="AN649" i="3" s="1"/>
  <c r="W649" i="3"/>
  <c r="F649" i="3"/>
  <c r="E649" i="3"/>
  <c r="AM648" i="3"/>
  <c r="AL648" i="3"/>
  <c r="AK648" i="3"/>
  <c r="AJ648" i="3"/>
  <c r="AG648" i="3"/>
  <c r="AF648" i="3"/>
  <c r="AE648" i="3"/>
  <c r="AD648" i="3"/>
  <c r="AC648" i="3"/>
  <c r="AB648" i="3"/>
  <c r="Y648" i="3"/>
  <c r="X648" i="3"/>
  <c r="W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AI647" i="3"/>
  <c r="AH647" i="3"/>
  <c r="AA647" i="3"/>
  <c r="Z647" i="3"/>
  <c r="AN647" i="3" s="1"/>
  <c r="AP647" i="3" s="1"/>
  <c r="W647" i="3"/>
  <c r="F647" i="3"/>
  <c r="E647" i="3"/>
  <c r="AO647" i="3" s="1"/>
  <c r="AI646" i="3"/>
  <c r="AH646" i="3"/>
  <c r="AA646" i="3"/>
  <c r="Z646" i="3"/>
  <c r="W646" i="3"/>
  <c r="F646" i="3"/>
  <c r="E646" i="3"/>
  <c r="AI645" i="3"/>
  <c r="AH645" i="3"/>
  <c r="AA645" i="3"/>
  <c r="Z645" i="3"/>
  <c r="W645" i="3"/>
  <c r="F645" i="3"/>
  <c r="E645" i="3"/>
  <c r="AO645" i="3" s="1"/>
  <c r="AO644" i="3"/>
  <c r="AN644" i="3"/>
  <c r="AP644" i="3" s="1"/>
  <c r="AI644" i="3"/>
  <c r="AH644" i="3"/>
  <c r="AA644" i="3"/>
  <c r="Z644" i="3"/>
  <c r="W644" i="3"/>
  <c r="F644" i="3"/>
  <c r="E644" i="3"/>
  <c r="AI643" i="3"/>
  <c r="AH643" i="3"/>
  <c r="AO643" i="3" s="1"/>
  <c r="AA643" i="3"/>
  <c r="Z643" i="3"/>
  <c r="AN643" i="3" s="1"/>
  <c r="AP643" i="3" s="1"/>
  <c r="W643" i="3"/>
  <c r="F643" i="3"/>
  <c r="E643" i="3"/>
  <c r="AN642" i="3"/>
  <c r="AP642" i="3" s="1"/>
  <c r="AI642" i="3"/>
  <c r="AH642" i="3"/>
  <c r="AO642" i="3" s="1"/>
  <c r="AA642" i="3"/>
  <c r="Z642" i="3"/>
  <c r="W642" i="3"/>
  <c r="F642" i="3"/>
  <c r="E642" i="3"/>
  <c r="AN641" i="3"/>
  <c r="AP641" i="3" s="1"/>
  <c r="AI641" i="3"/>
  <c r="AH641" i="3"/>
  <c r="AO641" i="3" s="1"/>
  <c r="AA641" i="3"/>
  <c r="Z641" i="3"/>
  <c r="W641" i="3"/>
  <c r="F641" i="3"/>
  <c r="E641" i="3"/>
  <c r="AI640" i="3"/>
  <c r="AH640" i="3"/>
  <c r="AO640" i="3" s="1"/>
  <c r="AA640" i="3"/>
  <c r="Z640" i="3"/>
  <c r="AN640" i="3" s="1"/>
  <c r="W640" i="3"/>
  <c r="F640" i="3"/>
  <c r="E640" i="3"/>
  <c r="AI639" i="3"/>
  <c r="AH639" i="3"/>
  <c r="AO639" i="3" s="1"/>
  <c r="AA639" i="3"/>
  <c r="Z639" i="3"/>
  <c r="AN639" i="3" s="1"/>
  <c r="AP639" i="3" s="1"/>
  <c r="W639" i="3"/>
  <c r="F639" i="3"/>
  <c r="E639" i="3"/>
  <c r="AI638" i="3"/>
  <c r="AH638" i="3"/>
  <c r="AO638" i="3" s="1"/>
  <c r="AA638" i="3"/>
  <c r="Z638" i="3"/>
  <c r="AN638" i="3" s="1"/>
  <c r="AP638" i="3" s="1"/>
  <c r="W638" i="3"/>
  <c r="F638" i="3"/>
  <c r="E638" i="3"/>
  <c r="AI637" i="3"/>
  <c r="AH637" i="3"/>
  <c r="AA637" i="3"/>
  <c r="Z637" i="3"/>
  <c r="W637" i="3"/>
  <c r="F637" i="3"/>
  <c r="E637" i="3"/>
  <c r="AO637" i="3" s="1"/>
  <c r="AO636" i="3"/>
  <c r="AN636" i="3"/>
  <c r="AP636" i="3" s="1"/>
  <c r="AI636" i="3"/>
  <c r="AH636" i="3"/>
  <c r="AA636" i="3"/>
  <c r="Z636" i="3"/>
  <c r="W636" i="3"/>
  <c r="F636" i="3"/>
  <c r="E636" i="3"/>
  <c r="AI635" i="3"/>
  <c r="AH635" i="3"/>
  <c r="AO635" i="3" s="1"/>
  <c r="AA635" i="3"/>
  <c r="AA630" i="3" s="1"/>
  <c r="Z635" i="3"/>
  <c r="AN635" i="3" s="1"/>
  <c r="W635" i="3"/>
  <c r="F635" i="3"/>
  <c r="E635" i="3"/>
  <c r="AI634" i="3"/>
  <c r="AH634" i="3"/>
  <c r="AO634" i="3" s="1"/>
  <c r="AA634" i="3"/>
  <c r="Z634" i="3"/>
  <c r="AN634" i="3" s="1"/>
  <c r="AP634" i="3" s="1"/>
  <c r="W634" i="3"/>
  <c r="F634" i="3"/>
  <c r="E634" i="3"/>
  <c r="AN633" i="3"/>
  <c r="AP633" i="3" s="1"/>
  <c r="AI633" i="3"/>
  <c r="AH633" i="3"/>
  <c r="AO633" i="3" s="1"/>
  <c r="AA633" i="3"/>
  <c r="Z633" i="3"/>
  <c r="W633" i="3"/>
  <c r="F633" i="3"/>
  <c r="E633" i="3"/>
  <c r="AI632" i="3"/>
  <c r="AH632" i="3"/>
  <c r="AA632" i="3"/>
  <c r="Z632" i="3"/>
  <c r="AN632" i="3" s="1"/>
  <c r="W632" i="3"/>
  <c r="F632" i="3"/>
  <c r="E632" i="3"/>
  <c r="AI631" i="3"/>
  <c r="AH631" i="3"/>
  <c r="AO631" i="3" s="1"/>
  <c r="AA631" i="3"/>
  <c r="Z631" i="3"/>
  <c r="W631" i="3"/>
  <c r="F631" i="3"/>
  <c r="E631" i="3"/>
  <c r="AM630" i="3"/>
  <c r="AL630" i="3"/>
  <c r="AL371" i="3" s="1"/>
  <c r="AK630" i="3"/>
  <c r="AJ630" i="3"/>
  <c r="AG630" i="3"/>
  <c r="AF630" i="3"/>
  <c r="AE630" i="3"/>
  <c r="AD630" i="3"/>
  <c r="AC630" i="3"/>
  <c r="AB630" i="3"/>
  <c r="Y630" i="3"/>
  <c r="X630" i="3"/>
  <c r="W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AP629" i="3"/>
  <c r="AO629" i="3"/>
  <c r="AI629" i="3"/>
  <c r="AH629" i="3"/>
  <c r="AA629" i="3"/>
  <c r="Z629" i="3"/>
  <c r="W629" i="3"/>
  <c r="F629" i="3"/>
  <c r="E629" i="3"/>
  <c r="AN629" i="3" s="1"/>
  <c r="AI628" i="3"/>
  <c r="AH628" i="3"/>
  <c r="AO628" i="3" s="1"/>
  <c r="AA628" i="3"/>
  <c r="Z628" i="3"/>
  <c r="AN628" i="3" s="1"/>
  <c r="AP628" i="3" s="1"/>
  <c r="W628" i="3"/>
  <c r="F628" i="3"/>
  <c r="E628" i="3"/>
  <c r="AI627" i="3"/>
  <c r="AH627" i="3"/>
  <c r="AO627" i="3" s="1"/>
  <c r="AA627" i="3"/>
  <c r="Z627" i="3"/>
  <c r="AN627" i="3" s="1"/>
  <c r="AP627" i="3" s="1"/>
  <c r="W627" i="3"/>
  <c r="F627" i="3"/>
  <c r="E627" i="3"/>
  <c r="AO626" i="3"/>
  <c r="AN626" i="3"/>
  <c r="AI626" i="3"/>
  <c r="AH626" i="3"/>
  <c r="AA626" i="3"/>
  <c r="Z626" i="3"/>
  <c r="W626" i="3"/>
  <c r="F626" i="3"/>
  <c r="E626" i="3"/>
  <c r="AO625" i="3"/>
  <c r="AI625" i="3"/>
  <c r="AH625" i="3"/>
  <c r="AA625" i="3"/>
  <c r="Z625" i="3"/>
  <c r="AN625" i="3" s="1"/>
  <c r="AP625" i="3" s="1"/>
  <c r="W625" i="3"/>
  <c r="F625" i="3"/>
  <c r="E625" i="3"/>
  <c r="AO624" i="3"/>
  <c r="AI624" i="3"/>
  <c r="AH624" i="3"/>
  <c r="AA624" i="3"/>
  <c r="Z624" i="3"/>
  <c r="AN624" i="3" s="1"/>
  <c r="AP624" i="3" s="1"/>
  <c r="W624" i="3"/>
  <c r="F624" i="3"/>
  <c r="E624" i="3"/>
  <c r="AI623" i="3"/>
  <c r="AH623" i="3"/>
  <c r="AO623" i="3" s="1"/>
  <c r="AA623" i="3"/>
  <c r="Z623" i="3"/>
  <c r="AN623" i="3" s="1"/>
  <c r="AP623" i="3" s="1"/>
  <c r="W623" i="3"/>
  <c r="F623" i="3"/>
  <c r="E623" i="3"/>
  <c r="AI622" i="3"/>
  <c r="AH622" i="3"/>
  <c r="AA622" i="3"/>
  <c r="Z622" i="3"/>
  <c r="AN622" i="3" s="1"/>
  <c r="W622" i="3"/>
  <c r="F622" i="3"/>
  <c r="E622" i="3"/>
  <c r="AI621" i="3"/>
  <c r="AH621" i="3"/>
  <c r="AA621" i="3"/>
  <c r="Z621" i="3"/>
  <c r="W621" i="3"/>
  <c r="F621" i="3"/>
  <c r="E621" i="3"/>
  <c r="AI620" i="3"/>
  <c r="AH620" i="3"/>
  <c r="AA620" i="3"/>
  <c r="Z620" i="3"/>
  <c r="AN620" i="3" s="1"/>
  <c r="AP620" i="3" s="1"/>
  <c r="W620" i="3"/>
  <c r="F620" i="3"/>
  <c r="E620" i="3"/>
  <c r="AO620" i="3" s="1"/>
  <c r="AN619" i="3"/>
  <c r="AI619" i="3"/>
  <c r="AH619" i="3"/>
  <c r="AO619" i="3" s="1"/>
  <c r="AA619" i="3"/>
  <c r="Z619" i="3"/>
  <c r="W619" i="3"/>
  <c r="F619" i="3"/>
  <c r="E619" i="3"/>
  <c r="AO618" i="3"/>
  <c r="AN618" i="3"/>
  <c r="AI618" i="3"/>
  <c r="AH618" i="3"/>
  <c r="AA618" i="3"/>
  <c r="Z618" i="3"/>
  <c r="W618" i="3"/>
  <c r="F618" i="3"/>
  <c r="E618" i="3"/>
  <c r="AI617" i="3"/>
  <c r="AH617" i="3"/>
  <c r="AA617" i="3"/>
  <c r="Z617" i="3"/>
  <c r="W617" i="3"/>
  <c r="F617" i="3"/>
  <c r="E617" i="3"/>
  <c r="AO617" i="3" s="1"/>
  <c r="AO616" i="3"/>
  <c r="AP616" i="3" s="1"/>
  <c r="AN616" i="3"/>
  <c r="AI616" i="3"/>
  <c r="AH616" i="3"/>
  <c r="AA616" i="3"/>
  <c r="Z616" i="3"/>
  <c r="W616" i="3"/>
  <c r="F616" i="3"/>
  <c r="E616" i="3"/>
  <c r="AI615" i="3"/>
  <c r="AH615" i="3"/>
  <c r="AO615" i="3" s="1"/>
  <c r="AA615" i="3"/>
  <c r="Z615" i="3"/>
  <c r="AN615" i="3" s="1"/>
  <c r="AP615" i="3" s="1"/>
  <c r="W615" i="3"/>
  <c r="F615" i="3"/>
  <c r="E615" i="3"/>
  <c r="AI614" i="3"/>
  <c r="AH614" i="3"/>
  <c r="AA614" i="3"/>
  <c r="Z614" i="3"/>
  <c r="AN614" i="3" s="1"/>
  <c r="W614" i="3"/>
  <c r="F614" i="3"/>
  <c r="E614" i="3"/>
  <c r="AI613" i="3"/>
  <c r="AH613" i="3"/>
  <c r="AA613" i="3"/>
  <c r="Z613" i="3"/>
  <c r="W613" i="3"/>
  <c r="F613" i="3"/>
  <c r="E613" i="3"/>
  <c r="AI612" i="3"/>
  <c r="AH612" i="3"/>
  <c r="AA612" i="3"/>
  <c r="Z612" i="3"/>
  <c r="W612" i="3"/>
  <c r="F612" i="3"/>
  <c r="E612" i="3"/>
  <c r="AI611" i="3"/>
  <c r="AH611" i="3"/>
  <c r="AO611" i="3" s="1"/>
  <c r="AA611" i="3"/>
  <c r="Z611" i="3"/>
  <c r="AN611" i="3" s="1"/>
  <c r="AP611" i="3" s="1"/>
  <c r="W611" i="3"/>
  <c r="F611" i="3"/>
  <c r="E611" i="3"/>
  <c r="AO610" i="3"/>
  <c r="AN610" i="3"/>
  <c r="AP610" i="3" s="1"/>
  <c r="AI610" i="3"/>
  <c r="AH610" i="3"/>
  <c r="AA610" i="3"/>
  <c r="Z610" i="3"/>
  <c r="W610" i="3"/>
  <c r="F610" i="3"/>
  <c r="E610" i="3"/>
  <c r="AO609" i="3"/>
  <c r="AI609" i="3"/>
  <c r="AH609" i="3"/>
  <c r="AA609" i="3"/>
  <c r="Z609" i="3"/>
  <c r="AN609" i="3" s="1"/>
  <c r="AP609" i="3" s="1"/>
  <c r="W609" i="3"/>
  <c r="F609" i="3"/>
  <c r="E609" i="3"/>
  <c r="AO608" i="3"/>
  <c r="AI608" i="3"/>
  <c r="AH608" i="3"/>
  <c r="AA608" i="3"/>
  <c r="Z608" i="3"/>
  <c r="AN608" i="3" s="1"/>
  <c r="W608" i="3"/>
  <c r="F608" i="3"/>
  <c r="E608" i="3"/>
  <c r="AI607" i="3"/>
  <c r="AH607" i="3"/>
  <c r="AA607" i="3"/>
  <c r="AA606" i="3" s="1"/>
  <c r="Z607" i="3"/>
  <c r="AN607" i="3" s="1"/>
  <c r="W607" i="3"/>
  <c r="F607" i="3"/>
  <c r="E607" i="3"/>
  <c r="AM606" i="3"/>
  <c r="AL606" i="3"/>
  <c r="AK606" i="3"/>
  <c r="AJ606" i="3"/>
  <c r="AG606" i="3"/>
  <c r="AF606" i="3"/>
  <c r="AE606" i="3"/>
  <c r="AD606" i="3"/>
  <c r="AC606" i="3"/>
  <c r="AB606" i="3"/>
  <c r="W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AI605" i="3"/>
  <c r="AH605" i="3"/>
  <c r="AA605" i="3"/>
  <c r="Z605" i="3"/>
  <c r="W605" i="3"/>
  <c r="F605" i="3"/>
  <c r="E605" i="3"/>
  <c r="AN604" i="3"/>
  <c r="AP604" i="3" s="1"/>
  <c r="AI604" i="3"/>
  <c r="AH604" i="3"/>
  <c r="AO604" i="3" s="1"/>
  <c r="AA604" i="3"/>
  <c r="Z604" i="3"/>
  <c r="W604" i="3"/>
  <c r="F604" i="3"/>
  <c r="E604" i="3"/>
  <c r="AI603" i="3"/>
  <c r="AH603" i="3"/>
  <c r="AO603" i="3" s="1"/>
  <c r="AA603" i="3"/>
  <c r="Z603" i="3"/>
  <c r="AN603" i="3" s="1"/>
  <c r="AP603" i="3" s="1"/>
  <c r="W603" i="3"/>
  <c r="F603" i="3"/>
  <c r="E603" i="3"/>
  <c r="AI602" i="3"/>
  <c r="AH602" i="3"/>
  <c r="AO602" i="3" s="1"/>
  <c r="AA602" i="3"/>
  <c r="Z602" i="3"/>
  <c r="W602" i="3"/>
  <c r="F602" i="3"/>
  <c r="E602" i="3"/>
  <c r="AN602" i="3" s="1"/>
  <c r="AN601" i="3"/>
  <c r="AI601" i="3"/>
  <c r="AH601" i="3"/>
  <c r="AO601" i="3" s="1"/>
  <c r="AA601" i="3"/>
  <c r="Z601" i="3"/>
  <c r="W601" i="3"/>
  <c r="F601" i="3"/>
  <c r="E601" i="3"/>
  <c r="AP600" i="3"/>
  <c r="AI600" i="3"/>
  <c r="AH600" i="3"/>
  <c r="AO600" i="3" s="1"/>
  <c r="AA600" i="3"/>
  <c r="Z600" i="3"/>
  <c r="AN600" i="3" s="1"/>
  <c r="W600" i="3"/>
  <c r="F600" i="3"/>
  <c r="E600" i="3"/>
  <c r="AI599" i="3"/>
  <c r="AH599" i="3"/>
  <c r="AO599" i="3" s="1"/>
  <c r="AA599" i="3"/>
  <c r="Z599" i="3"/>
  <c r="AN599" i="3" s="1"/>
  <c r="AP599" i="3" s="1"/>
  <c r="W599" i="3"/>
  <c r="F599" i="3"/>
  <c r="E599" i="3"/>
  <c r="AN598" i="3"/>
  <c r="AP598" i="3" s="1"/>
  <c r="AI598" i="3"/>
  <c r="AH598" i="3"/>
  <c r="AO598" i="3" s="1"/>
  <c r="AA598" i="3"/>
  <c r="Z598" i="3"/>
  <c r="W598" i="3"/>
  <c r="F598" i="3"/>
  <c r="E598" i="3"/>
  <c r="AN597" i="3"/>
  <c r="AP597" i="3" s="1"/>
  <c r="AI597" i="3"/>
  <c r="AH597" i="3"/>
  <c r="AA597" i="3"/>
  <c r="Z597" i="3"/>
  <c r="W597" i="3"/>
  <c r="F597" i="3"/>
  <c r="E597" i="3"/>
  <c r="AO597" i="3" s="1"/>
  <c r="AP596" i="3"/>
  <c r="AN596" i="3"/>
  <c r="AI596" i="3"/>
  <c r="AH596" i="3"/>
  <c r="AO596" i="3" s="1"/>
  <c r="AA596" i="3"/>
  <c r="Z596" i="3"/>
  <c r="W596" i="3"/>
  <c r="F596" i="3"/>
  <c r="E596" i="3"/>
  <c r="AI595" i="3"/>
  <c r="AH595" i="3"/>
  <c r="AO595" i="3" s="1"/>
  <c r="AA595" i="3"/>
  <c r="Z595" i="3"/>
  <c r="AN595" i="3" s="1"/>
  <c r="W595" i="3"/>
  <c r="F595" i="3"/>
  <c r="E595" i="3"/>
  <c r="AI594" i="3"/>
  <c r="AH594" i="3"/>
  <c r="AO594" i="3" s="1"/>
  <c r="AA594" i="3"/>
  <c r="Z594" i="3"/>
  <c r="AN594" i="3" s="1"/>
  <c r="W594" i="3"/>
  <c r="F594" i="3"/>
  <c r="E594" i="3"/>
  <c r="AN593" i="3"/>
  <c r="AI593" i="3"/>
  <c r="AH593" i="3"/>
  <c r="AO593" i="3" s="1"/>
  <c r="AP593" i="3" s="1"/>
  <c r="AA593" i="3"/>
  <c r="Z593" i="3"/>
  <c r="W593" i="3"/>
  <c r="F593" i="3"/>
  <c r="E593" i="3"/>
  <c r="AI592" i="3"/>
  <c r="AH592" i="3"/>
  <c r="AA592" i="3"/>
  <c r="Z592" i="3"/>
  <c r="AN592" i="3" s="1"/>
  <c r="AP592" i="3" s="1"/>
  <c r="W592" i="3"/>
  <c r="F592" i="3"/>
  <c r="E592" i="3"/>
  <c r="AO592" i="3" s="1"/>
  <c r="AO591" i="3"/>
  <c r="AI591" i="3"/>
  <c r="AH591" i="3"/>
  <c r="AA591" i="3"/>
  <c r="Z591" i="3"/>
  <c r="AN591" i="3" s="1"/>
  <c r="AP591" i="3" s="1"/>
  <c r="W591" i="3"/>
  <c r="F591" i="3"/>
  <c r="E591" i="3"/>
  <c r="AM590" i="3"/>
  <c r="AL590" i="3"/>
  <c r="AK590" i="3"/>
  <c r="AJ590" i="3"/>
  <c r="AH590" i="3" s="1"/>
  <c r="AE590" i="3"/>
  <c r="AD590" i="3"/>
  <c r="AA590" i="3"/>
  <c r="Z590" i="3"/>
  <c r="AN590" i="3" s="1"/>
  <c r="W590" i="3"/>
  <c r="S590" i="3"/>
  <c r="P590" i="3"/>
  <c r="O590" i="3"/>
  <c r="N590" i="3"/>
  <c r="M590" i="3"/>
  <c r="E590" i="3" s="1"/>
  <c r="L590" i="3"/>
  <c r="F590" i="3" s="1"/>
  <c r="K590" i="3"/>
  <c r="AI589" i="3"/>
  <c r="AH589" i="3"/>
  <c r="AO589" i="3" s="1"/>
  <c r="AA589" i="3"/>
  <c r="Z589" i="3"/>
  <c r="AN589" i="3" s="1"/>
  <c r="W589" i="3"/>
  <c r="F589" i="3"/>
  <c r="E589" i="3"/>
  <c r="AO588" i="3"/>
  <c r="AN588" i="3"/>
  <c r="AP588" i="3" s="1"/>
  <c r="AI588" i="3"/>
  <c r="AH588" i="3"/>
  <c r="AA588" i="3"/>
  <c r="Z588" i="3"/>
  <c r="W588" i="3"/>
  <c r="F588" i="3"/>
  <c r="E588" i="3"/>
  <c r="AI587" i="3"/>
  <c r="AH587" i="3"/>
  <c r="AA587" i="3"/>
  <c r="Z587" i="3"/>
  <c r="W587" i="3"/>
  <c r="F587" i="3"/>
  <c r="E587" i="3"/>
  <c r="AN587" i="3" s="1"/>
  <c r="AO586" i="3"/>
  <c r="AI586" i="3"/>
  <c r="AH586" i="3"/>
  <c r="AA586" i="3"/>
  <c r="Z586" i="3"/>
  <c r="AN586" i="3" s="1"/>
  <c r="AP586" i="3" s="1"/>
  <c r="W586" i="3"/>
  <c r="F586" i="3"/>
  <c r="E586" i="3"/>
  <c r="AI585" i="3"/>
  <c r="AH585" i="3"/>
  <c r="AO585" i="3" s="1"/>
  <c r="AA585" i="3"/>
  <c r="Z585" i="3"/>
  <c r="AN585" i="3" s="1"/>
  <c r="W585" i="3"/>
  <c r="F585" i="3"/>
  <c r="E585" i="3"/>
  <c r="AI584" i="3"/>
  <c r="AH584" i="3"/>
  <c r="AO584" i="3" s="1"/>
  <c r="AA584" i="3"/>
  <c r="Z584" i="3"/>
  <c r="W584" i="3"/>
  <c r="F584" i="3"/>
  <c r="E584" i="3"/>
  <c r="AN584" i="3" s="1"/>
  <c r="AI583" i="3"/>
  <c r="AH583" i="3"/>
  <c r="AA583" i="3"/>
  <c r="Z583" i="3"/>
  <c r="W583" i="3"/>
  <c r="F583" i="3"/>
  <c r="E583" i="3"/>
  <c r="AO583" i="3" s="1"/>
  <c r="AI582" i="3"/>
  <c r="AH582" i="3"/>
  <c r="AA582" i="3"/>
  <c r="Z582" i="3"/>
  <c r="AN582" i="3" s="1"/>
  <c r="AP582" i="3" s="1"/>
  <c r="W582" i="3"/>
  <c r="F582" i="3"/>
  <c r="E582" i="3"/>
  <c r="AO582" i="3" s="1"/>
  <c r="AI581" i="3"/>
  <c r="AH581" i="3"/>
  <c r="AO581" i="3" s="1"/>
  <c r="AA581" i="3"/>
  <c r="Z581" i="3"/>
  <c r="AN581" i="3" s="1"/>
  <c r="AP581" i="3" s="1"/>
  <c r="W581" i="3"/>
  <c r="F581" i="3"/>
  <c r="E581" i="3"/>
  <c r="AO580" i="3"/>
  <c r="AN580" i="3"/>
  <c r="AP580" i="3" s="1"/>
  <c r="AI580" i="3"/>
  <c r="AH580" i="3"/>
  <c r="AA580" i="3"/>
  <c r="Z580" i="3"/>
  <c r="W580" i="3"/>
  <c r="F580" i="3"/>
  <c r="E580" i="3"/>
  <c r="AI579" i="3"/>
  <c r="AH579" i="3"/>
  <c r="AA579" i="3"/>
  <c r="Z579" i="3"/>
  <c r="AN579" i="3" s="1"/>
  <c r="W579" i="3"/>
  <c r="F579" i="3"/>
  <c r="E579" i="3"/>
  <c r="AO579" i="3" s="1"/>
  <c r="AO578" i="3"/>
  <c r="AI578" i="3"/>
  <c r="AH578" i="3"/>
  <c r="AA578" i="3"/>
  <c r="Z578" i="3"/>
  <c r="AN578" i="3" s="1"/>
  <c r="W578" i="3"/>
  <c r="F578" i="3"/>
  <c r="E578" i="3"/>
  <c r="AI577" i="3"/>
  <c r="AH577" i="3"/>
  <c r="AO577" i="3" s="1"/>
  <c r="AA577" i="3"/>
  <c r="Z577" i="3"/>
  <c r="AN577" i="3" s="1"/>
  <c r="AP577" i="3" s="1"/>
  <c r="W577" i="3"/>
  <c r="F577" i="3"/>
  <c r="E577" i="3"/>
  <c r="AI576" i="3"/>
  <c r="AH576" i="3"/>
  <c r="AO576" i="3" s="1"/>
  <c r="AA576" i="3"/>
  <c r="Z576" i="3"/>
  <c r="W576" i="3"/>
  <c r="F576" i="3"/>
  <c r="E576" i="3"/>
  <c r="AN576" i="3" s="1"/>
  <c r="AI575" i="3"/>
  <c r="AH575" i="3"/>
  <c r="AA575" i="3"/>
  <c r="Z575" i="3"/>
  <c r="W575" i="3"/>
  <c r="F575" i="3"/>
  <c r="E575" i="3"/>
  <c r="AO575" i="3" s="1"/>
  <c r="AI574" i="3"/>
  <c r="AH574" i="3"/>
  <c r="AO574" i="3" s="1"/>
  <c r="AA574" i="3"/>
  <c r="Z574" i="3"/>
  <c r="AN574" i="3" s="1"/>
  <c r="W574" i="3"/>
  <c r="F574" i="3"/>
  <c r="E574" i="3"/>
  <c r="AO573" i="3"/>
  <c r="AI573" i="3"/>
  <c r="AH573" i="3"/>
  <c r="AA573" i="3"/>
  <c r="Z573" i="3"/>
  <c r="AN573" i="3" s="1"/>
  <c r="AP573" i="3" s="1"/>
  <c r="W573" i="3"/>
  <c r="F573" i="3"/>
  <c r="E573" i="3"/>
  <c r="AO572" i="3"/>
  <c r="AN572" i="3"/>
  <c r="AI572" i="3"/>
  <c r="AH572" i="3"/>
  <c r="AA572" i="3"/>
  <c r="Z572" i="3"/>
  <c r="W572" i="3"/>
  <c r="F572" i="3"/>
  <c r="E572" i="3"/>
  <c r="AI571" i="3"/>
  <c r="AH571" i="3"/>
  <c r="AA571" i="3"/>
  <c r="Z571" i="3"/>
  <c r="W571" i="3"/>
  <c r="F571" i="3"/>
  <c r="E571" i="3"/>
  <c r="AN571" i="3" s="1"/>
  <c r="AO570" i="3"/>
  <c r="AN570" i="3"/>
  <c r="AP570" i="3" s="1"/>
  <c r="AI570" i="3"/>
  <c r="AH570" i="3"/>
  <c r="AA570" i="3"/>
  <c r="Z570" i="3"/>
  <c r="W570" i="3"/>
  <c r="F570" i="3"/>
  <c r="E570" i="3"/>
  <c r="AI569" i="3"/>
  <c r="AH569" i="3"/>
  <c r="AO569" i="3" s="1"/>
  <c r="AA569" i="3"/>
  <c r="Z569" i="3"/>
  <c r="AN569" i="3" s="1"/>
  <c r="AP569" i="3" s="1"/>
  <c r="W569" i="3"/>
  <c r="F569" i="3"/>
  <c r="E569" i="3"/>
  <c r="AI568" i="3"/>
  <c r="AH568" i="3"/>
  <c r="AO568" i="3" s="1"/>
  <c r="AA568" i="3"/>
  <c r="Z568" i="3"/>
  <c r="W568" i="3"/>
  <c r="F568" i="3"/>
  <c r="E568" i="3"/>
  <c r="AN568" i="3" s="1"/>
  <c r="AI567" i="3"/>
  <c r="AH567" i="3"/>
  <c r="AA567" i="3"/>
  <c r="Z567" i="3"/>
  <c r="W567" i="3"/>
  <c r="F567" i="3"/>
  <c r="E567" i="3"/>
  <c r="AO567" i="3" s="1"/>
  <c r="AI566" i="3"/>
  <c r="AH566" i="3"/>
  <c r="AO566" i="3" s="1"/>
  <c r="AA566" i="3"/>
  <c r="Z566" i="3"/>
  <c r="AN566" i="3" s="1"/>
  <c r="W566" i="3"/>
  <c r="F566" i="3"/>
  <c r="E566" i="3"/>
  <c r="AI565" i="3"/>
  <c r="AH565" i="3"/>
  <c r="AO565" i="3" s="1"/>
  <c r="AA565" i="3"/>
  <c r="Z565" i="3"/>
  <c r="AN565" i="3" s="1"/>
  <c r="W565" i="3"/>
  <c r="F565" i="3"/>
  <c r="E565" i="3"/>
  <c r="AO564" i="3"/>
  <c r="AN564" i="3"/>
  <c r="AP564" i="3" s="1"/>
  <c r="AI564" i="3"/>
  <c r="AH564" i="3"/>
  <c r="AA564" i="3"/>
  <c r="Z564" i="3"/>
  <c r="W564" i="3"/>
  <c r="F564" i="3"/>
  <c r="E564" i="3"/>
  <c r="AO563" i="3"/>
  <c r="AI563" i="3"/>
  <c r="AH563" i="3"/>
  <c r="AA563" i="3"/>
  <c r="Z563" i="3"/>
  <c r="AN563" i="3" s="1"/>
  <c r="W563" i="3"/>
  <c r="F563" i="3"/>
  <c r="E563" i="3"/>
  <c r="AO562" i="3"/>
  <c r="AN562" i="3"/>
  <c r="AI562" i="3"/>
  <c r="AH562" i="3"/>
  <c r="AA562" i="3"/>
  <c r="Z562" i="3"/>
  <c r="W562" i="3"/>
  <c r="F562" i="3"/>
  <c r="E562" i="3"/>
  <c r="AI561" i="3"/>
  <c r="AH561" i="3"/>
  <c r="AO561" i="3" s="1"/>
  <c r="AA561" i="3"/>
  <c r="Z561" i="3"/>
  <c r="AN561" i="3" s="1"/>
  <c r="AP561" i="3" s="1"/>
  <c r="W561" i="3"/>
  <c r="F561" i="3"/>
  <c r="E561" i="3"/>
  <c r="AI560" i="3"/>
  <c r="AH560" i="3"/>
  <c r="AA560" i="3"/>
  <c r="Z560" i="3"/>
  <c r="W560" i="3"/>
  <c r="F560" i="3"/>
  <c r="E560" i="3"/>
  <c r="AN560" i="3" s="1"/>
  <c r="AO559" i="3"/>
  <c r="AP559" i="3" s="1"/>
  <c r="AI559" i="3"/>
  <c r="AH559" i="3"/>
  <c r="AA559" i="3"/>
  <c r="Z559" i="3"/>
  <c r="AN559" i="3" s="1"/>
  <c r="W559" i="3"/>
  <c r="F559" i="3"/>
  <c r="E559" i="3"/>
  <c r="AI558" i="3"/>
  <c r="AH558" i="3"/>
  <c r="AA558" i="3"/>
  <c r="AA557" i="3" s="1"/>
  <c r="Z558" i="3"/>
  <c r="W558" i="3"/>
  <c r="F558" i="3"/>
  <c r="E558" i="3"/>
  <c r="E557" i="3" s="1"/>
  <c r="AM557" i="3"/>
  <c r="AL557" i="3"/>
  <c r="AK557" i="3"/>
  <c r="AJ557" i="3"/>
  <c r="AG557" i="3"/>
  <c r="AF557" i="3"/>
  <c r="AE557" i="3"/>
  <c r="AD557" i="3"/>
  <c r="AC557" i="3"/>
  <c r="AB557" i="3"/>
  <c r="Y557" i="3"/>
  <c r="X557" i="3"/>
  <c r="W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AI556" i="3"/>
  <c r="AH556" i="3"/>
  <c r="AA556" i="3"/>
  <c r="Z556" i="3"/>
  <c r="W556" i="3"/>
  <c r="AI555" i="3"/>
  <c r="AH555" i="3"/>
  <c r="AO555" i="3" s="1"/>
  <c r="AA555" i="3"/>
  <c r="Z555" i="3"/>
  <c r="AN555" i="3" s="1"/>
  <c r="W555" i="3"/>
  <c r="AI554" i="3"/>
  <c r="AH554" i="3"/>
  <c r="AO554" i="3" s="1"/>
  <c r="AA554" i="3"/>
  <c r="Z554" i="3"/>
  <c r="AN554" i="3" s="1"/>
  <c r="W554" i="3"/>
  <c r="AI553" i="3"/>
  <c r="AH553" i="3"/>
  <c r="AO553" i="3" s="1"/>
  <c r="AA553" i="3"/>
  <c r="Z553" i="3"/>
  <c r="AN553" i="3" s="1"/>
  <c r="W553" i="3"/>
  <c r="AI552" i="3"/>
  <c r="AH552" i="3"/>
  <c r="AO552" i="3" s="1"/>
  <c r="AA552" i="3"/>
  <c r="Z552" i="3"/>
  <c r="AN552" i="3" s="1"/>
  <c r="W552" i="3"/>
  <c r="AI551" i="3"/>
  <c r="AH551" i="3"/>
  <c r="AA551" i="3"/>
  <c r="Z551" i="3"/>
  <c r="W551" i="3"/>
  <c r="AN550" i="3"/>
  <c r="AI550" i="3"/>
  <c r="AH550" i="3"/>
  <c r="AO550" i="3" s="1"/>
  <c r="AP550" i="3" s="1"/>
  <c r="AA550" i="3"/>
  <c r="Z550" i="3"/>
  <c r="W550" i="3"/>
  <c r="AI549" i="3"/>
  <c r="AH549" i="3"/>
  <c r="AO549" i="3" s="1"/>
  <c r="AA549" i="3"/>
  <c r="Z549" i="3"/>
  <c r="W549" i="3"/>
  <c r="AI548" i="3"/>
  <c r="AH548" i="3"/>
  <c r="AA548" i="3"/>
  <c r="Z548" i="3"/>
  <c r="W548" i="3"/>
  <c r="AN547" i="3"/>
  <c r="AP547" i="3" s="1"/>
  <c r="AI547" i="3"/>
  <c r="AH547" i="3"/>
  <c r="AO547" i="3" s="1"/>
  <c r="AA547" i="3"/>
  <c r="Z547" i="3"/>
  <c r="W547" i="3"/>
  <c r="AO546" i="3"/>
  <c r="AN546" i="3"/>
  <c r="AI546" i="3"/>
  <c r="AH546" i="3"/>
  <c r="AA546" i="3"/>
  <c r="Z546" i="3"/>
  <c r="W546" i="3"/>
  <c r="AN545" i="3"/>
  <c r="AP545" i="3" s="1"/>
  <c r="AI545" i="3"/>
  <c r="AH545" i="3"/>
  <c r="AO545" i="3" s="1"/>
  <c r="AA545" i="3"/>
  <c r="Z545" i="3"/>
  <c r="W545" i="3"/>
  <c r="AO544" i="3"/>
  <c r="AN544" i="3"/>
  <c r="AI544" i="3"/>
  <c r="AH544" i="3"/>
  <c r="AA544" i="3"/>
  <c r="Z544" i="3"/>
  <c r="W544" i="3"/>
  <c r="AN543" i="3"/>
  <c r="AI543" i="3"/>
  <c r="AH543" i="3"/>
  <c r="AO543" i="3" s="1"/>
  <c r="AA543" i="3"/>
  <c r="Z543" i="3"/>
  <c r="W543" i="3"/>
  <c r="AO542" i="3"/>
  <c r="AN542" i="3"/>
  <c r="AI542" i="3"/>
  <c r="AH542" i="3"/>
  <c r="AA542" i="3"/>
  <c r="Z542" i="3"/>
  <c r="W542" i="3"/>
  <c r="AN541" i="3"/>
  <c r="AP541" i="3" s="1"/>
  <c r="AI541" i="3"/>
  <c r="AH541" i="3"/>
  <c r="AO541" i="3" s="1"/>
  <c r="AA541" i="3"/>
  <c r="Z541" i="3"/>
  <c r="W541" i="3"/>
  <c r="AO540" i="3"/>
  <c r="AN540" i="3"/>
  <c r="AP540" i="3" s="1"/>
  <c r="AI540" i="3"/>
  <c r="AH540" i="3"/>
  <c r="AA540" i="3"/>
  <c r="Z540" i="3"/>
  <c r="W540" i="3"/>
  <c r="AN539" i="3"/>
  <c r="AI539" i="3"/>
  <c r="AH539" i="3"/>
  <c r="AO539" i="3" s="1"/>
  <c r="AA539" i="3"/>
  <c r="Z539" i="3"/>
  <c r="W539" i="3"/>
  <c r="AO538" i="3"/>
  <c r="AN538" i="3"/>
  <c r="AP538" i="3" s="1"/>
  <c r="AI538" i="3"/>
  <c r="AH538" i="3"/>
  <c r="AA538" i="3"/>
  <c r="Z538" i="3"/>
  <c r="W538" i="3"/>
  <c r="AN537" i="3"/>
  <c r="AI537" i="3"/>
  <c r="AH537" i="3"/>
  <c r="AO537" i="3" s="1"/>
  <c r="AA537" i="3"/>
  <c r="Z537" i="3"/>
  <c r="W537" i="3"/>
  <c r="AO536" i="3"/>
  <c r="AN536" i="3"/>
  <c r="AI536" i="3"/>
  <c r="AH536" i="3"/>
  <c r="AA536" i="3"/>
  <c r="Z536" i="3"/>
  <c r="W536" i="3"/>
  <c r="AN535" i="3"/>
  <c r="AI535" i="3"/>
  <c r="AH535" i="3"/>
  <c r="AO535" i="3" s="1"/>
  <c r="AA535" i="3"/>
  <c r="Z535" i="3"/>
  <c r="W535" i="3"/>
  <c r="AO534" i="3"/>
  <c r="AN534" i="3"/>
  <c r="AI534" i="3"/>
  <c r="AH534" i="3"/>
  <c r="AA534" i="3"/>
  <c r="Z534" i="3"/>
  <c r="W534" i="3"/>
  <c r="AI533" i="3"/>
  <c r="AH533" i="3"/>
  <c r="AO533" i="3" s="1"/>
  <c r="AA533" i="3"/>
  <c r="Z533" i="3"/>
  <c r="AN533" i="3" s="1"/>
  <c r="AP533" i="3" s="1"/>
  <c r="W533" i="3"/>
  <c r="AO532" i="3"/>
  <c r="AN532" i="3"/>
  <c r="AI532" i="3"/>
  <c r="AH532" i="3"/>
  <c r="AH531" i="3" s="1"/>
  <c r="AO531" i="3" s="1"/>
  <c r="AA532" i="3"/>
  <c r="Z532" i="3"/>
  <c r="W532" i="3"/>
  <c r="AM531" i="3"/>
  <c r="AL531" i="3"/>
  <c r="AK531" i="3"/>
  <c r="AJ531" i="3"/>
  <c r="AG531" i="3"/>
  <c r="AF531" i="3"/>
  <c r="AE531" i="3"/>
  <c r="AD531" i="3"/>
  <c r="AC531" i="3"/>
  <c r="AB531" i="3"/>
  <c r="X531" i="3"/>
  <c r="W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AO530" i="3"/>
  <c r="AI530" i="3"/>
  <c r="AH530" i="3"/>
  <c r="AA530" i="3"/>
  <c r="Z530" i="3"/>
  <c r="AN530" i="3" s="1"/>
  <c r="AP530" i="3" s="1"/>
  <c r="W530" i="3"/>
  <c r="F530" i="3"/>
  <c r="E530" i="3"/>
  <c r="AO529" i="3"/>
  <c r="AI529" i="3"/>
  <c r="AH529" i="3"/>
  <c r="AA529" i="3"/>
  <c r="Z529" i="3"/>
  <c r="AN529" i="3" s="1"/>
  <c r="AP529" i="3" s="1"/>
  <c r="W529" i="3"/>
  <c r="F529" i="3"/>
  <c r="E529" i="3"/>
  <c r="AI528" i="3"/>
  <c r="AH528" i="3"/>
  <c r="AO528" i="3" s="1"/>
  <c r="AA528" i="3"/>
  <c r="Z528" i="3"/>
  <c r="AN528" i="3" s="1"/>
  <c r="W528" i="3"/>
  <c r="F528" i="3"/>
  <c r="E528" i="3"/>
  <c r="AI527" i="3"/>
  <c r="AH527" i="3"/>
  <c r="AO527" i="3" s="1"/>
  <c r="AA527" i="3"/>
  <c r="Z527" i="3"/>
  <c r="AN527" i="3" s="1"/>
  <c r="AP527" i="3" s="1"/>
  <c r="W527" i="3"/>
  <c r="F527" i="3"/>
  <c r="E527" i="3"/>
  <c r="AP526" i="3"/>
  <c r="AO526" i="3"/>
  <c r="AI526" i="3"/>
  <c r="AH526" i="3"/>
  <c r="AA526" i="3"/>
  <c r="Z526" i="3"/>
  <c r="AN526" i="3" s="1"/>
  <c r="W526" i="3"/>
  <c r="F526" i="3"/>
  <c r="E526" i="3"/>
  <c r="AI525" i="3"/>
  <c r="AH525" i="3"/>
  <c r="AO525" i="3" s="1"/>
  <c r="AA525" i="3"/>
  <c r="Z525" i="3"/>
  <c r="AN525" i="3" s="1"/>
  <c r="AP525" i="3" s="1"/>
  <c r="W525" i="3"/>
  <c r="F525" i="3"/>
  <c r="E525" i="3"/>
  <c r="AI524" i="3"/>
  <c r="AH524" i="3"/>
  <c r="AO524" i="3" s="1"/>
  <c r="AA524" i="3"/>
  <c r="Z524" i="3"/>
  <c r="W524" i="3"/>
  <c r="F524" i="3"/>
  <c r="E524" i="3"/>
  <c r="AN524" i="3" s="1"/>
  <c r="AP524" i="3" s="1"/>
  <c r="AO523" i="3"/>
  <c r="AN523" i="3"/>
  <c r="AI523" i="3"/>
  <c r="AH523" i="3"/>
  <c r="AA523" i="3"/>
  <c r="Z523" i="3"/>
  <c r="W523" i="3"/>
  <c r="F523" i="3"/>
  <c r="E523" i="3"/>
  <c r="AO522" i="3"/>
  <c r="AI522" i="3"/>
  <c r="AH522" i="3"/>
  <c r="AA522" i="3"/>
  <c r="Z522" i="3"/>
  <c r="AN522" i="3" s="1"/>
  <c r="AP522" i="3" s="1"/>
  <c r="W522" i="3"/>
  <c r="F522" i="3"/>
  <c r="F513" i="3" s="1"/>
  <c r="E522" i="3"/>
  <c r="AO521" i="3"/>
  <c r="AI521" i="3"/>
  <c r="AH521" i="3"/>
  <c r="AA521" i="3"/>
  <c r="Z521" i="3"/>
  <c r="AN521" i="3" s="1"/>
  <c r="AP521" i="3" s="1"/>
  <c r="W521" i="3"/>
  <c r="F521" i="3"/>
  <c r="E521" i="3"/>
  <c r="AI520" i="3"/>
  <c r="AH520" i="3"/>
  <c r="AA520" i="3"/>
  <c r="Z520" i="3"/>
  <c r="AN520" i="3" s="1"/>
  <c r="W520" i="3"/>
  <c r="F520" i="3"/>
  <c r="E520" i="3"/>
  <c r="AI519" i="3"/>
  <c r="AH519" i="3"/>
  <c r="AA519" i="3"/>
  <c r="Z519" i="3"/>
  <c r="AN519" i="3" s="1"/>
  <c r="W519" i="3"/>
  <c r="F519" i="3"/>
  <c r="E519" i="3"/>
  <c r="AI518" i="3"/>
  <c r="AH518" i="3"/>
  <c r="AA518" i="3"/>
  <c r="Z518" i="3"/>
  <c r="AN518" i="3" s="1"/>
  <c r="AP518" i="3" s="1"/>
  <c r="W518" i="3"/>
  <c r="F518" i="3"/>
  <c r="E518" i="3"/>
  <c r="AO518" i="3" s="1"/>
  <c r="AI517" i="3"/>
  <c r="AH517" i="3"/>
  <c r="AA517" i="3"/>
  <c r="Z517" i="3"/>
  <c r="W517" i="3"/>
  <c r="F517" i="3"/>
  <c r="E517" i="3"/>
  <c r="AI516" i="3"/>
  <c r="AH516" i="3"/>
  <c r="AO516" i="3" s="1"/>
  <c r="AA516" i="3"/>
  <c r="AA513" i="3" s="1"/>
  <c r="Z516" i="3"/>
  <c r="W516" i="3"/>
  <c r="F516" i="3"/>
  <c r="E516" i="3"/>
  <c r="AN516" i="3" s="1"/>
  <c r="AP516" i="3" s="1"/>
  <c r="AO515" i="3"/>
  <c r="AN515" i="3"/>
  <c r="AP515" i="3" s="1"/>
  <c r="AI515" i="3"/>
  <c r="AI513" i="3" s="1"/>
  <c r="AH515" i="3"/>
  <c r="AA515" i="3"/>
  <c r="Z515" i="3"/>
  <c r="W515" i="3"/>
  <c r="F515" i="3"/>
  <c r="E515" i="3"/>
  <c r="AI514" i="3"/>
  <c r="AH514" i="3"/>
  <c r="AA514" i="3"/>
  <c r="Z514" i="3"/>
  <c r="AN514" i="3" s="1"/>
  <c r="W514" i="3"/>
  <c r="F514" i="3"/>
  <c r="E514" i="3"/>
  <c r="AM513" i="3"/>
  <c r="AL513" i="3"/>
  <c r="AK513" i="3"/>
  <c r="AJ513" i="3"/>
  <c r="AG513" i="3"/>
  <c r="AF513" i="3"/>
  <c r="AE513" i="3"/>
  <c r="AD513" i="3"/>
  <c r="AC513" i="3"/>
  <c r="AB513" i="3"/>
  <c r="Y513" i="3"/>
  <c r="Y371" i="3" s="1"/>
  <c r="X513" i="3"/>
  <c r="W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AI512" i="3"/>
  <c r="AH512" i="3"/>
  <c r="AO512" i="3" s="1"/>
  <c r="AA512" i="3"/>
  <c r="Z512" i="3"/>
  <c r="AN512" i="3" s="1"/>
  <c r="W512" i="3"/>
  <c r="F512" i="3"/>
  <c r="E512" i="3"/>
  <c r="AO511" i="3"/>
  <c r="AP511" i="3" s="1"/>
  <c r="AN511" i="3"/>
  <c r="AI511" i="3"/>
  <c r="AH511" i="3"/>
  <c r="AA511" i="3"/>
  <c r="Z511" i="3"/>
  <c r="W511" i="3"/>
  <c r="F511" i="3"/>
  <c r="E511" i="3"/>
  <c r="AP510" i="3"/>
  <c r="AO510" i="3"/>
  <c r="AI510" i="3"/>
  <c r="AH510" i="3"/>
  <c r="AA510" i="3"/>
  <c r="Z510" i="3"/>
  <c r="AN510" i="3" s="1"/>
  <c r="W510" i="3"/>
  <c r="F510" i="3"/>
  <c r="E510" i="3"/>
  <c r="AI509" i="3"/>
  <c r="AH509" i="3"/>
  <c r="AO509" i="3" s="1"/>
  <c r="AA509" i="3"/>
  <c r="Z509" i="3"/>
  <c r="AN509" i="3" s="1"/>
  <c r="W509" i="3"/>
  <c r="F509" i="3"/>
  <c r="E509" i="3"/>
  <c r="AN508" i="3"/>
  <c r="AP508" i="3" s="1"/>
  <c r="AI508" i="3"/>
  <c r="AH508" i="3"/>
  <c r="AO508" i="3" s="1"/>
  <c r="AA508" i="3"/>
  <c r="Z508" i="3"/>
  <c r="W508" i="3"/>
  <c r="F508" i="3"/>
  <c r="E508" i="3"/>
  <c r="AI507" i="3"/>
  <c r="AH507" i="3"/>
  <c r="AO507" i="3" s="1"/>
  <c r="AA507" i="3"/>
  <c r="Z507" i="3"/>
  <c r="W507" i="3"/>
  <c r="F507" i="3"/>
  <c r="E507" i="3"/>
  <c r="AN507" i="3" s="1"/>
  <c r="AP506" i="3"/>
  <c r="AN506" i="3"/>
  <c r="AI506" i="3"/>
  <c r="AH506" i="3"/>
  <c r="AO506" i="3" s="1"/>
  <c r="AA506" i="3"/>
  <c r="Z506" i="3"/>
  <c r="W506" i="3"/>
  <c r="F506" i="3"/>
  <c r="E506" i="3"/>
  <c r="AI505" i="3"/>
  <c r="AH505" i="3"/>
  <c r="AO505" i="3" s="1"/>
  <c r="AA505" i="3"/>
  <c r="Z505" i="3"/>
  <c r="AN505" i="3" s="1"/>
  <c r="W505" i="3"/>
  <c r="F505" i="3"/>
  <c r="E505" i="3"/>
  <c r="AI504" i="3"/>
  <c r="AH504" i="3"/>
  <c r="AO504" i="3" s="1"/>
  <c r="AA504" i="3"/>
  <c r="Z504" i="3"/>
  <c r="W504" i="3"/>
  <c r="F504" i="3"/>
  <c r="E504" i="3"/>
  <c r="AN504" i="3" s="1"/>
  <c r="AP504" i="3" s="1"/>
  <c r="AN503" i="3"/>
  <c r="AI503" i="3"/>
  <c r="AH503" i="3"/>
  <c r="AO503" i="3" s="1"/>
  <c r="AP503" i="3" s="1"/>
  <c r="AA503" i="3"/>
  <c r="Z503" i="3"/>
  <c r="W503" i="3"/>
  <c r="F503" i="3"/>
  <c r="E503" i="3"/>
  <c r="AP502" i="3"/>
  <c r="AI502" i="3"/>
  <c r="AH502" i="3"/>
  <c r="AO502" i="3" s="1"/>
  <c r="AA502" i="3"/>
  <c r="Z502" i="3"/>
  <c r="AN502" i="3" s="1"/>
  <c r="W502" i="3"/>
  <c r="F502" i="3"/>
  <c r="E502" i="3"/>
  <c r="AI501" i="3"/>
  <c r="AH501" i="3"/>
  <c r="AO501" i="3" s="1"/>
  <c r="AA501" i="3"/>
  <c r="Z501" i="3"/>
  <c r="AN501" i="3" s="1"/>
  <c r="AP501" i="3" s="1"/>
  <c r="W501" i="3"/>
  <c r="F501" i="3"/>
  <c r="E501" i="3"/>
  <c r="AN500" i="3"/>
  <c r="AP500" i="3" s="1"/>
  <c r="AI500" i="3"/>
  <c r="AH500" i="3"/>
  <c r="AO500" i="3" s="1"/>
  <c r="AA500" i="3"/>
  <c r="Z500" i="3"/>
  <c r="W500" i="3"/>
  <c r="F500" i="3"/>
  <c r="E500" i="3"/>
  <c r="AI499" i="3"/>
  <c r="AH499" i="3"/>
  <c r="AA499" i="3"/>
  <c r="Z499" i="3"/>
  <c r="W499" i="3"/>
  <c r="F499" i="3"/>
  <c r="E499" i="3"/>
  <c r="AP498" i="3"/>
  <c r="AN498" i="3"/>
  <c r="AI498" i="3"/>
  <c r="AH498" i="3"/>
  <c r="AO498" i="3" s="1"/>
  <c r="AA498" i="3"/>
  <c r="Z498" i="3"/>
  <c r="W498" i="3"/>
  <c r="F498" i="3"/>
  <c r="E498" i="3"/>
  <c r="AI497" i="3"/>
  <c r="AH497" i="3"/>
  <c r="AO497" i="3" s="1"/>
  <c r="AA497" i="3"/>
  <c r="AA495" i="3" s="1"/>
  <c r="Z497" i="3"/>
  <c r="W497" i="3"/>
  <c r="F497" i="3"/>
  <c r="F495" i="3" s="1"/>
  <c r="E497" i="3"/>
  <c r="AI496" i="3"/>
  <c r="AH496" i="3"/>
  <c r="AA496" i="3"/>
  <c r="Z496" i="3"/>
  <c r="AN496" i="3" s="1"/>
  <c r="W496" i="3"/>
  <c r="F496" i="3"/>
  <c r="E496" i="3"/>
  <c r="AM495" i="3"/>
  <c r="AL495" i="3"/>
  <c r="AK495" i="3"/>
  <c r="AJ495" i="3"/>
  <c r="AG495" i="3"/>
  <c r="AF495" i="3"/>
  <c r="AE495" i="3"/>
  <c r="AD495" i="3"/>
  <c r="AC495" i="3"/>
  <c r="AB495" i="3"/>
  <c r="Y495" i="3"/>
  <c r="X495" i="3"/>
  <c r="W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AN494" i="3"/>
  <c r="AP494" i="3" s="1"/>
  <c r="AI494" i="3"/>
  <c r="AH494" i="3"/>
  <c r="AO494" i="3" s="1"/>
  <c r="AA494" i="3"/>
  <c r="Z494" i="3"/>
  <c r="W494" i="3"/>
  <c r="F494" i="3"/>
  <c r="E494" i="3"/>
  <c r="AI493" i="3"/>
  <c r="AH493" i="3"/>
  <c r="AO493" i="3" s="1"/>
  <c r="AA493" i="3"/>
  <c r="Z493" i="3"/>
  <c r="AN493" i="3" s="1"/>
  <c r="W493" i="3"/>
  <c r="F493" i="3"/>
  <c r="E493" i="3"/>
  <c r="AI492" i="3"/>
  <c r="AH492" i="3"/>
  <c r="AO492" i="3" s="1"/>
  <c r="AA492" i="3"/>
  <c r="Z492" i="3"/>
  <c r="AN492" i="3" s="1"/>
  <c r="AP492" i="3" s="1"/>
  <c r="W492" i="3"/>
  <c r="F492" i="3"/>
  <c r="E492" i="3"/>
  <c r="AP491" i="3"/>
  <c r="AO491" i="3"/>
  <c r="AN491" i="3"/>
  <c r="AI491" i="3"/>
  <c r="AH491" i="3"/>
  <c r="AA491" i="3"/>
  <c r="Z491" i="3"/>
  <c r="W491" i="3"/>
  <c r="F491" i="3"/>
  <c r="E491" i="3"/>
  <c r="AI490" i="3"/>
  <c r="AH490" i="3"/>
  <c r="AO490" i="3" s="1"/>
  <c r="AA490" i="3"/>
  <c r="Z490" i="3"/>
  <c r="AN490" i="3" s="1"/>
  <c r="AP490" i="3" s="1"/>
  <c r="W490" i="3"/>
  <c r="F490" i="3"/>
  <c r="E490" i="3"/>
  <c r="AP489" i="3"/>
  <c r="AO489" i="3"/>
  <c r="AI489" i="3"/>
  <c r="AH489" i="3"/>
  <c r="AA489" i="3"/>
  <c r="Z489" i="3"/>
  <c r="AN489" i="3" s="1"/>
  <c r="W489" i="3"/>
  <c r="F489" i="3"/>
  <c r="E489" i="3"/>
  <c r="AI488" i="3"/>
  <c r="AH488" i="3"/>
  <c r="AO488" i="3" s="1"/>
  <c r="AA488" i="3"/>
  <c r="Z488" i="3"/>
  <c r="AN488" i="3" s="1"/>
  <c r="AP488" i="3" s="1"/>
  <c r="W488" i="3"/>
  <c r="F488" i="3"/>
  <c r="E488" i="3"/>
  <c r="AI487" i="3"/>
  <c r="AH487" i="3"/>
  <c r="AA487" i="3"/>
  <c r="Z487" i="3"/>
  <c r="W487" i="3"/>
  <c r="F487" i="3"/>
  <c r="E487" i="3"/>
  <c r="AO487" i="3" s="1"/>
  <c r="AN486" i="3"/>
  <c r="AP486" i="3" s="1"/>
  <c r="AI486" i="3"/>
  <c r="AH486" i="3"/>
  <c r="AO486" i="3" s="1"/>
  <c r="AA486" i="3"/>
  <c r="Z486" i="3"/>
  <c r="W486" i="3"/>
  <c r="F486" i="3"/>
  <c r="E486" i="3"/>
  <c r="AI485" i="3"/>
  <c r="AH485" i="3"/>
  <c r="AO485" i="3" s="1"/>
  <c r="AA485" i="3"/>
  <c r="AA477" i="3" s="1"/>
  <c r="Z485" i="3"/>
  <c r="AN485" i="3" s="1"/>
  <c r="AP485" i="3" s="1"/>
  <c r="W485" i="3"/>
  <c r="F485" i="3"/>
  <c r="E485" i="3"/>
  <c r="AI484" i="3"/>
  <c r="AH484" i="3"/>
  <c r="AO484" i="3" s="1"/>
  <c r="AA484" i="3"/>
  <c r="Z484" i="3"/>
  <c r="AN484" i="3" s="1"/>
  <c r="W484" i="3"/>
  <c r="F484" i="3"/>
  <c r="E484" i="3"/>
  <c r="AP483" i="3"/>
  <c r="AO483" i="3"/>
  <c r="AN483" i="3"/>
  <c r="AI483" i="3"/>
  <c r="AH483" i="3"/>
  <c r="AA483" i="3"/>
  <c r="Z483" i="3"/>
  <c r="W483" i="3"/>
  <c r="F483" i="3"/>
  <c r="E483" i="3"/>
  <c r="AI482" i="3"/>
  <c r="AH482" i="3"/>
  <c r="AO482" i="3" s="1"/>
  <c r="AA482" i="3"/>
  <c r="Z482" i="3"/>
  <c r="AN482" i="3" s="1"/>
  <c r="AP482" i="3" s="1"/>
  <c r="W482" i="3"/>
  <c r="F482" i="3"/>
  <c r="E482" i="3"/>
  <c r="AI481" i="3"/>
  <c r="AH481" i="3"/>
  <c r="AO481" i="3" s="1"/>
  <c r="AA481" i="3"/>
  <c r="Z481" i="3"/>
  <c r="AN481" i="3" s="1"/>
  <c r="AP481" i="3" s="1"/>
  <c r="W481" i="3"/>
  <c r="F481" i="3"/>
  <c r="E481" i="3"/>
  <c r="AN480" i="3"/>
  <c r="AP480" i="3" s="1"/>
  <c r="AI480" i="3"/>
  <c r="AH480" i="3"/>
  <c r="AO480" i="3" s="1"/>
  <c r="AA480" i="3"/>
  <c r="Z480" i="3"/>
  <c r="W480" i="3"/>
  <c r="F480" i="3"/>
  <c r="E480" i="3"/>
  <c r="AN479" i="3"/>
  <c r="AI479" i="3"/>
  <c r="AH479" i="3"/>
  <c r="AO479" i="3" s="1"/>
  <c r="AA479" i="3"/>
  <c r="Z479" i="3"/>
  <c r="W479" i="3"/>
  <c r="F479" i="3"/>
  <c r="E479" i="3"/>
  <c r="AP478" i="3"/>
  <c r="AN478" i="3"/>
  <c r="AI478" i="3"/>
  <c r="AH478" i="3"/>
  <c r="AO478" i="3" s="1"/>
  <c r="AA478" i="3"/>
  <c r="Z478" i="3"/>
  <c r="W478" i="3"/>
  <c r="F478" i="3"/>
  <c r="E478" i="3"/>
  <c r="AM477" i="3"/>
  <c r="AL477" i="3"/>
  <c r="AK477" i="3"/>
  <c r="AJ477" i="3"/>
  <c r="AG477" i="3"/>
  <c r="AF477" i="3"/>
  <c r="AE477" i="3"/>
  <c r="AD477" i="3"/>
  <c r="AC477" i="3"/>
  <c r="AB477" i="3"/>
  <c r="Y477" i="3"/>
  <c r="X477" i="3"/>
  <c r="W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AI476" i="3"/>
  <c r="AH476" i="3"/>
  <c r="AA476" i="3"/>
  <c r="Z476" i="3"/>
  <c r="W476" i="3"/>
  <c r="F476" i="3"/>
  <c r="E476" i="3"/>
  <c r="AI475" i="3"/>
  <c r="AH475" i="3"/>
  <c r="AA475" i="3"/>
  <c r="Z475" i="3"/>
  <c r="W475" i="3"/>
  <c r="F475" i="3"/>
  <c r="E475" i="3"/>
  <c r="AI474" i="3"/>
  <c r="AH474" i="3"/>
  <c r="AO474" i="3" s="1"/>
  <c r="AA474" i="3"/>
  <c r="Z474" i="3"/>
  <c r="AN474" i="3" s="1"/>
  <c r="W474" i="3"/>
  <c r="F474" i="3"/>
  <c r="E474" i="3"/>
  <c r="AI473" i="3"/>
  <c r="AH473" i="3"/>
  <c r="AO473" i="3" s="1"/>
  <c r="AA473" i="3"/>
  <c r="Z473" i="3"/>
  <c r="AN473" i="3" s="1"/>
  <c r="AP473" i="3" s="1"/>
  <c r="W473" i="3"/>
  <c r="F473" i="3"/>
  <c r="E473" i="3"/>
  <c r="AP472" i="3"/>
  <c r="AO472" i="3"/>
  <c r="AI472" i="3"/>
  <c r="AH472" i="3"/>
  <c r="AA472" i="3"/>
  <c r="Z472" i="3"/>
  <c r="AN472" i="3" s="1"/>
  <c r="W472" i="3"/>
  <c r="F472" i="3"/>
  <c r="E472" i="3"/>
  <c r="AI471" i="3"/>
  <c r="AH471" i="3"/>
  <c r="AA471" i="3"/>
  <c r="Z471" i="3"/>
  <c r="AN471" i="3" s="1"/>
  <c r="AP471" i="3" s="1"/>
  <c r="W471" i="3"/>
  <c r="F471" i="3"/>
  <c r="E471" i="3"/>
  <c r="AO471" i="3" s="1"/>
  <c r="AI470" i="3"/>
  <c r="AH470" i="3"/>
  <c r="AO470" i="3" s="1"/>
  <c r="AA470" i="3"/>
  <c r="Z470" i="3"/>
  <c r="AN470" i="3" s="1"/>
  <c r="AP470" i="3" s="1"/>
  <c r="W470" i="3"/>
  <c r="F470" i="3"/>
  <c r="E470" i="3"/>
  <c r="AO469" i="3"/>
  <c r="AN469" i="3"/>
  <c r="AI469" i="3"/>
  <c r="AH469" i="3"/>
  <c r="AA469" i="3"/>
  <c r="Z469" i="3"/>
  <c r="W469" i="3"/>
  <c r="F469" i="3"/>
  <c r="E469" i="3"/>
  <c r="AI468" i="3"/>
  <c r="AH468" i="3"/>
  <c r="AA468" i="3"/>
  <c r="Z468" i="3"/>
  <c r="W468" i="3"/>
  <c r="F468" i="3"/>
  <c r="E468" i="3"/>
  <c r="AN467" i="3"/>
  <c r="AI467" i="3"/>
  <c r="AH467" i="3"/>
  <c r="AO467" i="3" s="1"/>
  <c r="AP467" i="3" s="1"/>
  <c r="AA467" i="3"/>
  <c r="Z467" i="3"/>
  <c r="W467" i="3"/>
  <c r="F467" i="3"/>
  <c r="E467" i="3"/>
  <c r="AI466" i="3"/>
  <c r="AH466" i="3"/>
  <c r="AO466" i="3" s="1"/>
  <c r="AP466" i="3" s="1"/>
  <c r="AA466" i="3"/>
  <c r="Z466" i="3"/>
  <c r="AN466" i="3" s="1"/>
  <c r="W466" i="3"/>
  <c r="F466" i="3"/>
  <c r="E466" i="3"/>
  <c r="AI465" i="3"/>
  <c r="AH465" i="3"/>
  <c r="AO465" i="3" s="1"/>
  <c r="AP465" i="3" s="1"/>
  <c r="AA465" i="3"/>
  <c r="Z465" i="3"/>
  <c r="AN465" i="3" s="1"/>
  <c r="W465" i="3"/>
  <c r="F465" i="3"/>
  <c r="E465" i="3"/>
  <c r="AN464" i="3"/>
  <c r="AI464" i="3"/>
  <c r="AI458" i="3" s="1"/>
  <c r="AH464" i="3"/>
  <c r="AO464" i="3" s="1"/>
  <c r="AA464" i="3"/>
  <c r="Z464" i="3"/>
  <c r="W464" i="3"/>
  <c r="F464" i="3"/>
  <c r="E464" i="3"/>
  <c r="AI463" i="3"/>
  <c r="AH463" i="3"/>
  <c r="AA463" i="3"/>
  <c r="Z463" i="3"/>
  <c r="W463" i="3"/>
  <c r="F463" i="3"/>
  <c r="E463" i="3"/>
  <c r="AN463" i="3" s="1"/>
  <c r="AN462" i="3"/>
  <c r="AI462" i="3"/>
  <c r="AH462" i="3"/>
  <c r="AO462" i="3" s="1"/>
  <c r="AA462" i="3"/>
  <c r="Z462" i="3"/>
  <c r="W462" i="3"/>
  <c r="F462" i="3"/>
  <c r="F458" i="3" s="1"/>
  <c r="E462" i="3"/>
  <c r="AI461" i="3"/>
  <c r="AH461" i="3"/>
  <c r="AO461" i="3" s="1"/>
  <c r="AA461" i="3"/>
  <c r="Z461" i="3"/>
  <c r="AN461" i="3" s="1"/>
  <c r="W461" i="3"/>
  <c r="F461" i="3"/>
  <c r="E461" i="3"/>
  <c r="AI460" i="3"/>
  <c r="AH460" i="3"/>
  <c r="AO460" i="3" s="1"/>
  <c r="AA460" i="3"/>
  <c r="Z460" i="3"/>
  <c r="AN460" i="3" s="1"/>
  <c r="AP460" i="3" s="1"/>
  <c r="W460" i="3"/>
  <c r="F460" i="3"/>
  <c r="E460" i="3"/>
  <c r="AN459" i="3"/>
  <c r="AI459" i="3"/>
  <c r="AH459" i="3"/>
  <c r="AA459" i="3"/>
  <c r="Z459" i="3"/>
  <c r="W459" i="3"/>
  <c r="F459" i="3"/>
  <c r="E459" i="3"/>
  <c r="AM458" i="3"/>
  <c r="AL458" i="3"/>
  <c r="AK458" i="3"/>
  <c r="AJ458" i="3"/>
  <c r="AG458" i="3"/>
  <c r="AF458" i="3"/>
  <c r="AE458" i="3"/>
  <c r="AD458" i="3"/>
  <c r="AC458" i="3"/>
  <c r="AB458" i="3"/>
  <c r="Y458" i="3"/>
  <c r="X458" i="3"/>
  <c r="W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AI457" i="3"/>
  <c r="AH457" i="3"/>
  <c r="AO457" i="3" s="1"/>
  <c r="AA457" i="3"/>
  <c r="Z457" i="3"/>
  <c r="AN457" i="3" s="1"/>
  <c r="AP457" i="3" s="1"/>
  <c r="W457" i="3"/>
  <c r="F457" i="3"/>
  <c r="E457" i="3"/>
  <c r="AA456" i="3"/>
  <c r="Z456" i="3"/>
  <c r="AN456" i="3" s="1"/>
  <c r="W456" i="3"/>
  <c r="F456" i="3"/>
  <c r="E456" i="3"/>
  <c r="AO456" i="3" s="1"/>
  <c r="AI455" i="3"/>
  <c r="AH455" i="3"/>
  <c r="AO455" i="3" s="1"/>
  <c r="AA455" i="3"/>
  <c r="Z455" i="3"/>
  <c r="AN455" i="3" s="1"/>
  <c r="AP455" i="3" s="1"/>
  <c r="W455" i="3"/>
  <c r="F455" i="3"/>
  <c r="E455" i="3"/>
  <c r="AN454" i="3"/>
  <c r="AP454" i="3" s="1"/>
  <c r="AI454" i="3"/>
  <c r="AH454" i="3"/>
  <c r="AO454" i="3" s="1"/>
  <c r="AA454" i="3"/>
  <c r="Z454" i="3"/>
  <c r="W454" i="3"/>
  <c r="F454" i="3"/>
  <c r="E454" i="3"/>
  <c r="AP453" i="3"/>
  <c r="AN453" i="3"/>
  <c r="AI453" i="3"/>
  <c r="AH453" i="3"/>
  <c r="AO453" i="3" s="1"/>
  <c r="AA453" i="3"/>
  <c r="Z453" i="3"/>
  <c r="W453" i="3"/>
  <c r="F453" i="3"/>
  <c r="E453" i="3"/>
  <c r="AI452" i="3"/>
  <c r="AH452" i="3"/>
  <c r="AO452" i="3" s="1"/>
  <c r="AA452" i="3"/>
  <c r="Z452" i="3"/>
  <c r="AN452" i="3" s="1"/>
  <c r="W452" i="3"/>
  <c r="F452" i="3"/>
  <c r="E452" i="3"/>
  <c r="AI451" i="3"/>
  <c r="AH451" i="3"/>
  <c r="AO451" i="3" s="1"/>
  <c r="AA451" i="3"/>
  <c r="Z451" i="3"/>
  <c r="AN451" i="3" s="1"/>
  <c r="W451" i="3"/>
  <c r="F451" i="3"/>
  <c r="E451" i="3"/>
  <c r="AO450" i="3"/>
  <c r="AP450" i="3" s="1"/>
  <c r="AN450" i="3"/>
  <c r="AI450" i="3"/>
  <c r="AH450" i="3"/>
  <c r="AA450" i="3"/>
  <c r="Z450" i="3"/>
  <c r="W450" i="3"/>
  <c r="F450" i="3"/>
  <c r="E450" i="3"/>
  <c r="AI449" i="3"/>
  <c r="AH449" i="3"/>
  <c r="AO449" i="3" s="1"/>
  <c r="AA449" i="3"/>
  <c r="Z449" i="3"/>
  <c r="AN449" i="3" s="1"/>
  <c r="W449" i="3"/>
  <c r="F449" i="3"/>
  <c r="E449" i="3"/>
  <c r="AI448" i="3"/>
  <c r="AH448" i="3"/>
  <c r="AA448" i="3"/>
  <c r="Z448" i="3"/>
  <c r="W448" i="3"/>
  <c r="F448" i="3"/>
  <c r="E448" i="3"/>
  <c r="AN448" i="3" s="1"/>
  <c r="AO447" i="3"/>
  <c r="AN447" i="3"/>
  <c r="AP447" i="3" s="1"/>
  <c r="AI447" i="3"/>
  <c r="AI443" i="3" s="1"/>
  <c r="AH447" i="3"/>
  <c r="AA447" i="3"/>
  <c r="Z447" i="3"/>
  <c r="W447" i="3"/>
  <c r="F447" i="3"/>
  <c r="E447" i="3"/>
  <c r="AI446" i="3"/>
  <c r="AH446" i="3"/>
  <c r="AA446" i="3"/>
  <c r="Z446" i="3"/>
  <c r="AN446" i="3" s="1"/>
  <c r="AP446" i="3" s="1"/>
  <c r="W446" i="3"/>
  <c r="F446" i="3"/>
  <c r="E446" i="3"/>
  <c r="AO446" i="3" s="1"/>
  <c r="AO445" i="3"/>
  <c r="AP445" i="3" s="1"/>
  <c r="AN445" i="3"/>
  <c r="AI445" i="3"/>
  <c r="AH445" i="3"/>
  <c r="AA445" i="3"/>
  <c r="Z445" i="3"/>
  <c r="W445" i="3"/>
  <c r="F445" i="3"/>
  <c r="E445" i="3"/>
  <c r="AO444" i="3"/>
  <c r="AN444" i="3"/>
  <c r="AI444" i="3"/>
  <c r="AH444" i="3"/>
  <c r="AH443" i="3" s="1"/>
  <c r="AA444" i="3"/>
  <c r="Z444" i="3"/>
  <c r="Z443" i="3" s="1"/>
  <c r="W444" i="3"/>
  <c r="F444" i="3"/>
  <c r="F443" i="3" s="1"/>
  <c r="E444" i="3"/>
  <c r="AM443" i="3"/>
  <c r="AL443" i="3"/>
  <c r="AK443" i="3"/>
  <c r="AJ443" i="3"/>
  <c r="AG443" i="3"/>
  <c r="AF443" i="3"/>
  <c r="AE443" i="3"/>
  <c r="AD443" i="3"/>
  <c r="AC443" i="3"/>
  <c r="AB443" i="3"/>
  <c r="Y443" i="3"/>
  <c r="X443" i="3"/>
  <c r="W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AI442" i="3"/>
  <c r="AH442" i="3"/>
  <c r="AO442" i="3" s="1"/>
  <c r="AA442" i="3"/>
  <c r="Z442" i="3"/>
  <c r="AN442" i="3" s="1"/>
  <c r="AP442" i="3" s="1"/>
  <c r="W442" i="3"/>
  <c r="F442" i="3"/>
  <c r="E442" i="3"/>
  <c r="AP441" i="3"/>
  <c r="AO441" i="3"/>
  <c r="AI441" i="3"/>
  <c r="AH441" i="3"/>
  <c r="AA441" i="3"/>
  <c r="Z441" i="3"/>
  <c r="AN441" i="3" s="1"/>
  <c r="W441" i="3"/>
  <c r="F441" i="3"/>
  <c r="E441" i="3"/>
  <c r="AI440" i="3"/>
  <c r="AH440" i="3"/>
  <c r="AO440" i="3" s="1"/>
  <c r="AA440" i="3"/>
  <c r="Z440" i="3"/>
  <c r="AN440" i="3" s="1"/>
  <c r="AP440" i="3" s="1"/>
  <c r="W440" i="3"/>
  <c r="F440" i="3"/>
  <c r="E440" i="3"/>
  <c r="AI439" i="3"/>
  <c r="AH439" i="3"/>
  <c r="AA439" i="3"/>
  <c r="Z439" i="3"/>
  <c r="AN439" i="3" s="1"/>
  <c r="W439" i="3"/>
  <c r="F439" i="3"/>
  <c r="E439" i="3"/>
  <c r="AO438" i="3"/>
  <c r="AN438" i="3"/>
  <c r="AP438" i="3" s="1"/>
  <c r="AI438" i="3"/>
  <c r="AH438" i="3"/>
  <c r="AA438" i="3"/>
  <c r="Z438" i="3"/>
  <c r="W438" i="3"/>
  <c r="F438" i="3"/>
  <c r="E438" i="3"/>
  <c r="AI437" i="3"/>
  <c r="AH437" i="3"/>
  <c r="AO437" i="3" s="1"/>
  <c r="AA437" i="3"/>
  <c r="Z437" i="3"/>
  <c r="AN437" i="3" s="1"/>
  <c r="AP437" i="3" s="1"/>
  <c r="W437" i="3"/>
  <c r="F437" i="3"/>
  <c r="E437" i="3"/>
  <c r="AI436" i="3"/>
  <c r="AH436" i="3"/>
  <c r="AO436" i="3" s="1"/>
  <c r="AA436" i="3"/>
  <c r="Z436" i="3"/>
  <c r="AN436" i="3" s="1"/>
  <c r="AP436" i="3" s="1"/>
  <c r="W436" i="3"/>
  <c r="F436" i="3"/>
  <c r="E436" i="3"/>
  <c r="AO435" i="3"/>
  <c r="AN435" i="3"/>
  <c r="AI435" i="3"/>
  <c r="AH435" i="3"/>
  <c r="AA435" i="3"/>
  <c r="Z435" i="3"/>
  <c r="W435" i="3"/>
  <c r="F435" i="3"/>
  <c r="E435" i="3"/>
  <c r="AI434" i="3"/>
  <c r="AH434" i="3"/>
  <c r="AO434" i="3" s="1"/>
  <c r="AA434" i="3"/>
  <c r="Z434" i="3"/>
  <c r="AN434" i="3" s="1"/>
  <c r="AP434" i="3" s="1"/>
  <c r="W434" i="3"/>
  <c r="F434" i="3"/>
  <c r="E434" i="3"/>
  <c r="AP433" i="3"/>
  <c r="AO433" i="3"/>
  <c r="AI433" i="3"/>
  <c r="AH433" i="3"/>
  <c r="AA433" i="3"/>
  <c r="Z433" i="3"/>
  <c r="AN433" i="3" s="1"/>
  <c r="W433" i="3"/>
  <c r="F433" i="3"/>
  <c r="E433" i="3"/>
  <c r="AI432" i="3"/>
  <c r="AH432" i="3"/>
  <c r="AO432" i="3" s="1"/>
  <c r="AA432" i="3"/>
  <c r="Z432" i="3"/>
  <c r="AN432" i="3" s="1"/>
  <c r="AP432" i="3" s="1"/>
  <c r="W432" i="3"/>
  <c r="F432" i="3"/>
  <c r="E432" i="3"/>
  <c r="AI431" i="3"/>
  <c r="AH431" i="3"/>
  <c r="AO431" i="3" s="1"/>
  <c r="AA431" i="3"/>
  <c r="Z431" i="3"/>
  <c r="AN431" i="3" s="1"/>
  <c r="W431" i="3"/>
  <c r="F431" i="3"/>
  <c r="E431" i="3"/>
  <c r="AP430" i="3"/>
  <c r="AO430" i="3"/>
  <c r="AN430" i="3"/>
  <c r="AI430" i="3"/>
  <c r="AH430" i="3"/>
  <c r="AA430" i="3"/>
  <c r="Z430" i="3"/>
  <c r="W430" i="3"/>
  <c r="F430" i="3"/>
  <c r="E430" i="3"/>
  <c r="AN429" i="3"/>
  <c r="AP429" i="3" s="1"/>
  <c r="AI429" i="3"/>
  <c r="AH429" i="3"/>
  <c r="AO429" i="3" s="1"/>
  <c r="AA429" i="3"/>
  <c r="Z429" i="3"/>
  <c r="W429" i="3"/>
  <c r="F429" i="3"/>
  <c r="E429" i="3"/>
  <c r="AI428" i="3"/>
  <c r="AH428" i="3"/>
  <c r="AO428" i="3" s="1"/>
  <c r="AA428" i="3"/>
  <c r="Z428" i="3"/>
  <c r="AN428" i="3" s="1"/>
  <c r="AP428" i="3" s="1"/>
  <c r="W428" i="3"/>
  <c r="F428" i="3"/>
  <c r="E428" i="3"/>
  <c r="AN427" i="3"/>
  <c r="AI427" i="3"/>
  <c r="AH427" i="3"/>
  <c r="AO427" i="3" s="1"/>
  <c r="AA427" i="3"/>
  <c r="Z427" i="3"/>
  <c r="W427" i="3"/>
  <c r="F427" i="3"/>
  <c r="E427" i="3"/>
  <c r="AI426" i="3"/>
  <c r="AH426" i="3"/>
  <c r="AO426" i="3" s="1"/>
  <c r="AA426" i="3"/>
  <c r="Z426" i="3"/>
  <c r="AN426" i="3" s="1"/>
  <c r="AP426" i="3" s="1"/>
  <c r="W426" i="3"/>
  <c r="F426" i="3"/>
  <c r="E426" i="3"/>
  <c r="AI425" i="3"/>
  <c r="AH425" i="3"/>
  <c r="AA425" i="3"/>
  <c r="Z425" i="3"/>
  <c r="W425" i="3"/>
  <c r="F425" i="3"/>
  <c r="E425" i="3"/>
  <c r="AO425" i="3" s="1"/>
  <c r="AI424" i="3"/>
  <c r="AH424" i="3"/>
  <c r="AO424" i="3" s="1"/>
  <c r="AA424" i="3"/>
  <c r="AA421" i="3" s="1"/>
  <c r="Z424" i="3"/>
  <c r="AN424" i="3" s="1"/>
  <c r="AP424" i="3" s="1"/>
  <c r="W424" i="3"/>
  <c r="F424" i="3"/>
  <c r="E424" i="3"/>
  <c r="AI423" i="3"/>
  <c r="AH423" i="3"/>
  <c r="AO423" i="3" s="1"/>
  <c r="AA423" i="3"/>
  <c r="Z423" i="3"/>
  <c r="W423" i="3"/>
  <c r="F423" i="3"/>
  <c r="E423" i="3"/>
  <c r="AP422" i="3"/>
  <c r="AO422" i="3"/>
  <c r="AN422" i="3"/>
  <c r="AI422" i="3"/>
  <c r="AH422" i="3"/>
  <c r="AA422" i="3"/>
  <c r="Z422" i="3"/>
  <c r="W422" i="3"/>
  <c r="F422" i="3"/>
  <c r="E422" i="3"/>
  <c r="AM421" i="3"/>
  <c r="AL421" i="3"/>
  <c r="AK421" i="3"/>
  <c r="AJ421" i="3"/>
  <c r="AG421" i="3"/>
  <c r="AF421" i="3"/>
  <c r="AE421" i="3"/>
  <c r="AD421" i="3"/>
  <c r="AC421" i="3"/>
  <c r="AB421" i="3"/>
  <c r="Y421" i="3"/>
  <c r="X421" i="3"/>
  <c r="X371" i="3" s="1"/>
  <c r="W421" i="3"/>
  <c r="S421" i="3"/>
  <c r="R421" i="3"/>
  <c r="Q421" i="3"/>
  <c r="Q371" i="3" s="1"/>
  <c r="P421" i="3"/>
  <c r="O421" i="3"/>
  <c r="N421" i="3"/>
  <c r="M421" i="3"/>
  <c r="L421" i="3"/>
  <c r="K421" i="3"/>
  <c r="J421" i="3"/>
  <c r="I421" i="3"/>
  <c r="H421" i="3"/>
  <c r="G421" i="3"/>
  <c r="E421" i="3"/>
  <c r="AI420" i="3"/>
  <c r="AH420" i="3"/>
  <c r="AA420" i="3"/>
  <c r="Z420" i="3"/>
  <c r="W420" i="3"/>
  <c r="T420" i="3"/>
  <c r="F420" i="3"/>
  <c r="E420" i="3"/>
  <c r="A420" i="3"/>
  <c r="AI419" i="3"/>
  <c r="AH419" i="3"/>
  <c r="AA419" i="3"/>
  <c r="Z419" i="3"/>
  <c r="W419" i="3"/>
  <c r="T419" i="3"/>
  <c r="F419" i="3"/>
  <c r="E419" i="3"/>
  <c r="A419" i="3"/>
  <c r="AI418" i="3"/>
  <c r="AH418" i="3"/>
  <c r="AA418" i="3"/>
  <c r="Z418" i="3"/>
  <c r="W418" i="3"/>
  <c r="T418" i="3"/>
  <c r="F418" i="3"/>
  <c r="E418" i="3"/>
  <c r="A418" i="3"/>
  <c r="AI417" i="3"/>
  <c r="AH417" i="3"/>
  <c r="AO417" i="3" s="1"/>
  <c r="AA417" i="3"/>
  <c r="Z417" i="3"/>
  <c r="AN417" i="3" s="1"/>
  <c r="W417" i="3"/>
  <c r="T417" i="3"/>
  <c r="F417" i="3"/>
  <c r="E417" i="3"/>
  <c r="A417" i="3"/>
  <c r="AI416" i="3"/>
  <c r="AH416" i="3"/>
  <c r="AO416" i="3" s="1"/>
  <c r="AA416" i="3"/>
  <c r="Z416" i="3"/>
  <c r="AN416" i="3" s="1"/>
  <c r="AP416" i="3" s="1"/>
  <c r="W416" i="3"/>
  <c r="T416" i="3"/>
  <c r="F416" i="3"/>
  <c r="E416" i="3"/>
  <c r="A416" i="3"/>
  <c r="AN415" i="3"/>
  <c r="AI415" i="3"/>
  <c r="AH415" i="3"/>
  <c r="AO415" i="3" s="1"/>
  <c r="AA415" i="3"/>
  <c r="Z415" i="3"/>
  <c r="W415" i="3"/>
  <c r="T415" i="3"/>
  <c r="F415" i="3"/>
  <c r="E415" i="3"/>
  <c r="A415" i="3"/>
  <c r="AO414" i="3"/>
  <c r="AI414" i="3"/>
  <c r="AI407" i="3" s="1"/>
  <c r="AH414" i="3"/>
  <c r="AA414" i="3"/>
  <c r="Z414" i="3"/>
  <c r="AN414" i="3" s="1"/>
  <c r="AP414" i="3" s="1"/>
  <c r="W414" i="3"/>
  <c r="T414" i="3"/>
  <c r="F414" i="3"/>
  <c r="E414" i="3"/>
  <c r="A414" i="3"/>
  <c r="AO413" i="3"/>
  <c r="AI413" i="3"/>
  <c r="AH413" i="3"/>
  <c r="AA413" i="3"/>
  <c r="Z413" i="3"/>
  <c r="AN413" i="3" s="1"/>
  <c r="W413" i="3"/>
  <c r="T413" i="3"/>
  <c r="F413" i="3"/>
  <c r="E413" i="3"/>
  <c r="A413" i="3"/>
  <c r="AN412" i="3"/>
  <c r="AI412" i="3"/>
  <c r="AH412" i="3"/>
  <c r="AO412" i="3" s="1"/>
  <c r="AP412" i="3" s="1"/>
  <c r="AA412" i="3"/>
  <c r="Z412" i="3"/>
  <c r="W412" i="3"/>
  <c r="T412" i="3"/>
  <c r="F412" i="3"/>
  <c r="E412" i="3"/>
  <c r="A412" i="3"/>
  <c r="AI411" i="3"/>
  <c r="AH411" i="3"/>
  <c r="AO411" i="3" s="1"/>
  <c r="AA411" i="3"/>
  <c r="Z411" i="3"/>
  <c r="AN411" i="3" s="1"/>
  <c r="AP411" i="3" s="1"/>
  <c r="W411" i="3"/>
  <c r="T411" i="3"/>
  <c r="F411" i="3"/>
  <c r="E411" i="3"/>
  <c r="A411" i="3"/>
  <c r="AP410" i="3"/>
  <c r="AO410" i="3"/>
  <c r="AI410" i="3"/>
  <c r="AH410" i="3"/>
  <c r="AA410" i="3"/>
  <c r="Z410" i="3"/>
  <c r="W410" i="3"/>
  <c r="T410" i="3"/>
  <c r="F410" i="3"/>
  <c r="E410" i="3"/>
  <c r="AN410" i="3" s="1"/>
  <c r="A410" i="3"/>
  <c r="AI409" i="3"/>
  <c r="AH409" i="3"/>
  <c r="AE409" i="3"/>
  <c r="AE407" i="3" s="1"/>
  <c r="AE371" i="3" s="1"/>
  <c r="AD409" i="3"/>
  <c r="AA409" i="3"/>
  <c r="Z409" i="3"/>
  <c r="AN409" i="3" s="1"/>
  <c r="W409" i="3"/>
  <c r="T409" i="3"/>
  <c r="F409" i="3"/>
  <c r="E409" i="3"/>
  <c r="A409" i="3"/>
  <c r="AI408" i="3"/>
  <c r="AH408" i="3"/>
  <c r="AA408" i="3"/>
  <c r="Z408" i="3"/>
  <c r="W408" i="3"/>
  <c r="T408" i="3"/>
  <c r="F408" i="3"/>
  <c r="F407" i="3" s="1"/>
  <c r="E408" i="3"/>
  <c r="AO408" i="3" s="1"/>
  <c r="A408" i="3"/>
  <c r="AM407" i="3"/>
  <c r="AL407" i="3"/>
  <c r="AK407" i="3"/>
  <c r="AJ407" i="3"/>
  <c r="AG407" i="3"/>
  <c r="AF407" i="3"/>
  <c r="AD407" i="3"/>
  <c r="AC407" i="3"/>
  <c r="AB407" i="3"/>
  <c r="Y407" i="3"/>
  <c r="X407" i="3"/>
  <c r="W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AI406" i="3"/>
  <c r="AH406" i="3"/>
  <c r="AO406" i="3" s="1"/>
  <c r="AA406" i="3"/>
  <c r="Z406" i="3"/>
  <c r="AN406" i="3" s="1"/>
  <c r="AP406" i="3" s="1"/>
  <c r="W406" i="3"/>
  <c r="F406" i="3"/>
  <c r="E406" i="3"/>
  <c r="AI405" i="3"/>
  <c r="AH405" i="3"/>
  <c r="AO405" i="3" s="1"/>
  <c r="AA405" i="3"/>
  <c r="Z405" i="3"/>
  <c r="AN405" i="3" s="1"/>
  <c r="AP405" i="3" s="1"/>
  <c r="W405" i="3"/>
  <c r="F405" i="3"/>
  <c r="E405" i="3"/>
  <c r="AI404" i="3"/>
  <c r="AH404" i="3"/>
  <c r="AO404" i="3" s="1"/>
  <c r="AA404" i="3"/>
  <c r="Z404" i="3"/>
  <c r="AN404" i="3" s="1"/>
  <c r="AP404" i="3" s="1"/>
  <c r="W404" i="3"/>
  <c r="F404" i="3"/>
  <c r="E404" i="3"/>
  <c r="AI403" i="3"/>
  <c r="AH403" i="3"/>
  <c r="AA403" i="3"/>
  <c r="Z403" i="3"/>
  <c r="AN403" i="3" s="1"/>
  <c r="AP403" i="3" s="1"/>
  <c r="W403" i="3"/>
  <c r="F403" i="3"/>
  <c r="E403" i="3"/>
  <c r="AO403" i="3" s="1"/>
  <c r="AP402" i="3"/>
  <c r="AO402" i="3"/>
  <c r="AN402" i="3"/>
  <c r="AI402" i="3"/>
  <c r="AH402" i="3"/>
  <c r="AA402" i="3"/>
  <c r="Z402" i="3"/>
  <c r="W402" i="3"/>
  <c r="F402" i="3"/>
  <c r="E402" i="3"/>
  <c r="AN401" i="3"/>
  <c r="AP401" i="3" s="1"/>
  <c r="AI401" i="3"/>
  <c r="AH401" i="3"/>
  <c r="AO401" i="3" s="1"/>
  <c r="AA401" i="3"/>
  <c r="Z401" i="3"/>
  <c r="W401" i="3"/>
  <c r="F401" i="3"/>
  <c r="E401" i="3"/>
  <c r="AI400" i="3"/>
  <c r="AH400" i="3"/>
  <c r="AO400" i="3" s="1"/>
  <c r="AA400" i="3"/>
  <c r="Z400" i="3"/>
  <c r="AN400" i="3" s="1"/>
  <c r="AP400" i="3" s="1"/>
  <c r="W400" i="3"/>
  <c r="F400" i="3"/>
  <c r="E400" i="3"/>
  <c r="AN399" i="3"/>
  <c r="AI399" i="3"/>
  <c r="AH399" i="3"/>
  <c r="AO399" i="3" s="1"/>
  <c r="AA399" i="3"/>
  <c r="Z399" i="3"/>
  <c r="W399" i="3"/>
  <c r="F399" i="3"/>
  <c r="E399" i="3"/>
  <c r="AI398" i="3"/>
  <c r="AH398" i="3"/>
  <c r="AO398" i="3" s="1"/>
  <c r="AA398" i="3"/>
  <c r="Z398" i="3"/>
  <c r="AN398" i="3" s="1"/>
  <c r="AP398" i="3" s="1"/>
  <c r="W398" i="3"/>
  <c r="F398" i="3"/>
  <c r="E398" i="3"/>
  <c r="AI397" i="3"/>
  <c r="AH397" i="3"/>
  <c r="AO397" i="3" s="1"/>
  <c r="AA397" i="3"/>
  <c r="Z397" i="3"/>
  <c r="AN397" i="3" s="1"/>
  <c r="AP397" i="3" s="1"/>
  <c r="W397" i="3"/>
  <c r="F397" i="3"/>
  <c r="E397" i="3"/>
  <c r="AI396" i="3"/>
  <c r="AH396" i="3"/>
  <c r="AO396" i="3" s="1"/>
  <c r="AA396" i="3"/>
  <c r="Z396" i="3"/>
  <c r="AN396" i="3" s="1"/>
  <c r="AP396" i="3" s="1"/>
  <c r="W396" i="3"/>
  <c r="F396" i="3"/>
  <c r="E396" i="3"/>
  <c r="AI395" i="3"/>
  <c r="AH395" i="3"/>
  <c r="AA395" i="3"/>
  <c r="Z395" i="3"/>
  <c r="AN395" i="3" s="1"/>
  <c r="W395" i="3"/>
  <c r="F395" i="3"/>
  <c r="E395" i="3"/>
  <c r="AP394" i="3"/>
  <c r="AO394" i="3"/>
  <c r="AN394" i="3"/>
  <c r="AI394" i="3"/>
  <c r="AH394" i="3"/>
  <c r="AA394" i="3"/>
  <c r="Z394" i="3"/>
  <c r="W394" i="3"/>
  <c r="F394" i="3"/>
  <c r="E394" i="3"/>
  <c r="AO393" i="3"/>
  <c r="AI393" i="3"/>
  <c r="AH393" i="3"/>
  <c r="AA393" i="3"/>
  <c r="Z393" i="3"/>
  <c r="AN393" i="3" s="1"/>
  <c r="AP393" i="3" s="1"/>
  <c r="W393" i="3"/>
  <c r="F393" i="3"/>
  <c r="E393" i="3"/>
  <c r="AN392" i="3"/>
  <c r="AI392" i="3"/>
  <c r="AH392" i="3"/>
  <c r="AO392" i="3" s="1"/>
  <c r="AA392" i="3"/>
  <c r="Z392" i="3"/>
  <c r="W392" i="3"/>
  <c r="F392" i="3"/>
  <c r="E392" i="3"/>
  <c r="AO391" i="3"/>
  <c r="AN391" i="3"/>
  <c r="AP391" i="3" s="1"/>
  <c r="AI391" i="3"/>
  <c r="AH391" i="3"/>
  <c r="AA391" i="3"/>
  <c r="Z391" i="3"/>
  <c r="W391" i="3"/>
  <c r="F391" i="3"/>
  <c r="E391" i="3"/>
  <c r="AI390" i="3"/>
  <c r="AI389" i="3" s="1"/>
  <c r="AH390" i="3"/>
  <c r="AA390" i="3"/>
  <c r="Z390" i="3"/>
  <c r="AN390" i="3" s="1"/>
  <c r="W390" i="3"/>
  <c r="F390" i="3"/>
  <c r="E390" i="3"/>
  <c r="AM389" i="3"/>
  <c r="AL389" i="3"/>
  <c r="AK389" i="3"/>
  <c r="AJ389" i="3"/>
  <c r="AG389" i="3"/>
  <c r="AF389" i="3"/>
  <c r="AE389" i="3"/>
  <c r="AD389" i="3"/>
  <c r="AC389" i="3"/>
  <c r="AB389" i="3"/>
  <c r="AB371" i="3" s="1"/>
  <c r="Y389" i="3"/>
  <c r="X389" i="3"/>
  <c r="W389" i="3"/>
  <c r="S389" i="3"/>
  <c r="R389" i="3"/>
  <c r="Q389" i="3"/>
  <c r="P389" i="3"/>
  <c r="O389" i="3"/>
  <c r="N389" i="3"/>
  <c r="M389" i="3"/>
  <c r="M371" i="3" s="1"/>
  <c r="L389" i="3"/>
  <c r="K389" i="3"/>
  <c r="J389" i="3"/>
  <c r="J371" i="3" s="1"/>
  <c r="I389" i="3"/>
  <c r="H389" i="3"/>
  <c r="G389" i="3"/>
  <c r="G371" i="3" s="1"/>
  <c r="AO388" i="3"/>
  <c r="AI388" i="3"/>
  <c r="AH388" i="3"/>
  <c r="AA388" i="3"/>
  <c r="Z388" i="3"/>
  <c r="AN388" i="3" s="1"/>
  <c r="AP388" i="3" s="1"/>
  <c r="W388" i="3"/>
  <c r="F388" i="3"/>
  <c r="E388" i="3"/>
  <c r="AO387" i="3"/>
  <c r="AI387" i="3"/>
  <c r="AH387" i="3"/>
  <c r="AA387" i="3"/>
  <c r="Z387" i="3"/>
  <c r="AN387" i="3" s="1"/>
  <c r="AP387" i="3" s="1"/>
  <c r="W387" i="3"/>
  <c r="F387" i="3"/>
  <c r="E387" i="3"/>
  <c r="AI386" i="3"/>
  <c r="AH386" i="3"/>
  <c r="AA386" i="3"/>
  <c r="Z386" i="3"/>
  <c r="AN386" i="3" s="1"/>
  <c r="W386" i="3"/>
  <c r="F386" i="3"/>
  <c r="E386" i="3"/>
  <c r="AI385" i="3"/>
  <c r="AH385" i="3"/>
  <c r="AA385" i="3"/>
  <c r="Z385" i="3"/>
  <c r="W385" i="3"/>
  <c r="F385" i="3"/>
  <c r="E385" i="3"/>
  <c r="AN385" i="3" s="1"/>
  <c r="AN384" i="3"/>
  <c r="AP384" i="3" s="1"/>
  <c r="AI384" i="3"/>
  <c r="AH384" i="3"/>
  <c r="AO384" i="3" s="1"/>
  <c r="AA384" i="3"/>
  <c r="Z384" i="3"/>
  <c r="W384" i="3"/>
  <c r="F384" i="3"/>
  <c r="E384" i="3"/>
  <c r="AI383" i="3"/>
  <c r="AH383" i="3"/>
  <c r="AA383" i="3"/>
  <c r="Z383" i="3"/>
  <c r="W383" i="3"/>
  <c r="F383" i="3"/>
  <c r="E383" i="3"/>
  <c r="AO382" i="3"/>
  <c r="AI382" i="3"/>
  <c r="AH382" i="3"/>
  <c r="AA382" i="3"/>
  <c r="Z382" i="3"/>
  <c r="AN382" i="3" s="1"/>
  <c r="W382" i="3"/>
  <c r="F382" i="3"/>
  <c r="E382" i="3"/>
  <c r="AI381" i="3"/>
  <c r="AH381" i="3"/>
  <c r="AO381" i="3" s="1"/>
  <c r="AA381" i="3"/>
  <c r="Z381" i="3"/>
  <c r="AN381" i="3" s="1"/>
  <c r="W381" i="3"/>
  <c r="F381" i="3"/>
  <c r="E381" i="3"/>
  <c r="AI380" i="3"/>
  <c r="AH380" i="3"/>
  <c r="AO380" i="3" s="1"/>
  <c r="AA380" i="3"/>
  <c r="Z380" i="3"/>
  <c r="AN380" i="3" s="1"/>
  <c r="W380" i="3"/>
  <c r="F380" i="3"/>
  <c r="E380" i="3"/>
  <c r="AO379" i="3"/>
  <c r="AI379" i="3"/>
  <c r="AH379" i="3"/>
  <c r="AA379" i="3"/>
  <c r="Z379" i="3"/>
  <c r="AN379" i="3" s="1"/>
  <c r="AP379" i="3" s="1"/>
  <c r="W379" i="3"/>
  <c r="F379" i="3"/>
  <c r="E379" i="3"/>
  <c r="AI378" i="3"/>
  <c r="AH378" i="3"/>
  <c r="AO378" i="3" s="1"/>
  <c r="AA378" i="3"/>
  <c r="Z378" i="3"/>
  <c r="W378" i="3"/>
  <c r="F378" i="3"/>
  <c r="E378" i="3"/>
  <c r="AI377" i="3"/>
  <c r="AH377" i="3"/>
  <c r="AA377" i="3"/>
  <c r="Z377" i="3"/>
  <c r="W377" i="3"/>
  <c r="F377" i="3"/>
  <c r="E377" i="3"/>
  <c r="AN377" i="3" s="1"/>
  <c r="AN376" i="3"/>
  <c r="AI376" i="3"/>
  <c r="AI372" i="3" s="1"/>
  <c r="AH376" i="3"/>
  <c r="AO376" i="3" s="1"/>
  <c r="AA376" i="3"/>
  <c r="Z376" i="3"/>
  <c r="W376" i="3"/>
  <c r="F376" i="3"/>
  <c r="E376" i="3"/>
  <c r="AI375" i="3"/>
  <c r="AH375" i="3"/>
  <c r="AA375" i="3"/>
  <c r="Z375" i="3"/>
  <c r="W375" i="3"/>
  <c r="F375" i="3"/>
  <c r="E375" i="3"/>
  <c r="AO374" i="3"/>
  <c r="AI374" i="3"/>
  <c r="AH374" i="3"/>
  <c r="AA374" i="3"/>
  <c r="Z374" i="3"/>
  <c r="AN374" i="3" s="1"/>
  <c r="AP374" i="3" s="1"/>
  <c r="W374" i="3"/>
  <c r="F374" i="3"/>
  <c r="E374" i="3"/>
  <c r="AO373" i="3"/>
  <c r="AI373" i="3"/>
  <c r="AH373" i="3"/>
  <c r="AH372" i="3" s="1"/>
  <c r="AA373" i="3"/>
  <c r="Z373" i="3"/>
  <c r="AN373" i="3" s="1"/>
  <c r="W373" i="3"/>
  <c r="F373" i="3"/>
  <c r="E373" i="3"/>
  <c r="AM372" i="3"/>
  <c r="AL372" i="3"/>
  <c r="AK372" i="3"/>
  <c r="AJ372" i="3"/>
  <c r="AG372" i="3"/>
  <c r="AF372" i="3"/>
  <c r="AE372" i="3"/>
  <c r="AD372" i="3"/>
  <c r="AC372" i="3"/>
  <c r="AB372" i="3"/>
  <c r="Y372" i="3"/>
  <c r="X372" i="3"/>
  <c r="W372" i="3"/>
  <c r="R372" i="3"/>
  <c r="Q372" i="3"/>
  <c r="P372" i="3"/>
  <c r="O372" i="3"/>
  <c r="N372" i="3"/>
  <c r="M372" i="3"/>
  <c r="L372" i="3"/>
  <c r="K372" i="3"/>
  <c r="K371" i="3" s="1"/>
  <c r="J372" i="3"/>
  <c r="I372" i="3"/>
  <c r="H372" i="3"/>
  <c r="G372" i="3"/>
  <c r="AM371" i="3"/>
  <c r="AK371" i="3"/>
  <c r="AG371" i="3"/>
  <c r="AD371" i="3"/>
  <c r="W371" i="3"/>
  <c r="S371" i="3"/>
  <c r="O371" i="3"/>
  <c r="N371" i="3"/>
  <c r="L371" i="3"/>
  <c r="H371" i="3"/>
  <c r="AA370" i="3"/>
  <c r="Z370" i="3"/>
  <c r="W370" i="3"/>
  <c r="T370" i="3"/>
  <c r="S370" i="3"/>
  <c r="AA369" i="3"/>
  <c r="AA368" i="3" s="1"/>
  <c r="Z369" i="3"/>
  <c r="Z368" i="3" s="1"/>
  <c r="W369" i="3"/>
  <c r="T369" i="3"/>
  <c r="S369" i="3"/>
  <c r="W368" i="3"/>
  <c r="S368" i="3"/>
  <c r="L368" i="3"/>
  <c r="K368" i="3"/>
  <c r="E368" i="3"/>
  <c r="AA367" i="3"/>
  <c r="Z367" i="3"/>
  <c r="W367" i="3"/>
  <c r="AA366" i="3"/>
  <c r="Z366" i="3"/>
  <c r="W366" i="3"/>
  <c r="W365" i="3"/>
  <c r="S365" i="3"/>
  <c r="AI364" i="3"/>
  <c r="AH364" i="3"/>
  <c r="AO364" i="3" s="1"/>
  <c r="AA364" i="3"/>
  <c r="Z364" i="3"/>
  <c r="W364" i="3"/>
  <c r="F364" i="3"/>
  <c r="E364" i="3"/>
  <c r="AN364" i="3" s="1"/>
  <c r="AN363" i="3"/>
  <c r="AP363" i="3" s="1"/>
  <c r="AI363" i="3"/>
  <c r="AH363" i="3"/>
  <c r="AA363" i="3"/>
  <c r="Z363" i="3"/>
  <c r="W363" i="3"/>
  <c r="F363" i="3"/>
  <c r="E363" i="3"/>
  <c r="AO363" i="3" s="1"/>
  <c r="AI362" i="3"/>
  <c r="AH362" i="3"/>
  <c r="AA362" i="3"/>
  <c r="Z362" i="3"/>
  <c r="W362" i="3"/>
  <c r="F362" i="3"/>
  <c r="E362" i="3"/>
  <c r="E359" i="3" s="1"/>
  <c r="AO361" i="3"/>
  <c r="AN361" i="3"/>
  <c r="AP361" i="3" s="1"/>
  <c r="AI361" i="3"/>
  <c r="AH361" i="3"/>
  <c r="AA361" i="3"/>
  <c r="Z361" i="3"/>
  <c r="W361" i="3"/>
  <c r="F361" i="3"/>
  <c r="E361" i="3"/>
  <c r="AI360" i="3"/>
  <c r="AH360" i="3"/>
  <c r="AH359" i="3" s="1"/>
  <c r="AA360" i="3"/>
  <c r="Z360" i="3"/>
  <c r="AN360" i="3" s="1"/>
  <c r="W360" i="3"/>
  <c r="F360" i="3"/>
  <c r="F359" i="3" s="1"/>
  <c r="E360" i="3"/>
  <c r="AM359" i="3"/>
  <c r="AL359" i="3"/>
  <c r="AK359" i="3"/>
  <c r="AJ359" i="3"/>
  <c r="AI359" i="3"/>
  <c r="AG359" i="3"/>
  <c r="AF359" i="3"/>
  <c r="AE359" i="3"/>
  <c r="AD359" i="3"/>
  <c r="AC359" i="3"/>
  <c r="AB359" i="3"/>
  <c r="Z359" i="3"/>
  <c r="Y359" i="3"/>
  <c r="X359" i="3"/>
  <c r="W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AI358" i="3"/>
  <c r="AH358" i="3"/>
  <c r="AO358" i="3" s="1"/>
  <c r="AA358" i="3"/>
  <c r="Z358" i="3"/>
  <c r="AN358" i="3" s="1"/>
  <c r="W358" i="3"/>
  <c r="F358" i="3"/>
  <c r="F355" i="3" s="1"/>
  <c r="E358" i="3"/>
  <c r="AP357" i="3"/>
  <c r="AI357" i="3"/>
  <c r="AH357" i="3"/>
  <c r="AA357" i="3"/>
  <c r="Z357" i="3"/>
  <c r="AN357" i="3" s="1"/>
  <c r="W357" i="3"/>
  <c r="F357" i="3"/>
  <c r="E357" i="3"/>
  <c r="AO357" i="3" s="1"/>
  <c r="AI356" i="3"/>
  <c r="AI355" i="3" s="1"/>
  <c r="AH356" i="3"/>
  <c r="AA356" i="3"/>
  <c r="Z356" i="3"/>
  <c r="W356" i="3"/>
  <c r="F356" i="3"/>
  <c r="E356" i="3"/>
  <c r="E355" i="3" s="1"/>
  <c r="AM355" i="3"/>
  <c r="AL355" i="3"/>
  <c r="AK355" i="3"/>
  <c r="AJ355" i="3"/>
  <c r="AG355" i="3"/>
  <c r="AF355" i="3"/>
  <c r="AE355" i="3"/>
  <c r="AD355" i="3"/>
  <c r="AC355" i="3"/>
  <c r="AB355" i="3"/>
  <c r="AA355" i="3"/>
  <c r="Y355" i="3"/>
  <c r="X355" i="3"/>
  <c r="W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AI354" i="3"/>
  <c r="AI352" i="3" s="1"/>
  <c r="AH354" i="3"/>
  <c r="AA354" i="3"/>
  <c r="Z354" i="3"/>
  <c r="W354" i="3"/>
  <c r="F354" i="3"/>
  <c r="E354" i="3"/>
  <c r="AO354" i="3" s="1"/>
  <c r="AI353" i="3"/>
  <c r="AH353" i="3"/>
  <c r="AA353" i="3"/>
  <c r="Z353" i="3"/>
  <c r="W353" i="3"/>
  <c r="F353" i="3"/>
  <c r="E353" i="3"/>
  <c r="AN353" i="3" s="1"/>
  <c r="AM352" i="3"/>
  <c r="AM14" i="3" s="1"/>
  <c r="AL352" i="3"/>
  <c r="AK352" i="3"/>
  <c r="AJ352" i="3"/>
  <c r="AH352" i="3"/>
  <c r="AG352" i="3"/>
  <c r="AF352" i="3"/>
  <c r="AE352" i="3"/>
  <c r="AD352" i="3"/>
  <c r="AC352" i="3"/>
  <c r="AB352" i="3"/>
  <c r="AA352" i="3"/>
  <c r="Y352" i="3"/>
  <c r="X352" i="3"/>
  <c r="W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AA351" i="3"/>
  <c r="Z351" i="3"/>
  <c r="W351" i="3"/>
  <c r="T351" i="3"/>
  <c r="S351" i="3"/>
  <c r="AA350" i="3"/>
  <c r="Z350" i="3"/>
  <c r="W350" i="3"/>
  <c r="T350" i="3"/>
  <c r="S350" i="3"/>
  <c r="AA349" i="3"/>
  <c r="Z349" i="3"/>
  <c r="W349" i="3"/>
  <c r="T349" i="3"/>
  <c r="S349" i="3"/>
  <c r="AA348" i="3"/>
  <c r="AA347" i="3" s="1"/>
  <c r="Z348" i="3"/>
  <c r="Z347" i="3" s="1"/>
  <c r="W348" i="3"/>
  <c r="T348" i="3"/>
  <c r="S348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Y347" i="3"/>
  <c r="X347" i="3"/>
  <c r="W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AO346" i="3"/>
  <c r="AI346" i="3"/>
  <c r="AH346" i="3"/>
  <c r="AA346" i="3"/>
  <c r="Z346" i="3"/>
  <c r="AN346" i="3" s="1"/>
  <c r="AP346" i="3" s="1"/>
  <c r="W346" i="3"/>
  <c r="F346" i="3"/>
  <c r="E346" i="3"/>
  <c r="AN345" i="3"/>
  <c r="AI345" i="3"/>
  <c r="AH345" i="3"/>
  <c r="AO345" i="3" s="1"/>
  <c r="AA345" i="3"/>
  <c r="Z345" i="3"/>
  <c r="W345" i="3"/>
  <c r="F345" i="3"/>
  <c r="E345" i="3"/>
  <c r="AI344" i="3"/>
  <c r="AH344" i="3"/>
  <c r="AO344" i="3" s="1"/>
  <c r="AA344" i="3"/>
  <c r="Z344" i="3"/>
  <c r="AN344" i="3" s="1"/>
  <c r="W344" i="3"/>
  <c r="F344" i="3"/>
  <c r="F341" i="3" s="1"/>
  <c r="E344" i="3"/>
  <c r="AI343" i="3"/>
  <c r="AH343" i="3"/>
  <c r="AO343" i="3" s="1"/>
  <c r="AA343" i="3"/>
  <c r="Z343" i="3"/>
  <c r="AN343" i="3" s="1"/>
  <c r="AP343" i="3" s="1"/>
  <c r="W343" i="3"/>
  <c r="F343" i="3"/>
  <c r="E343" i="3"/>
  <c r="AI342" i="3"/>
  <c r="AI338" i="3" s="1"/>
  <c r="AI333" i="3" s="1"/>
  <c r="AH342" i="3"/>
  <c r="AO342" i="3" s="1"/>
  <c r="AA342" i="3"/>
  <c r="Z342" i="3"/>
  <c r="W342" i="3"/>
  <c r="F342" i="3"/>
  <c r="E342" i="3"/>
  <c r="E341" i="3" s="1"/>
  <c r="AM341" i="3"/>
  <c r="AL341" i="3"/>
  <c r="AK341" i="3"/>
  <c r="AJ341" i="3"/>
  <c r="AH341" i="3" s="1"/>
  <c r="AI341" i="3"/>
  <c r="AG341" i="3"/>
  <c r="AF341" i="3"/>
  <c r="AE341" i="3"/>
  <c r="AD341" i="3"/>
  <c r="AD14" i="3" s="1"/>
  <c r="AC341" i="3"/>
  <c r="AB341" i="3"/>
  <c r="AA341" i="3"/>
  <c r="Y341" i="3"/>
  <c r="X341" i="3"/>
  <c r="W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AI340" i="3"/>
  <c r="AH340" i="3"/>
  <c r="AA340" i="3"/>
  <c r="Z340" i="3"/>
  <c r="W340" i="3"/>
  <c r="F340" i="3"/>
  <c r="E340" i="3"/>
  <c r="AO340" i="3" s="1"/>
  <c r="AI339" i="3"/>
  <c r="AH339" i="3"/>
  <c r="AO339" i="3" s="1"/>
  <c r="AA339" i="3"/>
  <c r="Z339" i="3"/>
  <c r="W339" i="3"/>
  <c r="F339" i="3"/>
  <c r="E339" i="3"/>
  <c r="AN339" i="3" s="1"/>
  <c r="AN338" i="3"/>
  <c r="AP338" i="3" s="1"/>
  <c r="AH338" i="3"/>
  <c r="AO338" i="3" s="1"/>
  <c r="AA338" i="3"/>
  <c r="Z338" i="3"/>
  <c r="W338" i="3"/>
  <c r="F338" i="3"/>
  <c r="E338" i="3"/>
  <c r="AI337" i="3"/>
  <c r="AH337" i="3"/>
  <c r="AA337" i="3"/>
  <c r="Z337" i="3"/>
  <c r="W337" i="3"/>
  <c r="F337" i="3"/>
  <c r="F333" i="3" s="1"/>
  <c r="E337" i="3"/>
  <c r="AO336" i="3"/>
  <c r="AI336" i="3"/>
  <c r="AH336" i="3"/>
  <c r="AA336" i="3"/>
  <c r="Z336" i="3"/>
  <c r="W336" i="3"/>
  <c r="F336" i="3"/>
  <c r="E336" i="3"/>
  <c r="AN336" i="3" s="1"/>
  <c r="AI335" i="3"/>
  <c r="AH335" i="3"/>
  <c r="AH333" i="3" s="1"/>
  <c r="AA335" i="3"/>
  <c r="Z335" i="3"/>
  <c r="AN335" i="3" s="1"/>
  <c r="W335" i="3"/>
  <c r="F335" i="3"/>
  <c r="E335" i="3"/>
  <c r="AI334" i="3"/>
  <c r="AH334" i="3"/>
  <c r="AO334" i="3" s="1"/>
  <c r="AA334" i="3"/>
  <c r="Z334" i="3"/>
  <c r="AN334" i="3" s="1"/>
  <c r="W334" i="3"/>
  <c r="F334" i="3"/>
  <c r="E334" i="3"/>
  <c r="AM333" i="3"/>
  <c r="AL333" i="3"/>
  <c r="AK333" i="3"/>
  <c r="AJ333" i="3"/>
  <c r="AG333" i="3"/>
  <c r="AF333" i="3"/>
  <c r="AE333" i="3"/>
  <c r="AD333" i="3"/>
  <c r="AC333" i="3"/>
  <c r="AB333" i="3"/>
  <c r="Y333" i="3"/>
  <c r="Y215" i="3" s="1"/>
  <c r="Y13" i="3" s="1"/>
  <c r="X333" i="3"/>
  <c r="W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AO332" i="3"/>
  <c r="AI332" i="3"/>
  <c r="AH332" i="3"/>
  <c r="AA332" i="3"/>
  <c r="Z332" i="3"/>
  <c r="AN332" i="3" s="1"/>
  <c r="AP332" i="3" s="1"/>
  <c r="W332" i="3"/>
  <c r="F332" i="3"/>
  <c r="E332" i="3"/>
  <c r="AP331" i="3"/>
  <c r="AI331" i="3"/>
  <c r="AH331" i="3"/>
  <c r="AO331" i="3" s="1"/>
  <c r="AA331" i="3"/>
  <c r="Z331" i="3"/>
  <c r="AN331" i="3" s="1"/>
  <c r="W331" i="3"/>
  <c r="F331" i="3"/>
  <c r="E331" i="3"/>
  <c r="AI330" i="3"/>
  <c r="AH330" i="3"/>
  <c r="AA330" i="3"/>
  <c r="Z330" i="3"/>
  <c r="W330" i="3"/>
  <c r="F330" i="3"/>
  <c r="E330" i="3"/>
  <c r="E328" i="3" s="1"/>
  <c r="AN329" i="3"/>
  <c r="AP329" i="3" s="1"/>
  <c r="AI329" i="3"/>
  <c r="AI328" i="3" s="1"/>
  <c r="AH329" i="3"/>
  <c r="AO329" i="3" s="1"/>
  <c r="AA329" i="3"/>
  <c r="AA328" i="3" s="1"/>
  <c r="Z329" i="3"/>
  <c r="W329" i="3"/>
  <c r="F329" i="3"/>
  <c r="E329" i="3"/>
  <c r="AM328" i="3"/>
  <c r="AL328" i="3"/>
  <c r="AK328" i="3"/>
  <c r="AJ328" i="3"/>
  <c r="AH328" i="3"/>
  <c r="AG328" i="3"/>
  <c r="AF328" i="3"/>
  <c r="AE328" i="3"/>
  <c r="AD328" i="3"/>
  <c r="AC328" i="3"/>
  <c r="AB328" i="3"/>
  <c r="Y328" i="3"/>
  <c r="X328" i="3"/>
  <c r="W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AO327" i="3"/>
  <c r="AN327" i="3"/>
  <c r="AP327" i="3" s="1"/>
  <c r="AI327" i="3"/>
  <c r="AH327" i="3"/>
  <c r="AA327" i="3"/>
  <c r="Z327" i="3"/>
  <c r="W327" i="3"/>
  <c r="F327" i="3"/>
  <c r="E327" i="3"/>
  <c r="AI326" i="3"/>
  <c r="AH326" i="3"/>
  <c r="AO326" i="3" s="1"/>
  <c r="AA326" i="3"/>
  <c r="Z326" i="3"/>
  <c r="AN326" i="3" s="1"/>
  <c r="W326" i="3"/>
  <c r="F326" i="3"/>
  <c r="E326" i="3"/>
  <c r="AO325" i="3"/>
  <c r="AI325" i="3"/>
  <c r="AH325" i="3"/>
  <c r="AA325" i="3"/>
  <c r="Z325" i="3"/>
  <c r="AN325" i="3" s="1"/>
  <c r="W325" i="3"/>
  <c r="F325" i="3"/>
  <c r="E325" i="3"/>
  <c r="AI324" i="3"/>
  <c r="AH324" i="3"/>
  <c r="AO324" i="3" s="1"/>
  <c r="AA324" i="3"/>
  <c r="Z324" i="3"/>
  <c r="AN324" i="3" s="1"/>
  <c r="W324" i="3"/>
  <c r="F324" i="3"/>
  <c r="E324" i="3"/>
  <c r="AI323" i="3"/>
  <c r="AH323" i="3"/>
  <c r="AO323" i="3" s="1"/>
  <c r="AA323" i="3"/>
  <c r="Z323" i="3"/>
  <c r="AN323" i="3" s="1"/>
  <c r="W323" i="3"/>
  <c r="F323" i="3"/>
  <c r="E323" i="3"/>
  <c r="AP322" i="3"/>
  <c r="AO322" i="3"/>
  <c r="AI322" i="3"/>
  <c r="AH322" i="3"/>
  <c r="AA322" i="3"/>
  <c r="Z322" i="3"/>
  <c r="AN322" i="3" s="1"/>
  <c r="W322" i="3"/>
  <c r="F322" i="3"/>
  <c r="E322" i="3"/>
  <c r="AI321" i="3"/>
  <c r="AH321" i="3"/>
  <c r="AA321" i="3"/>
  <c r="Z321" i="3"/>
  <c r="W321" i="3"/>
  <c r="F321" i="3"/>
  <c r="E321" i="3"/>
  <c r="AI320" i="3"/>
  <c r="AH320" i="3"/>
  <c r="AA320" i="3"/>
  <c r="Z320" i="3"/>
  <c r="W320" i="3"/>
  <c r="F320" i="3"/>
  <c r="E320" i="3"/>
  <c r="AN319" i="3"/>
  <c r="AI319" i="3"/>
  <c r="AH319" i="3"/>
  <c r="AO319" i="3" s="1"/>
  <c r="AA319" i="3"/>
  <c r="Z319" i="3"/>
  <c r="W319" i="3"/>
  <c r="F319" i="3"/>
  <c r="E319" i="3"/>
  <c r="AM318" i="3"/>
  <c r="AL318" i="3"/>
  <c r="AK318" i="3"/>
  <c r="AJ318" i="3"/>
  <c r="AH318" i="3"/>
  <c r="AG318" i="3"/>
  <c r="AG14" i="3" s="1"/>
  <c r="AF318" i="3"/>
  <c r="AE318" i="3"/>
  <c r="AD318" i="3"/>
  <c r="AC318" i="3"/>
  <c r="AB318" i="3"/>
  <c r="Y318" i="3"/>
  <c r="X318" i="3"/>
  <c r="W318" i="3"/>
  <c r="S318" i="3"/>
  <c r="R318" i="3"/>
  <c r="Q318" i="3"/>
  <c r="P318" i="3"/>
  <c r="O318" i="3"/>
  <c r="N318" i="3"/>
  <c r="N14" i="3" s="1"/>
  <c r="M318" i="3"/>
  <c r="L318" i="3"/>
  <c r="K318" i="3"/>
  <c r="J318" i="3"/>
  <c r="I318" i="3"/>
  <c r="H318" i="3"/>
  <c r="G318" i="3"/>
  <c r="AO317" i="3"/>
  <c r="AN317" i="3"/>
  <c r="AP317" i="3" s="1"/>
  <c r="AI317" i="3"/>
  <c r="AH317" i="3"/>
  <c r="AA317" i="3"/>
  <c r="AA311" i="3" s="1"/>
  <c r="Z317" i="3"/>
  <c r="W317" i="3"/>
  <c r="F317" i="3"/>
  <c r="E317" i="3"/>
  <c r="AO316" i="3"/>
  <c r="AI316" i="3"/>
  <c r="AH316" i="3"/>
  <c r="AA316" i="3"/>
  <c r="Z316" i="3"/>
  <c r="AN316" i="3" s="1"/>
  <c r="AP316" i="3" s="1"/>
  <c r="W316" i="3"/>
  <c r="F316" i="3"/>
  <c r="E316" i="3"/>
  <c r="AN315" i="3"/>
  <c r="AI315" i="3"/>
  <c r="AH315" i="3"/>
  <c r="AO315" i="3" s="1"/>
  <c r="AA315" i="3"/>
  <c r="Z315" i="3"/>
  <c r="W315" i="3"/>
  <c r="F315" i="3"/>
  <c r="E315" i="3"/>
  <c r="AI314" i="3"/>
  <c r="AH314" i="3"/>
  <c r="AO314" i="3" s="1"/>
  <c r="AA314" i="3"/>
  <c r="Z314" i="3"/>
  <c r="AN314" i="3" s="1"/>
  <c r="W314" i="3"/>
  <c r="F314" i="3"/>
  <c r="F311" i="3" s="1"/>
  <c r="E314" i="3"/>
  <c r="AP313" i="3"/>
  <c r="AI313" i="3"/>
  <c r="AH313" i="3"/>
  <c r="AO313" i="3" s="1"/>
  <c r="AA313" i="3"/>
  <c r="Z313" i="3"/>
  <c r="AN313" i="3" s="1"/>
  <c r="W313" i="3"/>
  <c r="F313" i="3"/>
  <c r="E313" i="3"/>
  <c r="AI312" i="3"/>
  <c r="AI311" i="3" s="1"/>
  <c r="AH312" i="3"/>
  <c r="AA312" i="3"/>
  <c r="Z312" i="3"/>
  <c r="W312" i="3"/>
  <c r="F312" i="3"/>
  <c r="E312" i="3"/>
  <c r="E311" i="3" s="1"/>
  <c r="AM311" i="3"/>
  <c r="AL311" i="3"/>
  <c r="AK311" i="3"/>
  <c r="AJ311" i="3"/>
  <c r="AG311" i="3"/>
  <c r="AF311" i="3"/>
  <c r="AE311" i="3"/>
  <c r="AD311" i="3"/>
  <c r="AC311" i="3"/>
  <c r="AB311" i="3"/>
  <c r="Y311" i="3"/>
  <c r="X311" i="3"/>
  <c r="W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AI310" i="3"/>
  <c r="AH310" i="3"/>
  <c r="AA310" i="3"/>
  <c r="Z310" i="3"/>
  <c r="W310" i="3"/>
  <c r="F310" i="3"/>
  <c r="E310" i="3"/>
  <c r="AO310" i="3" s="1"/>
  <c r="AI309" i="3"/>
  <c r="AH309" i="3"/>
  <c r="AA309" i="3"/>
  <c r="Z309" i="3"/>
  <c r="W309" i="3"/>
  <c r="F309" i="3"/>
  <c r="E309" i="3"/>
  <c r="AN309" i="3" s="1"/>
  <c r="AN308" i="3"/>
  <c r="AP308" i="3" s="1"/>
  <c r="AI308" i="3"/>
  <c r="AI307" i="3" s="1"/>
  <c r="AH308" i="3"/>
  <c r="AO308" i="3" s="1"/>
  <c r="AA308" i="3"/>
  <c r="AA307" i="3" s="1"/>
  <c r="Z308" i="3"/>
  <c r="W308" i="3"/>
  <c r="F308" i="3"/>
  <c r="E308" i="3"/>
  <c r="AM307" i="3"/>
  <c r="AL307" i="3"/>
  <c r="AK307" i="3"/>
  <c r="AJ307" i="3"/>
  <c r="AH307" i="3"/>
  <c r="AG307" i="3"/>
  <c r="AF307" i="3"/>
  <c r="AE307" i="3"/>
  <c r="AD307" i="3"/>
  <c r="W307" i="3"/>
  <c r="S307" i="3"/>
  <c r="P307" i="3"/>
  <c r="O307" i="3"/>
  <c r="L307" i="3"/>
  <c r="K307" i="3"/>
  <c r="E307" i="3" s="1"/>
  <c r="F307" i="3"/>
  <c r="AN306" i="3"/>
  <c r="AI306" i="3"/>
  <c r="AH306" i="3"/>
  <c r="AO306" i="3" s="1"/>
  <c r="AA306" i="3"/>
  <c r="Z306" i="3"/>
  <c r="W306" i="3"/>
  <c r="T306" i="3"/>
  <c r="S306" i="3"/>
  <c r="F306" i="3"/>
  <c r="E306" i="3"/>
  <c r="AN305" i="3"/>
  <c r="AP305" i="3" s="1"/>
  <c r="AI305" i="3"/>
  <c r="AH305" i="3"/>
  <c r="AO305" i="3" s="1"/>
  <c r="AA305" i="3"/>
  <c r="Z305" i="3"/>
  <c r="W305" i="3"/>
  <c r="T305" i="3"/>
  <c r="S305" i="3"/>
  <c r="F305" i="3"/>
  <c r="E305" i="3"/>
  <c r="AO304" i="3"/>
  <c r="AI304" i="3"/>
  <c r="AH304" i="3"/>
  <c r="AA304" i="3"/>
  <c r="Z304" i="3"/>
  <c r="AN304" i="3" s="1"/>
  <c r="AP304" i="3" s="1"/>
  <c r="W304" i="3"/>
  <c r="T304" i="3"/>
  <c r="S304" i="3"/>
  <c r="F304" i="3"/>
  <c r="E304" i="3"/>
  <c r="AI303" i="3"/>
  <c r="AH303" i="3"/>
  <c r="AO303" i="3" s="1"/>
  <c r="AA303" i="3"/>
  <c r="Z303" i="3"/>
  <c r="AN303" i="3" s="1"/>
  <c r="AP303" i="3" s="1"/>
  <c r="W303" i="3"/>
  <c r="T303" i="3"/>
  <c r="S303" i="3"/>
  <c r="F303" i="3"/>
  <c r="F295" i="3" s="1"/>
  <c r="E303" i="3"/>
  <c r="AO302" i="3"/>
  <c r="AN302" i="3"/>
  <c r="AI302" i="3"/>
  <c r="AH302" i="3"/>
  <c r="AA302" i="3"/>
  <c r="Z302" i="3"/>
  <c r="W302" i="3"/>
  <c r="T302" i="3"/>
  <c r="S302" i="3"/>
  <c r="F302" i="3"/>
  <c r="E302" i="3"/>
  <c r="AI301" i="3"/>
  <c r="AH301" i="3"/>
  <c r="AO301" i="3" s="1"/>
  <c r="AA301" i="3"/>
  <c r="Z301" i="3"/>
  <c r="AN301" i="3" s="1"/>
  <c r="AP301" i="3" s="1"/>
  <c r="W301" i="3"/>
  <c r="T301" i="3"/>
  <c r="S301" i="3"/>
  <c r="F301" i="3"/>
  <c r="E301" i="3"/>
  <c r="AI300" i="3"/>
  <c r="AH300" i="3"/>
  <c r="AA300" i="3"/>
  <c r="Z300" i="3"/>
  <c r="W300" i="3"/>
  <c r="T300" i="3"/>
  <c r="S300" i="3"/>
  <c r="F300" i="3"/>
  <c r="E300" i="3"/>
  <c r="AO299" i="3"/>
  <c r="AP299" i="3" s="1"/>
  <c r="AI299" i="3"/>
  <c r="AI295" i="3" s="1"/>
  <c r="AH299" i="3"/>
  <c r="AA299" i="3"/>
  <c r="Z299" i="3"/>
  <c r="AN299" i="3" s="1"/>
  <c r="W299" i="3"/>
  <c r="T299" i="3"/>
  <c r="S299" i="3"/>
  <c r="F299" i="3"/>
  <c r="E299" i="3"/>
  <c r="AI298" i="3"/>
  <c r="AH298" i="3"/>
  <c r="AH295" i="3" s="1"/>
  <c r="AA298" i="3"/>
  <c r="Z298" i="3"/>
  <c r="AN298" i="3" s="1"/>
  <c r="W298" i="3"/>
  <c r="T298" i="3"/>
  <c r="S298" i="3"/>
  <c r="F298" i="3"/>
  <c r="E298" i="3"/>
  <c r="AI297" i="3"/>
  <c r="AH297" i="3"/>
  <c r="AA297" i="3"/>
  <c r="Z297" i="3"/>
  <c r="W297" i="3"/>
  <c r="T297" i="3"/>
  <c r="S297" i="3"/>
  <c r="F297" i="3"/>
  <c r="E297" i="3"/>
  <c r="AN296" i="3"/>
  <c r="AI296" i="3"/>
  <c r="AH296" i="3"/>
  <c r="AO296" i="3" s="1"/>
  <c r="AA296" i="3"/>
  <c r="Z296" i="3"/>
  <c r="W296" i="3"/>
  <c r="T296" i="3"/>
  <c r="S296" i="3"/>
  <c r="F296" i="3"/>
  <c r="E296" i="3"/>
  <c r="AM295" i="3"/>
  <c r="AL295" i="3"/>
  <c r="AK295" i="3"/>
  <c r="AJ295" i="3"/>
  <c r="AG295" i="3"/>
  <c r="AF295" i="3"/>
  <c r="AE295" i="3"/>
  <c r="AD295" i="3"/>
  <c r="AC295" i="3"/>
  <c r="AB295" i="3"/>
  <c r="Y295" i="3"/>
  <c r="X295" i="3"/>
  <c r="W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G14" i="3" s="1"/>
  <c r="AI294" i="3"/>
  <c r="AH294" i="3"/>
  <c r="AA294" i="3"/>
  <c r="Z294" i="3"/>
  <c r="AN294" i="3" s="1"/>
  <c r="AP294" i="3" s="1"/>
  <c r="W294" i="3"/>
  <c r="F294" i="3"/>
  <c r="E294" i="3"/>
  <c r="AO294" i="3" s="1"/>
  <c r="AI293" i="3"/>
  <c r="AI289" i="3" s="1"/>
  <c r="AH293" i="3"/>
  <c r="AO293" i="3" s="1"/>
  <c r="AA293" i="3"/>
  <c r="Z293" i="3"/>
  <c r="AN293" i="3" s="1"/>
  <c r="AP293" i="3" s="1"/>
  <c r="W293" i="3"/>
  <c r="F293" i="3"/>
  <c r="E293" i="3"/>
  <c r="AI292" i="3"/>
  <c r="AH292" i="3"/>
  <c r="AO292" i="3" s="1"/>
  <c r="AA292" i="3"/>
  <c r="Z292" i="3"/>
  <c r="AN292" i="3" s="1"/>
  <c r="W292" i="3"/>
  <c r="F292" i="3"/>
  <c r="E292" i="3"/>
  <c r="AN291" i="3"/>
  <c r="AP291" i="3" s="1"/>
  <c r="AI291" i="3"/>
  <c r="AH291" i="3"/>
  <c r="AO291" i="3" s="1"/>
  <c r="AA291" i="3"/>
  <c r="Z291" i="3"/>
  <c r="W291" i="3"/>
  <c r="F291" i="3"/>
  <c r="E291" i="3"/>
  <c r="AI290" i="3"/>
  <c r="AH290" i="3"/>
  <c r="AO290" i="3" s="1"/>
  <c r="AA290" i="3"/>
  <c r="AA289" i="3" s="1"/>
  <c r="Z290" i="3"/>
  <c r="W290" i="3"/>
  <c r="F290" i="3"/>
  <c r="E290" i="3"/>
  <c r="AM289" i="3"/>
  <c r="AL289" i="3"/>
  <c r="AK289" i="3"/>
  <c r="AJ289" i="3"/>
  <c r="AH289" i="3"/>
  <c r="AO289" i="3" s="1"/>
  <c r="AG289" i="3"/>
  <c r="AF289" i="3"/>
  <c r="AE289" i="3"/>
  <c r="AD289" i="3"/>
  <c r="AC289" i="3"/>
  <c r="AB289" i="3"/>
  <c r="W289" i="3"/>
  <c r="S289" i="3"/>
  <c r="N289" i="3"/>
  <c r="F289" i="3" s="1"/>
  <c r="M289" i="3"/>
  <c r="L289" i="3"/>
  <c r="K289" i="3"/>
  <c r="E289" i="3"/>
  <c r="AN288" i="3"/>
  <c r="AI288" i="3"/>
  <c r="AH288" i="3"/>
  <c r="AO288" i="3" s="1"/>
  <c r="AA288" i="3"/>
  <c r="Z288" i="3"/>
  <c r="W288" i="3"/>
  <c r="AO287" i="3"/>
  <c r="AI287" i="3"/>
  <c r="AH287" i="3"/>
  <c r="AA287" i="3"/>
  <c r="Z287" i="3"/>
  <c r="AN287" i="3" s="1"/>
  <c r="AP287" i="3" s="1"/>
  <c r="W287" i="3"/>
  <c r="AN286" i="3"/>
  <c r="AI286" i="3"/>
  <c r="AH286" i="3"/>
  <c r="AO286" i="3" s="1"/>
  <c r="AA286" i="3"/>
  <c r="Z286" i="3"/>
  <c r="W286" i="3"/>
  <c r="AO285" i="3"/>
  <c r="AI285" i="3"/>
  <c r="AH285" i="3"/>
  <c r="AA285" i="3"/>
  <c r="Z285" i="3"/>
  <c r="AN285" i="3" s="1"/>
  <c r="AP285" i="3" s="1"/>
  <c r="W285" i="3"/>
  <c r="AM284" i="3"/>
  <c r="AL284" i="3"/>
  <c r="AK284" i="3"/>
  <c r="AJ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AN284" i="3" s="1"/>
  <c r="AN283" i="3"/>
  <c r="AP283" i="3" s="1"/>
  <c r="AI283" i="3"/>
  <c r="AH283" i="3"/>
  <c r="AO283" i="3" s="1"/>
  <c r="AA283" i="3"/>
  <c r="Z283" i="3"/>
  <c r="W283" i="3"/>
  <c r="F283" i="3"/>
  <c r="E283" i="3"/>
  <c r="AN282" i="3"/>
  <c r="AP282" i="3" s="1"/>
  <c r="AI282" i="3"/>
  <c r="AH282" i="3"/>
  <c r="AO282" i="3" s="1"/>
  <c r="AA282" i="3"/>
  <c r="AA276" i="3" s="1"/>
  <c r="Z282" i="3"/>
  <c r="W282" i="3"/>
  <c r="F282" i="3"/>
  <c r="E282" i="3"/>
  <c r="AO281" i="3"/>
  <c r="AI281" i="3"/>
  <c r="AH281" i="3"/>
  <c r="AA281" i="3"/>
  <c r="Z281" i="3"/>
  <c r="W281" i="3"/>
  <c r="F281" i="3"/>
  <c r="E281" i="3"/>
  <c r="AN281" i="3" s="1"/>
  <c r="AP281" i="3" s="1"/>
  <c r="AO280" i="3"/>
  <c r="AN280" i="3"/>
  <c r="AI280" i="3"/>
  <c r="AH280" i="3"/>
  <c r="AA280" i="3"/>
  <c r="Z280" i="3"/>
  <c r="W280" i="3"/>
  <c r="F280" i="3"/>
  <c r="E280" i="3"/>
  <c r="AI279" i="3"/>
  <c r="AH279" i="3"/>
  <c r="AO279" i="3" s="1"/>
  <c r="AA279" i="3"/>
  <c r="Z279" i="3"/>
  <c r="AN279" i="3" s="1"/>
  <c r="AP279" i="3" s="1"/>
  <c r="W279" i="3"/>
  <c r="F279" i="3"/>
  <c r="E279" i="3"/>
  <c r="AP278" i="3"/>
  <c r="AI278" i="3"/>
  <c r="AH278" i="3"/>
  <c r="AO278" i="3" s="1"/>
  <c r="AA278" i="3"/>
  <c r="Z278" i="3"/>
  <c r="AN278" i="3" s="1"/>
  <c r="W278" i="3"/>
  <c r="F278" i="3"/>
  <c r="E278" i="3"/>
  <c r="AI277" i="3"/>
  <c r="AI276" i="3" s="1"/>
  <c r="AH277" i="3"/>
  <c r="AA277" i="3"/>
  <c r="Z277" i="3"/>
  <c r="W277" i="3"/>
  <c r="F277" i="3"/>
  <c r="E277" i="3"/>
  <c r="E276" i="3" s="1"/>
  <c r="AM276" i="3"/>
  <c r="AL276" i="3"/>
  <c r="AK276" i="3"/>
  <c r="AJ276" i="3"/>
  <c r="AG276" i="3"/>
  <c r="AF276" i="3"/>
  <c r="AE276" i="3"/>
  <c r="AD276" i="3"/>
  <c r="AC276" i="3"/>
  <c r="AB276" i="3"/>
  <c r="Y276" i="3"/>
  <c r="X276" i="3"/>
  <c r="W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AI275" i="3"/>
  <c r="AH275" i="3"/>
  <c r="AA275" i="3"/>
  <c r="Z275" i="3"/>
  <c r="W275" i="3"/>
  <c r="F275" i="3"/>
  <c r="E275" i="3"/>
  <c r="AO275" i="3" s="1"/>
  <c r="AI274" i="3"/>
  <c r="AH274" i="3"/>
  <c r="AO274" i="3" s="1"/>
  <c r="AA274" i="3"/>
  <c r="Z274" i="3"/>
  <c r="W274" i="3"/>
  <c r="F274" i="3"/>
  <c r="E274" i="3"/>
  <c r="AN274" i="3" s="1"/>
  <c r="AN273" i="3"/>
  <c r="AP273" i="3" s="1"/>
  <c r="AI273" i="3"/>
  <c r="AI270" i="3" s="1"/>
  <c r="AH273" i="3"/>
  <c r="AO273" i="3" s="1"/>
  <c r="AA273" i="3"/>
  <c r="Z273" i="3"/>
  <c r="W273" i="3"/>
  <c r="F273" i="3"/>
  <c r="E273" i="3"/>
  <c r="AI272" i="3"/>
  <c r="AH272" i="3"/>
  <c r="AA272" i="3"/>
  <c r="AA270" i="3" s="1"/>
  <c r="Z272" i="3"/>
  <c r="AN272" i="3" s="1"/>
  <c r="AP272" i="3" s="1"/>
  <c r="W272" i="3"/>
  <c r="F272" i="3"/>
  <c r="E272" i="3"/>
  <c r="AO272" i="3" s="1"/>
  <c r="AO271" i="3"/>
  <c r="AI271" i="3"/>
  <c r="AH271" i="3"/>
  <c r="AH270" i="3" s="1"/>
  <c r="AA271" i="3"/>
  <c r="Z271" i="3"/>
  <c r="AN271" i="3" s="1"/>
  <c r="AP271" i="3" s="1"/>
  <c r="W271" i="3"/>
  <c r="F271" i="3"/>
  <c r="E271" i="3"/>
  <c r="AM270" i="3"/>
  <c r="AL270" i="3"/>
  <c r="AL14" i="3" s="1"/>
  <c r="AK270" i="3"/>
  <c r="AJ270" i="3"/>
  <c r="AG270" i="3"/>
  <c r="AF270" i="3"/>
  <c r="AE270" i="3"/>
  <c r="AD270" i="3"/>
  <c r="AC270" i="3"/>
  <c r="AB270" i="3"/>
  <c r="Y270" i="3"/>
  <c r="X270" i="3"/>
  <c r="W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AO269" i="3"/>
  <c r="AA269" i="3"/>
  <c r="Z269" i="3"/>
  <c r="AN269" i="3" s="1"/>
  <c r="AP269" i="3" s="1"/>
  <c r="W269" i="3"/>
  <c r="F269" i="3"/>
  <c r="E269" i="3"/>
  <c r="AN268" i="3"/>
  <c r="AP268" i="3" s="1"/>
  <c r="AA268" i="3"/>
  <c r="Z268" i="3"/>
  <c r="W268" i="3"/>
  <c r="F268" i="3"/>
  <c r="E268" i="3"/>
  <c r="AO268" i="3" s="1"/>
  <c r="AO267" i="3"/>
  <c r="AA267" i="3"/>
  <c r="Z267" i="3"/>
  <c r="W267" i="3"/>
  <c r="F267" i="3"/>
  <c r="E267" i="3"/>
  <c r="E265" i="3" s="1"/>
  <c r="AO265" i="3" s="1"/>
  <c r="AN266" i="3"/>
  <c r="AP266" i="3" s="1"/>
  <c r="AA266" i="3"/>
  <c r="Z266" i="3"/>
  <c r="W266" i="3"/>
  <c r="F266" i="3"/>
  <c r="E266" i="3"/>
  <c r="AO266" i="3" s="1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B215" i="3" s="1"/>
  <c r="AB13" i="3" s="1"/>
  <c r="AA265" i="3"/>
  <c r="Y265" i="3"/>
  <c r="X265" i="3"/>
  <c r="W265" i="3"/>
  <c r="S265" i="3"/>
  <c r="L265" i="3"/>
  <c r="K265" i="3"/>
  <c r="AO264" i="3"/>
  <c r="AI264" i="3"/>
  <c r="AH264" i="3"/>
  <c r="AA264" i="3"/>
  <c r="Z264" i="3"/>
  <c r="AN264" i="3" s="1"/>
  <c r="AP264" i="3" s="1"/>
  <c r="W264" i="3"/>
  <c r="AP263" i="3"/>
  <c r="AO263" i="3"/>
  <c r="AI263" i="3"/>
  <c r="AH263" i="3"/>
  <c r="AA263" i="3"/>
  <c r="Z263" i="3"/>
  <c r="AN263" i="3" s="1"/>
  <c r="W263" i="3"/>
  <c r="AO262" i="3"/>
  <c r="AI262" i="3"/>
  <c r="AH262" i="3"/>
  <c r="AA262" i="3"/>
  <c r="Z262" i="3"/>
  <c r="AN262" i="3" s="1"/>
  <c r="AP262" i="3" s="1"/>
  <c r="W262" i="3"/>
  <c r="AO261" i="3"/>
  <c r="AI261" i="3"/>
  <c r="AH261" i="3"/>
  <c r="AA261" i="3"/>
  <c r="Z261" i="3"/>
  <c r="AN261" i="3" s="1"/>
  <c r="AP261" i="3" s="1"/>
  <c r="W261" i="3"/>
  <c r="AO260" i="3"/>
  <c r="AI260" i="3"/>
  <c r="AH260" i="3"/>
  <c r="AA260" i="3"/>
  <c r="Z260" i="3"/>
  <c r="AN260" i="3" s="1"/>
  <c r="AP260" i="3" s="1"/>
  <c r="W260" i="3"/>
  <c r="AO259" i="3"/>
  <c r="AI259" i="3"/>
  <c r="AH259" i="3"/>
  <c r="AA259" i="3"/>
  <c r="Z259" i="3"/>
  <c r="AN259" i="3" s="1"/>
  <c r="AP259" i="3" s="1"/>
  <c r="W259" i="3"/>
  <c r="AI258" i="3"/>
  <c r="AH258" i="3"/>
  <c r="AO258" i="3" s="1"/>
  <c r="AA258" i="3"/>
  <c r="Z258" i="3"/>
  <c r="AN258" i="3" s="1"/>
  <c r="W258" i="3"/>
  <c r="AO257" i="3"/>
  <c r="AM257" i="3"/>
  <c r="AL257" i="3"/>
  <c r="AK257" i="3"/>
  <c r="AJ257" i="3"/>
  <c r="AH257" i="3"/>
  <c r="AG257" i="3"/>
  <c r="AF257" i="3"/>
  <c r="AE257" i="3"/>
  <c r="AD257" i="3"/>
  <c r="AC257" i="3"/>
  <c r="AB257" i="3"/>
  <c r="Z257" i="3"/>
  <c r="AN257" i="3" s="1"/>
  <c r="AP257" i="3" s="1"/>
  <c r="Y257" i="3"/>
  <c r="X257" i="3"/>
  <c r="W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AO256" i="3"/>
  <c r="AI256" i="3"/>
  <c r="AH256" i="3"/>
  <c r="AA256" i="3"/>
  <c r="Z256" i="3"/>
  <c r="AN256" i="3" s="1"/>
  <c r="AP256" i="3" s="1"/>
  <c r="W256" i="3"/>
  <c r="F256" i="3"/>
  <c r="E256" i="3"/>
  <c r="AI255" i="3"/>
  <c r="AI254" i="3" s="1"/>
  <c r="AH255" i="3"/>
  <c r="AA255" i="3"/>
  <c r="Z255" i="3"/>
  <c r="W255" i="3"/>
  <c r="F255" i="3"/>
  <c r="E255" i="3"/>
  <c r="E254" i="3" s="1"/>
  <c r="AM254" i="3"/>
  <c r="AL254" i="3"/>
  <c r="AK254" i="3"/>
  <c r="AJ254" i="3"/>
  <c r="AG254" i="3"/>
  <c r="AF254" i="3"/>
  <c r="AE254" i="3"/>
  <c r="AD254" i="3"/>
  <c r="AC254" i="3"/>
  <c r="AB254" i="3"/>
  <c r="AA254" i="3"/>
  <c r="Y254" i="3"/>
  <c r="X254" i="3"/>
  <c r="W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AI253" i="3"/>
  <c r="AH253" i="3"/>
  <c r="AA253" i="3"/>
  <c r="Z253" i="3"/>
  <c r="W253" i="3"/>
  <c r="F253" i="3"/>
  <c r="E253" i="3"/>
  <c r="AO253" i="3" s="1"/>
  <c r="AI252" i="3"/>
  <c r="AH252" i="3"/>
  <c r="AA252" i="3"/>
  <c r="Z252" i="3"/>
  <c r="W252" i="3"/>
  <c r="F252" i="3"/>
  <c r="E252" i="3"/>
  <c r="AN252" i="3" s="1"/>
  <c r="AN251" i="3"/>
  <c r="AP251" i="3" s="1"/>
  <c r="AI251" i="3"/>
  <c r="AH251" i="3"/>
  <c r="AO251" i="3" s="1"/>
  <c r="AA251" i="3"/>
  <c r="Z251" i="3"/>
  <c r="W251" i="3"/>
  <c r="F251" i="3"/>
  <c r="E251" i="3"/>
  <c r="AI250" i="3"/>
  <c r="AH250" i="3"/>
  <c r="AG250" i="3"/>
  <c r="AF250" i="3"/>
  <c r="AE250" i="3"/>
  <c r="AD250" i="3"/>
  <c r="AC250" i="3"/>
  <c r="AC215" i="3" s="1"/>
  <c r="AB250" i="3"/>
  <c r="AA250" i="3"/>
  <c r="W250" i="3"/>
  <c r="S250" i="3"/>
  <c r="L250" i="3"/>
  <c r="F250" i="3" s="1"/>
  <c r="K250" i="3"/>
  <c r="E250" i="3" s="1"/>
  <c r="AI249" i="3"/>
  <c r="AH249" i="3"/>
  <c r="AA249" i="3"/>
  <c r="Z249" i="3"/>
  <c r="AN249" i="3" s="1"/>
  <c r="AP249" i="3" s="1"/>
  <c r="W249" i="3"/>
  <c r="F249" i="3"/>
  <c r="E249" i="3"/>
  <c r="AO249" i="3" s="1"/>
  <c r="AO248" i="3"/>
  <c r="AI248" i="3"/>
  <c r="AH248" i="3"/>
  <c r="AA248" i="3"/>
  <c r="Z248" i="3"/>
  <c r="AN248" i="3" s="1"/>
  <c r="AP248" i="3" s="1"/>
  <c r="W248" i="3"/>
  <c r="F248" i="3"/>
  <c r="E248" i="3"/>
  <c r="AO247" i="3"/>
  <c r="AN247" i="3"/>
  <c r="AP247" i="3" s="1"/>
  <c r="AI247" i="3"/>
  <c r="AH247" i="3"/>
  <c r="AA247" i="3"/>
  <c r="Z247" i="3"/>
  <c r="W247" i="3"/>
  <c r="F247" i="3"/>
  <c r="E247" i="3"/>
  <c r="AI246" i="3"/>
  <c r="AH246" i="3"/>
  <c r="AO246" i="3" s="1"/>
  <c r="AA246" i="3"/>
  <c r="Z246" i="3"/>
  <c r="AN246" i="3" s="1"/>
  <c r="W246" i="3"/>
  <c r="F246" i="3"/>
  <c r="E246" i="3"/>
  <c r="AI245" i="3"/>
  <c r="AH245" i="3"/>
  <c r="AO245" i="3" s="1"/>
  <c r="AA245" i="3"/>
  <c r="Z245" i="3"/>
  <c r="AN245" i="3" s="1"/>
  <c r="AP245" i="3" s="1"/>
  <c r="W245" i="3"/>
  <c r="F245" i="3"/>
  <c r="E245" i="3"/>
  <c r="AI244" i="3"/>
  <c r="AI240" i="3" s="1"/>
  <c r="AH244" i="3"/>
  <c r="AO244" i="3" s="1"/>
  <c r="AA244" i="3"/>
  <c r="Z244" i="3"/>
  <c r="AN244" i="3" s="1"/>
  <c r="AP244" i="3" s="1"/>
  <c r="W244" i="3"/>
  <c r="F244" i="3"/>
  <c r="E244" i="3"/>
  <c r="AI243" i="3"/>
  <c r="AH243" i="3"/>
  <c r="AA243" i="3"/>
  <c r="Z243" i="3"/>
  <c r="W243" i="3"/>
  <c r="F243" i="3"/>
  <c r="E243" i="3"/>
  <c r="E240" i="3" s="1"/>
  <c r="AN242" i="3"/>
  <c r="AP242" i="3" s="1"/>
  <c r="AI242" i="3"/>
  <c r="AH242" i="3"/>
  <c r="AO242" i="3" s="1"/>
  <c r="AA242" i="3"/>
  <c r="Z242" i="3"/>
  <c r="W242" i="3"/>
  <c r="F242" i="3"/>
  <c r="E242" i="3"/>
  <c r="AI241" i="3"/>
  <c r="AH241" i="3"/>
  <c r="AO241" i="3" s="1"/>
  <c r="AA241" i="3"/>
  <c r="AA240" i="3" s="1"/>
  <c r="Z241" i="3"/>
  <c r="W241" i="3"/>
  <c r="F241" i="3"/>
  <c r="F240" i="3" s="1"/>
  <c r="E241" i="3"/>
  <c r="AM240" i="3"/>
  <c r="AL240" i="3"/>
  <c r="AK240" i="3"/>
  <c r="AJ240" i="3"/>
  <c r="AG240" i="3"/>
  <c r="AF240" i="3"/>
  <c r="AE240" i="3"/>
  <c r="AD240" i="3"/>
  <c r="AC240" i="3"/>
  <c r="AB240" i="3"/>
  <c r="Y240" i="3"/>
  <c r="X240" i="3"/>
  <c r="W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AO239" i="3"/>
  <c r="AI239" i="3"/>
  <c r="AH239" i="3"/>
  <c r="AA239" i="3"/>
  <c r="Z239" i="3"/>
  <c r="AN239" i="3" s="1"/>
  <c r="AP239" i="3" s="1"/>
  <c r="W239" i="3"/>
  <c r="AO238" i="3"/>
  <c r="AI238" i="3"/>
  <c r="AH238" i="3"/>
  <c r="AA238" i="3"/>
  <c r="Z238" i="3"/>
  <c r="Z236" i="3" s="1"/>
  <c r="AN236" i="3" s="1"/>
  <c r="W238" i="3"/>
  <c r="AO237" i="3"/>
  <c r="AI237" i="3"/>
  <c r="AH237" i="3"/>
  <c r="AA237" i="3"/>
  <c r="Z237" i="3"/>
  <c r="AN237" i="3" s="1"/>
  <c r="AP237" i="3" s="1"/>
  <c r="W237" i="3"/>
  <c r="AP236" i="3"/>
  <c r="AO236" i="3"/>
  <c r="AI236" i="3"/>
  <c r="AH236" i="3"/>
  <c r="AG236" i="3"/>
  <c r="AF236" i="3"/>
  <c r="AE236" i="3"/>
  <c r="AD236" i="3"/>
  <c r="AC236" i="3"/>
  <c r="AB236" i="3"/>
  <c r="W236" i="3"/>
  <c r="S236" i="3"/>
  <c r="L236" i="3"/>
  <c r="K236" i="3"/>
  <c r="F236" i="3"/>
  <c r="E236" i="3"/>
  <c r="AI235" i="3"/>
  <c r="AH235" i="3"/>
  <c r="AO235" i="3" s="1"/>
  <c r="AA235" i="3"/>
  <c r="Z235" i="3"/>
  <c r="AN235" i="3" s="1"/>
  <c r="AP235" i="3" s="1"/>
  <c r="W235" i="3"/>
  <c r="AN234" i="3"/>
  <c r="AP234" i="3" s="1"/>
  <c r="AI234" i="3"/>
  <c r="AH234" i="3"/>
  <c r="AO234" i="3" s="1"/>
  <c r="AA234" i="3"/>
  <c r="Z234" i="3"/>
  <c r="W234" i="3"/>
  <c r="AI233" i="3"/>
  <c r="AH233" i="3"/>
  <c r="AO233" i="3" s="1"/>
  <c r="AA233" i="3"/>
  <c r="Z233" i="3"/>
  <c r="AN233" i="3" s="1"/>
  <c r="AP233" i="3" s="1"/>
  <c r="W233" i="3"/>
  <c r="AO232" i="3"/>
  <c r="AN232" i="3"/>
  <c r="AP232" i="3" s="1"/>
  <c r="AI232" i="3"/>
  <c r="AH232" i="3"/>
  <c r="AA232" i="3"/>
  <c r="Z232" i="3"/>
  <c r="W232" i="3"/>
  <c r="AP231" i="3"/>
  <c r="AI231" i="3"/>
  <c r="AH231" i="3"/>
  <c r="AO231" i="3" s="1"/>
  <c r="AA231" i="3"/>
  <c r="Z231" i="3"/>
  <c r="AN231" i="3" s="1"/>
  <c r="W231" i="3"/>
  <c r="AI230" i="3"/>
  <c r="AH230" i="3"/>
  <c r="AO230" i="3" s="1"/>
  <c r="AA230" i="3"/>
  <c r="Z230" i="3"/>
  <c r="W230" i="3"/>
  <c r="AP229" i="3"/>
  <c r="AN229" i="3"/>
  <c r="AI229" i="3"/>
  <c r="AI228" i="3" s="1"/>
  <c r="AH229" i="3"/>
  <c r="AO229" i="3" s="1"/>
  <c r="AA229" i="3"/>
  <c r="Z229" i="3"/>
  <c r="W229" i="3"/>
  <c r="AM228" i="3"/>
  <c r="AL228" i="3"/>
  <c r="AK228" i="3"/>
  <c r="AJ228" i="3"/>
  <c r="AH228" i="3"/>
  <c r="AG228" i="3"/>
  <c r="AF228" i="3"/>
  <c r="AE228" i="3"/>
  <c r="AE215" i="3" s="1"/>
  <c r="AD228" i="3"/>
  <c r="AC228" i="3"/>
  <c r="AB228" i="3"/>
  <c r="Y228" i="3"/>
  <c r="X228" i="3"/>
  <c r="X215" i="3" s="1"/>
  <c r="X13" i="3" s="1"/>
  <c r="W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AN227" i="3"/>
  <c r="AI227" i="3"/>
  <c r="AH227" i="3"/>
  <c r="AO227" i="3" s="1"/>
  <c r="AA227" i="3"/>
  <c r="Z227" i="3"/>
  <c r="W227" i="3"/>
  <c r="F227" i="3"/>
  <c r="E227" i="3"/>
  <c r="AI226" i="3"/>
  <c r="AH226" i="3"/>
  <c r="AO226" i="3" s="1"/>
  <c r="AA226" i="3"/>
  <c r="Z226" i="3"/>
  <c r="AN226" i="3" s="1"/>
  <c r="W226" i="3"/>
  <c r="F226" i="3"/>
  <c r="E226" i="3"/>
  <c r="AO225" i="3"/>
  <c r="AI225" i="3"/>
  <c r="AH225" i="3"/>
  <c r="AA225" i="3"/>
  <c r="Z225" i="3"/>
  <c r="AN225" i="3" s="1"/>
  <c r="W225" i="3"/>
  <c r="F225" i="3"/>
  <c r="E225" i="3"/>
  <c r="AI224" i="3"/>
  <c r="AH224" i="3"/>
  <c r="AO224" i="3" s="1"/>
  <c r="AA224" i="3"/>
  <c r="Z224" i="3"/>
  <c r="AN224" i="3" s="1"/>
  <c r="W224" i="3"/>
  <c r="F224" i="3"/>
  <c r="E224" i="3"/>
  <c r="AI223" i="3"/>
  <c r="AH223" i="3"/>
  <c r="AO223" i="3" s="1"/>
  <c r="AA223" i="3"/>
  <c r="Z223" i="3"/>
  <c r="AN223" i="3" s="1"/>
  <c r="AP223" i="3" s="1"/>
  <c r="W223" i="3"/>
  <c r="F223" i="3"/>
  <c r="E223" i="3"/>
  <c r="AP222" i="3"/>
  <c r="AO222" i="3"/>
  <c r="AI222" i="3"/>
  <c r="AH222" i="3"/>
  <c r="AA222" i="3"/>
  <c r="Z222" i="3"/>
  <c r="AN222" i="3" s="1"/>
  <c r="W222" i="3"/>
  <c r="F222" i="3"/>
  <c r="E222" i="3"/>
  <c r="AI221" i="3"/>
  <c r="AH221" i="3"/>
  <c r="AA221" i="3"/>
  <c r="Z221" i="3"/>
  <c r="W221" i="3"/>
  <c r="F221" i="3"/>
  <c r="E221" i="3"/>
  <c r="AI220" i="3"/>
  <c r="AH220" i="3"/>
  <c r="AA220" i="3"/>
  <c r="Z220" i="3"/>
  <c r="W220" i="3"/>
  <c r="F220" i="3"/>
  <c r="E220" i="3"/>
  <c r="AN219" i="3"/>
  <c r="AI219" i="3"/>
  <c r="AH219" i="3"/>
  <c r="AO219" i="3" s="1"/>
  <c r="AA219" i="3"/>
  <c r="Z219" i="3"/>
  <c r="W219" i="3"/>
  <c r="F219" i="3"/>
  <c r="E219" i="3"/>
  <c r="AI218" i="3"/>
  <c r="AH218" i="3"/>
  <c r="AA218" i="3"/>
  <c r="Z218" i="3"/>
  <c r="AN218" i="3" s="1"/>
  <c r="W218" i="3"/>
  <c r="F218" i="3"/>
  <c r="F216" i="3" s="1"/>
  <c r="E218" i="3"/>
  <c r="AO217" i="3"/>
  <c r="AI217" i="3"/>
  <c r="AH217" i="3"/>
  <c r="AA217" i="3"/>
  <c r="Z217" i="3"/>
  <c r="AN217" i="3" s="1"/>
  <c r="W217" i="3"/>
  <c r="F217" i="3"/>
  <c r="E217" i="3"/>
  <c r="AM216" i="3"/>
  <c r="AL216" i="3"/>
  <c r="AL215" i="3" s="1"/>
  <c r="AL13" i="3" s="1"/>
  <c r="AK216" i="3"/>
  <c r="AJ216" i="3"/>
  <c r="AI216" i="3"/>
  <c r="AG216" i="3"/>
  <c r="AF216" i="3"/>
  <c r="AE216" i="3"/>
  <c r="AD216" i="3"/>
  <c r="AC216" i="3"/>
  <c r="AB216" i="3"/>
  <c r="Y216" i="3"/>
  <c r="X216" i="3"/>
  <c r="W216" i="3"/>
  <c r="S216" i="3"/>
  <c r="R216" i="3"/>
  <c r="Q216" i="3"/>
  <c r="P216" i="3"/>
  <c r="O216" i="3"/>
  <c r="N216" i="3"/>
  <c r="M216" i="3"/>
  <c r="M215" i="3" s="1"/>
  <c r="M13" i="3" s="1"/>
  <c r="L216" i="3"/>
  <c r="K216" i="3"/>
  <c r="J216" i="3"/>
  <c r="I216" i="3"/>
  <c r="H216" i="3"/>
  <c r="G216" i="3"/>
  <c r="W215" i="3"/>
  <c r="S215" i="3"/>
  <c r="I215" i="3"/>
  <c r="I13" i="3" s="1"/>
  <c r="AN214" i="3"/>
  <c r="AP214" i="3" s="1"/>
  <c r="AI214" i="3"/>
  <c r="AH214" i="3"/>
  <c r="AO214" i="3" s="1"/>
  <c r="AA214" i="3"/>
  <c r="Z214" i="3"/>
  <c r="W214" i="3"/>
  <c r="F214" i="3"/>
  <c r="E214" i="3"/>
  <c r="AI213" i="3"/>
  <c r="AH213" i="3"/>
  <c r="AO213" i="3" s="1"/>
  <c r="AA213" i="3"/>
  <c r="Z213" i="3"/>
  <c r="AN213" i="3" s="1"/>
  <c r="AP213" i="3" s="1"/>
  <c r="W213" i="3"/>
  <c r="F213" i="3"/>
  <c r="E213" i="3"/>
  <c r="AO212" i="3"/>
  <c r="AI212" i="3"/>
  <c r="AH212" i="3"/>
  <c r="AA212" i="3"/>
  <c r="Z212" i="3"/>
  <c r="AN212" i="3" s="1"/>
  <c r="AP212" i="3" s="1"/>
  <c r="W212" i="3"/>
  <c r="F212" i="3"/>
  <c r="E212" i="3"/>
  <c r="AO211" i="3"/>
  <c r="AN211" i="3"/>
  <c r="AP211" i="3" s="1"/>
  <c r="AI211" i="3"/>
  <c r="AH211" i="3"/>
  <c r="AA211" i="3"/>
  <c r="Z211" i="3"/>
  <c r="W211" i="3"/>
  <c r="F211" i="3"/>
  <c r="E211" i="3"/>
  <c r="AI210" i="3"/>
  <c r="AH210" i="3"/>
  <c r="AO210" i="3" s="1"/>
  <c r="AA210" i="3"/>
  <c r="Z210" i="3"/>
  <c r="AN210" i="3" s="1"/>
  <c r="AP210" i="3" s="1"/>
  <c r="W210" i="3"/>
  <c r="F210" i="3"/>
  <c r="E210" i="3"/>
  <c r="AI209" i="3"/>
  <c r="AH209" i="3"/>
  <c r="AO209" i="3" s="1"/>
  <c r="AA209" i="3"/>
  <c r="Z209" i="3"/>
  <c r="AN209" i="3" s="1"/>
  <c r="AP209" i="3" s="1"/>
  <c r="W209" i="3"/>
  <c r="F209" i="3"/>
  <c r="E209" i="3"/>
  <c r="AP208" i="3"/>
  <c r="AI208" i="3"/>
  <c r="AH208" i="3"/>
  <c r="AO208" i="3" s="1"/>
  <c r="AA208" i="3"/>
  <c r="Z208" i="3"/>
  <c r="AN208" i="3" s="1"/>
  <c r="W208" i="3"/>
  <c r="F208" i="3"/>
  <c r="E208" i="3"/>
  <c r="AI207" i="3"/>
  <c r="AH207" i="3"/>
  <c r="AA207" i="3"/>
  <c r="Z207" i="3"/>
  <c r="W207" i="3"/>
  <c r="F207" i="3"/>
  <c r="E207" i="3"/>
  <c r="AN206" i="3"/>
  <c r="AP206" i="3" s="1"/>
  <c r="AI206" i="3"/>
  <c r="AH206" i="3"/>
  <c r="AO206" i="3" s="1"/>
  <c r="AA206" i="3"/>
  <c r="Z206" i="3"/>
  <c r="W206" i="3"/>
  <c r="F206" i="3"/>
  <c r="E206" i="3"/>
  <c r="AI205" i="3"/>
  <c r="AH205" i="3"/>
  <c r="AO205" i="3" s="1"/>
  <c r="AA205" i="3"/>
  <c r="Z205" i="3"/>
  <c r="AN205" i="3" s="1"/>
  <c r="AP205" i="3" s="1"/>
  <c r="W205" i="3"/>
  <c r="F205" i="3"/>
  <c r="E205" i="3"/>
  <c r="AM204" i="3"/>
  <c r="AL204" i="3"/>
  <c r="AK204" i="3"/>
  <c r="AJ204" i="3"/>
  <c r="AI204" i="3"/>
  <c r="AH204" i="3"/>
  <c r="AG204" i="3"/>
  <c r="AF204" i="3"/>
  <c r="AE204" i="3"/>
  <c r="AD204" i="3"/>
  <c r="AC204" i="3"/>
  <c r="AA204" i="3" s="1"/>
  <c r="AB204" i="3"/>
  <c r="Z204" i="3" s="1"/>
  <c r="AN204" i="3" s="1"/>
  <c r="AP204" i="3" s="1"/>
  <c r="Y204" i="3"/>
  <c r="X204" i="3"/>
  <c r="W204" i="3"/>
  <c r="S204" i="3"/>
  <c r="R204" i="3"/>
  <c r="Q204" i="3"/>
  <c r="P204" i="3"/>
  <c r="O204" i="3"/>
  <c r="N204" i="3"/>
  <c r="M204" i="3"/>
  <c r="L204" i="3"/>
  <c r="F204" i="3" s="1"/>
  <c r="K204" i="3"/>
  <c r="J204" i="3"/>
  <c r="I204" i="3"/>
  <c r="E204" i="3" s="1"/>
  <c r="AO204" i="3" s="1"/>
  <c r="H204" i="3"/>
  <c r="G204" i="3"/>
  <c r="AI203" i="3"/>
  <c r="AH203" i="3"/>
  <c r="AO203" i="3" s="1"/>
  <c r="AA203" i="3"/>
  <c r="Z203" i="3"/>
  <c r="AN203" i="3" s="1"/>
  <c r="W203" i="3"/>
  <c r="F203" i="3"/>
  <c r="E203" i="3"/>
  <c r="AO202" i="3"/>
  <c r="AI202" i="3"/>
  <c r="AH202" i="3"/>
  <c r="AA202" i="3"/>
  <c r="Z202" i="3"/>
  <c r="AN202" i="3" s="1"/>
  <c r="AP202" i="3" s="1"/>
  <c r="W202" i="3"/>
  <c r="F202" i="3"/>
  <c r="E202" i="3"/>
  <c r="AI201" i="3"/>
  <c r="AH201" i="3"/>
  <c r="AO201" i="3" s="1"/>
  <c r="AA201" i="3"/>
  <c r="Z201" i="3"/>
  <c r="AN201" i="3" s="1"/>
  <c r="W201" i="3"/>
  <c r="F201" i="3"/>
  <c r="E201" i="3"/>
  <c r="AI200" i="3"/>
  <c r="AH200" i="3"/>
  <c r="AO200" i="3" s="1"/>
  <c r="AA200" i="3"/>
  <c r="Z200" i="3"/>
  <c r="AN200" i="3" s="1"/>
  <c r="AP200" i="3" s="1"/>
  <c r="W200" i="3"/>
  <c r="F200" i="3"/>
  <c r="E200" i="3"/>
  <c r="AO199" i="3"/>
  <c r="AP199" i="3" s="1"/>
  <c r="AI199" i="3"/>
  <c r="AI190" i="3" s="1"/>
  <c r="AH199" i="3"/>
  <c r="AA199" i="3"/>
  <c r="Z199" i="3"/>
  <c r="AN199" i="3" s="1"/>
  <c r="W199" i="3"/>
  <c r="F199" i="3"/>
  <c r="E199" i="3"/>
  <c r="AI198" i="3"/>
  <c r="AH198" i="3"/>
  <c r="AA198" i="3"/>
  <c r="Z198" i="3"/>
  <c r="AN198" i="3" s="1"/>
  <c r="AP198" i="3" s="1"/>
  <c r="W198" i="3"/>
  <c r="F198" i="3"/>
  <c r="E198" i="3"/>
  <c r="AO198" i="3" s="1"/>
  <c r="AN197" i="3"/>
  <c r="AI197" i="3"/>
  <c r="AH197" i="3"/>
  <c r="AO197" i="3" s="1"/>
  <c r="AA197" i="3"/>
  <c r="Z197" i="3"/>
  <c r="W197" i="3"/>
  <c r="F197" i="3"/>
  <c r="E197" i="3"/>
  <c r="AO196" i="3"/>
  <c r="AN196" i="3"/>
  <c r="AP196" i="3" s="1"/>
  <c r="AI196" i="3"/>
  <c r="AH196" i="3"/>
  <c r="AA196" i="3"/>
  <c r="Z196" i="3"/>
  <c r="W196" i="3"/>
  <c r="F196" i="3"/>
  <c r="E196" i="3"/>
  <c r="AI195" i="3"/>
  <c r="AH195" i="3"/>
  <c r="AO195" i="3" s="1"/>
  <c r="AA195" i="3"/>
  <c r="Z195" i="3"/>
  <c r="AN195" i="3" s="1"/>
  <c r="AP195" i="3" s="1"/>
  <c r="W195" i="3"/>
  <c r="F195" i="3"/>
  <c r="E195" i="3"/>
  <c r="AO194" i="3"/>
  <c r="AN194" i="3"/>
  <c r="AI194" i="3"/>
  <c r="AH194" i="3"/>
  <c r="AA194" i="3"/>
  <c r="Z194" i="3"/>
  <c r="W194" i="3"/>
  <c r="F194" i="3"/>
  <c r="E194" i="3"/>
  <c r="AI193" i="3"/>
  <c r="AH193" i="3"/>
  <c r="AO193" i="3" s="1"/>
  <c r="AA193" i="3"/>
  <c r="Z193" i="3"/>
  <c r="AN193" i="3" s="1"/>
  <c r="AP193" i="3" s="1"/>
  <c r="W193" i="3"/>
  <c r="F193" i="3"/>
  <c r="F190" i="3" s="1"/>
  <c r="E193" i="3"/>
  <c r="AI192" i="3"/>
  <c r="AH192" i="3"/>
  <c r="AO192" i="3" s="1"/>
  <c r="AA192" i="3"/>
  <c r="Z192" i="3"/>
  <c r="AN192" i="3" s="1"/>
  <c r="AP192" i="3" s="1"/>
  <c r="W192" i="3"/>
  <c r="F192" i="3"/>
  <c r="E192" i="3"/>
  <c r="AO191" i="3"/>
  <c r="AI191" i="3"/>
  <c r="AH191" i="3"/>
  <c r="AA191" i="3"/>
  <c r="Z191" i="3"/>
  <c r="Z190" i="3" s="1"/>
  <c r="W191" i="3"/>
  <c r="F191" i="3"/>
  <c r="E191" i="3"/>
  <c r="AM190" i="3"/>
  <c r="AL190" i="3"/>
  <c r="AK190" i="3"/>
  <c r="AJ190" i="3"/>
  <c r="AG190" i="3"/>
  <c r="AF190" i="3"/>
  <c r="AE190" i="3"/>
  <c r="AD190" i="3"/>
  <c r="AC190" i="3"/>
  <c r="AB190" i="3"/>
  <c r="Y190" i="3"/>
  <c r="X190" i="3"/>
  <c r="W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AN189" i="3"/>
  <c r="AH189" i="3"/>
  <c r="AO189" i="3" s="1"/>
  <c r="AA189" i="3"/>
  <c r="Z189" i="3"/>
  <c r="W189" i="3"/>
  <c r="AN188" i="3"/>
  <c r="AP188" i="3" s="1"/>
  <c r="AH188" i="3"/>
  <c r="AO188" i="3" s="1"/>
  <c r="AA188" i="3"/>
  <c r="Z188" i="3"/>
  <c r="W188" i="3"/>
  <c r="AO187" i="3"/>
  <c r="AH187" i="3"/>
  <c r="AA187" i="3"/>
  <c r="Z187" i="3"/>
  <c r="AN187" i="3" s="1"/>
  <c r="AP187" i="3" s="1"/>
  <c r="W187" i="3"/>
  <c r="AO186" i="3"/>
  <c r="AN186" i="3"/>
  <c r="AP186" i="3" s="1"/>
  <c r="AH186" i="3"/>
  <c r="AA186" i="3"/>
  <c r="Z186" i="3"/>
  <c r="W186" i="3"/>
  <c r="AH185" i="3"/>
  <c r="AO185" i="3" s="1"/>
  <c r="AA185" i="3"/>
  <c r="Z185" i="3"/>
  <c r="AN185" i="3" s="1"/>
  <c r="W185" i="3"/>
  <c r="AP184" i="3"/>
  <c r="AO184" i="3"/>
  <c r="AN184" i="3"/>
  <c r="AH184" i="3"/>
  <c r="AA184" i="3"/>
  <c r="Z184" i="3"/>
  <c r="W184" i="3"/>
  <c r="AH183" i="3"/>
  <c r="AO183" i="3" s="1"/>
  <c r="AA183" i="3"/>
  <c r="Z183" i="3"/>
  <c r="AN183" i="3" s="1"/>
  <c r="W183" i="3"/>
  <c r="AN182" i="3"/>
  <c r="AP182" i="3" s="1"/>
  <c r="AH182" i="3"/>
  <c r="AO182" i="3" s="1"/>
  <c r="AA182" i="3"/>
  <c r="Z182" i="3"/>
  <c r="W182" i="3"/>
  <c r="AO181" i="3"/>
  <c r="AH181" i="3"/>
  <c r="AA181" i="3"/>
  <c r="Z181" i="3"/>
  <c r="AN181" i="3" s="1"/>
  <c r="AP181" i="3" s="1"/>
  <c r="W181" i="3"/>
  <c r="AH180" i="3"/>
  <c r="AO180" i="3" s="1"/>
  <c r="AA180" i="3"/>
  <c r="AA174" i="3" s="1"/>
  <c r="Z180" i="3"/>
  <c r="AN180" i="3" s="1"/>
  <c r="AP180" i="3" s="1"/>
  <c r="W180" i="3"/>
  <c r="AH179" i="3"/>
  <c r="AO179" i="3" s="1"/>
  <c r="AP179" i="3" s="1"/>
  <c r="AA179" i="3"/>
  <c r="Z179" i="3"/>
  <c r="AN179" i="3" s="1"/>
  <c r="W179" i="3"/>
  <c r="AH178" i="3"/>
  <c r="AO178" i="3" s="1"/>
  <c r="AA178" i="3"/>
  <c r="Z178" i="3"/>
  <c r="AN178" i="3" s="1"/>
  <c r="AP178" i="3" s="1"/>
  <c r="W178" i="3"/>
  <c r="AH177" i="3"/>
  <c r="AA177" i="3"/>
  <c r="Z177" i="3"/>
  <c r="Z174" i="3" s="1"/>
  <c r="AN174" i="3" s="1"/>
  <c r="W177" i="3"/>
  <c r="AH176" i="3"/>
  <c r="AA176" i="3"/>
  <c r="Z176" i="3"/>
  <c r="W176" i="3"/>
  <c r="AH175" i="3"/>
  <c r="AO175" i="3" s="1"/>
  <c r="AA175" i="3"/>
  <c r="Z175" i="3"/>
  <c r="AN175" i="3" s="1"/>
  <c r="W175" i="3"/>
  <c r="AM174" i="3"/>
  <c r="AL174" i="3"/>
  <c r="AK174" i="3"/>
  <c r="AJ174" i="3"/>
  <c r="AI174" i="3"/>
  <c r="AG174" i="3"/>
  <c r="AF174" i="3"/>
  <c r="AE174" i="3"/>
  <c r="AD174" i="3"/>
  <c r="AC174" i="3"/>
  <c r="AB174" i="3"/>
  <c r="W174" i="3"/>
  <c r="S174" i="3"/>
  <c r="R174" i="3"/>
  <c r="Q174" i="3"/>
  <c r="P174" i="3"/>
  <c r="O174" i="3"/>
  <c r="N174" i="3"/>
  <c r="M174" i="3"/>
  <c r="L174" i="3"/>
  <c r="K174" i="3"/>
  <c r="F174" i="3"/>
  <c r="E174" i="3"/>
  <c r="AI173" i="3"/>
  <c r="AI167" i="3" s="1"/>
  <c r="AH173" i="3"/>
  <c r="AO173" i="3" s="1"/>
  <c r="AA173" i="3"/>
  <c r="Z173" i="3"/>
  <c r="AN173" i="3" s="1"/>
  <c r="W173" i="3"/>
  <c r="F173" i="3"/>
  <c r="E173" i="3"/>
  <c r="AI172" i="3"/>
  <c r="AH172" i="3"/>
  <c r="AO172" i="3" s="1"/>
  <c r="AA172" i="3"/>
  <c r="Z172" i="3"/>
  <c r="W172" i="3"/>
  <c r="F172" i="3"/>
  <c r="E172" i="3"/>
  <c r="E167" i="3" s="1"/>
  <c r="AO171" i="3"/>
  <c r="AN171" i="3"/>
  <c r="AP171" i="3" s="1"/>
  <c r="AI171" i="3"/>
  <c r="AH171" i="3"/>
  <c r="AA171" i="3"/>
  <c r="Z171" i="3"/>
  <c r="W171" i="3"/>
  <c r="F171" i="3"/>
  <c r="E171" i="3"/>
  <c r="AI170" i="3"/>
  <c r="AH170" i="3"/>
  <c r="AO170" i="3" s="1"/>
  <c r="AA170" i="3"/>
  <c r="AA167" i="3" s="1"/>
  <c r="Z170" i="3"/>
  <c r="W170" i="3"/>
  <c r="F170" i="3"/>
  <c r="F167" i="3" s="1"/>
  <c r="E170" i="3"/>
  <c r="AO169" i="3"/>
  <c r="AN169" i="3"/>
  <c r="AP169" i="3" s="1"/>
  <c r="AI169" i="3"/>
  <c r="AH169" i="3"/>
  <c r="AA169" i="3"/>
  <c r="Z169" i="3"/>
  <c r="W169" i="3"/>
  <c r="F169" i="3"/>
  <c r="E169" i="3"/>
  <c r="AO168" i="3"/>
  <c r="AN168" i="3"/>
  <c r="AI168" i="3"/>
  <c r="AH168" i="3"/>
  <c r="AH167" i="3" s="1"/>
  <c r="AO167" i="3" s="1"/>
  <c r="AA168" i="3"/>
  <c r="Z168" i="3"/>
  <c r="W168" i="3"/>
  <c r="F168" i="3"/>
  <c r="E168" i="3"/>
  <c r="AM167" i="3"/>
  <c r="AL167" i="3"/>
  <c r="AK167" i="3"/>
  <c r="AJ167" i="3"/>
  <c r="AJ14" i="3" s="1"/>
  <c r="AH14" i="3" s="1"/>
  <c r="AG167" i="3"/>
  <c r="AF167" i="3"/>
  <c r="AE167" i="3"/>
  <c r="AD167" i="3"/>
  <c r="AC167" i="3"/>
  <c r="AB167" i="3"/>
  <c r="Y167" i="3"/>
  <c r="X167" i="3"/>
  <c r="W167" i="3"/>
  <c r="S167" i="3"/>
  <c r="R167" i="3"/>
  <c r="Q167" i="3"/>
  <c r="Q14" i="3" s="1"/>
  <c r="P167" i="3"/>
  <c r="O167" i="3"/>
  <c r="O14" i="3" s="1"/>
  <c r="N167" i="3"/>
  <c r="M167" i="3"/>
  <c r="L167" i="3"/>
  <c r="K167" i="3"/>
  <c r="J167" i="3"/>
  <c r="I167" i="3"/>
  <c r="H167" i="3"/>
  <c r="G167" i="3"/>
  <c r="AI166" i="3"/>
  <c r="AH166" i="3"/>
  <c r="AA166" i="3"/>
  <c r="Z166" i="3"/>
  <c r="AN166" i="3" s="1"/>
  <c r="W166" i="3"/>
  <c r="F166" i="3"/>
  <c r="E166" i="3"/>
  <c r="AI165" i="3"/>
  <c r="AH165" i="3"/>
  <c r="AO165" i="3" s="1"/>
  <c r="AA165" i="3"/>
  <c r="Z165" i="3"/>
  <c r="AN165" i="3" s="1"/>
  <c r="AP165" i="3" s="1"/>
  <c r="W165" i="3"/>
  <c r="F165" i="3"/>
  <c r="E165" i="3"/>
  <c r="AO164" i="3"/>
  <c r="AI164" i="3"/>
  <c r="AH164" i="3"/>
  <c r="AA164" i="3"/>
  <c r="Z164" i="3"/>
  <c r="AN164" i="3" s="1"/>
  <c r="AP164" i="3" s="1"/>
  <c r="W164" i="3"/>
  <c r="F164" i="3"/>
  <c r="E164" i="3"/>
  <c r="AI163" i="3"/>
  <c r="AH163" i="3"/>
  <c r="AA163" i="3"/>
  <c r="Z163" i="3"/>
  <c r="W163" i="3"/>
  <c r="F163" i="3"/>
  <c r="E163" i="3"/>
  <c r="AO163" i="3" s="1"/>
  <c r="AI162" i="3"/>
  <c r="AH162" i="3"/>
  <c r="AO162" i="3" s="1"/>
  <c r="AA162" i="3"/>
  <c r="Z162" i="3"/>
  <c r="AN162" i="3" s="1"/>
  <c r="AP162" i="3" s="1"/>
  <c r="W162" i="3"/>
  <c r="F162" i="3"/>
  <c r="E162" i="3"/>
  <c r="AO161" i="3"/>
  <c r="AN161" i="3"/>
  <c r="AP161" i="3" s="1"/>
  <c r="AI161" i="3"/>
  <c r="AH161" i="3"/>
  <c r="AA161" i="3"/>
  <c r="Z161" i="3"/>
  <c r="W161" i="3"/>
  <c r="F161" i="3"/>
  <c r="E161" i="3"/>
  <c r="AI160" i="3"/>
  <c r="AH160" i="3"/>
  <c r="AO160" i="3" s="1"/>
  <c r="AA160" i="3"/>
  <c r="Z160" i="3"/>
  <c r="AN160" i="3" s="1"/>
  <c r="AP160" i="3" s="1"/>
  <c r="W160" i="3"/>
  <c r="F160" i="3"/>
  <c r="E160" i="3"/>
  <c r="AO159" i="3"/>
  <c r="AI159" i="3"/>
  <c r="AH159" i="3"/>
  <c r="AA159" i="3"/>
  <c r="Z159" i="3"/>
  <c r="AN159" i="3" s="1"/>
  <c r="W159" i="3"/>
  <c r="F159" i="3"/>
  <c r="E159" i="3"/>
  <c r="AM158" i="3"/>
  <c r="AL158" i="3"/>
  <c r="AK158" i="3"/>
  <c r="AJ158" i="3"/>
  <c r="AI158" i="3"/>
  <c r="AG158" i="3"/>
  <c r="AF158" i="3"/>
  <c r="AE158" i="3"/>
  <c r="AD158" i="3"/>
  <c r="AC158" i="3"/>
  <c r="AB158" i="3"/>
  <c r="Y158" i="3"/>
  <c r="X158" i="3"/>
  <c r="W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N157" i="3"/>
  <c r="AI157" i="3"/>
  <c r="AH157" i="3"/>
  <c r="AO157" i="3" s="1"/>
  <c r="AA157" i="3"/>
  <c r="Z157" i="3"/>
  <c r="W157" i="3"/>
  <c r="F157" i="3"/>
  <c r="E157" i="3"/>
  <c r="AI156" i="3"/>
  <c r="AH156" i="3"/>
  <c r="AA156" i="3"/>
  <c r="Z156" i="3"/>
  <c r="AN156" i="3" s="1"/>
  <c r="W156" i="3"/>
  <c r="F156" i="3"/>
  <c r="E156" i="3"/>
  <c r="AO156" i="3" s="1"/>
  <c r="AI155" i="3"/>
  <c r="AH155" i="3"/>
  <c r="AA155" i="3"/>
  <c r="Z155" i="3"/>
  <c r="W155" i="3"/>
  <c r="F155" i="3"/>
  <c r="E155" i="3"/>
  <c r="AO155" i="3" s="1"/>
  <c r="AI154" i="3"/>
  <c r="AI150" i="3" s="1"/>
  <c r="AH154" i="3"/>
  <c r="AO154" i="3" s="1"/>
  <c r="AA154" i="3"/>
  <c r="Z154" i="3"/>
  <c r="AN154" i="3" s="1"/>
  <c r="AP154" i="3" s="1"/>
  <c r="W154" i="3"/>
  <c r="F154" i="3"/>
  <c r="E154" i="3"/>
  <c r="AI153" i="3"/>
  <c r="AH153" i="3"/>
  <c r="AA153" i="3"/>
  <c r="Z153" i="3"/>
  <c r="AN153" i="3" s="1"/>
  <c r="W153" i="3"/>
  <c r="F153" i="3"/>
  <c r="E153" i="3"/>
  <c r="AN152" i="3"/>
  <c r="AP152" i="3" s="1"/>
  <c r="AI152" i="3"/>
  <c r="AH152" i="3"/>
  <c r="AO152" i="3" s="1"/>
  <c r="AA152" i="3"/>
  <c r="Z152" i="3"/>
  <c r="W152" i="3"/>
  <c r="F152" i="3"/>
  <c r="E152" i="3"/>
  <c r="AI151" i="3"/>
  <c r="AH151" i="3"/>
  <c r="AO151" i="3" s="1"/>
  <c r="AA151" i="3"/>
  <c r="AA150" i="3" s="1"/>
  <c r="Z151" i="3"/>
  <c r="W151" i="3"/>
  <c r="F151" i="3"/>
  <c r="F150" i="3" s="1"/>
  <c r="E151" i="3"/>
  <c r="AM150" i="3"/>
  <c r="AL150" i="3"/>
  <c r="AK150" i="3"/>
  <c r="AJ150" i="3"/>
  <c r="AG150" i="3"/>
  <c r="AF150" i="3"/>
  <c r="AE150" i="3"/>
  <c r="AD150" i="3"/>
  <c r="AC150" i="3"/>
  <c r="AB150" i="3"/>
  <c r="Y150" i="3"/>
  <c r="X150" i="3"/>
  <c r="W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I149" i="3"/>
  <c r="AH149" i="3"/>
  <c r="AA149" i="3"/>
  <c r="Z149" i="3"/>
  <c r="AN149" i="3" s="1"/>
  <c r="AP149" i="3" s="1"/>
  <c r="W149" i="3"/>
  <c r="F149" i="3"/>
  <c r="E149" i="3"/>
  <c r="AO149" i="3" s="1"/>
  <c r="AO148" i="3"/>
  <c r="AI148" i="3"/>
  <c r="AH148" i="3"/>
  <c r="AA148" i="3"/>
  <c r="Z148" i="3"/>
  <c r="AN148" i="3" s="1"/>
  <c r="AP148" i="3" s="1"/>
  <c r="W148" i="3"/>
  <c r="F148" i="3"/>
  <c r="E148" i="3"/>
  <c r="AI147" i="3"/>
  <c r="AH147" i="3"/>
  <c r="AA147" i="3"/>
  <c r="Z147" i="3"/>
  <c r="AN147" i="3" s="1"/>
  <c r="W147" i="3"/>
  <c r="F147" i="3"/>
  <c r="E147" i="3"/>
  <c r="AI146" i="3"/>
  <c r="AH146" i="3"/>
  <c r="AO146" i="3" s="1"/>
  <c r="AA146" i="3"/>
  <c r="Z146" i="3"/>
  <c r="AN146" i="3" s="1"/>
  <c r="AP146" i="3" s="1"/>
  <c r="W146" i="3"/>
  <c r="F146" i="3"/>
  <c r="E146" i="3"/>
  <c r="AP145" i="3"/>
  <c r="AO145" i="3"/>
  <c r="AI145" i="3"/>
  <c r="AH145" i="3"/>
  <c r="AA145" i="3"/>
  <c r="Z145" i="3"/>
  <c r="AN145" i="3" s="1"/>
  <c r="W145" i="3"/>
  <c r="F145" i="3"/>
  <c r="E145" i="3"/>
  <c r="AI144" i="3"/>
  <c r="AH144" i="3"/>
  <c r="AO144" i="3" s="1"/>
  <c r="AA144" i="3"/>
  <c r="Z144" i="3"/>
  <c r="W144" i="3"/>
  <c r="F144" i="3"/>
  <c r="E144" i="3"/>
  <c r="AI143" i="3"/>
  <c r="AH143" i="3"/>
  <c r="AO143" i="3" s="1"/>
  <c r="AA143" i="3"/>
  <c r="Z143" i="3"/>
  <c r="AN143" i="3" s="1"/>
  <c r="W143" i="3"/>
  <c r="F143" i="3"/>
  <c r="E143" i="3"/>
  <c r="AO142" i="3"/>
  <c r="AN142" i="3"/>
  <c r="AP142" i="3" s="1"/>
  <c r="AI142" i="3"/>
  <c r="AH142" i="3"/>
  <c r="AA142" i="3"/>
  <c r="AA140" i="3" s="1"/>
  <c r="Z142" i="3"/>
  <c r="W142" i="3"/>
  <c r="F142" i="3"/>
  <c r="E142" i="3"/>
  <c r="AI141" i="3"/>
  <c r="AH141" i="3"/>
  <c r="AA141" i="3"/>
  <c r="Z141" i="3"/>
  <c r="W141" i="3"/>
  <c r="F141" i="3"/>
  <c r="F140" i="3" s="1"/>
  <c r="E141" i="3"/>
  <c r="AM140" i="3"/>
  <c r="AL140" i="3"/>
  <c r="AK140" i="3"/>
  <c r="AJ140" i="3"/>
  <c r="AG140" i="3"/>
  <c r="AF140" i="3"/>
  <c r="AE140" i="3"/>
  <c r="AD140" i="3"/>
  <c r="AC140" i="3"/>
  <c r="AB140" i="3"/>
  <c r="Y140" i="3"/>
  <c r="X140" i="3"/>
  <c r="W140" i="3"/>
  <c r="S140" i="3"/>
  <c r="R140" i="3"/>
  <c r="Q140" i="3"/>
  <c r="P140" i="3"/>
  <c r="O140" i="3"/>
  <c r="N140" i="3"/>
  <c r="M140" i="3"/>
  <c r="L140" i="3"/>
  <c r="K140" i="3"/>
  <c r="J140" i="3"/>
  <c r="I140" i="3"/>
  <c r="I15" i="3" s="1"/>
  <c r="H140" i="3"/>
  <c r="H16" i="3" s="1"/>
  <c r="H12" i="3" s="1"/>
  <c r="G140" i="3"/>
  <c r="AO139" i="3"/>
  <c r="AI139" i="3"/>
  <c r="AH139" i="3"/>
  <c r="AA139" i="3"/>
  <c r="Z139" i="3"/>
  <c r="AN139" i="3" s="1"/>
  <c r="AP139" i="3" s="1"/>
  <c r="W139" i="3"/>
  <c r="F139" i="3"/>
  <c r="E139" i="3"/>
  <c r="AO138" i="3"/>
  <c r="AN138" i="3"/>
  <c r="AP138" i="3" s="1"/>
  <c r="AI138" i="3"/>
  <c r="AH138" i="3"/>
  <c r="AA138" i="3"/>
  <c r="Z138" i="3"/>
  <c r="W138" i="3"/>
  <c r="F138" i="3"/>
  <c r="E138" i="3"/>
  <c r="AO137" i="3"/>
  <c r="AI137" i="3"/>
  <c r="AH137" i="3"/>
  <c r="AA137" i="3"/>
  <c r="Z137" i="3"/>
  <c r="AN137" i="3" s="1"/>
  <c r="AP137" i="3" s="1"/>
  <c r="W137" i="3"/>
  <c r="F137" i="3"/>
  <c r="F133" i="3" s="1"/>
  <c r="E137" i="3"/>
  <c r="AP136" i="3"/>
  <c r="AI136" i="3"/>
  <c r="AH136" i="3"/>
  <c r="AA136" i="3"/>
  <c r="Z136" i="3"/>
  <c r="AN136" i="3" s="1"/>
  <c r="W136" i="3"/>
  <c r="F136" i="3"/>
  <c r="E136" i="3"/>
  <c r="AO136" i="3" s="1"/>
  <c r="AI135" i="3"/>
  <c r="AI133" i="3" s="1"/>
  <c r="AH135" i="3"/>
  <c r="AA135" i="3"/>
  <c r="Z135" i="3"/>
  <c r="AN135" i="3" s="1"/>
  <c r="W135" i="3"/>
  <c r="F135" i="3"/>
  <c r="E135" i="3"/>
  <c r="AI134" i="3"/>
  <c r="AH134" i="3"/>
  <c r="AO134" i="3" s="1"/>
  <c r="AA134" i="3"/>
  <c r="Z134" i="3"/>
  <c r="W134" i="3"/>
  <c r="F134" i="3"/>
  <c r="E134" i="3"/>
  <c r="AM133" i="3"/>
  <c r="AL133" i="3"/>
  <c r="AK133" i="3"/>
  <c r="AJ133" i="3"/>
  <c r="AG133" i="3"/>
  <c r="AF133" i="3"/>
  <c r="AE133" i="3"/>
  <c r="AD133" i="3"/>
  <c r="AC133" i="3"/>
  <c r="AB133" i="3"/>
  <c r="AA133" i="3"/>
  <c r="Z133" i="3"/>
  <c r="AN133" i="3" s="1"/>
  <c r="Y133" i="3"/>
  <c r="X133" i="3"/>
  <c r="W133" i="3"/>
  <c r="S133" i="3"/>
  <c r="P133" i="3"/>
  <c r="O133" i="3"/>
  <c r="N133" i="3"/>
  <c r="M133" i="3"/>
  <c r="L133" i="3"/>
  <c r="K133" i="3"/>
  <c r="J133" i="3"/>
  <c r="I133" i="3"/>
  <c r="H133" i="3"/>
  <c r="G133" i="3"/>
  <c r="E133" i="3"/>
  <c r="AO132" i="3"/>
  <c r="AI132" i="3"/>
  <c r="AH132" i="3"/>
  <c r="AA132" i="3"/>
  <c r="Z132" i="3"/>
  <c r="AN132" i="3" s="1"/>
  <c r="AP132" i="3" s="1"/>
  <c r="W132" i="3"/>
  <c r="AI131" i="3"/>
  <c r="AH131" i="3"/>
  <c r="AO131" i="3" s="1"/>
  <c r="AA131" i="3"/>
  <c r="Z131" i="3"/>
  <c r="AN131" i="3" s="1"/>
  <c r="AP131" i="3" s="1"/>
  <c r="W131" i="3"/>
  <c r="AO130" i="3"/>
  <c r="AI130" i="3"/>
  <c r="AH130" i="3"/>
  <c r="AA130" i="3"/>
  <c r="Z130" i="3"/>
  <c r="AN130" i="3" s="1"/>
  <c r="W130" i="3"/>
  <c r="AI129" i="3"/>
  <c r="AH129" i="3"/>
  <c r="AO129" i="3" s="1"/>
  <c r="AA129" i="3"/>
  <c r="Z129" i="3"/>
  <c r="AN129" i="3" s="1"/>
  <c r="AP129" i="3" s="1"/>
  <c r="W129" i="3"/>
  <c r="AO128" i="3"/>
  <c r="AI128" i="3"/>
  <c r="AH128" i="3"/>
  <c r="AA128" i="3"/>
  <c r="Z128" i="3"/>
  <c r="AN128" i="3" s="1"/>
  <c r="AP128" i="3" s="1"/>
  <c r="W128" i="3"/>
  <c r="AI127" i="3"/>
  <c r="AH127" i="3"/>
  <c r="AO127" i="3" s="1"/>
  <c r="AA127" i="3"/>
  <c r="Z127" i="3"/>
  <c r="AN127" i="3" s="1"/>
  <c r="W127" i="3"/>
  <c r="AO126" i="3"/>
  <c r="AI126" i="3"/>
  <c r="AH126" i="3"/>
  <c r="AA126" i="3"/>
  <c r="Z126" i="3"/>
  <c r="AN126" i="3" s="1"/>
  <c r="AP126" i="3" s="1"/>
  <c r="W126" i="3"/>
  <c r="AI125" i="3"/>
  <c r="AH125" i="3"/>
  <c r="AO125" i="3" s="1"/>
  <c r="AA125" i="3"/>
  <c r="AA123" i="3" s="1"/>
  <c r="Z125" i="3"/>
  <c r="W125" i="3"/>
  <c r="AO124" i="3"/>
  <c r="AI124" i="3"/>
  <c r="AH124" i="3"/>
  <c r="AA124" i="3"/>
  <c r="Z124" i="3"/>
  <c r="AN124" i="3" s="1"/>
  <c r="W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W123" i="3"/>
  <c r="S123" i="3"/>
  <c r="L123" i="3"/>
  <c r="K123" i="3"/>
  <c r="F123" i="3"/>
  <c r="E123" i="3"/>
  <c r="AN122" i="3"/>
  <c r="AP122" i="3" s="1"/>
  <c r="AI122" i="3"/>
  <c r="AH122" i="3"/>
  <c r="AO122" i="3" s="1"/>
  <c r="AA122" i="3"/>
  <c r="Z122" i="3"/>
  <c r="W122" i="3"/>
  <c r="T122" i="3"/>
  <c r="F122" i="3"/>
  <c r="E122" i="3"/>
  <c r="AI121" i="3"/>
  <c r="AH121" i="3"/>
  <c r="AO121" i="3" s="1"/>
  <c r="AA121" i="3"/>
  <c r="Z121" i="3"/>
  <c r="AN121" i="3" s="1"/>
  <c r="W121" i="3"/>
  <c r="T121" i="3"/>
  <c r="F121" i="3"/>
  <c r="E121" i="3"/>
  <c r="AI120" i="3"/>
  <c r="AH120" i="3"/>
  <c r="AA120" i="3"/>
  <c r="Z120" i="3"/>
  <c r="W120" i="3"/>
  <c r="T120" i="3"/>
  <c r="F120" i="3"/>
  <c r="F112" i="3" s="1"/>
  <c r="E120" i="3"/>
  <c r="E112" i="3" s="1"/>
  <c r="AO119" i="3"/>
  <c r="AN119" i="3"/>
  <c r="AP119" i="3" s="1"/>
  <c r="AI119" i="3"/>
  <c r="AH119" i="3"/>
  <c r="AA119" i="3"/>
  <c r="Z119" i="3"/>
  <c r="W119" i="3"/>
  <c r="T119" i="3"/>
  <c r="F119" i="3"/>
  <c r="E119" i="3"/>
  <c r="AI118" i="3"/>
  <c r="AH118" i="3"/>
  <c r="AA118" i="3"/>
  <c r="Z118" i="3"/>
  <c r="W118" i="3"/>
  <c r="T118" i="3"/>
  <c r="F118" i="3"/>
  <c r="E118" i="3"/>
  <c r="AI117" i="3"/>
  <c r="AH117" i="3"/>
  <c r="AO117" i="3" s="1"/>
  <c r="AA117" i="3"/>
  <c r="Z117" i="3"/>
  <c r="W117" i="3"/>
  <c r="T117" i="3"/>
  <c r="F117" i="3"/>
  <c r="E117" i="3"/>
  <c r="AN117" i="3" s="1"/>
  <c r="AP116" i="3"/>
  <c r="AO116" i="3"/>
  <c r="AN116" i="3"/>
  <c r="AI116" i="3"/>
  <c r="AH116" i="3"/>
  <c r="AA116" i="3"/>
  <c r="Z116" i="3"/>
  <c r="W116" i="3"/>
  <c r="T116" i="3"/>
  <c r="F116" i="3"/>
  <c r="E116" i="3"/>
  <c r="AO115" i="3"/>
  <c r="AN115" i="3"/>
  <c r="AP115" i="3" s="1"/>
  <c r="AI115" i="3"/>
  <c r="AI112" i="3" s="1"/>
  <c r="AH115" i="3"/>
  <c r="AA115" i="3"/>
  <c r="Z115" i="3"/>
  <c r="W115" i="3"/>
  <c r="T115" i="3"/>
  <c r="F115" i="3"/>
  <c r="E115" i="3"/>
  <c r="AI114" i="3"/>
  <c r="AH114" i="3"/>
  <c r="AA114" i="3"/>
  <c r="Z114" i="3"/>
  <c r="W114" i="3"/>
  <c r="T114" i="3"/>
  <c r="F114" i="3"/>
  <c r="E114" i="3"/>
  <c r="AO113" i="3"/>
  <c r="AN113" i="3"/>
  <c r="AP113" i="3" s="1"/>
  <c r="AI113" i="3"/>
  <c r="AH113" i="3"/>
  <c r="AA113" i="3"/>
  <c r="Z113" i="3"/>
  <c r="W113" i="3"/>
  <c r="T113" i="3"/>
  <c r="F113" i="3"/>
  <c r="E113" i="3"/>
  <c r="AM112" i="3"/>
  <c r="AL112" i="3"/>
  <c r="AK112" i="3"/>
  <c r="AJ112" i="3"/>
  <c r="AG112" i="3"/>
  <c r="AF112" i="3"/>
  <c r="AE112" i="3"/>
  <c r="AD112" i="3"/>
  <c r="AC112" i="3"/>
  <c r="AB112" i="3"/>
  <c r="Y112" i="3"/>
  <c r="Y16" i="3" s="1"/>
  <c r="X112" i="3"/>
  <c r="W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AO111" i="3"/>
  <c r="AI111" i="3"/>
  <c r="AH111" i="3"/>
  <c r="AA111" i="3"/>
  <c r="Z111" i="3"/>
  <c r="AN111" i="3" s="1"/>
  <c r="W111" i="3"/>
  <c r="F111" i="3"/>
  <c r="E111" i="3"/>
  <c r="AI110" i="3"/>
  <c r="AH110" i="3"/>
  <c r="AO110" i="3" s="1"/>
  <c r="AA110" i="3"/>
  <c r="Z110" i="3"/>
  <c r="AN110" i="3" s="1"/>
  <c r="W110" i="3"/>
  <c r="F110" i="3"/>
  <c r="E110" i="3"/>
  <c r="AI109" i="3"/>
  <c r="AH109" i="3"/>
  <c r="AO109" i="3" s="1"/>
  <c r="AA109" i="3"/>
  <c r="Z109" i="3"/>
  <c r="AN109" i="3" s="1"/>
  <c r="W109" i="3"/>
  <c r="F109" i="3"/>
  <c r="E109" i="3"/>
  <c r="AO108" i="3"/>
  <c r="AI108" i="3"/>
  <c r="AH108" i="3"/>
  <c r="AA108" i="3"/>
  <c r="Z108" i="3"/>
  <c r="AN108" i="3" s="1"/>
  <c r="AP108" i="3" s="1"/>
  <c r="W108" i="3"/>
  <c r="F108" i="3"/>
  <c r="E108" i="3"/>
  <c r="AI107" i="3"/>
  <c r="AH107" i="3"/>
  <c r="AO107" i="3" s="1"/>
  <c r="AA107" i="3"/>
  <c r="Z107" i="3"/>
  <c r="AN107" i="3" s="1"/>
  <c r="W107" i="3"/>
  <c r="F107" i="3"/>
  <c r="E107" i="3"/>
  <c r="AI106" i="3"/>
  <c r="AH106" i="3"/>
  <c r="AO106" i="3" s="1"/>
  <c r="AA106" i="3"/>
  <c r="Z106" i="3"/>
  <c r="AN106" i="3" s="1"/>
  <c r="W106" i="3"/>
  <c r="F106" i="3"/>
  <c r="E106" i="3"/>
  <c r="AO105" i="3"/>
  <c r="AN105" i="3"/>
  <c r="AP105" i="3" s="1"/>
  <c r="AI105" i="3"/>
  <c r="AH105" i="3"/>
  <c r="AA105" i="3"/>
  <c r="Z105" i="3"/>
  <c r="W105" i="3"/>
  <c r="F105" i="3"/>
  <c r="E105" i="3"/>
  <c r="AI104" i="3"/>
  <c r="AH104" i="3"/>
  <c r="AO104" i="3" s="1"/>
  <c r="AA104" i="3"/>
  <c r="Z104" i="3"/>
  <c r="W104" i="3"/>
  <c r="F104" i="3"/>
  <c r="F98" i="3" s="1"/>
  <c r="E104" i="3"/>
  <c r="AO103" i="3"/>
  <c r="AI103" i="3"/>
  <c r="AH103" i="3"/>
  <c r="AA103" i="3"/>
  <c r="Z103" i="3"/>
  <c r="AN103" i="3" s="1"/>
  <c r="W103" i="3"/>
  <c r="F103" i="3"/>
  <c r="E103" i="3"/>
  <c r="AI102" i="3"/>
  <c r="AH102" i="3"/>
  <c r="AA102" i="3"/>
  <c r="Z102" i="3"/>
  <c r="AN102" i="3" s="1"/>
  <c r="W102" i="3"/>
  <c r="F102" i="3"/>
  <c r="E102" i="3"/>
  <c r="AI101" i="3"/>
  <c r="AH101" i="3"/>
  <c r="AO101" i="3" s="1"/>
  <c r="AA101" i="3"/>
  <c r="Z101" i="3"/>
  <c r="W101" i="3"/>
  <c r="F101" i="3"/>
  <c r="E101" i="3"/>
  <c r="AN101" i="3" s="1"/>
  <c r="AP101" i="3" s="1"/>
  <c r="AO100" i="3"/>
  <c r="AI100" i="3"/>
  <c r="AH100" i="3"/>
  <c r="AA100" i="3"/>
  <c r="Z100" i="3"/>
  <c r="AN100" i="3" s="1"/>
  <c r="AP100" i="3" s="1"/>
  <c r="W100" i="3"/>
  <c r="F100" i="3"/>
  <c r="E100" i="3"/>
  <c r="AI99" i="3"/>
  <c r="AH99" i="3"/>
  <c r="AA99" i="3"/>
  <c r="Z99" i="3"/>
  <c r="W99" i="3"/>
  <c r="F99" i="3"/>
  <c r="E99" i="3"/>
  <c r="E98" i="3" s="1"/>
  <c r="AM98" i="3"/>
  <c r="AL98" i="3"/>
  <c r="AK98" i="3"/>
  <c r="AJ98" i="3"/>
  <c r="AG98" i="3"/>
  <c r="AF98" i="3"/>
  <c r="AE98" i="3"/>
  <c r="AD98" i="3"/>
  <c r="AC98" i="3"/>
  <c r="AC16" i="3" s="1"/>
  <c r="AB98" i="3"/>
  <c r="AA98" i="3"/>
  <c r="Y98" i="3"/>
  <c r="X98" i="3"/>
  <c r="W98" i="3"/>
  <c r="R98" i="3"/>
  <c r="Q98" i="3"/>
  <c r="P98" i="3"/>
  <c r="O98" i="3"/>
  <c r="N98" i="3"/>
  <c r="M98" i="3"/>
  <c r="L98" i="3"/>
  <c r="K98" i="3"/>
  <c r="J98" i="3"/>
  <c r="I98" i="3"/>
  <c r="H98" i="3"/>
  <c r="G98" i="3"/>
  <c r="G15" i="3" s="1"/>
  <c r="AI97" i="3"/>
  <c r="AH97" i="3"/>
  <c r="AO97" i="3" s="1"/>
  <c r="AA97" i="3"/>
  <c r="Z97" i="3"/>
  <c r="AN97" i="3" s="1"/>
  <c r="AP97" i="3" s="1"/>
  <c r="W97" i="3"/>
  <c r="F97" i="3"/>
  <c r="E97" i="3"/>
  <c r="AP96" i="3"/>
  <c r="AO96" i="3"/>
  <c r="AI96" i="3"/>
  <c r="AH96" i="3"/>
  <c r="AA96" i="3"/>
  <c r="Z96" i="3"/>
  <c r="AN96" i="3" s="1"/>
  <c r="W96" i="3"/>
  <c r="F96" i="3"/>
  <c r="E96" i="3"/>
  <c r="AI95" i="3"/>
  <c r="AH95" i="3"/>
  <c r="AO95" i="3" s="1"/>
  <c r="AA95" i="3"/>
  <c r="Z95" i="3"/>
  <c r="AN95" i="3" s="1"/>
  <c r="AP95" i="3" s="1"/>
  <c r="W95" i="3"/>
  <c r="F95" i="3"/>
  <c r="E95" i="3"/>
  <c r="AI94" i="3"/>
  <c r="AH94" i="3"/>
  <c r="AO94" i="3" s="1"/>
  <c r="AA94" i="3"/>
  <c r="Z94" i="3"/>
  <c r="AN94" i="3" s="1"/>
  <c r="AP94" i="3" s="1"/>
  <c r="W94" i="3"/>
  <c r="F94" i="3"/>
  <c r="E94" i="3"/>
  <c r="AO93" i="3"/>
  <c r="AN93" i="3"/>
  <c r="AP93" i="3" s="1"/>
  <c r="AI93" i="3"/>
  <c r="AH93" i="3"/>
  <c r="AA93" i="3"/>
  <c r="Z93" i="3"/>
  <c r="W93" i="3"/>
  <c r="F93" i="3"/>
  <c r="E93" i="3"/>
  <c r="AI92" i="3"/>
  <c r="AH92" i="3"/>
  <c r="AO92" i="3" s="1"/>
  <c r="AA92" i="3"/>
  <c r="Z92" i="3"/>
  <c r="AN92" i="3" s="1"/>
  <c r="AP92" i="3" s="1"/>
  <c r="W92" i="3"/>
  <c r="F92" i="3"/>
  <c r="E92" i="3"/>
  <c r="AO91" i="3"/>
  <c r="AI91" i="3"/>
  <c r="AH91" i="3"/>
  <c r="AA91" i="3"/>
  <c r="Z91" i="3"/>
  <c r="AN91" i="3" s="1"/>
  <c r="AP91" i="3" s="1"/>
  <c r="W91" i="3"/>
  <c r="F91" i="3"/>
  <c r="E91" i="3"/>
  <c r="AI90" i="3"/>
  <c r="AH90" i="3"/>
  <c r="AO90" i="3" s="1"/>
  <c r="AA90" i="3"/>
  <c r="Z90" i="3"/>
  <c r="AN90" i="3" s="1"/>
  <c r="W90" i="3"/>
  <c r="F90" i="3"/>
  <c r="E90" i="3"/>
  <c r="AI89" i="3"/>
  <c r="AH89" i="3"/>
  <c r="AO89" i="3" s="1"/>
  <c r="AA89" i="3"/>
  <c r="Z89" i="3"/>
  <c r="AN89" i="3" s="1"/>
  <c r="AP89" i="3" s="1"/>
  <c r="W89" i="3"/>
  <c r="F89" i="3"/>
  <c r="E89" i="3"/>
  <c r="AO88" i="3"/>
  <c r="AP88" i="3" s="1"/>
  <c r="AI88" i="3"/>
  <c r="AH88" i="3"/>
  <c r="AA88" i="3"/>
  <c r="Z88" i="3"/>
  <c r="AN88" i="3" s="1"/>
  <c r="W88" i="3"/>
  <c r="F88" i="3"/>
  <c r="E88" i="3"/>
  <c r="AI87" i="3"/>
  <c r="AH87" i="3"/>
  <c r="AA87" i="3"/>
  <c r="Z87" i="3"/>
  <c r="W87" i="3"/>
  <c r="F87" i="3"/>
  <c r="E87" i="3"/>
  <c r="AI86" i="3"/>
  <c r="AH86" i="3"/>
  <c r="AO86" i="3" s="1"/>
  <c r="AA86" i="3"/>
  <c r="Z86" i="3"/>
  <c r="AN86" i="3" s="1"/>
  <c r="W86" i="3"/>
  <c r="F86" i="3"/>
  <c r="E86" i="3"/>
  <c r="AO85" i="3"/>
  <c r="AN85" i="3"/>
  <c r="AP85" i="3" s="1"/>
  <c r="AI85" i="3"/>
  <c r="AH85" i="3"/>
  <c r="AA85" i="3"/>
  <c r="Z85" i="3"/>
  <c r="W85" i="3"/>
  <c r="F85" i="3"/>
  <c r="E85" i="3"/>
  <c r="AI84" i="3"/>
  <c r="AH84" i="3"/>
  <c r="AO84" i="3" s="1"/>
  <c r="AA84" i="3"/>
  <c r="Z84" i="3"/>
  <c r="W84" i="3"/>
  <c r="F84" i="3"/>
  <c r="E84" i="3"/>
  <c r="AO83" i="3"/>
  <c r="AI83" i="3"/>
  <c r="AH83" i="3"/>
  <c r="AA83" i="3"/>
  <c r="Z83" i="3"/>
  <c r="AN83" i="3" s="1"/>
  <c r="W83" i="3"/>
  <c r="F83" i="3"/>
  <c r="E83" i="3"/>
  <c r="AI82" i="3"/>
  <c r="AH82" i="3"/>
  <c r="AO82" i="3" s="1"/>
  <c r="AA82" i="3"/>
  <c r="Z82" i="3"/>
  <c r="W82" i="3"/>
  <c r="F82" i="3"/>
  <c r="E82" i="3"/>
  <c r="Y81" i="3"/>
  <c r="X81" i="3"/>
  <c r="W81" i="3"/>
  <c r="R81" i="3"/>
  <c r="Q81" i="3"/>
  <c r="P81" i="3"/>
  <c r="P16" i="3" s="1"/>
  <c r="O81" i="3"/>
  <c r="N81" i="3"/>
  <c r="M81" i="3"/>
  <c r="L81" i="3"/>
  <c r="K81" i="3"/>
  <c r="J81" i="3"/>
  <c r="I81" i="3"/>
  <c r="H81" i="3"/>
  <c r="G81" i="3"/>
  <c r="AI80" i="3"/>
  <c r="AH80" i="3"/>
  <c r="AO80" i="3" s="1"/>
  <c r="AA80" i="3"/>
  <c r="Z80" i="3"/>
  <c r="AN80" i="3" s="1"/>
  <c r="W80" i="3"/>
  <c r="F80" i="3"/>
  <c r="E80" i="3"/>
  <c r="AI79" i="3"/>
  <c r="AH79" i="3"/>
  <c r="AO79" i="3" s="1"/>
  <c r="AA79" i="3"/>
  <c r="Z79" i="3"/>
  <c r="AN79" i="3" s="1"/>
  <c r="AP79" i="3" s="1"/>
  <c r="W79" i="3"/>
  <c r="F79" i="3"/>
  <c r="E79" i="3"/>
  <c r="AN78" i="3"/>
  <c r="AI78" i="3"/>
  <c r="AH78" i="3"/>
  <c r="AO78" i="3" s="1"/>
  <c r="AA78" i="3"/>
  <c r="Z78" i="3"/>
  <c r="W78" i="3"/>
  <c r="F78" i="3"/>
  <c r="E78" i="3"/>
  <c r="AI77" i="3"/>
  <c r="AH77" i="3"/>
  <c r="AO77" i="3" s="1"/>
  <c r="AA77" i="3"/>
  <c r="Z77" i="3"/>
  <c r="AN77" i="3" s="1"/>
  <c r="AP77" i="3" s="1"/>
  <c r="W77" i="3"/>
  <c r="F77" i="3"/>
  <c r="E77" i="3"/>
  <c r="AI76" i="3"/>
  <c r="AH76" i="3"/>
  <c r="AO76" i="3" s="1"/>
  <c r="AA76" i="3"/>
  <c r="Z76" i="3"/>
  <c r="AN76" i="3" s="1"/>
  <c r="AP76" i="3" s="1"/>
  <c r="W76" i="3"/>
  <c r="F76" i="3"/>
  <c r="E76" i="3"/>
  <c r="AI75" i="3"/>
  <c r="AH75" i="3"/>
  <c r="AO75" i="3" s="1"/>
  <c r="AA75" i="3"/>
  <c r="Z75" i="3"/>
  <c r="AN75" i="3" s="1"/>
  <c r="AP75" i="3" s="1"/>
  <c r="W75" i="3"/>
  <c r="F75" i="3"/>
  <c r="E75" i="3"/>
  <c r="AI74" i="3"/>
  <c r="AH74" i="3"/>
  <c r="AA74" i="3"/>
  <c r="Z74" i="3"/>
  <c r="W74" i="3"/>
  <c r="F74" i="3"/>
  <c r="E74" i="3"/>
  <c r="AN73" i="3"/>
  <c r="AP73" i="3" s="1"/>
  <c r="AI73" i="3"/>
  <c r="AH73" i="3"/>
  <c r="AO73" i="3" s="1"/>
  <c r="AA73" i="3"/>
  <c r="Z73" i="3"/>
  <c r="W73" i="3"/>
  <c r="F73" i="3"/>
  <c r="E73" i="3"/>
  <c r="AI72" i="3"/>
  <c r="AH72" i="3"/>
  <c r="AO72" i="3" s="1"/>
  <c r="AA72" i="3"/>
  <c r="Z72" i="3"/>
  <c r="W72" i="3"/>
  <c r="F72" i="3"/>
  <c r="F71" i="3" s="1"/>
  <c r="E72" i="3"/>
  <c r="AM71" i="3"/>
  <c r="AL71" i="3"/>
  <c r="AK71" i="3"/>
  <c r="AJ71" i="3"/>
  <c r="AG71" i="3"/>
  <c r="AF71" i="3"/>
  <c r="AE71" i="3"/>
  <c r="AD71" i="3"/>
  <c r="AC71" i="3"/>
  <c r="AB71" i="3"/>
  <c r="Y71" i="3"/>
  <c r="X71" i="3"/>
  <c r="W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AI70" i="3"/>
  <c r="AH70" i="3"/>
  <c r="AO70" i="3" s="1"/>
  <c r="AA70" i="3"/>
  <c r="Z70" i="3"/>
  <c r="AN70" i="3" s="1"/>
  <c r="AP70" i="3" s="1"/>
  <c r="W70" i="3"/>
  <c r="F70" i="3"/>
  <c r="E70" i="3"/>
  <c r="AO69" i="3"/>
  <c r="AI69" i="3"/>
  <c r="AH69" i="3"/>
  <c r="AA69" i="3"/>
  <c r="Z69" i="3"/>
  <c r="AN69" i="3" s="1"/>
  <c r="AP69" i="3" s="1"/>
  <c r="W69" i="3"/>
  <c r="F69" i="3"/>
  <c r="E69" i="3"/>
  <c r="AI68" i="3"/>
  <c r="AH68" i="3"/>
  <c r="AO68" i="3" s="1"/>
  <c r="AA68" i="3"/>
  <c r="Z68" i="3"/>
  <c r="AN68" i="3" s="1"/>
  <c r="W68" i="3"/>
  <c r="F68" i="3"/>
  <c r="E68" i="3"/>
  <c r="AI67" i="3"/>
  <c r="AH67" i="3"/>
  <c r="AO67" i="3" s="1"/>
  <c r="AA67" i="3"/>
  <c r="Z67" i="3"/>
  <c r="AN67" i="3" s="1"/>
  <c r="AP67" i="3" s="1"/>
  <c r="W67" i="3"/>
  <c r="F67" i="3"/>
  <c r="E67" i="3"/>
  <c r="AO66" i="3"/>
  <c r="AP66" i="3" s="1"/>
  <c r="AI66" i="3"/>
  <c r="AH66" i="3"/>
  <c r="AA66" i="3"/>
  <c r="Z66" i="3"/>
  <c r="AN66" i="3" s="1"/>
  <c r="W66" i="3"/>
  <c r="F66" i="3"/>
  <c r="E66" i="3"/>
  <c r="AI65" i="3"/>
  <c r="AH65" i="3"/>
  <c r="AA65" i="3"/>
  <c r="Z65" i="3"/>
  <c r="W65" i="3"/>
  <c r="F65" i="3"/>
  <c r="E65" i="3"/>
  <c r="AI64" i="3"/>
  <c r="AH64" i="3"/>
  <c r="AO64" i="3" s="1"/>
  <c r="AA64" i="3"/>
  <c r="Z64" i="3"/>
  <c r="AN64" i="3" s="1"/>
  <c r="W64" i="3"/>
  <c r="F64" i="3"/>
  <c r="E64" i="3"/>
  <c r="AO63" i="3"/>
  <c r="AN63" i="3"/>
  <c r="AP63" i="3" s="1"/>
  <c r="AI63" i="3"/>
  <c r="AH63" i="3"/>
  <c r="AA63" i="3"/>
  <c r="Z63" i="3"/>
  <c r="W63" i="3"/>
  <c r="F63" i="3"/>
  <c r="E63" i="3"/>
  <c r="AI62" i="3"/>
  <c r="AH62" i="3"/>
  <c r="AO62" i="3" s="1"/>
  <c r="AA62" i="3"/>
  <c r="Z62" i="3"/>
  <c r="W62" i="3"/>
  <c r="F62" i="3"/>
  <c r="E62" i="3"/>
  <c r="AO61" i="3"/>
  <c r="AI61" i="3"/>
  <c r="AH61" i="3"/>
  <c r="AA61" i="3"/>
  <c r="Z61" i="3"/>
  <c r="AN61" i="3" s="1"/>
  <c r="W61" i="3"/>
  <c r="F61" i="3"/>
  <c r="E61" i="3"/>
  <c r="AI60" i="3"/>
  <c r="AH60" i="3"/>
  <c r="AA60" i="3"/>
  <c r="Z60" i="3"/>
  <c r="AN60" i="3" s="1"/>
  <c r="W60" i="3"/>
  <c r="F60" i="3"/>
  <c r="E60" i="3"/>
  <c r="AI59" i="3"/>
  <c r="AH59" i="3"/>
  <c r="AA59" i="3"/>
  <c r="Z59" i="3"/>
  <c r="AN59" i="3" s="1"/>
  <c r="W59" i="3"/>
  <c r="F59" i="3"/>
  <c r="E59" i="3"/>
  <c r="AO59" i="3" s="1"/>
  <c r="AO58" i="3"/>
  <c r="AP58" i="3" s="1"/>
  <c r="AI58" i="3"/>
  <c r="AI55" i="3" s="1"/>
  <c r="AH58" i="3"/>
  <c r="AA58" i="3"/>
  <c r="Z58" i="3"/>
  <c r="AN58" i="3" s="1"/>
  <c r="W58" i="3"/>
  <c r="F58" i="3"/>
  <c r="E58" i="3"/>
  <c r="AI57" i="3"/>
  <c r="AH57" i="3"/>
  <c r="AO57" i="3" s="1"/>
  <c r="AA57" i="3"/>
  <c r="Z57" i="3"/>
  <c r="W57" i="3"/>
  <c r="F57" i="3"/>
  <c r="E57" i="3"/>
  <c r="AI56" i="3"/>
  <c r="AH56" i="3"/>
  <c r="AO56" i="3" s="1"/>
  <c r="AA56" i="3"/>
  <c r="Z56" i="3"/>
  <c r="AN56" i="3" s="1"/>
  <c r="W56" i="3"/>
  <c r="F56" i="3"/>
  <c r="E56" i="3"/>
  <c r="AM55" i="3"/>
  <c r="AL55" i="3"/>
  <c r="AK55" i="3"/>
  <c r="AJ55" i="3"/>
  <c r="AG55" i="3"/>
  <c r="AF55" i="3"/>
  <c r="AE55" i="3"/>
  <c r="AD55" i="3"/>
  <c r="AC55" i="3"/>
  <c r="AB55" i="3"/>
  <c r="Y55" i="3"/>
  <c r="X55" i="3"/>
  <c r="W55" i="3"/>
  <c r="R55" i="3"/>
  <c r="Q55" i="3"/>
  <c r="P55" i="3"/>
  <c r="O55" i="3"/>
  <c r="N55" i="3"/>
  <c r="M55" i="3"/>
  <c r="L55" i="3"/>
  <c r="K55" i="3"/>
  <c r="J55" i="3"/>
  <c r="I55" i="3"/>
  <c r="H55" i="3"/>
  <c r="G55" i="3"/>
  <c r="AO54" i="3"/>
  <c r="AP54" i="3" s="1"/>
  <c r="AI54" i="3"/>
  <c r="AH54" i="3"/>
  <c r="AA54" i="3"/>
  <c r="Z54" i="3"/>
  <c r="AN54" i="3" s="1"/>
  <c r="W54" i="3"/>
  <c r="F54" i="3"/>
  <c r="AI53" i="3"/>
  <c r="AH53" i="3"/>
  <c r="AO53" i="3" s="1"/>
  <c r="AA53" i="3"/>
  <c r="Z53" i="3"/>
  <c r="AN53" i="3" s="1"/>
  <c r="W53" i="3"/>
  <c r="F53" i="3"/>
  <c r="AO52" i="3"/>
  <c r="AI52" i="3"/>
  <c r="AH52" i="3"/>
  <c r="AA52" i="3"/>
  <c r="Z52" i="3"/>
  <c r="AN52" i="3" s="1"/>
  <c r="W52" i="3"/>
  <c r="F52" i="3"/>
  <c r="AI51" i="3"/>
  <c r="AH51" i="3"/>
  <c r="AO51" i="3" s="1"/>
  <c r="AA51" i="3"/>
  <c r="Z51" i="3"/>
  <c r="AN51" i="3" s="1"/>
  <c r="AP51" i="3" s="1"/>
  <c r="W51" i="3"/>
  <c r="F51" i="3"/>
  <c r="AN50" i="3"/>
  <c r="AI50" i="3"/>
  <c r="AH50" i="3"/>
  <c r="AO50" i="3" s="1"/>
  <c r="AA50" i="3"/>
  <c r="Z50" i="3"/>
  <c r="W50" i="3"/>
  <c r="F50" i="3"/>
  <c r="AI49" i="3"/>
  <c r="AH49" i="3"/>
  <c r="AO49" i="3" s="1"/>
  <c r="AA49" i="3"/>
  <c r="Z49" i="3"/>
  <c r="AN49" i="3" s="1"/>
  <c r="W49" i="3"/>
  <c r="F49" i="3"/>
  <c r="AI48" i="3"/>
  <c r="AH48" i="3"/>
  <c r="AO48" i="3" s="1"/>
  <c r="AA48" i="3"/>
  <c r="Z48" i="3"/>
  <c r="AN48" i="3" s="1"/>
  <c r="W48" i="3"/>
  <c r="F48" i="3"/>
  <c r="AN47" i="3"/>
  <c r="AI47" i="3"/>
  <c r="AH47" i="3"/>
  <c r="AH36" i="3" s="1"/>
  <c r="AA47" i="3"/>
  <c r="Z47" i="3"/>
  <c r="W47" i="3"/>
  <c r="F47" i="3"/>
  <c r="AO46" i="3"/>
  <c r="AI46" i="3"/>
  <c r="AH46" i="3"/>
  <c r="AA46" i="3"/>
  <c r="Z46" i="3"/>
  <c r="AN46" i="3" s="1"/>
  <c r="AP46" i="3" s="1"/>
  <c r="W46" i="3"/>
  <c r="F46" i="3"/>
  <c r="AN45" i="3"/>
  <c r="AP45" i="3" s="1"/>
  <c r="AI45" i="3"/>
  <c r="AH45" i="3"/>
  <c r="AA45" i="3"/>
  <c r="Z45" i="3"/>
  <c r="W45" i="3"/>
  <c r="F45" i="3"/>
  <c r="E45" i="3"/>
  <c r="AO45" i="3" s="1"/>
  <c r="AI44" i="3"/>
  <c r="AH44" i="3"/>
  <c r="AO44" i="3" s="1"/>
  <c r="AA44" i="3"/>
  <c r="Z44" i="3"/>
  <c r="AN44" i="3" s="1"/>
  <c r="AP44" i="3" s="1"/>
  <c r="W44" i="3"/>
  <c r="F44" i="3"/>
  <c r="E44" i="3"/>
  <c r="AI43" i="3"/>
  <c r="AH43" i="3"/>
  <c r="AO43" i="3" s="1"/>
  <c r="AA43" i="3"/>
  <c r="Z43" i="3"/>
  <c r="AN43" i="3" s="1"/>
  <c r="AP43" i="3" s="1"/>
  <c r="W43" i="3"/>
  <c r="F43" i="3"/>
  <c r="AO42" i="3"/>
  <c r="AN42" i="3"/>
  <c r="AP42" i="3" s="1"/>
  <c r="AI42" i="3"/>
  <c r="AH42" i="3"/>
  <c r="AA42" i="3"/>
  <c r="Z42" i="3"/>
  <c r="W42" i="3"/>
  <c r="F42" i="3"/>
  <c r="AI41" i="3"/>
  <c r="AH41" i="3"/>
  <c r="AA41" i="3"/>
  <c r="Z41" i="3"/>
  <c r="W41" i="3"/>
  <c r="F41" i="3"/>
  <c r="E41" i="3"/>
  <c r="AN40" i="3"/>
  <c r="AP40" i="3" s="1"/>
  <c r="AI40" i="3"/>
  <c r="AH40" i="3"/>
  <c r="AO40" i="3" s="1"/>
  <c r="AA40" i="3"/>
  <c r="Z40" i="3"/>
  <c r="W40" i="3"/>
  <c r="F40" i="3"/>
  <c r="E40" i="3"/>
  <c r="AI39" i="3"/>
  <c r="AH39" i="3"/>
  <c r="AO39" i="3" s="1"/>
  <c r="AA39" i="3"/>
  <c r="Z39" i="3"/>
  <c r="AN39" i="3" s="1"/>
  <c r="AP39" i="3" s="1"/>
  <c r="W39" i="3"/>
  <c r="F39" i="3"/>
  <c r="F36" i="3" s="1"/>
  <c r="E39" i="3"/>
  <c r="AI38" i="3"/>
  <c r="AH38" i="3"/>
  <c r="AO38" i="3" s="1"/>
  <c r="AA38" i="3"/>
  <c r="Z38" i="3"/>
  <c r="AN38" i="3" s="1"/>
  <c r="W38" i="3"/>
  <c r="F38" i="3"/>
  <c r="AO37" i="3"/>
  <c r="AN37" i="3"/>
  <c r="AP37" i="3" s="1"/>
  <c r="AI37" i="3"/>
  <c r="AH37" i="3"/>
  <c r="AA37" i="3"/>
  <c r="Z37" i="3"/>
  <c r="W37" i="3"/>
  <c r="F37" i="3"/>
  <c r="AM36" i="3"/>
  <c r="AL36" i="3"/>
  <c r="AK36" i="3"/>
  <c r="AJ36" i="3"/>
  <c r="AG36" i="3"/>
  <c r="AF36" i="3"/>
  <c r="AE36" i="3"/>
  <c r="AD36" i="3"/>
  <c r="AC36" i="3"/>
  <c r="AB36" i="3"/>
  <c r="Y36" i="3"/>
  <c r="X36" i="3"/>
  <c r="W36" i="3"/>
  <c r="R36" i="3"/>
  <c r="Q36" i="3"/>
  <c r="P36" i="3"/>
  <c r="O36" i="3"/>
  <c r="N36" i="3"/>
  <c r="M36" i="3"/>
  <c r="L36" i="3"/>
  <c r="K36" i="3"/>
  <c r="J36" i="3"/>
  <c r="J16" i="3" s="1"/>
  <c r="J12" i="3" s="1"/>
  <c r="I36" i="3"/>
  <c r="H36" i="3"/>
  <c r="G36" i="3"/>
  <c r="AI35" i="3"/>
  <c r="AH35" i="3"/>
  <c r="AO35" i="3" s="1"/>
  <c r="AA35" i="3"/>
  <c r="Z35" i="3"/>
  <c r="AN35" i="3" s="1"/>
  <c r="AP35" i="3" s="1"/>
  <c r="W35" i="3"/>
  <c r="F35" i="3"/>
  <c r="E35" i="3"/>
  <c r="AP34" i="3"/>
  <c r="AI34" i="3"/>
  <c r="AH34" i="3"/>
  <c r="AO34" i="3" s="1"/>
  <c r="AA34" i="3"/>
  <c r="Z34" i="3"/>
  <c r="AN34" i="3" s="1"/>
  <c r="W34" i="3"/>
  <c r="F34" i="3"/>
  <c r="E34" i="3"/>
  <c r="AI33" i="3"/>
  <c r="AH33" i="3"/>
  <c r="AO33" i="3" s="1"/>
  <c r="AA33" i="3"/>
  <c r="Z33" i="3"/>
  <c r="AN33" i="3" s="1"/>
  <c r="AP33" i="3" s="1"/>
  <c r="W33" i="3"/>
  <c r="F33" i="3"/>
  <c r="E33" i="3"/>
  <c r="AI32" i="3"/>
  <c r="AH32" i="3"/>
  <c r="AO32" i="3" s="1"/>
  <c r="AA32" i="3"/>
  <c r="Z32" i="3"/>
  <c r="W32" i="3"/>
  <c r="F32" i="3"/>
  <c r="E32" i="3"/>
  <c r="AN32" i="3" s="1"/>
  <c r="AN31" i="3"/>
  <c r="AP31" i="3" s="1"/>
  <c r="AI31" i="3"/>
  <c r="AH31" i="3"/>
  <c r="AO31" i="3" s="1"/>
  <c r="AA31" i="3"/>
  <c r="Z31" i="3"/>
  <c r="W31" i="3"/>
  <c r="F31" i="3"/>
  <c r="E31" i="3"/>
  <c r="AI30" i="3"/>
  <c r="AH30" i="3"/>
  <c r="AO30" i="3" s="1"/>
  <c r="AA30" i="3"/>
  <c r="Z30" i="3"/>
  <c r="AN30" i="3" s="1"/>
  <c r="W30" i="3"/>
  <c r="F30" i="3"/>
  <c r="E30" i="3"/>
  <c r="AI29" i="3"/>
  <c r="AH29" i="3"/>
  <c r="AO29" i="3" s="1"/>
  <c r="AA29" i="3"/>
  <c r="Z29" i="3"/>
  <c r="AN29" i="3" s="1"/>
  <c r="W29" i="3"/>
  <c r="F29" i="3"/>
  <c r="E29" i="3"/>
  <c r="AO28" i="3"/>
  <c r="AN28" i="3"/>
  <c r="AP28" i="3" s="1"/>
  <c r="AI28" i="3"/>
  <c r="AH28" i="3"/>
  <c r="AA28" i="3"/>
  <c r="Z28" i="3"/>
  <c r="W28" i="3"/>
  <c r="F28" i="3"/>
  <c r="E28" i="3"/>
  <c r="AI27" i="3"/>
  <c r="AH27" i="3"/>
  <c r="AO27" i="3" s="1"/>
  <c r="AA27" i="3"/>
  <c r="Z27" i="3"/>
  <c r="AN27" i="3" s="1"/>
  <c r="W27" i="3"/>
  <c r="F27" i="3"/>
  <c r="E27" i="3"/>
  <c r="AP26" i="3"/>
  <c r="AI26" i="3"/>
  <c r="AH26" i="3"/>
  <c r="AA26" i="3"/>
  <c r="Z26" i="3"/>
  <c r="AN26" i="3" s="1"/>
  <c r="W26" i="3"/>
  <c r="F26" i="3"/>
  <c r="E26" i="3"/>
  <c r="AO26" i="3" s="1"/>
  <c r="AN25" i="3"/>
  <c r="AI25" i="3"/>
  <c r="AH25" i="3"/>
  <c r="AO25" i="3" s="1"/>
  <c r="AA25" i="3"/>
  <c r="Z25" i="3"/>
  <c r="W25" i="3"/>
  <c r="F25" i="3"/>
  <c r="E25" i="3"/>
  <c r="AI24" i="3"/>
  <c r="AH24" i="3"/>
  <c r="AO24" i="3" s="1"/>
  <c r="AA24" i="3"/>
  <c r="Z24" i="3"/>
  <c r="W24" i="3"/>
  <c r="F24" i="3"/>
  <c r="E24" i="3"/>
  <c r="E17" i="3" s="1"/>
  <c r="AO23" i="3"/>
  <c r="AN23" i="3"/>
  <c r="AP23" i="3" s="1"/>
  <c r="AI23" i="3"/>
  <c r="AH23" i="3"/>
  <c r="AA23" i="3"/>
  <c r="Z23" i="3"/>
  <c r="W23" i="3"/>
  <c r="F23" i="3"/>
  <c r="E23" i="3"/>
  <c r="AI22" i="3"/>
  <c r="AH22" i="3"/>
  <c r="AO22" i="3" s="1"/>
  <c r="AA22" i="3"/>
  <c r="AA17" i="3" s="1"/>
  <c r="Z22" i="3"/>
  <c r="AN22" i="3" s="1"/>
  <c r="W22" i="3"/>
  <c r="F22" i="3"/>
  <c r="E22" i="3"/>
  <c r="AI21" i="3"/>
  <c r="AH21" i="3"/>
  <c r="AA21" i="3"/>
  <c r="Z21" i="3"/>
  <c r="AN21" i="3" s="1"/>
  <c r="W21" i="3"/>
  <c r="F21" i="3"/>
  <c r="E21" i="3"/>
  <c r="AO21" i="3" s="1"/>
  <c r="AO20" i="3"/>
  <c r="AN20" i="3"/>
  <c r="AP20" i="3" s="1"/>
  <c r="AI20" i="3"/>
  <c r="AH20" i="3"/>
  <c r="AA20" i="3"/>
  <c r="Z20" i="3"/>
  <c r="W20" i="3"/>
  <c r="F20" i="3"/>
  <c r="E20" i="3"/>
  <c r="AI19" i="3"/>
  <c r="AH19" i="3"/>
  <c r="AO19" i="3" s="1"/>
  <c r="AA19" i="3"/>
  <c r="Z19" i="3"/>
  <c r="AN19" i="3" s="1"/>
  <c r="W19" i="3"/>
  <c r="F19" i="3"/>
  <c r="E19" i="3"/>
  <c r="AI18" i="3"/>
  <c r="AH18" i="3"/>
  <c r="AO18" i="3" s="1"/>
  <c r="AP18" i="3" s="1"/>
  <c r="AA18" i="3"/>
  <c r="Z18" i="3"/>
  <c r="AN18" i="3" s="1"/>
  <c r="W18" i="3"/>
  <c r="F18" i="3"/>
  <c r="E18" i="3"/>
  <c r="AM17" i="3"/>
  <c r="AL17" i="3"/>
  <c r="AK17" i="3"/>
  <c r="AJ17" i="3"/>
  <c r="AG17" i="3"/>
  <c r="AF17" i="3"/>
  <c r="AE17" i="3"/>
  <c r="AD17" i="3"/>
  <c r="AC17" i="3"/>
  <c r="AB17" i="3"/>
  <c r="Y17" i="3"/>
  <c r="X17" i="3"/>
  <c r="W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W16" i="3"/>
  <c r="AC15" i="3"/>
  <c r="AB15" i="3"/>
  <c r="Y15" i="3"/>
  <c r="W15" i="3"/>
  <c r="S15" i="3"/>
  <c r="J15" i="3"/>
  <c r="H15" i="3"/>
  <c r="AK14" i="3"/>
  <c r="AF14" i="3"/>
  <c r="AB14" i="3"/>
  <c r="W14" i="3"/>
  <c r="S14" i="3"/>
  <c r="M14" i="3"/>
  <c r="L14" i="3"/>
  <c r="K14" i="3"/>
  <c r="I14" i="3"/>
  <c r="W13" i="3"/>
  <c r="S13" i="3"/>
  <c r="G13" i="3"/>
  <c r="W12" i="3"/>
  <c r="S12" i="3"/>
  <c r="W11" i="3"/>
  <c r="S11" i="3"/>
  <c r="N211" i="2"/>
  <c r="J211" i="2" s="1"/>
  <c r="M211" i="2"/>
  <c r="I211" i="2"/>
  <c r="N210" i="2"/>
  <c r="N209" i="2" s="1"/>
  <c r="M210" i="2"/>
  <c r="M209" i="2" s="1"/>
  <c r="J210" i="2"/>
  <c r="I210" i="2"/>
  <c r="P209" i="2"/>
  <c r="O209" i="2"/>
  <c r="L209" i="2"/>
  <c r="K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P201" i="2"/>
  <c r="J201" i="2" s="1"/>
  <c r="O201" i="2"/>
  <c r="N201" i="2"/>
  <c r="M201" i="2"/>
  <c r="I201" i="2" s="1"/>
  <c r="L201" i="2"/>
  <c r="K201" i="2"/>
  <c r="N200" i="2"/>
  <c r="M200" i="2"/>
  <c r="J200" i="2"/>
  <c r="I200" i="2"/>
  <c r="J199" i="2"/>
  <c r="I199" i="2"/>
  <c r="P198" i="2"/>
  <c r="O198" i="2"/>
  <c r="N198" i="2"/>
  <c r="J198" i="2" s="1"/>
  <c r="M198" i="2"/>
  <c r="L198" i="2"/>
  <c r="K198" i="2"/>
  <c r="I198" i="2" s="1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P160" i="2"/>
  <c r="O160" i="2"/>
  <c r="N160" i="2"/>
  <c r="M160" i="2"/>
  <c r="L160" i="2"/>
  <c r="J160" i="2" s="1"/>
  <c r="K160" i="2"/>
  <c r="I160" i="2" s="1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P143" i="2"/>
  <c r="O143" i="2"/>
  <c r="N143" i="2"/>
  <c r="M143" i="2"/>
  <c r="L143" i="2"/>
  <c r="K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P126" i="2"/>
  <c r="O126" i="2"/>
  <c r="N126" i="2"/>
  <c r="M126" i="2"/>
  <c r="L126" i="2"/>
  <c r="J126" i="2" s="1"/>
  <c r="K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P119" i="2"/>
  <c r="O119" i="2"/>
  <c r="N119" i="2"/>
  <c r="M119" i="2"/>
  <c r="L119" i="2"/>
  <c r="J119" i="2" s="1"/>
  <c r="K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P97" i="2"/>
  <c r="O97" i="2"/>
  <c r="N97" i="2"/>
  <c r="M97" i="2"/>
  <c r="L97" i="2"/>
  <c r="J97" i="2" s="1"/>
  <c r="K97" i="2"/>
  <c r="I97" i="2" s="1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P72" i="2"/>
  <c r="O72" i="2"/>
  <c r="N72" i="2"/>
  <c r="M72" i="2"/>
  <c r="L72" i="2"/>
  <c r="J72" i="2" s="1"/>
  <c r="K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P65" i="2"/>
  <c r="O65" i="2"/>
  <c r="N65" i="2"/>
  <c r="M65" i="2"/>
  <c r="L65" i="2"/>
  <c r="J65" i="2" s="1"/>
  <c r="K65" i="2"/>
  <c r="I65" i="2"/>
  <c r="J64" i="2"/>
  <c r="I64" i="2"/>
  <c r="N63" i="2"/>
  <c r="J63" i="2" s="1"/>
  <c r="M63" i="2"/>
  <c r="I63" i="2" s="1"/>
  <c r="P62" i="2"/>
  <c r="O62" i="2"/>
  <c r="L62" i="2"/>
  <c r="K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P48" i="2"/>
  <c r="O48" i="2"/>
  <c r="N48" i="2"/>
  <c r="M48" i="2"/>
  <c r="I48" i="2" s="1"/>
  <c r="L48" i="2"/>
  <c r="K48" i="2"/>
  <c r="J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P40" i="2"/>
  <c r="O40" i="2"/>
  <c r="N40" i="2"/>
  <c r="M40" i="2"/>
  <c r="L40" i="2"/>
  <c r="K40" i="2"/>
  <c r="I40" i="2" s="1"/>
  <c r="J40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P19" i="2"/>
  <c r="O19" i="2"/>
  <c r="N19" i="2"/>
  <c r="J19" i="2" s="1"/>
  <c r="M19" i="2"/>
  <c r="I19" i="2" s="1"/>
  <c r="L19" i="2"/>
  <c r="K19" i="2"/>
  <c r="J18" i="2"/>
  <c r="I18" i="2"/>
  <c r="P17" i="2"/>
  <c r="O17" i="2"/>
  <c r="I17" i="2" s="1"/>
  <c r="N17" i="2"/>
  <c r="M17" i="2"/>
  <c r="L17" i="2"/>
  <c r="J17" i="2" s="1"/>
  <c r="K17" i="2"/>
  <c r="H17" i="2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S50" i="1"/>
  <c r="S49" i="1"/>
  <c r="S48" i="1"/>
  <c r="S47" i="1"/>
  <c r="S46" i="1"/>
  <c r="S45" i="1"/>
  <c r="S44" i="1"/>
  <c r="S43" i="1"/>
  <c r="S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S40" i="1"/>
  <c r="S39" i="1"/>
  <c r="S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S35" i="1"/>
  <c r="S34" i="1"/>
  <c r="S33" i="1"/>
  <c r="S32" i="1"/>
  <c r="S31" i="1"/>
  <c r="S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S27" i="1"/>
  <c r="S26" i="1"/>
  <c r="S25" i="1"/>
  <c r="S24" i="1"/>
  <c r="S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S20" i="1"/>
  <c r="S19" i="1"/>
  <c r="S18" i="1"/>
  <c r="S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T16" i="1" s="1"/>
  <c r="T15" i="1"/>
  <c r="I119" i="2" l="1"/>
  <c r="I209" i="2"/>
  <c r="P16" i="2"/>
  <c r="J209" i="2"/>
  <c r="I143" i="2"/>
  <c r="J143" i="2"/>
  <c r="O16" i="2"/>
  <c r="AC15" i="1"/>
  <c r="Y15" i="1"/>
  <c r="I15" i="1"/>
  <c r="V15" i="1"/>
  <c r="E15" i="1"/>
  <c r="H15" i="1"/>
  <c r="AP174" i="3"/>
  <c r="AO356" i="3"/>
  <c r="AH355" i="3"/>
  <c r="AO355" i="3" s="1"/>
  <c r="X15" i="3"/>
  <c r="X16" i="3"/>
  <c r="AP22" i="3"/>
  <c r="AP30" i="3"/>
  <c r="M16" i="3"/>
  <c r="M12" i="3" s="1"/>
  <c r="M11" i="3" s="1"/>
  <c r="M15" i="3"/>
  <c r="AP107" i="3"/>
  <c r="AP109" i="3"/>
  <c r="AP127" i="3"/>
  <c r="AP130" i="3"/>
  <c r="AP203" i="3"/>
  <c r="AH407" i="3"/>
  <c r="AO409" i="3"/>
  <c r="AH17" i="3"/>
  <c r="AO17" i="3" s="1"/>
  <c r="AN24" i="3"/>
  <c r="AP24" i="3" s="1"/>
  <c r="N16" i="3"/>
  <c r="N12" i="3" s="1"/>
  <c r="AP52" i="3"/>
  <c r="AP56" i="3"/>
  <c r="AH55" i="3"/>
  <c r="AO55" i="3" s="1"/>
  <c r="AO60" i="3"/>
  <c r="I16" i="3"/>
  <c r="AP103" i="3"/>
  <c r="AO114" i="3"/>
  <c r="AN134" i="3"/>
  <c r="AP134" i="3" s="1"/>
  <c r="AP156" i="3"/>
  <c r="AP183" i="3"/>
  <c r="AP201" i="3"/>
  <c r="R14" i="3"/>
  <c r="AN190" i="3"/>
  <c r="K16" i="3"/>
  <c r="K12" i="3" s="1"/>
  <c r="K15" i="3"/>
  <c r="Z98" i="3"/>
  <c r="AN98" i="3" s="1"/>
  <c r="AN99" i="3"/>
  <c r="AP99" i="3" s="1"/>
  <c r="AN144" i="3"/>
  <c r="AP144" i="3" s="1"/>
  <c r="Z140" i="3"/>
  <c r="AH190" i="3"/>
  <c r="AO47" i="3"/>
  <c r="AP47" i="3" s="1"/>
  <c r="Z81" i="3"/>
  <c r="AN87" i="3"/>
  <c r="AP87" i="3" s="1"/>
  <c r="Z123" i="3"/>
  <c r="AN123" i="3" s="1"/>
  <c r="AP123" i="3" s="1"/>
  <c r="AN125" i="3"/>
  <c r="AP125" i="3" s="1"/>
  <c r="F17" i="3"/>
  <c r="Z36" i="3"/>
  <c r="AP61" i="3"/>
  <c r="AP83" i="3"/>
  <c r="AH112" i="3"/>
  <c r="AO112" i="3" s="1"/>
  <c r="AO118" i="3"/>
  <c r="AN120" i="3"/>
  <c r="AP120" i="3" s="1"/>
  <c r="AP197" i="3"/>
  <c r="Z295" i="3"/>
  <c r="AN337" i="3"/>
  <c r="E333" i="3"/>
  <c r="AA36" i="3"/>
  <c r="AO41" i="3"/>
  <c r="AO65" i="3"/>
  <c r="AO87" i="3"/>
  <c r="AP110" i="3"/>
  <c r="AI140" i="3"/>
  <c r="Z167" i="3"/>
  <c r="AN170" i="3"/>
  <c r="AP170" i="3" s="1"/>
  <c r="AO390" i="3"/>
  <c r="AH389" i="3"/>
  <c r="AE16" i="3"/>
  <c r="AE12" i="3" s="1"/>
  <c r="AE15" i="3"/>
  <c r="AH158" i="3"/>
  <c r="AO166" i="3"/>
  <c r="AO99" i="3"/>
  <c r="AJ16" i="3"/>
  <c r="AJ15" i="3"/>
  <c r="AH15" i="3" s="1"/>
  <c r="AP19" i="3"/>
  <c r="AP27" i="3"/>
  <c r="AP48" i="3"/>
  <c r="AP50" i="3"/>
  <c r="AP53" i="3"/>
  <c r="AN57" i="3"/>
  <c r="AP57" i="3" s="1"/>
  <c r="Z55" i="3"/>
  <c r="AP59" i="3"/>
  <c r="AA112" i="3"/>
  <c r="AP117" i="3"/>
  <c r="AO120" i="3"/>
  <c r="AO123" i="3"/>
  <c r="E150" i="3"/>
  <c r="AO153" i="3"/>
  <c r="AN172" i="3"/>
  <c r="AP172" i="3" s="1"/>
  <c r="AH174" i="3"/>
  <c r="AO174" i="3" s="1"/>
  <c r="E190" i="3"/>
  <c r="AC14" i="3"/>
  <c r="E36" i="3"/>
  <c r="AO36" i="3" s="1"/>
  <c r="AN41" i="3"/>
  <c r="AP41" i="3" s="1"/>
  <c r="AP166" i="3"/>
  <c r="AO220" i="3"/>
  <c r="AN220" i="3"/>
  <c r="AP189" i="3"/>
  <c r="Z228" i="3"/>
  <c r="AN228" i="3" s="1"/>
  <c r="AN230" i="3"/>
  <c r="AP230" i="3" s="1"/>
  <c r="AN118" i="3"/>
  <c r="Z112" i="3"/>
  <c r="AN112" i="3" s="1"/>
  <c r="E55" i="3"/>
  <c r="AN65" i="3"/>
  <c r="O16" i="3"/>
  <c r="O12" i="3" s="1"/>
  <c r="O15" i="3"/>
  <c r="AP390" i="3"/>
  <c r="G16" i="3"/>
  <c r="G12" i="3" s="1"/>
  <c r="G11" i="3" s="1"/>
  <c r="AP21" i="3"/>
  <c r="AP29" i="3"/>
  <c r="AI36" i="3"/>
  <c r="AA55" i="3"/>
  <c r="E71" i="3"/>
  <c r="AO74" i="3"/>
  <c r="AN74" i="3"/>
  <c r="AP80" i="3"/>
  <c r="AN104" i="3"/>
  <c r="AP104" i="3" s="1"/>
  <c r="AP106" i="3"/>
  <c r="R16" i="3"/>
  <c r="R12" i="3" s="1"/>
  <c r="R15" i="3"/>
  <c r="E158" i="3"/>
  <c r="AP168" i="3"/>
  <c r="AP246" i="3"/>
  <c r="J215" i="3"/>
  <c r="J13" i="3" s="1"/>
  <c r="J11" i="3" s="1"/>
  <c r="J14" i="3"/>
  <c r="AI14" i="3"/>
  <c r="AM15" i="3"/>
  <c r="AI17" i="3"/>
  <c r="AD16" i="3"/>
  <c r="AD12" i="3" s="1"/>
  <c r="AD15" i="3"/>
  <c r="Z150" i="3"/>
  <c r="AN150" i="3" s="1"/>
  <c r="AN151" i="3"/>
  <c r="AP151" i="3" s="1"/>
  <c r="AP153" i="3"/>
  <c r="AN163" i="3"/>
  <c r="AP163" i="3" s="1"/>
  <c r="Z158" i="3"/>
  <c r="AN158" i="3" s="1"/>
  <c r="AH133" i="3"/>
  <c r="AO133" i="3" s="1"/>
  <c r="AP133" i="3" s="1"/>
  <c r="AO135" i="3"/>
  <c r="AP135" i="3" s="1"/>
  <c r="E140" i="3"/>
  <c r="AO141" i="3"/>
  <c r="F158" i="3"/>
  <c r="Q16" i="3"/>
  <c r="Q12" i="3" s="1"/>
  <c r="Q15" i="3"/>
  <c r="AP25" i="3"/>
  <c r="F55" i="3"/>
  <c r="AP68" i="3"/>
  <c r="Z71" i="3"/>
  <c r="AN72" i="3"/>
  <c r="AP72" i="3" s="1"/>
  <c r="E81" i="3"/>
  <c r="AO81" i="3" s="1"/>
  <c r="AP90" i="3"/>
  <c r="AH98" i="3"/>
  <c r="AO98" i="3" s="1"/>
  <c r="AO102" i="3"/>
  <c r="AP102" i="3" s="1"/>
  <c r="AP157" i="3"/>
  <c r="AP159" i="3"/>
  <c r="AA158" i="3"/>
  <c r="AA16" i="3" s="1"/>
  <c r="AP185" i="3"/>
  <c r="AA190" i="3"/>
  <c r="H215" i="3"/>
  <c r="H13" i="3" s="1"/>
  <c r="H11" i="3" s="1"/>
  <c r="H14" i="3"/>
  <c r="AO333" i="3"/>
  <c r="AP252" i="3"/>
  <c r="AP32" i="3"/>
  <c r="AF16" i="3"/>
  <c r="AF12" i="3" s="1"/>
  <c r="AF15" i="3"/>
  <c r="AA71" i="3"/>
  <c r="AP78" i="3"/>
  <c r="F81" i="3"/>
  <c r="AI98" i="3"/>
  <c r="AN141" i="3"/>
  <c r="AP141" i="3" s="1"/>
  <c r="AP143" i="3"/>
  <c r="AH140" i="3"/>
  <c r="AO147" i="3"/>
  <c r="AP147" i="3" s="1"/>
  <c r="AP194" i="3"/>
  <c r="AH240" i="3"/>
  <c r="AO240" i="3" s="1"/>
  <c r="AP415" i="3"/>
  <c r="AL16" i="3"/>
  <c r="AL15" i="3"/>
  <c r="AO419" i="3"/>
  <c r="E407" i="3"/>
  <c r="AM16" i="3"/>
  <c r="AM12" i="3" s="1"/>
  <c r="AG16" i="3"/>
  <c r="AG12" i="3" s="1"/>
  <c r="AG15" i="3"/>
  <c r="AP38" i="3"/>
  <c r="AP49" i="3"/>
  <c r="AN62" i="3"/>
  <c r="AP62" i="3" s="1"/>
  <c r="AP64" i="3"/>
  <c r="AN84" i="3"/>
  <c r="AP84" i="3" s="1"/>
  <c r="AP86" i="3"/>
  <c r="AP111" i="3"/>
  <c r="AP121" i="3"/>
  <c r="AP175" i="3"/>
  <c r="AN320" i="3"/>
  <c r="E318" i="3"/>
  <c r="AO318" i="3" s="1"/>
  <c r="AK16" i="3"/>
  <c r="AK15" i="3"/>
  <c r="L16" i="3"/>
  <c r="L12" i="3" s="1"/>
  <c r="L11" i="3" s="1"/>
  <c r="L15" i="3"/>
  <c r="AP60" i="3"/>
  <c r="AB16" i="3"/>
  <c r="AB12" i="3" s="1"/>
  <c r="AB11" i="3" s="1"/>
  <c r="AI71" i="3"/>
  <c r="AN114" i="3"/>
  <c r="AP114" i="3" s="1"/>
  <c r="AP124" i="3"/>
  <c r="P14" i="3"/>
  <c r="AP173" i="3"/>
  <c r="AP280" i="3"/>
  <c r="AN497" i="3"/>
  <c r="AP497" i="3" s="1"/>
  <c r="Z495" i="3"/>
  <c r="AO605" i="3"/>
  <c r="AN605" i="3"/>
  <c r="AP605" i="3" s="1"/>
  <c r="AP640" i="3"/>
  <c r="AN191" i="3"/>
  <c r="AP191" i="3" s="1"/>
  <c r="AF215" i="3"/>
  <c r="AF13" i="3" s="1"/>
  <c r="AO218" i="3"/>
  <c r="AP218" i="3" s="1"/>
  <c r="E216" i="3"/>
  <c r="AP224" i="3"/>
  <c r="AP226" i="3"/>
  <c r="AO255" i="3"/>
  <c r="AH254" i="3"/>
  <c r="AO254" i="3" s="1"/>
  <c r="AP302" i="3"/>
  <c r="AO312" i="3"/>
  <c r="AH311" i="3"/>
  <c r="AO311" i="3" s="1"/>
  <c r="AP324" i="3"/>
  <c r="AP326" i="3"/>
  <c r="AP339" i="3"/>
  <c r="Z355" i="3"/>
  <c r="AN355" i="3" s="1"/>
  <c r="AP355" i="3" s="1"/>
  <c r="AN356" i="3"/>
  <c r="AP356" i="3" s="1"/>
  <c r="AP358" i="3"/>
  <c r="AP364" i="3"/>
  <c r="Z389" i="3"/>
  <c r="AN389" i="3" s="1"/>
  <c r="AP417" i="3"/>
  <c r="AP560" i="3"/>
  <c r="AP683" i="3"/>
  <c r="AA228" i="3"/>
  <c r="AP288" i="3"/>
  <c r="AN82" i="3"/>
  <c r="AP82" i="3" s="1"/>
  <c r="AN207" i="3"/>
  <c r="AK215" i="3"/>
  <c r="AK13" i="3" s="1"/>
  <c r="AA216" i="3"/>
  <c r="AO228" i="3"/>
  <c r="E270" i="3"/>
  <c r="AO270" i="3" s="1"/>
  <c r="F276" i="3"/>
  <c r="AO320" i="3"/>
  <c r="AP335" i="3"/>
  <c r="AN359" i="3"/>
  <c r="AP359" i="3" s="1"/>
  <c r="AA359" i="3"/>
  <c r="AN362" i="3"/>
  <c r="AI421" i="3"/>
  <c r="AI371" i="3" s="1"/>
  <c r="AP462" i="3"/>
  <c r="AA531" i="3"/>
  <c r="AP539" i="3"/>
  <c r="AP544" i="3"/>
  <c r="AN419" i="3"/>
  <c r="AP419" i="3" s="1"/>
  <c r="Z17" i="3"/>
  <c r="AH71" i="3"/>
  <c r="AO71" i="3" s="1"/>
  <c r="AH150" i="3"/>
  <c r="AO150" i="3" s="1"/>
  <c r="P215" i="3"/>
  <c r="P13" i="3" s="1"/>
  <c r="AJ215" i="3"/>
  <c r="AJ13" i="3" s="1"/>
  <c r="AH13" i="3" s="1"/>
  <c r="AI257" i="3"/>
  <c r="AI215" i="3" s="1"/>
  <c r="AN275" i="3"/>
  <c r="AP275" i="3" s="1"/>
  <c r="Z270" i="3"/>
  <c r="AN270" i="3" s="1"/>
  <c r="AP270" i="3" s="1"/>
  <c r="AP296" i="3"/>
  <c r="AO328" i="3"/>
  <c r="AA333" i="3"/>
  <c r="AO359" i="3"/>
  <c r="E372" i="3"/>
  <c r="AP381" i="3"/>
  <c r="AN383" i="3"/>
  <c r="Z407" i="3"/>
  <c r="AN407" i="3" s="1"/>
  <c r="AN408" i="3"/>
  <c r="AP408" i="3" s="1"/>
  <c r="AN443" i="3"/>
  <c r="AP463" i="3"/>
  <c r="AP520" i="3"/>
  <c r="AH630" i="3"/>
  <c r="AO207" i="3"/>
  <c r="O215" i="3"/>
  <c r="O13" i="3" s="1"/>
  <c r="AG215" i="3"/>
  <c r="AO252" i="3"/>
  <c r="Z265" i="3"/>
  <c r="AN265" i="3" s="1"/>
  <c r="AP265" i="3" s="1"/>
  <c r="Z276" i="3"/>
  <c r="AN276" i="3" s="1"/>
  <c r="AP276" i="3" s="1"/>
  <c r="AN277" i="3"/>
  <c r="AO284" i="3"/>
  <c r="AP284" i="3" s="1"/>
  <c r="AI284" i="3"/>
  <c r="AO297" i="3"/>
  <c r="E295" i="3"/>
  <c r="AO295" i="3" s="1"/>
  <c r="AO307" i="3"/>
  <c r="AO337" i="3"/>
  <c r="AO341" i="3"/>
  <c r="AO362" i="3"/>
  <c r="F372" i="3"/>
  <c r="AO385" i="3"/>
  <c r="AP385" i="3" s="1"/>
  <c r="AA407" i="3"/>
  <c r="AA443" i="3"/>
  <c r="N15" i="3"/>
  <c r="R215" i="3"/>
  <c r="Z240" i="3"/>
  <c r="AN240" i="3" s="1"/>
  <c r="AP240" i="3" s="1"/>
  <c r="AO250" i="3"/>
  <c r="N215" i="3"/>
  <c r="N13" i="3" s="1"/>
  <c r="AP286" i="3"/>
  <c r="AN330" i="3"/>
  <c r="Z328" i="3"/>
  <c r="AN328" i="3" s="1"/>
  <c r="AP328" i="3" s="1"/>
  <c r="AO360" i="3"/>
  <c r="AP360" i="3" s="1"/>
  <c r="AO383" i="3"/>
  <c r="E389" i="3"/>
  <c r="AO395" i="3"/>
  <c r="AP395" i="3" s="1"/>
  <c r="AH421" i="3"/>
  <c r="AO421" i="3" s="1"/>
  <c r="AO443" i="3"/>
  <c r="AN658" i="3"/>
  <c r="AO658" i="3"/>
  <c r="AI674" i="3"/>
  <c r="AP225" i="3"/>
  <c r="Q215" i="3"/>
  <c r="Q13" i="3" s="1"/>
  <c r="K215" i="3"/>
  <c r="K13" i="3" s="1"/>
  <c r="AA236" i="3"/>
  <c r="AN243" i="3"/>
  <c r="AP243" i="3" s="1"/>
  <c r="AN267" i="3"/>
  <c r="AP267" i="3" s="1"/>
  <c r="AO277" i="3"/>
  <c r="AH276" i="3"/>
  <c r="AO276" i="3" s="1"/>
  <c r="AO298" i="3"/>
  <c r="AP298" i="3" s="1"/>
  <c r="AO309" i="3"/>
  <c r="AP309" i="3" s="1"/>
  <c r="F318" i="3"/>
  <c r="F14" i="3" s="1"/>
  <c r="AP325" i="3"/>
  <c r="AO335" i="3"/>
  <c r="AP345" i="3"/>
  <c r="AP373" i="3"/>
  <c r="AN375" i="3"/>
  <c r="AA389" i="3"/>
  <c r="AP413" i="3"/>
  <c r="AJ371" i="3"/>
  <c r="F421" i="3"/>
  <c r="AP601" i="3"/>
  <c r="AI648" i="3"/>
  <c r="AH918" i="3"/>
  <c r="AO918" i="3" s="1"/>
  <c r="AO920" i="3"/>
  <c r="AP376" i="3"/>
  <c r="P15" i="3"/>
  <c r="AN221" i="3"/>
  <c r="AP221" i="3" s="1"/>
  <c r="Z216" i="3"/>
  <c r="AM215" i="3"/>
  <c r="AM13" i="3" s="1"/>
  <c r="Z289" i="3"/>
  <c r="AN289" i="3" s="1"/>
  <c r="AP289" i="3" s="1"/>
  <c r="AP306" i="3"/>
  <c r="AP315" i="3"/>
  <c r="Z318" i="3"/>
  <c r="AN318" i="3" s="1"/>
  <c r="AN321" i="3"/>
  <c r="AP321" i="3" s="1"/>
  <c r="AP323" i="3"/>
  <c r="AO330" i="3"/>
  <c r="AP336" i="3"/>
  <c r="AO353" i="3"/>
  <c r="AP353" i="3" s="1"/>
  <c r="AO377" i="3"/>
  <c r="AP377" i="3" s="1"/>
  <c r="AP444" i="3"/>
  <c r="AO448" i="3"/>
  <c r="AP448" i="3" s="1"/>
  <c r="AN621" i="3"/>
  <c r="AO621" i="3"/>
  <c r="AO243" i="3"/>
  <c r="AP292" i="3"/>
  <c r="AN340" i="3"/>
  <c r="AP340" i="3" s="1"/>
  <c r="AO372" i="3"/>
  <c r="AO375" i="3"/>
  <c r="AN423" i="3"/>
  <c r="AP423" i="3" s="1"/>
  <c r="Z421" i="3"/>
  <c r="AN421" i="3" s="1"/>
  <c r="AP431" i="3"/>
  <c r="AP217" i="3"/>
  <c r="AO221" i="3"/>
  <c r="AP227" i="3"/>
  <c r="AD215" i="3"/>
  <c r="AD13" i="3" s="1"/>
  <c r="AN241" i="3"/>
  <c r="AP241" i="3" s="1"/>
  <c r="Z250" i="3"/>
  <c r="AN250" i="3" s="1"/>
  <c r="AP250" i="3" s="1"/>
  <c r="AN253" i="3"/>
  <c r="AP253" i="3" s="1"/>
  <c r="AP274" i="3"/>
  <c r="AN297" i="3"/>
  <c r="AP297" i="3" s="1"/>
  <c r="AA318" i="3"/>
  <c r="AO321" i="3"/>
  <c r="AA372" i="3"/>
  <c r="AC371" i="3"/>
  <c r="AC12" i="3" s="1"/>
  <c r="E443" i="3"/>
  <c r="Z477" i="3"/>
  <c r="AP507" i="3"/>
  <c r="AA295" i="3"/>
  <c r="AA14" i="3" s="1"/>
  <c r="AP399" i="3"/>
  <c r="AP427" i="3"/>
  <c r="AH458" i="3"/>
  <c r="AP590" i="3"/>
  <c r="AN613" i="3"/>
  <c r="AO613" i="3"/>
  <c r="AN631" i="3"/>
  <c r="AP631" i="3" s="1"/>
  <c r="Z630" i="3"/>
  <c r="L215" i="3"/>
  <c r="L13" i="3" s="1"/>
  <c r="AN155" i="3"/>
  <c r="AP155" i="3" s="1"/>
  <c r="AH216" i="3"/>
  <c r="AP258" i="3"/>
  <c r="AN290" i="3"/>
  <c r="AP290" i="3" s="1"/>
  <c r="Z307" i="3"/>
  <c r="AN307" i="3" s="1"/>
  <c r="AP307" i="3" s="1"/>
  <c r="AN310" i="3"/>
  <c r="AP310" i="3" s="1"/>
  <c r="AI318" i="3"/>
  <c r="Z333" i="3"/>
  <c r="AN333" i="3" s="1"/>
  <c r="AP333" i="3" s="1"/>
  <c r="AP334" i="3"/>
  <c r="Z341" i="3"/>
  <c r="AN341" i="3" s="1"/>
  <c r="AN342" i="3"/>
  <c r="AP342" i="3" s="1"/>
  <c r="AP344" i="3"/>
  <c r="I371" i="3"/>
  <c r="AP382" i="3"/>
  <c r="AO386" i="3"/>
  <c r="AP386" i="3" s="1"/>
  <c r="F389" i="3"/>
  <c r="AP435" i="3"/>
  <c r="AO439" i="3"/>
  <c r="AP439" i="3" s="1"/>
  <c r="AP509" i="3"/>
  <c r="AP578" i="3"/>
  <c r="AN617" i="3"/>
  <c r="AP617" i="3" s="1"/>
  <c r="AP392" i="3"/>
  <c r="AP219" i="3"/>
  <c r="Z254" i="3"/>
  <c r="AN254" i="3" s="1"/>
  <c r="AP254" i="3" s="1"/>
  <c r="AN255" i="3"/>
  <c r="AP255" i="3" s="1"/>
  <c r="AA257" i="3"/>
  <c r="F265" i="3"/>
  <c r="F215" i="3" s="1"/>
  <c r="Z311" i="3"/>
  <c r="AN311" i="3" s="1"/>
  <c r="AP311" i="3" s="1"/>
  <c r="AN312" i="3"/>
  <c r="AP314" i="3"/>
  <c r="AP319" i="3"/>
  <c r="AO352" i="3"/>
  <c r="AN354" i="3"/>
  <c r="AP354" i="3" s="1"/>
  <c r="Z352" i="3"/>
  <c r="AN352" i="3" s="1"/>
  <c r="AP352" i="3" s="1"/>
  <c r="Z372" i="3"/>
  <c r="AF371" i="3"/>
  <c r="AN378" i="3"/>
  <c r="AP378" i="3" s="1"/>
  <c r="AP380" i="3"/>
  <c r="P371" i="3"/>
  <c r="P12" i="3" s="1"/>
  <c r="P11" i="3" s="1"/>
  <c r="AP409" i="3"/>
  <c r="AP449" i="3"/>
  <c r="E495" i="3"/>
  <c r="AN499" i="3"/>
  <c r="F606" i="3"/>
  <c r="AN238" i="3"/>
  <c r="AP238" i="3" s="1"/>
  <c r="AP474" i="3"/>
  <c r="E513" i="3"/>
  <c r="AP528" i="3"/>
  <c r="AP534" i="3"/>
  <c r="AP568" i="3"/>
  <c r="AP576" i="3"/>
  <c r="E606" i="3"/>
  <c r="AN812" i="3"/>
  <c r="AP812" i="3" s="1"/>
  <c r="AP924" i="3"/>
  <c r="AP484" i="3"/>
  <c r="AP505" i="3"/>
  <c r="AI531" i="3"/>
  <c r="AP553" i="3"/>
  <c r="AP566" i="3"/>
  <c r="AP574" i="3"/>
  <c r="AP595" i="3"/>
  <c r="AP681" i="3"/>
  <c r="AN898" i="3"/>
  <c r="E895" i="3"/>
  <c r="Z918" i="3"/>
  <c r="AN918" i="3" s="1"/>
  <c r="AP918" i="3" s="1"/>
  <c r="AN920" i="3"/>
  <c r="AP920" i="3" s="1"/>
  <c r="AN937" i="3"/>
  <c r="E458" i="3"/>
  <c r="AP464" i="3"/>
  <c r="AI477" i="3"/>
  <c r="AO499" i="3"/>
  <c r="AH513" i="3"/>
  <c r="AO520" i="3"/>
  <c r="AP532" i="3"/>
  <c r="AP537" i="3"/>
  <c r="AP542" i="3"/>
  <c r="Z557" i="3"/>
  <c r="AN557" i="3" s="1"/>
  <c r="AP557" i="3" s="1"/>
  <c r="AN558" i="3"/>
  <c r="AP558" i="3" s="1"/>
  <c r="AP587" i="3"/>
  <c r="AP607" i="3"/>
  <c r="AP694" i="3"/>
  <c r="AN838" i="3"/>
  <c r="AP838" i="3" s="1"/>
  <c r="Z895" i="3"/>
  <c r="AN895" i="3" s="1"/>
  <c r="AP895" i="3" s="1"/>
  <c r="AN896" i="3"/>
  <c r="AP451" i="3"/>
  <c r="Z458" i="3"/>
  <c r="AN458" i="3" s="1"/>
  <c r="E477" i="3"/>
  <c r="AO558" i="3"/>
  <c r="AO560" i="3"/>
  <c r="AP562" i="3"/>
  <c r="AP572" i="3"/>
  <c r="AO607" i="3"/>
  <c r="AH606" i="3"/>
  <c r="E630" i="3"/>
  <c r="AP635" i="3"/>
  <c r="AH648" i="3"/>
  <c r="AO648" i="3" s="1"/>
  <c r="AA689" i="3"/>
  <c r="AP707" i="3"/>
  <c r="AP729" i="3"/>
  <c r="AO514" i="3"/>
  <c r="AP514" i="3" s="1"/>
  <c r="AP535" i="3"/>
  <c r="AP571" i="3"/>
  <c r="AI606" i="3"/>
  <c r="AP619" i="3"/>
  <c r="M860" i="4"/>
  <c r="S807" i="4"/>
  <c r="AP461" i="3"/>
  <c r="AH477" i="3"/>
  <c r="AP554" i="3"/>
  <c r="AN583" i="3"/>
  <c r="AP583" i="3" s="1"/>
  <c r="AP585" i="3"/>
  <c r="AP589" i="3"/>
  <c r="AI630" i="3"/>
  <c r="AN680" i="3"/>
  <c r="AP680" i="3" s="1"/>
  <c r="AP703" i="3"/>
  <c r="AN800" i="3"/>
  <c r="AA458" i="3"/>
  <c r="F557" i="3"/>
  <c r="AP579" i="3"/>
  <c r="AO590" i="3"/>
  <c r="E648" i="3"/>
  <c r="F761" i="3"/>
  <c r="AA793" i="3"/>
  <c r="E815" i="3"/>
  <c r="AP907" i="3"/>
  <c r="AO463" i="3"/>
  <c r="AN567" i="3"/>
  <c r="AP567" i="3" s="1"/>
  <c r="AN575" i="3"/>
  <c r="AP575" i="3" s="1"/>
  <c r="AI590" i="3"/>
  <c r="AP602" i="3"/>
  <c r="F648" i="3"/>
  <c r="AN654" i="3"/>
  <c r="AP654" i="3" s="1"/>
  <c r="AH793" i="3"/>
  <c r="AO793" i="3" s="1"/>
  <c r="AO796" i="3"/>
  <c r="AP796" i="3" s="1"/>
  <c r="AN825" i="3"/>
  <c r="AN875" i="3"/>
  <c r="AP875" i="3" s="1"/>
  <c r="Z864" i="3"/>
  <c r="AN864" i="3" s="1"/>
  <c r="AP864" i="3" s="1"/>
  <c r="F902" i="3"/>
  <c r="X945" i="3"/>
  <c r="AN945" i="3"/>
  <c r="AP945" i="3" s="1"/>
  <c r="AN517" i="3"/>
  <c r="AP517" i="3" s="1"/>
  <c r="Z513" i="3"/>
  <c r="AP543" i="3"/>
  <c r="AP563" i="3"/>
  <c r="AO587" i="3"/>
  <c r="AP608" i="3"/>
  <c r="Z606" i="3"/>
  <c r="AN612" i="3"/>
  <c r="AP612" i="3" s="1"/>
  <c r="F630" i="3"/>
  <c r="AN637" i="3"/>
  <c r="AP637" i="3" s="1"/>
  <c r="F689" i="3"/>
  <c r="AP784" i="3"/>
  <c r="AP900" i="3"/>
  <c r="AH903" i="3"/>
  <c r="AO905" i="3"/>
  <c r="AP905" i="3" s="1"/>
  <c r="AO459" i="3"/>
  <c r="AP459" i="3" s="1"/>
  <c r="AP493" i="3"/>
  <c r="Z531" i="3"/>
  <c r="AN531" i="3" s="1"/>
  <c r="AP531" i="3" s="1"/>
  <c r="AN549" i="3"/>
  <c r="AP549" i="3" s="1"/>
  <c r="AP565" i="3"/>
  <c r="AP594" i="3"/>
  <c r="AN661" i="3"/>
  <c r="AN817" i="3"/>
  <c r="AP817" i="3" s="1"/>
  <c r="Z815" i="3"/>
  <c r="AN815" i="3" s="1"/>
  <c r="AN425" i="3"/>
  <c r="AP425" i="3" s="1"/>
  <c r="AP452" i="3"/>
  <c r="AP456" i="3"/>
  <c r="AP469" i="3"/>
  <c r="AP479" i="3"/>
  <c r="AO496" i="3"/>
  <c r="AP496" i="3" s="1"/>
  <c r="AH495" i="3"/>
  <c r="AO495" i="3" s="1"/>
  <c r="AI495" i="3"/>
  <c r="AO517" i="3"/>
  <c r="AO519" i="3"/>
  <c r="AP519" i="3" s="1"/>
  <c r="AP523" i="3"/>
  <c r="AP536" i="3"/>
  <c r="AP555" i="3"/>
  <c r="AH557" i="3"/>
  <c r="AO557" i="3" s="1"/>
  <c r="AO612" i="3"/>
  <c r="AO614" i="3"/>
  <c r="AP614" i="3" s="1"/>
  <c r="AO622" i="3"/>
  <c r="AP622" i="3" s="1"/>
  <c r="AP626" i="3"/>
  <c r="Z648" i="3"/>
  <c r="AN648" i="3" s="1"/>
  <c r="AP648" i="3" s="1"/>
  <c r="AH689" i="3"/>
  <c r="AP691" i="3"/>
  <c r="AP769" i="3"/>
  <c r="AG811" i="3"/>
  <c r="AP913" i="3"/>
  <c r="AP915" i="3"/>
  <c r="F477" i="3"/>
  <c r="AN487" i="3"/>
  <c r="AP487" i="3" s="1"/>
  <c r="AP512" i="3"/>
  <c r="AP546" i="3"/>
  <c r="AP552" i="3"/>
  <c r="AI557" i="3"/>
  <c r="AO571" i="3"/>
  <c r="AP584" i="3"/>
  <c r="AP618" i="3"/>
  <c r="AN645" i="3"/>
  <c r="AP645" i="3" s="1"/>
  <c r="AP651" i="3"/>
  <c r="AP685" i="3"/>
  <c r="AI689" i="3"/>
  <c r="AP745" i="3"/>
  <c r="AO675" i="3"/>
  <c r="AH674" i="3"/>
  <c r="AP695" i="3"/>
  <c r="AP697" i="3"/>
  <c r="AP699" i="3"/>
  <c r="AP777" i="3"/>
  <c r="Z793" i="3"/>
  <c r="AN793" i="3" s="1"/>
  <c r="AP793" i="3" s="1"/>
  <c r="F815" i="3"/>
  <c r="AN664" i="3"/>
  <c r="AP668" i="3"/>
  <c r="AN725" i="3"/>
  <c r="AN733" i="3"/>
  <c r="AN741" i="3"/>
  <c r="AP741" i="3" s="1"/>
  <c r="AP782" i="3"/>
  <c r="AP786" i="3"/>
  <c r="AO800" i="3"/>
  <c r="AP804" i="3"/>
  <c r="AH815" i="3"/>
  <c r="AO825" i="3"/>
  <c r="AO846" i="3"/>
  <c r="AP846" i="3" s="1"/>
  <c r="AN854" i="3"/>
  <c r="AN862" i="3"/>
  <c r="AH878" i="3"/>
  <c r="AO878" i="3" s="1"/>
  <c r="AP884" i="3"/>
  <c r="AP888" i="3"/>
  <c r="AA895" i="3"/>
  <c r="AH663" i="3"/>
  <c r="AO663" i="3" s="1"/>
  <c r="AP663" i="3" s="1"/>
  <c r="AN672" i="3"/>
  <c r="AP672" i="3" s="1"/>
  <c r="AP688" i="3"/>
  <c r="E689" i="3"/>
  <c r="AN716" i="3"/>
  <c r="AP716" i="3" s="1"/>
  <c r="AP774" i="3"/>
  <c r="AN776" i="3"/>
  <c r="AP776" i="3" s="1"/>
  <c r="AP778" i="3"/>
  <c r="AO792" i="3"/>
  <c r="AP792" i="3" s="1"/>
  <c r="AI815" i="3"/>
  <c r="AI864" i="3"/>
  <c r="AN886" i="3"/>
  <c r="AO896" i="3"/>
  <c r="AH895" i="3"/>
  <c r="AO895" i="3" s="1"/>
  <c r="AK902" i="3"/>
  <c r="L154" i="4"/>
  <c r="L385" i="4"/>
  <c r="L367" i="4" s="1"/>
  <c r="AO661" i="3"/>
  <c r="AO664" i="3"/>
  <c r="AN670" i="3"/>
  <c r="AN708" i="3"/>
  <c r="AO725" i="3"/>
  <c r="AO733" i="3"/>
  <c r="AO741" i="3"/>
  <c r="AN768" i="3"/>
  <c r="AO784" i="3"/>
  <c r="AO854" i="3"/>
  <c r="AO862" i="3"/>
  <c r="AL902" i="3"/>
  <c r="M385" i="4"/>
  <c r="O367" i="4"/>
  <c r="AI663" i="3"/>
  <c r="AN700" i="3"/>
  <c r="AP700" i="3" s="1"/>
  <c r="AN710" i="3"/>
  <c r="AP710" i="3" s="1"/>
  <c r="AO716" i="3"/>
  <c r="AP762" i="3"/>
  <c r="AO776" i="3"/>
  <c r="R811" i="3"/>
  <c r="AO886" i="3"/>
  <c r="L136" i="4"/>
  <c r="L908" i="4"/>
  <c r="AO632" i="3"/>
  <c r="AP632" i="3" s="1"/>
  <c r="AO649" i="3"/>
  <c r="AP649" i="3" s="1"/>
  <c r="AP659" i="3"/>
  <c r="AO670" i="3"/>
  <c r="AP682" i="3"/>
  <c r="Z689" i="3"/>
  <c r="AN689" i="3" s="1"/>
  <c r="AN692" i="3"/>
  <c r="AP692" i="3" s="1"/>
  <c r="AP702" i="3"/>
  <c r="AO708" i="3"/>
  <c r="F718" i="3"/>
  <c r="AP759" i="3"/>
  <c r="AI761" i="3"/>
  <c r="AO768" i="3"/>
  <c r="F832" i="3"/>
  <c r="E832" i="3"/>
  <c r="AO843" i="3"/>
  <c r="AN843" i="3"/>
  <c r="AP843" i="3" s="1"/>
  <c r="Z876" i="3"/>
  <c r="AN876" i="3" s="1"/>
  <c r="AP876" i="3" s="1"/>
  <c r="AO898" i="3"/>
  <c r="Z908" i="3"/>
  <c r="AN908" i="3" s="1"/>
  <c r="AP908" i="3" s="1"/>
  <c r="AN910" i="3"/>
  <c r="AP910" i="3" s="1"/>
  <c r="M232" i="4"/>
  <c r="Q211" i="4"/>
  <c r="Q11" i="4" s="1"/>
  <c r="F663" i="3"/>
  <c r="AP678" i="3"/>
  <c r="AP686" i="3"/>
  <c r="AP706" i="3"/>
  <c r="AA749" i="3"/>
  <c r="Z832" i="3"/>
  <c r="AN832" i="3" s="1"/>
  <c r="AN833" i="3"/>
  <c r="AP833" i="3" s="1"/>
  <c r="AP841" i="3"/>
  <c r="AN912" i="3"/>
  <c r="AP912" i="3" s="1"/>
  <c r="L67" i="4"/>
  <c r="O898" i="4"/>
  <c r="AO694" i="3"/>
  <c r="AP698" i="3"/>
  <c r="AN728" i="3"/>
  <c r="AP728" i="3" s="1"/>
  <c r="AN736" i="3"/>
  <c r="AP736" i="3" s="1"/>
  <c r="AN744" i="3"/>
  <c r="AP744" i="3" s="1"/>
  <c r="AO751" i="3"/>
  <c r="AP751" i="3" s="1"/>
  <c r="AN787" i="3"/>
  <c r="AO803" i="3"/>
  <c r="AP803" i="3" s="1"/>
  <c r="AC811" i="3"/>
  <c r="AC13" i="3" s="1"/>
  <c r="AA815" i="3"/>
  <c r="AA811" i="3" s="1"/>
  <c r="AN822" i="3"/>
  <c r="AP822" i="3" s="1"/>
  <c r="AP828" i="3"/>
  <c r="AA832" i="3"/>
  <c r="AN835" i="3"/>
  <c r="AP835" i="3" s="1"/>
  <c r="AP849" i="3"/>
  <c r="AN889" i="3"/>
  <c r="AP916" i="3"/>
  <c r="AP950" i="3"/>
  <c r="L12" i="4"/>
  <c r="M67" i="4"/>
  <c r="M12" i="4" s="1"/>
  <c r="O12" i="4"/>
  <c r="O11" i="4" s="1"/>
  <c r="M602" i="4"/>
  <c r="AN665" i="3"/>
  <c r="AP665" i="3" s="1"/>
  <c r="F674" i="3"/>
  <c r="AP690" i="3"/>
  <c r="AP730" i="3"/>
  <c r="AP738" i="3"/>
  <c r="AP746" i="3"/>
  <c r="AN779" i="3"/>
  <c r="AP779" i="3" s="1"/>
  <c r="AN789" i="3"/>
  <c r="AD811" i="3"/>
  <c r="AO833" i="3"/>
  <c r="AH832" i="3"/>
  <c r="AO832" i="3" s="1"/>
  <c r="AN851" i="3"/>
  <c r="AP857" i="3"/>
  <c r="AA874" i="3"/>
  <c r="AA864" i="3" s="1"/>
  <c r="AE864" i="3"/>
  <c r="AE14" i="3" s="1"/>
  <c r="Z878" i="3"/>
  <c r="AN878" i="3" s="1"/>
  <c r="AN881" i="3"/>
  <c r="AP881" i="3" s="1"/>
  <c r="AP939" i="3"/>
  <c r="P12" i="4"/>
  <c r="R367" i="4"/>
  <c r="AP667" i="3"/>
  <c r="AN673" i="3"/>
  <c r="AP673" i="3" s="1"/>
  <c r="AI718" i="3"/>
  <c r="AO728" i="3"/>
  <c r="AO736" i="3"/>
  <c r="AO744" i="3"/>
  <c r="AN771" i="3"/>
  <c r="AP771" i="3" s="1"/>
  <c r="AN781" i="3"/>
  <c r="AP781" i="3" s="1"/>
  <c r="AO787" i="3"/>
  <c r="E793" i="3"/>
  <c r="AI832" i="3"/>
  <c r="AN859" i="3"/>
  <c r="AP859" i="3" s="1"/>
  <c r="AA878" i="3"/>
  <c r="AP883" i="3"/>
  <c r="AO889" i="3"/>
  <c r="AJ902" i="3"/>
  <c r="M807" i="4"/>
  <c r="L898" i="4"/>
  <c r="Z674" i="3"/>
  <c r="AN675" i="3"/>
  <c r="AP687" i="3"/>
  <c r="AP711" i="3"/>
  <c r="AP713" i="3"/>
  <c r="AP715" i="3"/>
  <c r="AN763" i="3"/>
  <c r="AP763" i="3" s="1"/>
  <c r="Z761" i="3"/>
  <c r="AN761" i="3" s="1"/>
  <c r="AP761" i="3" s="1"/>
  <c r="AP773" i="3"/>
  <c r="AO789" i="3"/>
  <c r="AF811" i="3"/>
  <c r="AO851" i="3"/>
  <c r="AO881" i="3"/>
  <c r="AO891" i="3"/>
  <c r="AP891" i="3" s="1"/>
  <c r="AI895" i="3"/>
  <c r="AP899" i="3"/>
  <c r="AI903" i="3"/>
  <c r="AI902" i="3" s="1"/>
  <c r="L272" i="4"/>
  <c r="Z749" i="3"/>
  <c r="AN749" i="3" s="1"/>
  <c r="Z903" i="3"/>
  <c r="M898" i="4"/>
  <c r="Z718" i="3"/>
  <c r="AN718" i="3" s="1"/>
  <c r="AP933" i="3"/>
  <c r="AO940" i="3"/>
  <c r="AP940" i="3" s="1"/>
  <c r="E937" i="3"/>
  <c r="E902" i="3" s="1"/>
  <c r="Z942" i="3"/>
  <c r="AO817" i="3"/>
  <c r="Z830" i="3"/>
  <c r="AN830" i="3" s="1"/>
  <c r="AP830" i="3" s="1"/>
  <c r="AP919" i="3"/>
  <c r="AA942" i="3"/>
  <c r="AA902" i="3" s="1"/>
  <c r="L94" i="4"/>
  <c r="M553" i="4"/>
  <c r="AO938" i="3"/>
  <c r="AP938" i="3" s="1"/>
  <c r="X942" i="3"/>
  <c r="M94" i="4"/>
  <c r="M291" i="4"/>
  <c r="E674" i="3"/>
  <c r="AN813" i="3"/>
  <c r="AP813" i="3" s="1"/>
  <c r="N367" i="4"/>
  <c r="L670" i="4"/>
  <c r="L860" i="4"/>
  <c r="Y942" i="3"/>
  <c r="Y902" i="3" s="1"/>
  <c r="Y12" i="3" s="1"/>
  <c r="Y11" i="3" s="1"/>
  <c r="L211" i="4"/>
  <c r="L224" i="4"/>
  <c r="N211" i="4"/>
  <c r="N11" i="4" s="1"/>
  <c r="AN660" i="3"/>
  <c r="AP660" i="3" s="1"/>
  <c r="AH749" i="3"/>
  <c r="AO749" i="3" s="1"/>
  <c r="AH761" i="3"/>
  <c r="AO761" i="3" s="1"/>
  <c r="R12" i="4"/>
  <c r="R11" i="4" s="1"/>
  <c r="L108" i="4"/>
  <c r="M224" i="4"/>
  <c r="M211" i="4" s="1"/>
  <c r="O211" i="4"/>
  <c r="M509" i="4"/>
  <c r="AH718" i="3"/>
  <c r="AO718" i="3" s="1"/>
  <c r="E942" i="3"/>
  <c r="AO942" i="3" s="1"/>
  <c r="X947" i="3"/>
  <c r="M108" i="4"/>
  <c r="L170" i="4"/>
  <c r="P211" i="4"/>
  <c r="L236" i="4"/>
  <c r="L361" i="4"/>
  <c r="M403" i="4"/>
  <c r="M367" i="4" s="1"/>
  <c r="AN930" i="3"/>
  <c r="AP930" i="3" s="1"/>
  <c r="AP932" i="3"/>
  <c r="AP947" i="3"/>
  <c r="AP949" i="3"/>
  <c r="S12" i="4"/>
  <c r="S11" i="4" s="1"/>
  <c r="M361" i="4"/>
  <c r="L602" i="4"/>
  <c r="R807" i="4"/>
  <c r="L874" i="4"/>
  <c r="L807" i="4" s="1"/>
  <c r="AN946" i="3"/>
  <c r="AP946" i="3" s="1"/>
  <c r="AN921" i="3"/>
  <c r="AP921" i="3" s="1"/>
  <c r="AN943" i="3"/>
  <c r="AP943" i="3" s="1"/>
  <c r="B17" i="1"/>
  <c r="B18" i="1" s="1"/>
  <c r="B19" i="1" s="1"/>
  <c r="F15" i="1"/>
  <c r="W15" i="1"/>
  <c r="AE15" i="1"/>
  <c r="G15" i="1"/>
  <c r="X15" i="1"/>
  <c r="N15" i="1"/>
  <c r="AG15" i="1"/>
  <c r="D15" i="1"/>
  <c r="P15" i="1"/>
  <c r="AH15" i="1"/>
  <c r="Z15" i="1"/>
  <c r="Q15" i="1"/>
  <c r="J15" i="1"/>
  <c r="AA15" i="1"/>
  <c r="K15" i="1"/>
  <c r="AB15" i="1"/>
  <c r="L15" i="1"/>
  <c r="M15" i="1"/>
  <c r="AD15" i="1"/>
  <c r="O15" i="1"/>
  <c r="AF15" i="1"/>
  <c r="R15" i="1"/>
  <c r="L16" i="2"/>
  <c r="K16" i="2"/>
  <c r="M62" i="2"/>
  <c r="N62" i="2"/>
  <c r="C15" i="1"/>
  <c r="U15" i="1"/>
  <c r="T17" i="1" l="1"/>
  <c r="T18" i="1"/>
  <c r="F13" i="3"/>
  <c r="M11" i="4"/>
  <c r="AC11" i="3"/>
  <c r="X902" i="3"/>
  <c r="X12" i="3" s="1"/>
  <c r="X11" i="3" s="1"/>
  <c r="X14" i="3"/>
  <c r="AE811" i="3"/>
  <c r="AE13" i="3" s="1"/>
  <c r="AE11" i="3" s="1"/>
  <c r="AP787" i="3"/>
  <c r="AP708" i="3"/>
  <c r="AH811" i="3"/>
  <c r="AO811" i="3" s="1"/>
  <c r="AO815" i="3"/>
  <c r="AP341" i="3"/>
  <c r="AO140" i="3"/>
  <c r="AO389" i="3"/>
  <c r="AP389" i="3" s="1"/>
  <c r="AP718" i="3"/>
  <c r="AP878" i="3"/>
  <c r="AP670" i="3"/>
  <c r="AO674" i="3"/>
  <c r="AP800" i="3"/>
  <c r="AP896" i="3"/>
  <c r="Z811" i="3"/>
  <c r="AN811" i="3" s="1"/>
  <c r="AO458" i="3"/>
  <c r="AN216" i="3"/>
  <c r="Z215" i="3"/>
  <c r="F371" i="3"/>
  <c r="AO630" i="3"/>
  <c r="E215" i="3"/>
  <c r="E13" i="3" s="1"/>
  <c r="AO13" i="3" s="1"/>
  <c r="AN55" i="3"/>
  <c r="AP55" i="3" s="1"/>
  <c r="AO190" i="3"/>
  <c r="AP190" i="3" s="1"/>
  <c r="I12" i="3"/>
  <c r="I11" i="3" s="1"/>
  <c r="AN903" i="3"/>
  <c r="AP903" i="3" s="1"/>
  <c r="Z902" i="3"/>
  <c r="AN902" i="3" s="1"/>
  <c r="AP902" i="3" s="1"/>
  <c r="AP443" i="3"/>
  <c r="AP749" i="3"/>
  <c r="AP851" i="3"/>
  <c r="AH902" i="3"/>
  <c r="AO902" i="3" s="1"/>
  <c r="AO903" i="3"/>
  <c r="AN513" i="3"/>
  <c r="Z15" i="3"/>
  <c r="AN17" i="3"/>
  <c r="AP17" i="3" s="1"/>
  <c r="Z16" i="3"/>
  <c r="AI15" i="3"/>
  <c r="AM11" i="3"/>
  <c r="AP98" i="3"/>
  <c r="AP675" i="3"/>
  <c r="AO937" i="3"/>
  <c r="AP937" i="3" s="1"/>
  <c r="AP733" i="3"/>
  <c r="AO689" i="3"/>
  <c r="AP898" i="3"/>
  <c r="AN372" i="3"/>
  <c r="AP372" i="3" s="1"/>
  <c r="Z371" i="3"/>
  <c r="AN371" i="3" s="1"/>
  <c r="AI16" i="3"/>
  <c r="AK12" i="3"/>
  <c r="AP158" i="3"/>
  <c r="O11" i="3"/>
  <c r="N11" i="3"/>
  <c r="AN674" i="3"/>
  <c r="AP674" i="3" s="1"/>
  <c r="AP889" i="3"/>
  <c r="AP725" i="3"/>
  <c r="AN477" i="3"/>
  <c r="AP477" i="3" s="1"/>
  <c r="AP330" i="3"/>
  <c r="AP383" i="3"/>
  <c r="AP65" i="3"/>
  <c r="K11" i="3"/>
  <c r="AP689" i="3"/>
  <c r="AH215" i="3"/>
  <c r="AO216" i="3"/>
  <c r="AA215" i="3"/>
  <c r="AA13" i="3" s="1"/>
  <c r="AN495" i="3"/>
  <c r="AP495" i="3" s="1"/>
  <c r="AP320" i="3"/>
  <c r="AF11" i="3"/>
  <c r="R11" i="3"/>
  <c r="AO15" i="3"/>
  <c r="AN36" i="3"/>
  <c r="AP36" i="3" s="1"/>
  <c r="E16" i="3"/>
  <c r="E12" i="3" s="1"/>
  <c r="AP789" i="3"/>
  <c r="AP664" i="3"/>
  <c r="E811" i="3"/>
  <c r="AO477" i="3"/>
  <c r="E371" i="3"/>
  <c r="AI13" i="3"/>
  <c r="AP112" i="3"/>
  <c r="AH16" i="3"/>
  <c r="AJ12" i="3"/>
  <c r="F15" i="3"/>
  <c r="F16" i="3"/>
  <c r="F12" i="3" s="1"/>
  <c r="E15" i="3"/>
  <c r="AG11" i="3"/>
  <c r="AO606" i="3"/>
  <c r="AP886" i="3"/>
  <c r="F811" i="3"/>
  <c r="AP815" i="3"/>
  <c r="AP421" i="3"/>
  <c r="AP277" i="3"/>
  <c r="AP207" i="3"/>
  <c r="AL12" i="3"/>
  <c r="AL11" i="3" s="1"/>
  <c r="AN71" i="3"/>
  <c r="AP71" i="3" s="1"/>
  <c r="AP150" i="3"/>
  <c r="AP118" i="3"/>
  <c r="AA15" i="3"/>
  <c r="AH371" i="3"/>
  <c r="AO371" i="3" s="1"/>
  <c r="AO407" i="3"/>
  <c r="AP407" i="3" s="1"/>
  <c r="AN942" i="3"/>
  <c r="AP942" i="3" s="1"/>
  <c r="Y14" i="3"/>
  <c r="E14" i="3"/>
  <c r="AO14" i="3" s="1"/>
  <c r="AP621" i="3"/>
  <c r="Z14" i="3"/>
  <c r="AN14" i="3" s="1"/>
  <c r="AP14" i="3" s="1"/>
  <c r="AN167" i="3"/>
  <c r="AP167" i="3" s="1"/>
  <c r="AP832" i="3"/>
  <c r="AP768" i="3"/>
  <c r="AI811" i="3"/>
  <c r="AP862" i="3"/>
  <c r="AP312" i="3"/>
  <c r="AN630" i="3"/>
  <c r="AP630" i="3" s="1"/>
  <c r="AA371" i="3"/>
  <c r="AA12" i="3" s="1"/>
  <c r="AA11" i="3" s="1"/>
  <c r="AP318" i="3"/>
  <c r="R13" i="3"/>
  <c r="AP74" i="3"/>
  <c r="P11" i="4"/>
  <c r="AP854" i="3"/>
  <c r="AP661" i="3"/>
  <c r="AP825" i="3"/>
  <c r="AO513" i="3"/>
  <c r="AP499" i="3"/>
  <c r="AP375" i="3"/>
  <c r="AD11" i="3"/>
  <c r="AP228" i="3"/>
  <c r="AO158" i="3"/>
  <c r="AN140" i="3"/>
  <c r="AG13" i="3"/>
  <c r="AP362" i="3"/>
  <c r="AP337" i="3"/>
  <c r="L11" i="4"/>
  <c r="AN606" i="3"/>
  <c r="AP458" i="3"/>
  <c r="AP613" i="3"/>
  <c r="AP658" i="3"/>
  <c r="Q11" i="3"/>
  <c r="AP220" i="3"/>
  <c r="AN295" i="3"/>
  <c r="AP295" i="3" s="1"/>
  <c r="AN81" i="3"/>
  <c r="AP81" i="3" s="1"/>
  <c r="N16" i="2"/>
  <c r="J62" i="2"/>
  <c r="J16" i="2" s="1"/>
  <c r="I62" i="2"/>
  <c r="I16" i="2" s="1"/>
  <c r="M16" i="2"/>
  <c r="T19" i="1"/>
  <c r="B20" i="1"/>
  <c r="E11" i="3" l="1"/>
  <c r="Z12" i="3"/>
  <c r="AN16" i="3"/>
  <c r="F11" i="3"/>
  <c r="AN15" i="3"/>
  <c r="AP15" i="3" s="1"/>
  <c r="AJ11" i="3"/>
  <c r="AH11" i="3" s="1"/>
  <c r="AH12" i="3"/>
  <c r="AO12" i="3" s="1"/>
  <c r="AO16" i="3"/>
  <c r="AP216" i="3"/>
  <c r="AP513" i="3"/>
  <c r="AP371" i="3"/>
  <c r="AP811" i="3"/>
  <c r="AP606" i="3"/>
  <c r="Z13" i="3"/>
  <c r="AN13" i="3" s="1"/>
  <c r="AP13" i="3" s="1"/>
  <c r="AN215" i="3"/>
  <c r="AP215" i="3" s="1"/>
  <c r="AP140" i="3"/>
  <c r="AI12" i="3"/>
  <c r="AK11" i="3"/>
  <c r="AI11" i="3" s="1"/>
  <c r="AO215" i="3"/>
  <c r="T20" i="1"/>
  <c r="B21" i="1"/>
  <c r="AO11" i="3" l="1"/>
  <c r="AP16" i="3"/>
  <c r="AN12" i="3"/>
  <c r="AP12" i="3" s="1"/>
  <c r="Z11" i="3"/>
  <c r="AN11" i="3" s="1"/>
  <c r="AP11" i="3" s="1"/>
  <c r="B22" i="1"/>
  <c r="T21" i="1"/>
  <c r="T22" i="1" l="1"/>
  <c r="B23" i="1"/>
  <c r="B24" i="1" l="1"/>
  <c r="T23" i="1"/>
  <c r="B25" i="1" l="1"/>
  <c r="T24" i="1"/>
  <c r="T25" i="1" l="1"/>
  <c r="B26" i="1"/>
  <c r="B27" i="1" l="1"/>
  <c r="T26" i="1"/>
  <c r="B28" i="1" l="1"/>
  <c r="T27" i="1"/>
  <c r="B29" i="1" l="1"/>
  <c r="T28" i="1"/>
  <c r="B30" i="1" l="1"/>
  <c r="T29" i="1"/>
  <c r="B31" i="1" l="1"/>
  <c r="T30" i="1"/>
  <c r="T31" i="1" l="1"/>
  <c r="B32" i="1"/>
  <c r="B33" i="1" l="1"/>
  <c r="T32" i="1"/>
  <c r="T33" i="1" l="1"/>
  <c r="B34" i="1"/>
  <c r="B35" i="1" l="1"/>
  <c r="T34" i="1"/>
  <c r="B36" i="1" l="1"/>
  <c r="T35" i="1"/>
  <c r="T36" i="1" l="1"/>
  <c r="B37" i="1"/>
  <c r="T37" i="1" l="1"/>
  <c r="B38" i="1"/>
  <c r="B39" i="1" l="1"/>
  <c r="T38" i="1"/>
  <c r="T39" i="1" l="1"/>
  <c r="B40" i="1"/>
  <c r="B41" i="1" l="1"/>
  <c r="T40" i="1"/>
  <c r="B42" i="1" l="1"/>
  <c r="T41" i="1"/>
  <c r="T42" i="1" l="1"/>
  <c r="B43" i="1"/>
  <c r="T43" i="1" l="1"/>
  <c r="B44" i="1"/>
  <c r="B45" i="1" l="1"/>
  <c r="T44" i="1"/>
  <c r="T45" i="1" l="1"/>
  <c r="B46" i="1"/>
  <c r="B47" i="1" l="1"/>
  <c r="T46" i="1"/>
  <c r="B48" i="1" l="1"/>
  <c r="T47" i="1"/>
  <c r="T48" i="1" l="1"/>
  <c r="B49" i="1"/>
  <c r="B50" i="1" l="1"/>
  <c r="T50" i="1" s="1"/>
  <c r="T49" i="1"/>
</calcChain>
</file>

<file path=xl/sharedStrings.xml><?xml version="1.0" encoding="utf-8"?>
<sst xmlns="http://schemas.openxmlformats.org/spreadsheetml/2006/main" count="5645" uniqueCount="888">
  <si>
    <t>А-ТМБ-15</t>
  </si>
  <si>
    <r>
      <t xml:space="preserve"> (А-ТМБ-15)</t>
    </r>
    <r>
      <rPr>
        <i/>
        <sz val="10"/>
        <rFont val="Arial"/>
        <family val="2"/>
      </rPr>
      <t>-ын үргэлжлэл</t>
    </r>
  </si>
  <si>
    <t>А.Үндсэн мэдээлэл</t>
  </si>
  <si>
    <t>/Тоо/</t>
  </si>
  <si>
    <t>Аймаг, нийслэл</t>
  </si>
  <si>
    <t>МД</t>
  </si>
  <si>
    <t>Нийт төгсөгчид</t>
  </si>
  <si>
    <t>Техникийн боловсрол</t>
  </si>
  <si>
    <t>Мэргэжлийн боловсрол</t>
  </si>
  <si>
    <t>Мэргэжлийн сургалт</t>
  </si>
  <si>
    <t>Ажлын байртай болсон төгсөгчид</t>
  </si>
  <si>
    <t>Дараагийн шатны сургуульд дэвшин суралцсан төгсөгчид</t>
  </si>
  <si>
    <t>Эмэгтэй</t>
  </si>
  <si>
    <t>1.5 жил</t>
  </si>
  <si>
    <t>3 жил</t>
  </si>
  <si>
    <t>1 жил</t>
  </si>
  <si>
    <t>2.5 жил</t>
  </si>
  <si>
    <t>1 сар хүртэлх</t>
  </si>
  <si>
    <t>1-3 сар</t>
  </si>
  <si>
    <t>4-6 сар</t>
  </si>
  <si>
    <t>Бүгд</t>
  </si>
  <si>
    <t>Дипломын дээдэд</t>
  </si>
  <si>
    <t>Бакалаврт</t>
  </si>
  <si>
    <t>Нийт</t>
  </si>
  <si>
    <t>А</t>
  </si>
  <si>
    <t>Б</t>
  </si>
  <si>
    <t>Бүгд-76 МБСБ</t>
  </si>
  <si>
    <t>Бүгд -76</t>
  </si>
  <si>
    <t>Баруун бүс-7 МБСБ</t>
  </si>
  <si>
    <t>Баруун бүс</t>
  </si>
  <si>
    <t>Баян-Өлгий-1</t>
  </si>
  <si>
    <t>Говь-Алтай-1</t>
  </si>
  <si>
    <t>Завхан-3</t>
  </si>
  <si>
    <t>Увс-1</t>
  </si>
  <si>
    <t>Ховд-1</t>
  </si>
  <si>
    <t>Хангайн бүс-11 МБСБ</t>
  </si>
  <si>
    <t>Хангайн бүс</t>
  </si>
  <si>
    <t>Архангай-3</t>
  </si>
  <si>
    <t>Баянхонгор-2</t>
  </si>
  <si>
    <t>Булган-2</t>
  </si>
  <si>
    <t>Орхон-2</t>
  </si>
  <si>
    <t>Өвөрхангай-1</t>
  </si>
  <si>
    <t>Хөвсгөл-1</t>
  </si>
  <si>
    <t>Төвийн бүс-17 МБСБ</t>
  </si>
  <si>
    <t>Төвийн бүс</t>
  </si>
  <si>
    <t>Говьсүмбэр-1</t>
  </si>
  <si>
    <t>Дархан-Уул-3</t>
  </si>
  <si>
    <t>Дорноговь-2</t>
  </si>
  <si>
    <t>Дундговь -1</t>
  </si>
  <si>
    <t>Өмнөговь-3</t>
  </si>
  <si>
    <t xml:space="preserve">Сэлэнгэ-3 </t>
  </si>
  <si>
    <t>Төв-4</t>
  </si>
  <si>
    <t>Зүүн бүс-5 МБСБ</t>
  </si>
  <si>
    <t>Дорнод-2</t>
  </si>
  <si>
    <t>Сүхбаатар-1</t>
  </si>
  <si>
    <t>Хэнтий-2</t>
  </si>
  <si>
    <t>Улаанбаатар-36 МБСБ</t>
  </si>
  <si>
    <t>Багануур-1</t>
  </si>
  <si>
    <t>Багахангай-0</t>
  </si>
  <si>
    <t>Баянгол-7</t>
  </si>
  <si>
    <t>Баянзүрх-8</t>
  </si>
  <si>
    <t>Налайх-1</t>
  </si>
  <si>
    <t>Сонгинохайрхан-3</t>
  </si>
  <si>
    <t>Сүхбаатар-6</t>
  </si>
  <si>
    <t>Чингэлтэй-4</t>
  </si>
  <si>
    <t>Хан-Уул-6</t>
  </si>
  <si>
    <t xml:space="preserve">Балансын шалгалт: </t>
  </si>
  <si>
    <t>Багана: 1=(3+5+7+9+11+13+15), 2=(4+6+8+10+12+14+16), 17=(19+21+23), 18=(20+22+24), 25=(27+29), 26=(28+30);</t>
  </si>
  <si>
    <t>А-ТМБ-16</t>
  </si>
  <si>
    <t>Салбар, мэргэжил</t>
  </si>
  <si>
    <t>Бүгд мөр1=мөр(2+3+...)</t>
  </si>
  <si>
    <t>I.БОЛОВСРОЛЫН САЛБАР-1 мэргэжил</t>
  </si>
  <si>
    <t>Техникийн солонгос хэлний орчуулагч</t>
  </si>
  <si>
    <t>II.СОЁЛ, УРЛАГИЙН САЛБАР-19 мэргэжил</t>
  </si>
  <si>
    <t>Монгол зургийн зураач</t>
  </si>
  <si>
    <t>Зураач</t>
  </si>
  <si>
    <t>Зураач-чимэглэгч</t>
  </si>
  <si>
    <t>Ардын бүжгийн бүжигчин</t>
  </si>
  <si>
    <t>Арьсаар гар урлалын зүйл урлаач</t>
  </si>
  <si>
    <t xml:space="preserve">Төгөлдөр хуурч </t>
  </si>
  <si>
    <t>Дуу хөгжим чимэглэлийн найруулагч</t>
  </si>
  <si>
    <t xml:space="preserve">Тайзны ажилтан </t>
  </si>
  <si>
    <t>Сийлбэрчин</t>
  </si>
  <si>
    <t>Фото зурагчин</t>
  </si>
  <si>
    <t xml:space="preserve">Монгол дархан </t>
  </si>
  <si>
    <t>Үйлдвэрлэлийн график дизайнч</t>
  </si>
  <si>
    <t>Чимэглэх  урлаг</t>
  </si>
  <si>
    <t>Интерьер дизайнч</t>
  </si>
  <si>
    <t>Хэвлэлийн график дизайнч</t>
  </si>
  <si>
    <t>Хувцасны загвар зохион бүтээгч</t>
  </si>
  <si>
    <t>Хувцас дизайнч</t>
  </si>
  <si>
    <t>Ардын гоцлол хөгжимчин</t>
  </si>
  <si>
    <t>Бэлэг дурсгалын зүйл урлаач</t>
  </si>
  <si>
    <t>III.ЦАГДАА, БАТЛАН ХАМГААЛАХ, ОНЦГОЙ БАЙДЛЫН САЛБАР</t>
  </si>
  <si>
    <t>IV.САНХҮҮ, БИЗНЕС, ХУДАЛДААНЫ САЛБАР -7 мэргэжил</t>
  </si>
  <si>
    <t>Худалдааны газрын үндсэн ажилтан /худалдагч/</t>
  </si>
  <si>
    <t>Төлбөр тооцоо, цалин хөлсний нягтлан бодогч</t>
  </si>
  <si>
    <t>Төлбөр тооцоо, цалин хөлсний нярав</t>
  </si>
  <si>
    <t>Хангамжийн нярав</t>
  </si>
  <si>
    <t>Борлуулалт, зар сурталчилгааны ажилтан</t>
  </si>
  <si>
    <t xml:space="preserve">Интернет худалдаачин </t>
  </si>
  <si>
    <t>Нягтлан бодохын бүртгэл тооцооны ажилтан</t>
  </si>
  <si>
    <t>V.МЭДЭЭЛЛИЙН ТЕХНОЛОГИЙН САЛБАР -13 мэргэжил</t>
  </si>
  <si>
    <t>Архивын ажилтан</t>
  </si>
  <si>
    <t>Цахим тоног төхөөрөмж үйлчилгээний ажилтан</t>
  </si>
  <si>
    <t>Вэб мультмедиа зохиогч</t>
  </si>
  <si>
    <t xml:space="preserve">График дизайнч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</si>
  <si>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Компьютерын оператор</t>
  </si>
  <si>
    <t>Компьютерийн сүлжээний техникч</t>
  </si>
  <si>
    <t>Мэдээллийн технологич</t>
  </si>
  <si>
    <t>Мэдээлэл технологийн оператор</t>
  </si>
  <si>
    <t xml:space="preserve">Нарийн бичгийн дарга албан хэргийн ажилтан </t>
  </si>
  <si>
    <t>Програм кодлогч</t>
  </si>
  <si>
    <t>Өгөгдлийн сангийн оператор</t>
  </si>
  <si>
    <t>Цахим хэрэгслийн засварчин</t>
  </si>
  <si>
    <t>Хүний нөөцийн туслах ажилтан</t>
  </si>
  <si>
    <t>VI.ШУУДАН, ХАРИЛЦАА ХОЛБООНЫ САЛБАР-2 мэргэжил</t>
  </si>
  <si>
    <t>Дуу , дүрс бичлэгийн оператор</t>
  </si>
  <si>
    <t>Гар утас, телефон аппарартын засварчин</t>
  </si>
  <si>
    <t>VII.БАЙГАЛЬ ОРЧИН, АЯЛАЛ ЖУУЛЧЛАЛЫН САЛБАР -6 мэргэжил</t>
  </si>
  <si>
    <t>Аяллын хөтөч</t>
  </si>
  <si>
    <t>Зочид буудал, жуулчны баазын үйлчилгээний ажилтан</t>
  </si>
  <si>
    <t>Ойжуулагч</t>
  </si>
  <si>
    <t>Ойн нөхөрлөлийн ажилтан</t>
  </si>
  <si>
    <t>Ойн аж ахуйн ажилтан</t>
  </si>
  <si>
    <t>Ойн арчилгаа, ашиглалтын ажилтан</t>
  </si>
  <si>
    <t>VIII.БАРИЛГЫН САЛБАР-24 мэргэжил</t>
  </si>
  <si>
    <t>Авто зам, гүүр барилгын ажилтан /замчин/</t>
  </si>
  <si>
    <t>Барилга угсралтын мужааны техникч</t>
  </si>
  <si>
    <t>Барилга угсралтын мужаан</t>
  </si>
  <si>
    <t>Барилга угсралтын техникч</t>
  </si>
  <si>
    <t>Барилгын засал-чимэглэлчин</t>
  </si>
  <si>
    <t>Бетон арматурчин</t>
  </si>
  <si>
    <t>Барилгын материалын үйлдвэрийн техник технологич</t>
  </si>
  <si>
    <t>Барилгын мужаан</t>
  </si>
  <si>
    <t>Барилгын өрөг угсрагч</t>
  </si>
  <si>
    <t>Барилгын сантехникч</t>
  </si>
  <si>
    <t>Барилгын цахилгааны техникч</t>
  </si>
  <si>
    <t>Барилгын зургийн техникч</t>
  </si>
  <si>
    <t>Барилгын цахилгаанчин</t>
  </si>
  <si>
    <t>Зам барилгын машин механизмийн оператор</t>
  </si>
  <si>
    <t>Зам, гүүрийн техникч</t>
  </si>
  <si>
    <t>Иргэний барилгын техникч</t>
  </si>
  <si>
    <t>Инженерийн байгууламжийн технологийн техникч</t>
  </si>
  <si>
    <t>Сантехникч, халаалт, агааржуулалтын төхөөрөмжийн техникч</t>
  </si>
  <si>
    <t>Сантехникийн техникч</t>
  </si>
  <si>
    <t>Өргөн тээвэрлэх тоног төхөөрөмжийн засварчин</t>
  </si>
  <si>
    <t>Зам барилгын материалын лаборант</t>
  </si>
  <si>
    <t>Халаалт, агааржуулалт, хөргөлтийн тоног төхөөрөмжийн засварчин</t>
  </si>
  <si>
    <t>Хуурай хийц угсрагч</t>
  </si>
  <si>
    <t>Модон эдлэлийн мужаан</t>
  </si>
  <si>
    <t>IX.ТЭЭВРИЙН САЛБАР-21 мэргэжил</t>
  </si>
  <si>
    <t>Автомашины механик</t>
  </si>
  <si>
    <t>Автомашины засварчин</t>
  </si>
  <si>
    <t>Агаарын хөлгийн үйлчилгээний ажилтан</t>
  </si>
  <si>
    <t>Ачаа вагон хүлээлцэгч</t>
  </si>
  <si>
    <t>Вагоны техникч</t>
  </si>
  <si>
    <t>Вагон үзэгч засварчин</t>
  </si>
  <si>
    <t>Дохиолол төвлөрүүлэлт хориглолтын техникч</t>
  </si>
  <si>
    <t>Дохиолол төвлөрүүлэлт хориглолын монтёр</t>
  </si>
  <si>
    <t>Замын техникч</t>
  </si>
  <si>
    <t>Зорчигчийн вагоны үйлчлэгч</t>
  </si>
  <si>
    <t>Зүтгүүрийн техникч</t>
  </si>
  <si>
    <t>Зүтгүүрийн туслах машинч</t>
  </si>
  <si>
    <t>Илчит тэрэгний засварчин</t>
  </si>
  <si>
    <t>Төмөр замын өртөөний жижүүр</t>
  </si>
  <si>
    <t>Төмөр замын ашиглалтын техникч</t>
  </si>
  <si>
    <t>Төмөр замын замчин</t>
  </si>
  <si>
    <t>Мэргэшсэн жолооч</t>
  </si>
  <si>
    <t>Моторт тээврийн хэрэгсэлийн цахилгаанчин</t>
  </si>
  <si>
    <t>В ангилалын жолооч</t>
  </si>
  <si>
    <t>Жолооны багш</t>
  </si>
  <si>
    <t>Цахилгааны монтёр</t>
  </si>
  <si>
    <t>X.ЭРЧИМ ХҮЧНИЙ САЛБАР-6 мэргэжил</t>
  </si>
  <si>
    <t>Зуухны машинч</t>
  </si>
  <si>
    <t>Дулааны шугам сүлжээний  техникч</t>
  </si>
  <si>
    <t>Эрчим хүчний борлуулалтын байцаагч - монтёр</t>
  </si>
  <si>
    <t>Цахилгаан станц, сүлжээний техникч</t>
  </si>
  <si>
    <t>Цахилгаан тоног төхөөрмжийн засварчин</t>
  </si>
  <si>
    <t>Нар, салхины үүсгүүртэй тоног төхөөрөмжийн угсралт, засварчин</t>
  </si>
  <si>
    <t>XI.УУЛ УУРХАЙН САЛБАР-16 мэргэжил</t>
  </si>
  <si>
    <t>Баяжуулалтын техникч</t>
  </si>
  <si>
    <t>Газрын тос олборлох давхаргын даралт тогтворжуулах оператор</t>
  </si>
  <si>
    <t>Уул, уурхайн нөхөн сэргээгч</t>
  </si>
  <si>
    <t>Өрмийн мастер</t>
  </si>
  <si>
    <t>Өрмийн машины оператор</t>
  </si>
  <si>
    <t>Хүнд машин механизмын засварчин</t>
  </si>
  <si>
    <t>Хүнд машин механизмын оператор</t>
  </si>
  <si>
    <t>Тээрэм бутлуурын оператор</t>
  </si>
  <si>
    <t>Уул уурхайн машин, тоног төхөөрөмжийн механик</t>
  </si>
  <si>
    <t>Уурхайн механикч</t>
  </si>
  <si>
    <t>Уулын ажлын техникч</t>
  </si>
  <si>
    <t>Уул уурхайн хөдөлмөрийн аюулгүй ажиллагааны техникч</t>
  </si>
  <si>
    <t>Уурхайн цахилгаанчин</t>
  </si>
  <si>
    <t>Хөвүүлэн баяжуулахын оператор</t>
  </si>
  <si>
    <t xml:space="preserve">Хүдэрчулуу боловсруулах суурин тоног төхөөрөмжийн оператор </t>
  </si>
  <si>
    <t>Хүнд машин механизмын ашиглалтын техникч</t>
  </si>
  <si>
    <t>XII.ХӨДӨӨ АЖ АХУЙН САЛБАР-16 мэргэжил</t>
  </si>
  <si>
    <t>Жимс жимсгэний аж ахуйн фермер</t>
  </si>
  <si>
    <t>Зоотехникч</t>
  </si>
  <si>
    <t>Зөгийчин, зөгийн аж ахуй эрхлэгч</t>
  </si>
  <si>
    <t>Малчин</t>
  </si>
  <si>
    <t>Малын асаргаа</t>
  </si>
  <si>
    <t>Малын бага эмч</t>
  </si>
  <si>
    <t>Тракторын механик</t>
  </si>
  <si>
    <t>Фермерийн аж ахуй эрхлэгч /ГТ-МАА/</t>
  </si>
  <si>
    <t>Фермерийн аж ахуй эрхлэгч /МАА-ГТ/</t>
  </si>
  <si>
    <t>Эрчимжсэн МАА-н фермер</t>
  </si>
  <si>
    <t>Хүнсний ногооны фермер</t>
  </si>
  <si>
    <t>Хүлэмжийн аж ахуйн фермер</t>
  </si>
  <si>
    <t>ХАА-н машин, тоног төхөөрөмжийн техникч</t>
  </si>
  <si>
    <t>ХАА машин механизмийн ашиглалт засварчин</t>
  </si>
  <si>
    <t>Уламжлалт мал аж ахуйн фермер</t>
  </si>
  <si>
    <t>Агротехникч</t>
  </si>
  <si>
    <t>XIII.АЖ ҮЙЛДВЭРИЙН САЛБАР-37 мэргэжил</t>
  </si>
  <si>
    <t>Гагнуурчин</t>
  </si>
  <si>
    <t>Цахилгаанчин</t>
  </si>
  <si>
    <t>Цахилгааны техникч</t>
  </si>
  <si>
    <t>Аюулгүй ажиллагааны техникч</t>
  </si>
  <si>
    <t>Даралтат сав, турбин, уур ус дамжуулах шугамын угсрагч</t>
  </si>
  <si>
    <t>Жимс жимсгэнэ хүнсний ногоо самар боловсруулан даршлагч үйлдвэрлэлийн технологийн ажилтан</t>
  </si>
  <si>
    <t>Зөөгч-бармен</t>
  </si>
  <si>
    <t>Кеттельчин</t>
  </si>
  <si>
    <t>Мехатроникч</t>
  </si>
  <si>
    <t>Исгэлтийн үйлдвэрлэлийн технологийн ажилтан</t>
  </si>
  <si>
    <t>Кофе бэлтгэгч</t>
  </si>
  <si>
    <t>Мах боловсруулах үйлдвэрлэлийн ажилтан</t>
  </si>
  <si>
    <t>Метал боловсруулах машины оператор</t>
  </si>
  <si>
    <t>Мод боловсруулагч, дизайнч</t>
  </si>
  <si>
    <t>Ноос, ноолуур боловсруулалтын технологийн ажилтан</t>
  </si>
  <si>
    <t>Оёдлын техник-технологич</t>
  </si>
  <si>
    <t>Оёмол бүтээгдэхүүний оёдолчин</t>
  </si>
  <si>
    <t>Нэхмэлийн үйлдвэрийн технологийн ажилтан</t>
  </si>
  <si>
    <t>Сүлжмэлийн үйлдвэрийн технологийн ажилтан</t>
  </si>
  <si>
    <t>Сүлжих машины оператор</t>
  </si>
  <si>
    <t>Сүлжмэлийн үйлдвэрийн техник-технологич</t>
  </si>
  <si>
    <t>Сүү боловсруулах үйлдвэрлэлийн ажилтан</t>
  </si>
  <si>
    <t>Талх, нарийн боов үйлдвэрлэлийн технологийн ажилтан</t>
  </si>
  <si>
    <t>Тогооч</t>
  </si>
  <si>
    <t>Ургамлын гаралтай хүнсний бүтээгдэхүүн үйлдвэрлэлийн техникч технологич</t>
  </si>
  <si>
    <t>Үйлдвэрийн машин тоног төхөөрөмжийн механик</t>
  </si>
  <si>
    <t>Амьтны гаралтай хүнсний бүтээгдэхүүн үйлдвэрлэлийн техникч технологич</t>
  </si>
  <si>
    <t>Арьс, шир боловсруулалтын технологийн ажилтан</t>
  </si>
  <si>
    <t>Ангийн үс, үслэг эдлэл, арьс, савхин бүтээгдэхүүний оёдолчин</t>
  </si>
  <si>
    <t>Гутлын үйлдвэрийн технологийн ажилтан</t>
  </si>
  <si>
    <t>Зочид буудал, зоогийн газрын үйлчилгээний ажилтан</t>
  </si>
  <si>
    <t>Хөнгөн үйлдвэрийн тоног төхөөрөмжийн засварчин</t>
  </si>
  <si>
    <t>Хөнгөн үйлдвэрийн тоног төхөөрөмжийн механикч</t>
  </si>
  <si>
    <t>Хэвлэлийн үйлдвэрийн хэвлэгч</t>
  </si>
  <si>
    <t>Хоол үйлдвэрлэл үйлчилгээний техник технологич</t>
  </si>
  <si>
    <t>Үйлдвэрийн цахилгаанчин</t>
  </si>
  <si>
    <t>Үйлдвэрлэлийн техникч</t>
  </si>
  <si>
    <t>XIV.ХОТ БАЙГУУЛАЛТ, ТОХИЖИЛТЫН САЛБАР-2 мэргэжил</t>
  </si>
  <si>
    <t xml:space="preserve">Төв, суурин газрын ус хангамжийн ажилтан  </t>
  </si>
  <si>
    <t>Цэцэрлэгт хүрээлэнгийн цэцэрлэгч</t>
  </si>
  <si>
    <t>XV.ҮЙЛЧИЛГЭЭНИЙ САЛБАР-7 мэргэжил</t>
  </si>
  <si>
    <t>Гоо засалч</t>
  </si>
  <si>
    <t>Гоо заслын технологич</t>
  </si>
  <si>
    <t>Массажчин</t>
  </si>
  <si>
    <t>Гэр ахуйн цахилгаан тоног төхөөрөмжийн засварчин</t>
  </si>
  <si>
    <t>Захиалгын гуталчин</t>
  </si>
  <si>
    <t>Үсчин</t>
  </si>
  <si>
    <t>Үс заслын технологич</t>
  </si>
  <si>
    <t>XVI.ЭРҮҮЛ МЭНДИЙН САЛБАР-2 мэргэжил</t>
  </si>
  <si>
    <t>Туслах сувилагч</t>
  </si>
  <si>
    <t>Эмчилгээний бариа засалч</t>
  </si>
  <si>
    <t>Балансын шалгалт:</t>
  </si>
  <si>
    <r>
      <t xml:space="preserve">Багана: </t>
    </r>
    <r>
      <rPr>
        <i/>
        <sz val="10"/>
        <color theme="1"/>
        <rFont val="Arial"/>
        <family val="2"/>
      </rPr>
      <t>1=(3+5+7), 2=(4+6+8);</t>
    </r>
  </si>
  <si>
    <t>З-ТМБ-18</t>
  </si>
  <si>
    <r>
      <t>(З-ТМБ-18)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</si>
  <si>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 xml:space="preserve">ТЕХНИКИЙН  БОЛОН  МЭРГЭЖЛИЙН БОЛОВСРОЛ, СУРГАЛТЫН БАЙГУУЛЛАГЫН </t>
  </si>
  <si>
    <t>Б.Үндсэн мэдээлэл</t>
  </si>
  <si>
    <t>/тоо/</t>
  </si>
  <si>
    <t>Индекс</t>
  </si>
  <si>
    <t>Сургалтын байгууллага</t>
  </si>
  <si>
    <t>Хөдөлмөр эрхлэлт</t>
  </si>
  <si>
    <t>БҮГД-76</t>
  </si>
  <si>
    <t>Төрийн өмчийн-44</t>
  </si>
  <si>
    <t>Төрийн бус өмчийн-32</t>
  </si>
  <si>
    <t>Улаанбаатар хотод-36</t>
  </si>
  <si>
    <t>Хөдөө орон нутагт-40</t>
  </si>
  <si>
    <t>ТӨРИЙН МСҮТ ДҮН-16</t>
  </si>
  <si>
    <t>1. Архангай аймаг дахь МСҮТ</t>
  </si>
  <si>
    <t>IM7212-14</t>
  </si>
  <si>
    <t xml:space="preserve"> Гагнуурчин</t>
  </si>
  <si>
    <t>IE7533-28</t>
  </si>
  <si>
    <t>CF7123-20</t>
  </si>
  <si>
    <t>Барилгын засал чимэглэлчин</t>
  </si>
  <si>
    <t>IF5120-11</t>
  </si>
  <si>
    <t>SO5141-11</t>
  </si>
  <si>
    <t>CF7112-19</t>
  </si>
  <si>
    <t>Барилгын Өрөг Угсрагч</t>
  </si>
  <si>
    <t>CF7115-24</t>
  </si>
  <si>
    <t>CF7411-12</t>
  </si>
  <si>
    <t>TC8211-20</t>
  </si>
  <si>
    <t>IO7421-16</t>
  </si>
  <si>
    <t>Цахим тоног төхөөрөмжийн үйлчилгээний ажилтан</t>
  </si>
  <si>
    <t>IE8152-36</t>
  </si>
  <si>
    <t>Ноос ноолуур  боловсруулалтын технологийн ажилтан</t>
  </si>
  <si>
    <t>NF6210-21</t>
  </si>
  <si>
    <t>AH6221-23</t>
  </si>
  <si>
    <t>Малын асаргаа /санитар/</t>
  </si>
  <si>
    <t>IF7513-23</t>
  </si>
  <si>
    <t>CF7126-36</t>
  </si>
  <si>
    <t>AT7231-20</t>
  </si>
  <si>
    <t>ХАА-н машин механизмын ашиглалт засварчин</t>
  </si>
  <si>
    <t>AF6112-24</t>
  </si>
  <si>
    <t xml:space="preserve">Хүнсний ногооны фермер </t>
  </si>
  <si>
    <t>NT5113-13</t>
  </si>
  <si>
    <t>2. Баян-Өлгий аймаг дахь МСҮТ</t>
  </si>
  <si>
    <t>CF7115-22</t>
  </si>
  <si>
    <t>SO5142-11</t>
  </si>
  <si>
    <t>IO4120-13</t>
  </si>
  <si>
    <t>Компьютерийн оператор</t>
  </si>
  <si>
    <t>IF7512-34</t>
  </si>
  <si>
    <t>AF6330-11</t>
  </si>
  <si>
    <t>MT8111-35</t>
  </si>
  <si>
    <t>Хүнд машин механизмын операторч</t>
  </si>
  <si>
    <t>AF6112-25</t>
  </si>
  <si>
    <t>TC8331-14</t>
  </si>
  <si>
    <t>Жолооны сургалт</t>
  </si>
  <si>
    <t>3. Булган аймаг дахь МСҮТ</t>
  </si>
  <si>
    <t>Компьютерийн операторч</t>
  </si>
  <si>
    <t>TS8211-20</t>
  </si>
  <si>
    <t>Авто машины засварчин</t>
  </si>
  <si>
    <t>IF5121-16</t>
  </si>
  <si>
    <t xml:space="preserve">Зочид буудал, зоогийн газрын үйлчилгээний ажилтан </t>
  </si>
  <si>
    <t>Зочид буудал зоогийн газрын үйлчилгээний ажилтан</t>
  </si>
  <si>
    <t>BT5223-15</t>
  </si>
  <si>
    <t>Худалдааны газрын үндсэн ажилтан</t>
  </si>
  <si>
    <t>AT7231-18</t>
  </si>
  <si>
    <t>Тракторын механикч</t>
  </si>
  <si>
    <t>AM7317-11</t>
  </si>
  <si>
    <t>IF5131-11</t>
  </si>
  <si>
    <t>Зөөгч бармен</t>
  </si>
  <si>
    <t>4. Булган аймаг дахь ХАА-н МСҮТ</t>
  </si>
  <si>
    <t>Сүү боловсруулах үйлдвэрийн ажилтан</t>
  </si>
  <si>
    <t>AH6121-13</t>
  </si>
  <si>
    <t xml:space="preserve">Малын асаргаа </t>
  </si>
  <si>
    <t>AF6112-13</t>
  </si>
  <si>
    <t>IF6112-25</t>
  </si>
  <si>
    <t>хүнсний ногооны фермер</t>
  </si>
  <si>
    <t>AH6123-11</t>
  </si>
  <si>
    <t>АН 6121-24</t>
  </si>
  <si>
    <t>5. Говь-Алтай аймаг дахь МСҮТ</t>
  </si>
  <si>
    <t>5.Говь-Алтай аймаг дахь МСҮТ</t>
  </si>
  <si>
    <t>IF7533-28</t>
  </si>
  <si>
    <t>CF 7115-24</t>
  </si>
  <si>
    <t>SO 7536-21</t>
  </si>
  <si>
    <t>AH 6330-12</t>
  </si>
  <si>
    <t>Авто машин засварчин</t>
  </si>
  <si>
    <t>CF 7126-36</t>
  </si>
  <si>
    <t>CF 7411-12</t>
  </si>
  <si>
    <t>IM7233-18</t>
  </si>
  <si>
    <t>Үйлдвэрийн газрын машин, тоног төхөөрөмжийн механик</t>
  </si>
  <si>
    <t>IF 5120-11</t>
  </si>
  <si>
    <t>AF 6112-25</t>
  </si>
  <si>
    <t>6. Дорнод аймаг дахь МСҮТ</t>
  </si>
  <si>
    <t>6.Дорнод аймаг дахь МСҮТ</t>
  </si>
  <si>
    <t xml:space="preserve">Авто машины засварчин </t>
  </si>
  <si>
    <t>TR4323-29</t>
  </si>
  <si>
    <t>Компьютер оператор</t>
  </si>
  <si>
    <t>ID4120-11</t>
  </si>
  <si>
    <t>Нарийн бичгийн дарга-албан хэргийн ажилтан</t>
  </si>
  <si>
    <t>Нарийн бичгийн дарга-албан
 хэргийн ажилтан</t>
  </si>
  <si>
    <t xml:space="preserve">Талх, нарийн боов үйлдвэрлэлийн 
технологийн ажилтан </t>
  </si>
  <si>
    <t>BT4321-17</t>
  </si>
  <si>
    <t>7.Завхан аймгийн Тосонцэнгэл сум дахь МСҮТ</t>
  </si>
  <si>
    <t>IM 7212-14</t>
  </si>
  <si>
    <t xml:space="preserve">Малчин </t>
  </si>
  <si>
    <t>AH 6121-14</t>
  </si>
  <si>
    <t>ID 4120-11</t>
  </si>
  <si>
    <t xml:space="preserve">Оёмол бүтээгдэхүүний оёдолчин </t>
  </si>
  <si>
    <t>IE 7533-28</t>
  </si>
  <si>
    <t>NF 6210-27</t>
  </si>
  <si>
    <t>SO 5141-11</t>
  </si>
  <si>
    <t>TC 8211-20</t>
  </si>
  <si>
    <t xml:space="preserve">Модон эдлэлийн мужаан </t>
  </si>
  <si>
    <t>IO 7422-14</t>
  </si>
  <si>
    <t xml:space="preserve">Ойжуулагч </t>
  </si>
  <si>
    <t>8. Орхон аймаг дахь  МСҮТ</t>
  </si>
  <si>
    <t>CF 7123-20</t>
  </si>
  <si>
    <t>CF 7115-22</t>
  </si>
  <si>
    <t>SO 5142-11</t>
  </si>
  <si>
    <t>IE 8152-36</t>
  </si>
  <si>
    <t>Ноос ноолуур боловсруулалтын технологийн ажилтан</t>
  </si>
  <si>
    <t>CF 7123-14</t>
  </si>
  <si>
    <t>9. Орхон аймаг дахь ХАА-н МСҮТ</t>
  </si>
  <si>
    <t>AT 7231-18</t>
  </si>
  <si>
    <t>FL 7412-21</t>
  </si>
  <si>
    <t>Цахилгааан тоног төхөөрөмжийн засварчин</t>
  </si>
  <si>
    <t>AF 6112-24</t>
  </si>
  <si>
    <t>10. Сүхбаатар аймаг дахь МСҮТ</t>
  </si>
  <si>
    <t xml:space="preserve">Барилгын өрөг угсрагч </t>
  </si>
  <si>
    <t>AB2653-15</t>
  </si>
  <si>
    <t>Барилгын засал чимэглэлч</t>
  </si>
  <si>
    <t xml:space="preserve">Тогооч </t>
  </si>
  <si>
    <t>TR4323-28</t>
  </si>
  <si>
    <t>11.Сэлэнгэ аймаг дахь МСҮТ</t>
  </si>
  <si>
    <t xml:space="preserve">Барилгын засал чимэглэлч </t>
  </si>
  <si>
    <t xml:space="preserve">Нарийн бичгийн дарга-албан хэргийн ажилтан </t>
  </si>
  <si>
    <t xml:space="preserve">Автомашины засварчин </t>
  </si>
  <si>
    <t>IM7214-12</t>
  </si>
  <si>
    <t xml:space="preserve">Гагнуурчин </t>
  </si>
  <si>
    <t>12.Сэлэнгэ аймгийн Шаамар сум дахь МСҮТ</t>
  </si>
  <si>
    <t>ТС8211-20</t>
  </si>
  <si>
    <t xml:space="preserve">Хүнд машин механизмын оператор </t>
  </si>
  <si>
    <t>BT4311-14</t>
  </si>
  <si>
    <t>UD6113-16</t>
  </si>
  <si>
    <t>AH6121-23</t>
  </si>
  <si>
    <t>13. Сэргээн засалт сургалт үйлдвэрлэлийн төвийн мэргэжлийн боловсрол ур чадвар олгох сургууль</t>
  </si>
  <si>
    <t>IF 7512-34</t>
  </si>
  <si>
    <t>AM 7317-11</t>
  </si>
  <si>
    <t>PC 7422-21</t>
  </si>
  <si>
    <t>Гар утас, телефон аппаратын засварчин</t>
  </si>
  <si>
    <t>AM 7313-28</t>
  </si>
  <si>
    <t>14. Төв аймгийн Заамар сум дахь МСҮТ</t>
  </si>
  <si>
    <t>AF6212-24</t>
  </si>
  <si>
    <t>Барилгын засал чимэглэл</t>
  </si>
  <si>
    <t>AH6320-12</t>
  </si>
  <si>
    <t>Эрчимжсэн мал аж ахуйн фермер</t>
  </si>
  <si>
    <t>ХАА-н машин механизмын засварчин</t>
  </si>
  <si>
    <t>Нарийн бичгийн дарга- албан хэргийн ажилтан</t>
  </si>
  <si>
    <t>MG6210-28</t>
  </si>
  <si>
    <t>Уул уурхайн нөхөн сэргээгч</t>
  </si>
  <si>
    <t>MT7233-45</t>
  </si>
  <si>
    <t>15. Төв аймгийн Эрдэнэ сум дахь МСҮТ</t>
  </si>
  <si>
    <t>E7533-28</t>
  </si>
  <si>
    <t xml:space="preserve">Барилгын засал-чимэглэлч </t>
  </si>
  <si>
    <t xml:space="preserve"> MT8111-35</t>
  </si>
  <si>
    <t>ХАА-н машин механизмын ашиглалт, засварчин</t>
  </si>
  <si>
    <t>IF7511-11</t>
  </si>
  <si>
    <t>AH6121-24</t>
  </si>
  <si>
    <t>16. Хэнтий аймгийн Бор-өндөр сум дахь МСҮТ</t>
  </si>
  <si>
    <t>MR8111-15</t>
  </si>
  <si>
    <t>MR8111-36</t>
  </si>
  <si>
    <t>MR8111-23</t>
  </si>
  <si>
    <t>Уурхайн механик</t>
  </si>
  <si>
    <t>Цахилгаан хийн гагнуурчин</t>
  </si>
  <si>
    <t>MT8111-37</t>
  </si>
  <si>
    <t>IM7223-17</t>
  </si>
  <si>
    <t>Металл боловсруулах машины оператор /токарь-фрезер/</t>
  </si>
  <si>
    <t>Метал боловсруулах машины операторч</t>
  </si>
  <si>
    <t>ТӨРИЙН БУС МСҮТ ДҮН-25</t>
  </si>
  <si>
    <t>17.Архангай аймаг дахь Булган МСҮТ</t>
  </si>
  <si>
    <t>Барилгын цахилгаан</t>
  </si>
  <si>
    <t>IO 7421-16</t>
  </si>
  <si>
    <t>SO 5223-15</t>
  </si>
  <si>
    <t>Худалдааны газрын үндсэн ажилтан/худалдагч/</t>
  </si>
  <si>
    <t>IF 7512-11</t>
  </si>
  <si>
    <t>Талх нарийн боов үйлдвэрлэлийн технологийн ажилтан</t>
  </si>
  <si>
    <t>CF-7115-24</t>
  </si>
  <si>
    <t>18. Архангай аймаг дахь Гурвантамир МСҮТ</t>
  </si>
  <si>
    <t>Нягтлан бодохын бүртгэл, тооцооны ажилтан</t>
  </si>
  <si>
    <t>AH6330-12</t>
  </si>
  <si>
    <t>Малын  асаргаа</t>
  </si>
  <si>
    <t>NT5111-19</t>
  </si>
  <si>
    <t>Зочид буудал жуулчны баазын үйлчилгээний ажилтан</t>
  </si>
  <si>
    <t>19. Аялал жуулчлалын ур чадвар МСҮТ</t>
  </si>
  <si>
    <t>Зочид буудал .жуулчны баазын үйлчилгээний ажилтан</t>
  </si>
  <si>
    <t>IF5132-11</t>
  </si>
  <si>
    <t>20. Барилгын бүтээц үйлдвэрлэлийн МСҮТ</t>
  </si>
  <si>
    <t>ВТ 5223-15</t>
  </si>
  <si>
    <t>Худалдааны газрын үндсэн ажилтан /Худалдагч/</t>
  </si>
  <si>
    <t>AF 6112-13</t>
  </si>
  <si>
    <t>Жимс жимсгэнэ аж ахуйн фермер</t>
  </si>
  <si>
    <t>AF 6330-11</t>
  </si>
  <si>
    <t>Фермерийн аж ахуй эрхлэгч /ГТМАА/</t>
  </si>
  <si>
    <t>21. Баянхонгор аймаг дахь Өлзийт МСҮТ</t>
  </si>
  <si>
    <t>22. Герман-Монгол МСҮТ</t>
  </si>
  <si>
    <t xml:space="preserve">Барилгын цахилгаанчин </t>
  </si>
  <si>
    <t>23. Гэрэлт-ирээдүй МСҮТ</t>
  </si>
  <si>
    <t>IM7411-13</t>
  </si>
  <si>
    <t>гагнуурчин</t>
  </si>
  <si>
    <t>CF7114-19</t>
  </si>
  <si>
    <t>Өрөгч угсрагч</t>
  </si>
  <si>
    <t>CF7114-20</t>
  </si>
  <si>
    <t>IE 8152-33</t>
  </si>
  <si>
    <t>Сүлжигч</t>
  </si>
  <si>
    <t>IM7482-81</t>
  </si>
  <si>
    <t>Үйлдвэрлэлийн цахилгаанчин</t>
  </si>
  <si>
    <t>24. Дабльфиш МСҮТ</t>
  </si>
  <si>
    <t>TR 8311-11</t>
  </si>
  <si>
    <t>Зүтгүүрийн Туслах машиннст</t>
  </si>
  <si>
    <t>TR 4323-29</t>
  </si>
  <si>
    <t>TR 4323-15</t>
  </si>
  <si>
    <t>Өртөөний жижүүр</t>
  </si>
  <si>
    <t>TR 4323-25</t>
  </si>
  <si>
    <t>25. Донбоско МСҮТ</t>
  </si>
  <si>
    <t>IE7212-14</t>
  </si>
  <si>
    <t>26. Дорноговь аймаг дахь Төмөр замын МСҮТ</t>
  </si>
  <si>
    <t>TR4323-25</t>
  </si>
  <si>
    <t>TR4323-27</t>
  </si>
  <si>
    <t>TR4323-26</t>
  </si>
  <si>
    <t>TR8311-11</t>
  </si>
  <si>
    <t>TR8311-13</t>
  </si>
  <si>
    <t>TR4323-15</t>
  </si>
  <si>
    <t>27. Топ МСҮТ</t>
  </si>
  <si>
    <t>IЕ 7533-28</t>
  </si>
  <si>
    <t>AD 7532-27</t>
  </si>
  <si>
    <t>PB 3521-27</t>
  </si>
  <si>
    <t>Дуу, дүрс бичлэгийн оператор</t>
  </si>
  <si>
    <t>28.Их засаг МСҮТ</t>
  </si>
  <si>
    <t>AD 7321-11</t>
  </si>
  <si>
    <t xml:space="preserve">Хэвлэлийн график дизайнч </t>
  </si>
  <si>
    <t>Нарийн бичгийн дарга - албан хэргийн ажилтан</t>
  </si>
  <si>
    <t xml:space="preserve">Үсчин </t>
  </si>
  <si>
    <t>IF 5131-16</t>
  </si>
  <si>
    <t>BF 431117</t>
  </si>
  <si>
    <t xml:space="preserve">Төлбөр тооцоо цалин хөлсний нярав </t>
  </si>
  <si>
    <t>29. Урлаг урлан МСҮТ</t>
  </si>
  <si>
    <t>АС3431-14</t>
  </si>
  <si>
    <t>РВ3521-27</t>
  </si>
  <si>
    <t>АD7532-27</t>
  </si>
  <si>
    <t>АО7215-14</t>
  </si>
  <si>
    <t>АО3435-11</t>
  </si>
  <si>
    <t>Театр телевиз киноны гэрэлтүүлэгч</t>
  </si>
  <si>
    <t>АО3521-23</t>
  </si>
  <si>
    <t>АМ7316-15</t>
  </si>
  <si>
    <t>Зураач, чимэглэгч</t>
  </si>
  <si>
    <t>30. Майн тех МСҮТ</t>
  </si>
  <si>
    <t>МТ8111-35</t>
  </si>
  <si>
    <t>МТ7233-45</t>
  </si>
  <si>
    <t>31. МХҮХ-ны дэргэдэх МСҮТ</t>
  </si>
  <si>
    <t>IO 4132-18</t>
  </si>
  <si>
    <t>HO 5321-15</t>
  </si>
  <si>
    <t>SO 5142-20</t>
  </si>
  <si>
    <t>AM 2652-11</t>
  </si>
  <si>
    <t>IF 5132-12</t>
  </si>
  <si>
    <t>32.Ти-Эс-Ти МСҮТ</t>
  </si>
  <si>
    <t>МТ7233-17</t>
  </si>
  <si>
    <t>ТС5165-11</t>
  </si>
  <si>
    <t>ТС7412-33</t>
  </si>
  <si>
    <t>ТС8331-14</t>
  </si>
  <si>
    <t>МR8111-23</t>
  </si>
  <si>
    <t>33. Сам Юүк МСҮТ</t>
  </si>
  <si>
    <t>IP7321-27</t>
  </si>
  <si>
    <t xml:space="preserve">34. Хангай МСҮТ </t>
  </si>
  <si>
    <t>ID  4120-11</t>
  </si>
  <si>
    <t>Нарийн бичгийн дарга Албан хэргийн ажилтан</t>
  </si>
  <si>
    <t>BF 4311-17</t>
  </si>
  <si>
    <t>Төлбөр тооцоо цалин хөлсний нярав</t>
  </si>
  <si>
    <t xml:space="preserve"> Оёмол бүтээгдэхүүний оёдолчин</t>
  </si>
  <si>
    <t>IM 7411-13</t>
  </si>
  <si>
    <t>AM 5113-13</t>
  </si>
  <si>
    <t>35. Эко-Монгол Эрдэнэ МСҮТ</t>
  </si>
  <si>
    <t>NF 6210-21</t>
  </si>
  <si>
    <t>NF 6210-25</t>
  </si>
  <si>
    <t>NF 6210-26</t>
  </si>
  <si>
    <t>MG 6210-28</t>
  </si>
  <si>
    <t>UD 6113-16</t>
  </si>
  <si>
    <t>36. "Энэрэл" МСҮТ</t>
  </si>
  <si>
    <t>37. Этүгэн МСҮТ</t>
  </si>
  <si>
    <t>HO 5321-12</t>
  </si>
  <si>
    <t>38. Скиллстек МСҮТ</t>
  </si>
  <si>
    <t>IM7411-11</t>
  </si>
  <si>
    <t>39. Монголын Цогц сургалтын хөгжлийн академийн дэргэдэх МСҮТ</t>
  </si>
  <si>
    <t>Төлбөр тооцоо, цалин хөлний нярав</t>
  </si>
  <si>
    <t>NT 5113-13</t>
  </si>
  <si>
    <t>40. Чинкрисстал бридж ХХК-ний дэргэдэх Гэрэгэ МСҮТ</t>
  </si>
  <si>
    <t>IO 4120-13</t>
  </si>
  <si>
    <t>41. Хөдөлмөр нийгмийн харилцааны дээд сургуулийн харъяа МСҮТ</t>
  </si>
  <si>
    <t>4120-11</t>
  </si>
  <si>
    <t>4416-11</t>
  </si>
  <si>
    <t>ТӨРИЙН КОЛЛЕЖ ДҮН-22</t>
  </si>
  <si>
    <t>42. Барилгын Политехник коллеж</t>
  </si>
  <si>
    <t xml:space="preserve"> Барилгын мужаан</t>
  </si>
  <si>
    <t xml:space="preserve">CF7411-12     </t>
  </si>
  <si>
    <t xml:space="preserve">Барилгын цахилгаанчин      </t>
  </si>
  <si>
    <t>IM7212-15</t>
  </si>
  <si>
    <t xml:space="preserve">TC8211-20 </t>
  </si>
  <si>
    <t xml:space="preserve"> IM7223-17</t>
  </si>
  <si>
    <t>Метал боловсруулах машины оператор /токарь, фрезер/</t>
  </si>
  <si>
    <t>CF7126-27</t>
  </si>
  <si>
    <t>CF3112-11</t>
  </si>
  <si>
    <t>CT3112-16</t>
  </si>
  <si>
    <t>CF3112-40</t>
  </si>
  <si>
    <t>Барилгын материалын үйлдвэрийн текник технологич</t>
  </si>
  <si>
    <t>CF3113-21</t>
  </si>
  <si>
    <t>CF3115-41</t>
  </si>
  <si>
    <t>CT3115-67</t>
  </si>
  <si>
    <t>Сантехник, халаалт, агааржуулалтын төхөөрөмжийн техникч</t>
  </si>
  <si>
    <t>43. Баянхонгор аймаг дахь ПК</t>
  </si>
  <si>
    <t>Гоцлол хөгжимчин /ардын/</t>
  </si>
  <si>
    <t>CF 7112-19</t>
  </si>
  <si>
    <t>Фермерийн аж ахуй эрхлэгч  /ГТ-МАА/</t>
  </si>
  <si>
    <t>IM 3113-17</t>
  </si>
  <si>
    <t>IF 3434-14</t>
  </si>
  <si>
    <t>Хоол үйлдвэрлэл, үйлчилгээний техник-технологич</t>
  </si>
  <si>
    <t>CF 3115-67</t>
  </si>
  <si>
    <t>IE 3139-14</t>
  </si>
  <si>
    <t>Оёдлын техник технологич</t>
  </si>
  <si>
    <t>CT 3112-17</t>
  </si>
  <si>
    <t>44. Говьсүмбэр аймаг дахь Политехник коллеж</t>
  </si>
  <si>
    <t>Зам барилгын машин механизмын оператор</t>
  </si>
  <si>
    <t>CT8342-27</t>
  </si>
  <si>
    <t>IM212-14</t>
  </si>
  <si>
    <t>MG3257-22</t>
  </si>
  <si>
    <t>MT3115-55</t>
  </si>
  <si>
    <t>Уул уурхайн машин механизмын электрон төхөөрөмжийн техникч</t>
  </si>
  <si>
    <t>MT3115-56</t>
  </si>
  <si>
    <t>Веб мультимедиа зохиогч</t>
  </si>
  <si>
    <t>IW3514-15</t>
  </si>
  <si>
    <t>MG3117-25</t>
  </si>
  <si>
    <t>45. Дархан-Уул аймаг дахь Дархан-Өргөө Политехник коллеж</t>
  </si>
  <si>
    <t>CF7223-20</t>
  </si>
  <si>
    <t>Цахим тоног төхөөрөмж, үйлчилгээний ажилтан</t>
  </si>
  <si>
    <t>Нарийн бичгийн дарга, албан хэргийн ажилтан</t>
  </si>
  <si>
    <t>CВ7116-18</t>
  </si>
  <si>
    <t>Автозам гүүр барилгын ажилчин, замчин</t>
  </si>
  <si>
    <t>CF7123-14</t>
  </si>
  <si>
    <t>СТ8342-27</t>
  </si>
  <si>
    <t>CT3118-19</t>
  </si>
  <si>
    <t>CM3112-40</t>
  </si>
  <si>
    <t>Барилгын материал үйлдвэрлэлийн техникч</t>
  </si>
  <si>
    <t>CE3113-17</t>
  </si>
  <si>
    <t>СЕ3113-12</t>
  </si>
  <si>
    <t>IM3119-11</t>
  </si>
  <si>
    <t>ТС3115-13</t>
  </si>
  <si>
    <t>46. Дархан-Уул аймаг дахь Политехник коллеж</t>
  </si>
  <si>
    <t>CF7112-14</t>
  </si>
  <si>
    <t>Үйлдвэрийн машин, тоног төхөөрөмжийн механик</t>
  </si>
  <si>
    <t>IF3434-14</t>
  </si>
  <si>
    <t>IE3139-14</t>
  </si>
  <si>
    <t>SO5141-14</t>
  </si>
  <si>
    <t>47. Дархан-Уул аймаг дахь Уул уурхайн эрчим хүчний Политехник коллеж</t>
  </si>
  <si>
    <t>MT723317</t>
  </si>
  <si>
    <t>IM741111</t>
  </si>
  <si>
    <t>IM721214</t>
  </si>
  <si>
    <t>IM821115</t>
  </si>
  <si>
    <t>PS818227</t>
  </si>
  <si>
    <t>MR811115</t>
  </si>
  <si>
    <t>MR811125</t>
  </si>
  <si>
    <t>PL741232</t>
  </si>
  <si>
    <t>IM722317</t>
  </si>
  <si>
    <t>MG311116</t>
  </si>
  <si>
    <t xml:space="preserve">Геологийн техникч </t>
  </si>
  <si>
    <t>IM311317</t>
  </si>
  <si>
    <t>Цахилгааны  техникч</t>
  </si>
  <si>
    <t>IM311923</t>
  </si>
  <si>
    <t>MR311726</t>
  </si>
  <si>
    <t>PS311244</t>
  </si>
  <si>
    <t>IM311911</t>
  </si>
  <si>
    <t>MG311725</t>
  </si>
  <si>
    <t>MF311712</t>
  </si>
  <si>
    <t xml:space="preserve">Газрын тосны техникч </t>
  </si>
  <si>
    <t>MT311556</t>
  </si>
  <si>
    <t>Уул уурхайн машин механизмийн 
электрон төхөөрөмжийн техникч</t>
  </si>
  <si>
    <t>48. Дорноговь аймаг дахь Политехник коллеж</t>
  </si>
  <si>
    <t>F5120-11</t>
  </si>
  <si>
    <t>AD7321-11</t>
  </si>
  <si>
    <t>Хүнд машин механизмын операторчин</t>
  </si>
  <si>
    <t>Хүлэмжийн аж ахуй фермер</t>
  </si>
  <si>
    <t>Өртөөний жижүүр, найруулагч</t>
  </si>
  <si>
    <t>49. Дорнод аймаг дахь Политехник коллеж</t>
  </si>
  <si>
    <t>MT8111-13</t>
  </si>
  <si>
    <t xml:space="preserve">Хүдэрчулуу боловсруулах суурин тоног төхөөрмжийн оператор </t>
  </si>
  <si>
    <t>MF8113-18</t>
  </si>
  <si>
    <t xml:space="preserve"> IF5120-11</t>
  </si>
  <si>
    <t xml:space="preserve"> AH6121-23</t>
  </si>
  <si>
    <t xml:space="preserve">Гагнуурчин       </t>
  </si>
  <si>
    <t xml:space="preserve">Автомашины  засварчин </t>
  </si>
  <si>
    <t>АН6320-12</t>
  </si>
  <si>
    <t>BF3313-14</t>
  </si>
  <si>
    <t>AH3240-17</t>
  </si>
  <si>
    <t xml:space="preserve">Аюулгүй ажиллагааны техникч </t>
  </si>
  <si>
    <t>IM3119-14</t>
  </si>
  <si>
    <t xml:space="preserve">Үйлдвэрлэлийн техникч </t>
  </si>
  <si>
    <t>IM3115-55</t>
  </si>
  <si>
    <t>50. Дундговь аймаг дахь Политехник коллеж</t>
  </si>
  <si>
    <t>CF7115-11</t>
  </si>
  <si>
    <t>51. Завхан аймаг дахь Политехник коллеж</t>
  </si>
  <si>
    <t>IO4132-18</t>
  </si>
  <si>
    <t>Талх нарийн боов, үйлдвэрлэлийн технологийн ажилтан</t>
  </si>
  <si>
    <t>PS8182-27</t>
  </si>
  <si>
    <t>IM3113-17</t>
  </si>
  <si>
    <t>Оёдолын техник-технологич</t>
  </si>
  <si>
    <t>Хоол үйлдвэрлэл, үйлчилгээний техник- технологич</t>
  </si>
  <si>
    <t>52. Монгол-Солонгосын Политехник коллеж</t>
  </si>
  <si>
    <t>IE7233-43</t>
  </si>
  <si>
    <t>IE8152-33</t>
  </si>
  <si>
    <t>IE8152-12</t>
  </si>
  <si>
    <t>IE8152-32</t>
  </si>
  <si>
    <t>IE7535-52</t>
  </si>
  <si>
    <t>IS7521-34</t>
  </si>
  <si>
    <t>AD7532-27</t>
  </si>
  <si>
    <t>Хувцасны дизайнч</t>
  </si>
  <si>
    <t>PL7412-31</t>
  </si>
  <si>
    <t>TC3115-13</t>
  </si>
  <si>
    <t xml:space="preserve">Автомашины механик </t>
  </si>
  <si>
    <t>ET2643-28</t>
  </si>
  <si>
    <t>IE3432-11</t>
  </si>
  <si>
    <t>CF3115-59</t>
  </si>
  <si>
    <t>IC3513-17</t>
  </si>
  <si>
    <t>IT3512-15</t>
  </si>
  <si>
    <t>CF3113-17</t>
  </si>
  <si>
    <t>Автомашины механик-2б /1.5 жил/</t>
  </si>
  <si>
    <t>Хувцасны загвар зохион бүтээгч-2б /1.5 жил/</t>
  </si>
  <si>
    <t>График дизайнч-2а /1.5 жил/</t>
  </si>
  <si>
    <t>Инженерийн байгууламжийн технологийн техникч-2б /1.5 жил/</t>
  </si>
  <si>
    <t>IE3139-20</t>
  </si>
  <si>
    <t>Хөнгөн үйлдвэрийн тоног төхөөрөмжийн механикч-2а /1.5 жил/</t>
  </si>
  <si>
    <t>IE3139-15</t>
  </si>
  <si>
    <t>Сүлжмэлийн үйлдвэрийн техник-технологич-2а /1.5 жил/</t>
  </si>
  <si>
    <t>MT811135</t>
  </si>
  <si>
    <t>CF741112</t>
  </si>
  <si>
    <t>IE815233</t>
  </si>
  <si>
    <t>MT723345</t>
  </si>
  <si>
    <t>53. Налайх дүүрэг дэхь Политехник коллеж</t>
  </si>
  <si>
    <t xml:space="preserve">Хүнд машин механизмын засварчин </t>
  </si>
  <si>
    <t>MT8111-11</t>
  </si>
  <si>
    <t xml:space="preserve">Өрмийн машины оператор </t>
  </si>
  <si>
    <t xml:space="preserve"> Тогооч </t>
  </si>
  <si>
    <t xml:space="preserve"> Цахим тоног төхөөрөмжийн үйлчилгээний ажилтан </t>
  </si>
  <si>
    <t>Металл боловсруулах суурь машины оператор</t>
  </si>
  <si>
    <t>Зам барилга, машин механизмын оператор</t>
  </si>
  <si>
    <t>CB7116-18</t>
  </si>
  <si>
    <t>Автозам, гүүр барилгын ажилтан /замчин/</t>
  </si>
  <si>
    <t>54. Өвөрхангай аймаг дахь Политехник коллеж</t>
  </si>
  <si>
    <t>AM7318-24</t>
  </si>
  <si>
    <t>Хоол үйлдвэрлэл, үйлчилгээний техник технологич</t>
  </si>
  <si>
    <t>IT3511-13</t>
  </si>
  <si>
    <t>55. Өмнөговь аймаг дахь Политехник коллеж</t>
  </si>
  <si>
    <t xml:space="preserve">Барилгын мужаан </t>
  </si>
  <si>
    <t xml:space="preserve">Цахим тоног төхөөрөмжийн үйлчилгээний  ажилтан </t>
  </si>
  <si>
    <t>Үйлдвэрийн машин тоног төхөөрөмжийн  механик</t>
  </si>
  <si>
    <t>Барилгын бетон арматурчин</t>
  </si>
  <si>
    <t>МТ8111-11</t>
  </si>
  <si>
    <t>56. Сэлэнгэ аймаг дахь Зүүн хараа Политехник коллеж</t>
  </si>
  <si>
    <t>AT 3115-29</t>
  </si>
  <si>
    <t>Хөдөө аж ахуйн машин тоног төхөөрөмжийн техникч</t>
  </si>
  <si>
    <t>AF 3142-13</t>
  </si>
  <si>
    <t>AD3432-11</t>
  </si>
  <si>
    <t>Хувцас загвар зохион бүтээгч</t>
  </si>
  <si>
    <t>TR 4323-27</t>
  </si>
  <si>
    <t>AH 6320-12</t>
  </si>
  <si>
    <t>Фермерийн аж ахуй эрхлэгч</t>
  </si>
  <si>
    <t>57. Төв аймаг дахь Политехник коллеж</t>
  </si>
  <si>
    <t>AH 6121-25</t>
  </si>
  <si>
    <t>CF 7114-20</t>
  </si>
  <si>
    <t>Нарийн бичгийн дарга албан хэргийн ажилтан</t>
  </si>
  <si>
    <t>58. Төв аймгийн Баянчандмань сум дахь Политехник коллеж</t>
  </si>
  <si>
    <t>AT3115-29</t>
  </si>
  <si>
    <t>59. Увс аймаг дахь Улаангом Политехник коллеж</t>
  </si>
  <si>
    <t>CF7212-14</t>
  </si>
  <si>
    <t>Гагнуурин</t>
  </si>
  <si>
    <t>SO7536-21</t>
  </si>
  <si>
    <t xml:space="preserve"> Захиалгын гуталчин</t>
  </si>
  <si>
    <t>Талх нарийн боов үйлдвэрлэлийнтехнологийн ажилтан</t>
  </si>
  <si>
    <t>IF3142-19</t>
  </si>
  <si>
    <t>Ургамлын гаралтай бүтээгдэхүүн үйлдвэрлэлийн техник-технологич</t>
  </si>
  <si>
    <t xml:space="preserve">Хоол үйлдвэрлэл, үйлчилгээний техник-технологич </t>
  </si>
  <si>
    <t>Аюулгүй ажиллагааны техикч</t>
  </si>
  <si>
    <t>AF3142-13</t>
  </si>
  <si>
    <t xml:space="preserve"> Үйлдвэрлэлийн техникч</t>
  </si>
  <si>
    <t>Автомашины меахник</t>
  </si>
  <si>
    <t>AH6320-14</t>
  </si>
  <si>
    <t>NF6210-27</t>
  </si>
  <si>
    <t>Ноос, ноолуур боловсруулалтын технологийн         ажилтан</t>
  </si>
  <si>
    <t>60. Үйлдвэр урлалын Политехник коллеж</t>
  </si>
  <si>
    <t>AM7316-15</t>
  </si>
  <si>
    <t>AM7313-39</t>
  </si>
  <si>
    <t>Монгол дархан</t>
  </si>
  <si>
    <t>IC3513-21</t>
  </si>
  <si>
    <t>AM7313-28</t>
  </si>
  <si>
    <t>IO7422-14</t>
  </si>
  <si>
    <t>TF5111-12</t>
  </si>
  <si>
    <t>IE7531-20</t>
  </si>
  <si>
    <t>IE7536-53</t>
  </si>
  <si>
    <t>SO5142-21</t>
  </si>
  <si>
    <t>IM3119-23</t>
  </si>
  <si>
    <t>AD3432-29</t>
  </si>
  <si>
    <t>AD3432-28</t>
  </si>
  <si>
    <t>AD3432-18</t>
  </si>
  <si>
    <t>61. Хэнтий аймаг дахь Политехник коллеж</t>
  </si>
  <si>
    <t>Худалдааны газрын үндсэн ажилтан, худалдагч</t>
  </si>
  <si>
    <t>CO5141-11</t>
  </si>
  <si>
    <t>Талх, нарийн боов үйлдвэрлэлийн ажилтан</t>
  </si>
  <si>
    <t>АМ7317-11</t>
  </si>
  <si>
    <t>62. Ховд аймаг дахь Хөгжил Политехник коллеж</t>
  </si>
  <si>
    <t>AH3240-16</t>
  </si>
  <si>
    <t>Хоол үйлдвэрлэл үйлчилгээний техник- технологич</t>
  </si>
  <si>
    <t>CF3115-67</t>
  </si>
  <si>
    <t>SO8212-19</t>
  </si>
  <si>
    <t xml:space="preserve">Нягтлан бодохын бүртгэл, тооцооны ажилтан </t>
  </si>
  <si>
    <t>ID4415-12</t>
  </si>
  <si>
    <t xml:space="preserve">Гоо засалч </t>
  </si>
  <si>
    <t>IF7514-21</t>
  </si>
  <si>
    <t xml:space="preserve">Жимс жимсгэнэ хүнсний ногоо самар боловсруулан даршлагч үйлдвэрлэлийн технологийн ажилтан </t>
  </si>
  <si>
    <t>AF6112-36</t>
  </si>
  <si>
    <t>IF5131-16</t>
  </si>
  <si>
    <t>63. Хөвсгөл аймаг дахь Политехник коллеж</t>
  </si>
  <si>
    <t xml:space="preserve">  </t>
  </si>
  <si>
    <t>IF 7513-23</t>
  </si>
  <si>
    <t>Сүү, сүүн  бүтээгдэхүүн үйлдвэрлэлийн технологийн ажилтан</t>
  </si>
  <si>
    <t>ID 8111-45</t>
  </si>
  <si>
    <t>ТӨРИЙН БУС КОЛЛЕЖ ДҮН-7</t>
  </si>
  <si>
    <t>64. Анима Политехник коллеж</t>
  </si>
  <si>
    <t>AP 2651-11</t>
  </si>
  <si>
    <t>AP 2651-39</t>
  </si>
  <si>
    <t>65. Барилга технологийн Политехник коллеж</t>
  </si>
  <si>
    <t>Авто зам, гүүр барилгын ажилтан        / замчин /</t>
  </si>
  <si>
    <t>ВТ4321-17</t>
  </si>
  <si>
    <t>66. Дархан Хаан Политехник коллеж</t>
  </si>
  <si>
    <t>HO5321-12</t>
  </si>
  <si>
    <t>67. Техник технологийн Политехник коллеж</t>
  </si>
  <si>
    <t>CB3112-37</t>
  </si>
  <si>
    <t>CF3112-43</t>
  </si>
  <si>
    <t>IT3512-13</t>
  </si>
  <si>
    <t>CB7114-21</t>
  </si>
  <si>
    <t>CT8343-14</t>
  </si>
  <si>
    <t>CF7126-26</t>
  </si>
  <si>
    <t>Халаалт агааржуулалт хөргөлтийн тоног төхөөрөмжийн засварчин</t>
  </si>
  <si>
    <t>UC3132-14</t>
  </si>
  <si>
    <t>АМ7313-39</t>
  </si>
  <si>
    <t>ID4416-11</t>
  </si>
  <si>
    <t xml:space="preserve">Хүний нөөцийн туслах ажилтан
</t>
  </si>
  <si>
    <t>BT5242-13</t>
  </si>
  <si>
    <t>ВТ5244-14</t>
  </si>
  <si>
    <t>68. Хүнс технологийн Политехник коллеж</t>
  </si>
  <si>
    <t>IF 7512-37</t>
  </si>
  <si>
    <t>IF 7511-11</t>
  </si>
  <si>
    <t>IM 7411-11</t>
  </si>
  <si>
    <t>IF 3142-19</t>
  </si>
  <si>
    <t>IF 3142-20</t>
  </si>
  <si>
    <t>69. Универсал Политехник коллеж</t>
  </si>
  <si>
    <t xml:space="preserve">CF7411-12 </t>
  </si>
  <si>
    <t xml:space="preserve">Барилгын цахилгаанчин   </t>
  </si>
  <si>
    <t xml:space="preserve">CF7123-20 </t>
  </si>
  <si>
    <t xml:space="preserve">Барилгын засал чимэглэлчин </t>
  </si>
  <si>
    <t xml:space="preserve">IF5120-11 </t>
  </si>
  <si>
    <t>Барилгын Сантехникч</t>
  </si>
  <si>
    <t xml:space="preserve">NT5111-19 </t>
  </si>
  <si>
    <t>Зочид буудал- жуулчны 
баазын үйлчилгээний ажилтан</t>
  </si>
  <si>
    <t>Автомашин засварчин</t>
  </si>
  <si>
    <t>IO7121-16</t>
  </si>
  <si>
    <t xml:space="preserve">SO5142-11 </t>
  </si>
  <si>
    <t xml:space="preserve">IE7533-28 </t>
  </si>
  <si>
    <t>Нарийн бичиг ийн дарга-албан 
хэрэгийн ажилтан</t>
  </si>
  <si>
    <t>70. Шинэ иргэншил Политехник коллеж</t>
  </si>
  <si>
    <t>BT 4311-14</t>
  </si>
  <si>
    <t>ТӨРИЙН ИХ СУРГУУЛИЙН ХАРЪЯА ДҮН-6</t>
  </si>
  <si>
    <t>71. Худалдаа үйлдвэрийн их сургуулийн харъяа МСҮТ</t>
  </si>
  <si>
    <t>ВТ 4321-17</t>
  </si>
  <si>
    <t>ВТ 4311-14</t>
  </si>
  <si>
    <t>Нягтлан бодох бүртгэл, тооцооны ажилтан</t>
  </si>
  <si>
    <t>72. ШУТИС-ийн харъяа ҮТС-ийн МСҮТ</t>
  </si>
  <si>
    <t>73. ШУТИС-ийн харъяа МТС-ийн  МСҮТ</t>
  </si>
  <si>
    <t>МТ 7233-45</t>
  </si>
  <si>
    <t>ТС 8211-20</t>
  </si>
  <si>
    <t>MT 8111-35</t>
  </si>
  <si>
    <t>IM 7233-18</t>
  </si>
  <si>
    <t>74. Төмөр замын Политехник коллеж</t>
  </si>
  <si>
    <t>TR3115-65</t>
  </si>
  <si>
    <t>TR3115-60</t>
  </si>
  <si>
    <t>TR3115-61</t>
  </si>
  <si>
    <t>TR3115-62</t>
  </si>
  <si>
    <t>TR3115-64</t>
  </si>
  <si>
    <t>Вагон үзэгч, засварчин</t>
  </si>
  <si>
    <t>TR7412-19</t>
  </si>
  <si>
    <t>Ачаа вагон хүлээлцэгч-/Захиалгат сургалт/</t>
  </si>
  <si>
    <t>Илчит тэрэгний засварчин-/Захиалгат сургалт/</t>
  </si>
  <si>
    <t>Вагон үзэгч, засварчин-/Захиалгат сургалт/</t>
  </si>
  <si>
    <t>Төмөр замын замчин-/Захиалгат сургалт/</t>
  </si>
  <si>
    <t>75. Завхан аймаг дахь Хөгжим Бүжгийн Коллеж</t>
  </si>
  <si>
    <t>АР2651-11</t>
  </si>
  <si>
    <t>AM2652-18</t>
  </si>
  <si>
    <t>АМ2652-11</t>
  </si>
  <si>
    <t>76. ШШГЕГ-ын харъяа Амгалан МСҮТ</t>
  </si>
  <si>
    <t>IM7212-11</t>
  </si>
  <si>
    <t>IE7633-28</t>
  </si>
  <si>
    <r>
      <t>Багана:</t>
    </r>
    <r>
      <rPr>
        <i/>
        <sz val="10"/>
        <rFont val="Arial"/>
        <family val="2"/>
      </rPr>
      <t xml:space="preserve"> 1=(3+5+7+9+11+13+15), 2=(4+6+8+10+12+14+16), 17=(19+21+23), 18=(20+22+24), 25=(27+29), 26=(28+30);</t>
    </r>
  </si>
  <si>
    <t>З-ТМБ-19</t>
  </si>
  <si>
    <t>Мэргэжлийн индекс</t>
  </si>
  <si>
    <t>Мэргэжил</t>
  </si>
  <si>
    <t>В</t>
  </si>
  <si>
    <t xml:space="preserve">ТЕХНИКИЙН БОЛОН МЭРГЭЖЛИЙН БОЛОВСРОЛ, СУРГАЛТЫН БАЙГУУЛЛАГЫН ТӨГСӨГЧДИЙН 2021/ 2022  ОНЫ ХИЧЭЭЛИЙН ЖИЛИЙН МЭДЭЭ, бүс, аймаг, нийслэлээр </t>
  </si>
  <si>
    <t>ТЕХНИКИЙН БОЛОН МЭРГЭЖЛИЙН БОЛОВСРОЛ, СУРГАЛТЫН БАЙГУУЛЛАГЫН ТӨГСӨГЧДИЙН 2021/2022  ОНЫ ХИЧЭЭЛИЙН ЖИЛИЙН МЭДЭЭ, мэргэжлийн чиглэлээр</t>
  </si>
  <si>
    <t>ТӨГСӨГЧДИЙН 2021/ 2022 ОНЫ ХИЧЭЭЛИЙН ЖИЛИЙН МЭДЭЭ</t>
  </si>
  <si>
    <t>ТӨГСӨГЧДИЙН 2021 / 2022  ОНЫ ХИЧЭЭЛИЙН ЖИЛИЙН МЭДЭЭ, мэргэжлийн чиглэлээр</t>
  </si>
  <si>
    <t>Хичээлийн жил</t>
  </si>
  <si>
    <t>Нийт төгсөгч</t>
  </si>
  <si>
    <t>2020-2021</t>
  </si>
  <si>
    <t>2021-2022</t>
  </si>
  <si>
    <t>Техникийн болон мэргэжлийн боловсрол, сургалтын байгууллагын төгсөгч /2021-2022 оны хичээлийн жил/</t>
  </si>
  <si>
    <t xml:space="preserve">2020-2021 оны хичээлийн жилд техникийн болон мэргэжлийн боловсрол, сургалтын байгууллагын техникийн боловсрол, мэргэжлийн боловсрол, мэргэжлийн сургалтыг 19,734 суралцагч мэргэжил, ур чадвар эзэмшин төгсөж байсан бол 2021-2022 оны хичээлийн жилд 22,251 суралцагч төгсч өмнөх оныхоос төгсөгч 2,517-оор буюу 12.8 хувиар өссөн байна. Мэргэжлийн боловсролын 2.5 жилийг ангийг 7,308, 1 жилийн ангийг 11,010, техникийн боловсролын 1.5 жилийн ангийг 1,296, 3 жилийн ангийг 433, мэргэжлийн сургалт буюу богино хугацаат сургалтыг 2,204 суралцагч тус тус төгссөн байна. </t>
  </si>
  <si>
    <t>Техникийн болон мэргэжлийн боловсрол, сургалтын байгууллага</t>
  </si>
  <si>
    <t>Мэргэжлийн сургалт богино хугацаат сургалт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</si>
</sst>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7" fillId="0" borderId="0"/>
  </cellStyleXfs>
  <cellXfs count="320">
    <xf numFmtId="0" fontId="0" fillId="0" borderId="0" xfId="0"/>
    <xf numFmtId="0" fontId="3" fillId="2" borderId="0" xfId="1" applyFont="1" applyFill="1" applyAlignment="1">
      <alignment horizontal="justify" vertical="center" wrapText="1"/>
    </xf>
    <xf numFmtId="0" fontId="4" fillId="2" borderId="0" xfId="1" applyFont="1" applyFill="1" applyAlignment="1">
      <alignment wrapText="1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wrapText="1"/>
    </xf>
    <xf numFmtId="0" fontId="5" fillId="2" borderId="0" xfId="1" applyFont="1" applyFill="1" applyAlignment="1">
      <alignment vertical="top" wrapText="1" readingOrder="2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wrapText="1"/>
    </xf>
    <xf numFmtId="0" fontId="4" fillId="2" borderId="0" xfId="1" applyFont="1" applyFill="1" applyAlignment="1">
      <alignment vertical="center" wrapText="1"/>
    </xf>
    <xf numFmtId="0" fontId="9" fillId="2" borderId="0" xfId="1" applyFont="1" applyFill="1" applyAlignment="1">
      <alignment wrapText="1"/>
    </xf>
    <xf numFmtId="0" fontId="3" fillId="2" borderId="0" xfId="2" applyFont="1" applyFill="1" applyAlignment="1">
      <alignment wrapText="1"/>
    </xf>
    <xf numFmtId="0" fontId="9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2" applyFont="1" applyFill="1"/>
    <xf numFmtId="0" fontId="3" fillId="2" borderId="0" xfId="1" applyFont="1" applyFill="1"/>
    <xf numFmtId="0" fontId="3" fillId="2" borderId="0" xfId="1" applyFont="1" applyFill="1" applyAlignment="1">
      <alignment horizontal="justify" wrapText="1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3" fillId="2" borderId="0" xfId="2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readingOrder="2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textRotation="90" wrapText="1"/>
    </xf>
    <xf numFmtId="0" fontId="3" fillId="2" borderId="0" xfId="1" applyFont="1" applyFill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2" borderId="11" xfId="1" quotePrefix="1" applyFont="1" applyFill="1" applyBorder="1" applyAlignment="1">
      <alignment horizontal="center" vertical="center"/>
    </xf>
    <xf numFmtId="0" fontId="3" fillId="3" borderId="1" xfId="1" quotePrefix="1" applyFont="1" applyFill="1" applyBorder="1" applyAlignment="1">
      <alignment horizontal="center" vertical="center"/>
    </xf>
    <xf numFmtId="0" fontId="10" fillId="3" borderId="1" xfId="1" quotePrefix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0" fontId="3" fillId="6" borderId="1" xfId="1" quotePrefix="1" applyFont="1" applyFill="1" applyBorder="1" applyAlignment="1">
      <alignment horizontal="center" vertical="center"/>
    </xf>
    <xf numFmtId="0" fontId="10" fillId="6" borderId="1" xfId="1" quotePrefix="1" applyFont="1" applyFill="1" applyBorder="1" applyAlignment="1">
      <alignment horizontal="center" vertical="center" wrapText="1"/>
    </xf>
    <xf numFmtId="0" fontId="3" fillId="7" borderId="1" xfId="1" quotePrefix="1" applyFont="1" applyFill="1" applyBorder="1" applyAlignment="1">
      <alignment horizontal="center" vertical="center" wrapText="1"/>
    </xf>
    <xf numFmtId="0" fontId="3" fillId="4" borderId="1" xfId="1" quotePrefix="1" applyFont="1" applyFill="1" applyBorder="1" applyAlignment="1">
      <alignment horizontal="center" vertical="center"/>
    </xf>
    <xf numFmtId="0" fontId="10" fillId="4" borderId="1" xfId="1" quotePrefix="1" applyFont="1" applyFill="1" applyBorder="1" applyAlignment="1">
      <alignment horizontal="center" vertical="center" wrapText="1"/>
    </xf>
    <xf numFmtId="0" fontId="3" fillId="4" borderId="1" xfId="1" quotePrefix="1" applyFont="1" applyFill="1" applyBorder="1" applyAlignment="1">
      <alignment horizontal="center" vertical="center" wrapText="1"/>
    </xf>
    <xf numFmtId="0" fontId="3" fillId="5" borderId="1" xfId="1" quotePrefix="1" applyFont="1" applyFill="1" applyBorder="1" applyAlignment="1">
      <alignment horizontal="center" vertical="center"/>
    </xf>
    <xf numFmtId="0" fontId="10" fillId="5" borderId="1" xfId="1" quotePrefix="1" applyFont="1" applyFill="1" applyBorder="1" applyAlignment="1">
      <alignment horizontal="center" vertical="center"/>
    </xf>
    <xf numFmtId="0" fontId="3" fillId="5" borderId="1" xfId="1" quotePrefix="1" applyFont="1" applyFill="1" applyBorder="1" applyAlignment="1">
      <alignment horizontal="center" vertical="center" wrapText="1"/>
    </xf>
    <xf numFmtId="0" fontId="3" fillId="8" borderId="1" xfId="1" quotePrefix="1" applyFont="1" applyFill="1" applyBorder="1" applyAlignment="1">
      <alignment horizontal="center" vertical="center"/>
    </xf>
    <xf numFmtId="0" fontId="10" fillId="8" borderId="1" xfId="1" quotePrefix="1" applyFont="1" applyFill="1" applyBorder="1" applyAlignment="1">
      <alignment horizontal="center" vertical="center"/>
    </xf>
    <xf numFmtId="0" fontId="3" fillId="8" borderId="1" xfId="1" quotePrefix="1" applyFont="1" applyFill="1" applyBorder="1" applyAlignment="1">
      <alignment horizontal="center" vertical="center" wrapText="1"/>
    </xf>
    <xf numFmtId="0" fontId="10" fillId="2" borderId="0" xfId="1" applyFont="1" applyFill="1"/>
    <xf numFmtId="0" fontId="3" fillId="2" borderId="1" xfId="1" quotePrefix="1" applyFont="1" applyFill="1" applyBorder="1" applyAlignment="1">
      <alignment horizontal="left" vertical="center"/>
    </xf>
    <xf numFmtId="0" fontId="3" fillId="0" borderId="1" xfId="1" quotePrefix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/>
    </xf>
    <xf numFmtId="0" fontId="3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0" fontId="3" fillId="2" borderId="1" xfId="7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5" borderId="1" xfId="1" quotePrefix="1" applyFont="1" applyFill="1" applyBorder="1" applyAlignment="1">
      <alignment horizontal="center" vertical="center" wrapText="1"/>
    </xf>
    <xf numFmtId="164" fontId="10" fillId="2" borderId="13" xfId="1" applyNumberFormat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left"/>
    </xf>
    <xf numFmtId="0" fontId="3" fillId="8" borderId="1" xfId="1" quotePrefix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left" vertical="center"/>
    </xf>
    <xf numFmtId="0" fontId="3" fillId="2" borderId="1" xfId="2" quotePrefix="1" applyFont="1" applyFill="1" applyBorder="1" applyAlignment="1">
      <alignment horizontal="left" vertical="center"/>
    </xf>
    <xf numFmtId="0" fontId="3" fillId="9" borderId="1" xfId="1" applyFont="1" applyFill="1" applyBorder="1" applyAlignment="1">
      <alignment horizontal="center" vertical="top"/>
    </xf>
    <xf numFmtId="0" fontId="3" fillId="9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vertical="center"/>
    </xf>
    <xf numFmtId="0" fontId="3" fillId="11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/>
    </xf>
    <xf numFmtId="0" fontId="3" fillId="10" borderId="1" xfId="1" applyFont="1" applyFill="1" applyBorder="1" applyAlignment="1">
      <alignment horizontal="left" vertical="center"/>
    </xf>
    <xf numFmtId="0" fontId="3" fillId="10" borderId="1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/>
    </xf>
    <xf numFmtId="0" fontId="3" fillId="12" borderId="1" xfId="7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/>
    </xf>
    <xf numFmtId="0" fontId="3" fillId="8" borderId="1" xfId="1" quotePrefix="1" applyFont="1" applyFill="1" applyBorder="1" applyAlignment="1">
      <alignment horizontal="center" vertical="top"/>
    </xf>
    <xf numFmtId="0" fontId="3" fillId="2" borderId="1" xfId="7" applyFont="1" applyFill="1" applyBorder="1" applyAlignment="1">
      <alignment horizontal="center" vertical="center" wrapText="1"/>
    </xf>
    <xf numFmtId="17" fontId="3" fillId="2" borderId="1" xfId="7" quotePrefix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/>
    </xf>
    <xf numFmtId="17" fontId="3" fillId="2" borderId="1" xfId="2" applyNumberFormat="1" applyFont="1" applyFill="1" applyBorder="1" applyAlignment="1">
      <alignment horizontal="left" vertical="center"/>
    </xf>
    <xf numFmtId="17" fontId="3" fillId="2" borderId="1" xfId="1" quotePrefix="1" applyNumberFormat="1" applyFont="1" applyFill="1" applyBorder="1" applyAlignment="1">
      <alignment horizontal="left" vertical="center"/>
    </xf>
    <xf numFmtId="0" fontId="3" fillId="2" borderId="1" xfId="1" quotePrefix="1" applyFont="1" applyFill="1" applyBorder="1" applyAlignment="1">
      <alignment horizontal="center" vertical="center" wrapText="1"/>
    </xf>
    <xf numFmtId="0" fontId="13" fillId="1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justify" vertical="center"/>
    </xf>
    <xf numFmtId="0" fontId="4" fillId="2" borderId="0" xfId="1" applyFont="1" applyFill="1" applyAlignment="1">
      <alignment horizontal="left" vertical="center"/>
    </xf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3" xfId="1" quotePrefix="1" applyFont="1" applyFill="1" applyBorder="1" applyAlignment="1">
      <alignment horizontal="left" vertical="center"/>
    </xf>
    <xf numFmtId="0" fontId="3" fillId="2" borderId="3" xfId="6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3" xfId="7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3" xfId="2" quotePrefix="1" applyFont="1" applyFill="1" applyBorder="1" applyAlignment="1">
      <alignment horizontal="left" vertical="center"/>
    </xf>
    <xf numFmtId="0" fontId="3" fillId="10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/>
    </xf>
    <xf numFmtId="0" fontId="3" fillId="2" borderId="3" xfId="7" applyFont="1" applyFill="1" applyBorder="1" applyAlignment="1">
      <alignment horizontal="left" vertical="center" wrapText="1"/>
    </xf>
    <xf numFmtId="17" fontId="3" fillId="2" borderId="3" xfId="7" quotePrefix="1" applyNumberFormat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17" fontId="3" fillId="2" borderId="3" xfId="2" applyNumberFormat="1" applyFont="1" applyFill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9" fillId="0" borderId="0" xfId="1" applyFont="1" applyAlignment="1">
      <alignment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2" fillId="2" borderId="0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vertical="center" textRotation="90" wrapText="1"/>
    </xf>
    <xf numFmtId="0" fontId="12" fillId="2" borderId="14" xfId="0" applyFont="1" applyFill="1" applyBorder="1" applyAlignment="1">
      <alignment vertical="center" textRotation="90" wrapText="1"/>
    </xf>
    <xf numFmtId="0" fontId="12" fillId="2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3" fillId="2" borderId="14" xfId="1" quotePrefix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7" fillId="2" borderId="0" xfId="8" applyFill="1"/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3" fontId="19" fillId="14" borderId="14" xfId="0" applyNumberFormat="1" applyFont="1" applyFill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14" borderId="14" xfId="0" applyFont="1" applyFill="1" applyBorder="1" applyAlignment="1">
      <alignment horizontal="center" vertical="center" wrapText="1"/>
    </xf>
    <xf numFmtId="0" fontId="4" fillId="2" borderId="16" xfId="8" applyFont="1" applyFill="1" applyBorder="1" applyAlignment="1">
      <alignment horizontal="left" vertical="center" wrapText="1"/>
    </xf>
    <xf numFmtId="0" fontId="7" fillId="2" borderId="0" xfId="8" applyFont="1" applyFill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textRotation="90" wrapText="1"/>
    </xf>
    <xf numFmtId="0" fontId="5" fillId="2" borderId="0" xfId="1" applyFont="1" applyFill="1" applyAlignment="1">
      <alignment horizontal="right" vertical="top" wrapText="1"/>
    </xf>
    <xf numFmtId="0" fontId="7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3" fillId="2" borderId="0" xfId="2" applyFont="1" applyFill="1" applyAlignment="1">
      <alignment horizontal="center" vertic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 wrapText="1"/>
    </xf>
    <xf numFmtId="0" fontId="10" fillId="2" borderId="0" xfId="2" applyFont="1" applyFill="1" applyAlignment="1">
      <alignment horizontal="left"/>
    </xf>
    <xf numFmtId="0" fontId="3" fillId="2" borderId="1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10" fillId="2" borderId="14" xfId="2" applyFont="1" applyFill="1" applyBorder="1" applyAlignment="1">
      <alignment horizontal="left" vertical="center" wrapText="1"/>
    </xf>
    <xf numFmtId="0" fontId="10" fillId="5" borderId="14" xfId="2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right" vertical="top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10" xfId="2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textRotation="90"/>
    </xf>
    <xf numFmtId="0" fontId="3" fillId="2" borderId="8" xfId="1" applyFont="1" applyFill="1" applyBorder="1" applyAlignment="1">
      <alignment horizontal="center" vertical="center" textRotation="90"/>
    </xf>
    <xf numFmtId="0" fontId="3" fillId="2" borderId="9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textRotation="90" wrapText="1"/>
    </xf>
    <xf numFmtId="0" fontId="3" fillId="2" borderId="1" xfId="5" applyFont="1" applyFill="1" applyBorder="1" applyAlignment="1">
      <alignment horizontal="center" vertical="center" textRotation="90" wrapText="1"/>
    </xf>
    <xf numFmtId="0" fontId="3" fillId="2" borderId="3" xfId="5" applyFont="1" applyFill="1" applyBorder="1" applyAlignment="1">
      <alignment horizontal="center" vertical="center" textRotation="90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vertical="center" textRotation="90" wrapText="1"/>
    </xf>
    <xf numFmtId="0" fontId="10" fillId="6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1" quotePrefix="1" applyFont="1" applyFill="1" applyBorder="1" applyAlignment="1">
      <alignment horizontal="left"/>
    </xf>
    <xf numFmtId="0" fontId="10" fillId="5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left" vertical="center" wrapText="1"/>
    </xf>
    <xf numFmtId="0" fontId="10" fillId="8" borderId="1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1" quotePrefix="1" applyFont="1" applyFill="1" applyBorder="1" applyAlignment="1">
      <alignment horizontal="left" wrapText="1"/>
    </xf>
    <xf numFmtId="0" fontId="3" fillId="2" borderId="1" xfId="1" quotePrefix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10" fillId="8" borderId="1" xfId="6" applyFont="1" applyFill="1" applyBorder="1" applyAlignment="1">
      <alignment horizontal="left" vertical="top"/>
    </xf>
    <xf numFmtId="0" fontId="3" fillId="2" borderId="1" xfId="1" quotePrefix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0" fillId="8" borderId="1" xfId="2" applyFont="1" applyFill="1" applyBorder="1" applyAlignment="1">
      <alignment horizontal="left" vertical="center"/>
    </xf>
    <xf numFmtId="0" fontId="10" fillId="8" borderId="1" xfId="2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left" vertical="center"/>
    </xf>
    <xf numFmtId="0" fontId="10" fillId="8" borderId="1" xfId="1" applyFont="1" applyFill="1" applyBorder="1" applyAlignment="1">
      <alignment horizontal="left" vertical="center" wrapText="1"/>
    </xf>
    <xf numFmtId="0" fontId="10" fillId="8" borderId="1" xfId="2" applyFont="1" applyFill="1" applyBorder="1" applyAlignment="1">
      <alignment horizontal="center" vertical="top"/>
    </xf>
    <xf numFmtId="0" fontId="10" fillId="8" borderId="1" xfId="2" applyFont="1" applyFill="1" applyBorder="1" applyAlignment="1">
      <alignment horizontal="center" vertical="top" wrapText="1"/>
    </xf>
    <xf numFmtId="0" fontId="10" fillId="8" borderId="1" xfId="2" applyFont="1" applyFill="1" applyBorder="1" applyAlignment="1">
      <alignment horizontal="left" vertical="top" wrapText="1"/>
    </xf>
    <xf numFmtId="0" fontId="10" fillId="8" borderId="1" xfId="2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left"/>
    </xf>
    <xf numFmtId="0" fontId="10" fillId="9" borderId="1" xfId="1" applyFont="1" applyFill="1" applyBorder="1" applyAlignment="1">
      <alignment horizontal="left" vertical="top"/>
    </xf>
    <xf numFmtId="0" fontId="3" fillId="8" borderId="1" xfId="1" applyFont="1" applyFill="1" applyBorder="1" applyAlignment="1">
      <alignment horizontal="left"/>
    </xf>
    <xf numFmtId="0" fontId="10" fillId="8" borderId="1" xfId="1" applyFont="1" applyFill="1" applyBorder="1" applyAlignment="1">
      <alignment horizontal="left"/>
    </xf>
    <xf numFmtId="0" fontId="10" fillId="12" borderId="1" xfId="7" applyFont="1" applyFill="1" applyBorder="1" applyAlignment="1">
      <alignment horizontal="left" vertical="center"/>
    </xf>
    <xf numFmtId="0" fontId="10" fillId="8" borderId="1" xfId="7" applyFont="1" applyFill="1" applyBorder="1" applyAlignment="1">
      <alignment horizontal="left"/>
    </xf>
    <xf numFmtId="0" fontId="3" fillId="10" borderId="1" xfId="7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3" fillId="10" borderId="1" xfId="7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top" wrapText="1"/>
    </xf>
    <xf numFmtId="0" fontId="10" fillId="8" borderId="2" xfId="2" applyFont="1" applyFill="1" applyBorder="1" applyAlignment="1">
      <alignment horizontal="left" vertical="center"/>
    </xf>
    <xf numFmtId="0" fontId="10" fillId="8" borderId="12" xfId="2" applyFont="1" applyFill="1" applyBorder="1" applyAlignment="1">
      <alignment horizontal="left" vertical="center"/>
    </xf>
    <xf numFmtId="0" fontId="10" fillId="8" borderId="3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0" fillId="2" borderId="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10" fillId="8" borderId="12" xfId="6" applyFont="1" applyFill="1" applyBorder="1" applyAlignment="1">
      <alignment horizontal="center" vertical="center"/>
    </xf>
    <xf numFmtId="0" fontId="10" fillId="8" borderId="3" xfId="6" applyFont="1" applyFill="1" applyBorder="1" applyAlignment="1">
      <alignment horizontal="center" vertical="center"/>
    </xf>
    <xf numFmtId="0" fontId="10" fillId="8" borderId="12" xfId="6" applyFont="1" applyFill="1" applyBorder="1" applyAlignment="1">
      <alignment horizontal="center" vertical="top"/>
    </xf>
    <xf numFmtId="0" fontId="10" fillId="8" borderId="3" xfId="6" applyFont="1" applyFill="1" applyBorder="1" applyAlignment="1">
      <alignment horizontal="center" vertical="top"/>
    </xf>
    <xf numFmtId="0" fontId="10" fillId="5" borderId="12" xfId="6" applyFont="1" applyFill="1" applyBorder="1" applyAlignment="1">
      <alignment horizontal="center" vertical="top"/>
    </xf>
    <xf numFmtId="0" fontId="10" fillId="5" borderId="3" xfId="6" applyFont="1" applyFill="1" applyBorder="1" applyAlignment="1">
      <alignment horizontal="center" vertical="top"/>
    </xf>
    <xf numFmtId="0" fontId="10" fillId="8" borderId="12" xfId="2" applyFont="1" applyFill="1" applyBorder="1" applyAlignment="1">
      <alignment horizontal="center" vertical="top"/>
    </xf>
    <xf numFmtId="0" fontId="10" fillId="8" borderId="3" xfId="2" applyFont="1" applyFill="1" applyBorder="1" applyAlignment="1">
      <alignment horizontal="center" vertical="top"/>
    </xf>
    <xf numFmtId="0" fontId="10" fillId="8" borderId="12" xfId="1" applyFont="1" applyFill="1" applyBorder="1" applyAlignment="1">
      <alignment horizontal="center" vertical="center" wrapText="1"/>
    </xf>
    <xf numFmtId="0" fontId="10" fillId="8" borderId="3" xfId="1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top"/>
    </xf>
    <xf numFmtId="0" fontId="10" fillId="5" borderId="3" xfId="2" applyFont="1" applyFill="1" applyBorder="1" applyAlignment="1">
      <alignment horizontal="center" vertical="top"/>
    </xf>
    <xf numFmtId="0" fontId="10" fillId="8" borderId="12" xfId="2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 wrapText="1"/>
    </xf>
    <xf numFmtId="0" fontId="10" fillId="8" borderId="12" xfId="2" applyFont="1" applyFill="1" applyBorder="1" applyAlignment="1">
      <alignment horizontal="center" vertical="top" wrapText="1"/>
    </xf>
    <xf numFmtId="0" fontId="10" fillId="8" borderId="3" xfId="2" applyFont="1" applyFill="1" applyBorder="1" applyAlignment="1">
      <alignment horizontal="center" vertical="top" wrapText="1"/>
    </xf>
    <xf numFmtId="0" fontId="10" fillId="8" borderId="12" xfId="2" applyFont="1" applyFill="1" applyBorder="1" applyAlignment="1">
      <alignment horizontal="left" vertical="top"/>
    </xf>
    <xf numFmtId="0" fontId="10" fillId="8" borderId="3" xfId="2" applyFont="1" applyFill="1" applyBorder="1" applyAlignment="1">
      <alignment horizontal="left" vertical="top"/>
    </xf>
    <xf numFmtId="0" fontId="10" fillId="8" borderId="12" xfId="2" applyFont="1" applyFill="1" applyBorder="1" applyAlignment="1">
      <alignment horizontal="center" vertical="center"/>
    </xf>
    <xf numFmtId="0" fontId="10" fillId="8" borderId="3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left" vertical="center"/>
    </xf>
    <xf numFmtId="0" fontId="10" fillId="5" borderId="3" xfId="2" applyFont="1" applyFill="1" applyBorder="1" applyAlignment="1">
      <alignment horizontal="left" vertical="center"/>
    </xf>
  </cellXfs>
  <cellStyles count="9">
    <cellStyle name="Normal" xfId="0" builtinId="0"/>
    <cellStyle name="Normal 106 2" xfId="1" xr:uid="{FE5A8AD6-0EBD-46E7-B5B7-F11BD83BBF22}"/>
    <cellStyle name="Normal 11" xfId="5" xr:uid="{F6ACE4A4-382A-4A06-B5CA-6012F0F56530}"/>
    <cellStyle name="Normal 112 2" xfId="3" xr:uid="{7487B616-A404-462E-A72E-1B1B5445CBF7}"/>
    <cellStyle name="Normal 15 46" xfId="4" xr:uid="{6103B498-503D-4A9A-AA27-041354183A21}"/>
    <cellStyle name="Normal 2" xfId="6" xr:uid="{64BDBEDE-35DB-4907-945D-7AA0D37145F7}"/>
    <cellStyle name="Normal 2 2 2" xfId="2" xr:uid="{EE538FD7-A51E-41FA-85F1-EE345E38C4DD}"/>
    <cellStyle name="Normal 3" xfId="8" xr:uid="{389014ED-9F23-4B94-8A1D-B6C0C8C55AB3}"/>
    <cellStyle name="Normal 3 83" xfId="7" xr:uid="{86111E7D-A76D-4F7C-BCC2-F26C3F296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</xdr:colOff>
      <xdr:row>7</xdr:row>
      <xdr:rowOff>8283</xdr:rowOff>
    </xdr:from>
    <xdr:to>
      <xdr:col>7</xdr:col>
      <xdr:colOff>11704</xdr:colOff>
      <xdr:row>30</xdr:row>
      <xdr:rowOff>20806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0A3B7A-4A2D-C921-8D02-58A2F1E0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5" y="4439479"/>
          <a:ext cx="5834378" cy="3822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134471</xdr:colOff>
      <xdr:row>4</xdr:row>
      <xdr:rowOff>97492</xdr:rowOff>
    </xdr:from>
    <xdr:to>
      <xdr:col>17</xdr:col>
      <xdr:colOff>358588</xdr:colOff>
      <xdr:row>8</xdr:row>
      <xdr:rowOff>268942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7A1DDD7-34DB-4CCD-8DBC-216EB0D71749}"/>
            </a:ext>
          </a:extLst>
        </xdr:cNvPr>
        <xdr:cNvSpPr txBox="1"/>
      </xdr:nvSpPr>
      <xdr:spPr>
        <a:xfrm>
          <a:off x="4291853" y="1699933"/>
          <a:ext cx="3955676" cy="111274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1.Боловсролын ерөнхий газар жил бүрийн 07 дугаар сарын </a:t>
          </a:r>
          <a:r>
            <a:rPr lang="en-U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15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-ны өдрийн дотор Боловсролын асуудал эрхэлсэн төрийн захиргааны төв байгууллагад цахимаар болон маягтаар ирүүлнэ.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2.</a:t>
          </a:r>
          <a:r>
            <a:rPr lang="mn-MN" sz="10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Боловсролын асуудал эрхэлсэн төрийн захиргааны төв байгууллага нь жил бүрийн 08 дугаар сарын </a:t>
          </a:r>
          <a:r>
            <a:rPr lang="en-US" sz="10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01</a:t>
          </a:r>
          <a:r>
            <a:rPr lang="mn-MN" sz="10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-ны дотор Үндэсний статистикийн хороонд цахим шуудан болон маягтаар ирүүлнэ.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67235</xdr:colOff>
      <xdr:row>0</xdr:row>
      <xdr:rowOff>44823</xdr:rowOff>
    </xdr:from>
    <xdr:to>
      <xdr:col>5</xdr:col>
      <xdr:colOff>381000</xdr:colOff>
      <xdr:row>1</xdr:row>
      <xdr:rowOff>3681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91DF178-47BD-4968-81BE-D3A0C4BD64F5}"/>
            </a:ext>
          </a:extLst>
        </xdr:cNvPr>
        <xdr:cNvSpPr txBox="1">
          <a:spLocks noChangeArrowheads="1"/>
        </xdr:cNvSpPr>
      </xdr:nvSpPr>
      <xdr:spPr bwMode="auto">
        <a:xfrm>
          <a:off x="67235" y="44823"/>
          <a:ext cx="3227294" cy="4967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</a:t>
          </a:r>
          <a:r>
            <a:rPr lang="en-US" sz="100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оны 06</a:t>
          </a:r>
          <a:r>
            <a:rPr lang="en-US" sz="100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сарын 13-ны өдрийн А/102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56029</xdr:colOff>
      <xdr:row>5</xdr:row>
      <xdr:rowOff>210110</xdr:rowOff>
    </xdr:from>
    <xdr:to>
      <xdr:col>15</xdr:col>
      <xdr:colOff>537882</xdr:colOff>
      <xdr:row>8</xdr:row>
      <xdr:rowOff>100854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8D1EF6-B7A1-46FB-94C7-23BB6D8CC45A}"/>
            </a:ext>
          </a:extLst>
        </xdr:cNvPr>
        <xdr:cNvSpPr txBox="1"/>
      </xdr:nvSpPr>
      <xdr:spPr>
        <a:xfrm>
          <a:off x="4818529" y="1857935"/>
          <a:ext cx="2767853" cy="88134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8 сарын 1-ний дотор Үндэсний статистикийн хороонд цахим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47626</xdr:colOff>
      <xdr:row>0</xdr:row>
      <xdr:rowOff>38100</xdr:rowOff>
    </xdr:from>
    <xdr:to>
      <xdr:col>6</xdr:col>
      <xdr:colOff>145678</xdr:colOff>
      <xdr:row>1</xdr:row>
      <xdr:rowOff>198664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335BAB95-A47B-4EFD-BB8D-D93E7A7C6B92}"/>
            </a:ext>
          </a:extLst>
        </xdr:cNvPr>
        <xdr:cNvSpPr txBox="1">
          <a:spLocks noChangeArrowheads="1"/>
        </xdr:cNvSpPr>
      </xdr:nvSpPr>
      <xdr:spPr bwMode="auto">
        <a:xfrm>
          <a:off x="47626" y="38100"/>
          <a:ext cx="2545977" cy="4939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</a:t>
          </a:r>
          <a:r>
            <a:rPr lang="en-US" sz="100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оны 06</a:t>
          </a:r>
          <a:r>
            <a:rPr lang="en-US" sz="100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сарын 13-ны өдрийн А/102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950</xdr:row>
      <xdr:rowOff>206967</xdr:rowOff>
    </xdr:from>
    <xdr:ext cx="868048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334AB0-1D5C-4966-B560-5EB3EFB50683}"/>
            </a:ext>
          </a:extLst>
        </xdr:cNvPr>
        <xdr:cNvSpPr txBox="1"/>
      </xdr:nvSpPr>
      <xdr:spPr>
        <a:xfrm>
          <a:off x="14811375" y="156331242"/>
          <a:ext cx="86804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56030</xdr:rowOff>
    </xdr:from>
    <xdr:to>
      <xdr:col>5</xdr:col>
      <xdr:colOff>145678</xdr:colOff>
      <xdr:row>1</xdr:row>
      <xdr:rowOff>347382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7BE503-9C3C-404C-9645-CE38B251C2D7}"/>
            </a:ext>
          </a:extLst>
        </xdr:cNvPr>
        <xdr:cNvSpPr txBox="1"/>
      </xdr:nvSpPr>
      <xdr:spPr>
        <a:xfrm>
          <a:off x="0" y="56030"/>
          <a:ext cx="4593853" cy="700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2022 оны 06-р сарын 13-ны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өдрийн 102 дугаар тушаалаар зөвшөөрснөөр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Боловсрол,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шинжлэх ухааны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сайдын 2022 оны 06-р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15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А/216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дугаар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11206</xdr:colOff>
      <xdr:row>1</xdr:row>
      <xdr:rowOff>347382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3A7160-92BC-46A3-86AB-E9B40ED89E1F}"/>
            </a:ext>
          </a:extLst>
        </xdr:cNvPr>
        <xdr:cNvSpPr txBox="1"/>
      </xdr:nvSpPr>
      <xdr:spPr>
        <a:xfrm>
          <a:off x="0" y="0"/>
          <a:ext cx="4059331" cy="690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2022 оны 06-р сарын 13-ны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өдрийн 102 дугаар тушаалаар зөвшөөрснөөр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Боловсрол,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шинжлэх ухааны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сайдын 2022 оны 06-р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15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А/216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дугаар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109A-6762-462E-8813-981D4B93E26B}">
  <sheetPr>
    <tabColor rgb="FFFFFF00"/>
  </sheetPr>
  <dimension ref="A1:G7"/>
  <sheetViews>
    <sheetView view="pageBreakPreview" zoomScale="115" zoomScaleNormal="100" zoomScaleSheetLayoutView="115" workbookViewId="0">
      <selection activeCell="A2" sqref="A2:G2"/>
    </sheetView>
  </sheetViews>
  <sheetFormatPr defaultRowHeight="12.75"/>
  <cols>
    <col min="1" max="1" width="15.5703125" style="196" customWidth="1"/>
    <col min="2" max="2" width="11.85546875" style="196" customWidth="1"/>
    <col min="3" max="7" width="12" style="196" customWidth="1"/>
    <col min="8" max="16384" width="9.140625" style="196"/>
  </cols>
  <sheetData>
    <row r="1" spans="1:7" ht="51" customHeight="1">
      <c r="A1" s="203" t="s">
        <v>884</v>
      </c>
      <c r="B1" s="203"/>
      <c r="C1" s="203"/>
      <c r="D1" s="203"/>
      <c r="E1" s="203"/>
      <c r="F1" s="203"/>
      <c r="G1" s="203"/>
    </row>
    <row r="2" spans="1:7" ht="144.75" customHeight="1">
      <c r="A2" s="202" t="s">
        <v>885</v>
      </c>
      <c r="B2" s="202"/>
      <c r="C2" s="202"/>
      <c r="D2" s="202"/>
      <c r="E2" s="202"/>
      <c r="F2" s="202"/>
      <c r="G2" s="202"/>
    </row>
    <row r="3" spans="1:7" ht="28.5" customHeight="1">
      <c r="A3" s="200" t="s">
        <v>880</v>
      </c>
      <c r="B3" s="201" t="s">
        <v>881</v>
      </c>
      <c r="C3" s="200" t="s">
        <v>886</v>
      </c>
      <c r="D3" s="200"/>
      <c r="E3" s="200"/>
      <c r="F3" s="200"/>
      <c r="G3" s="200"/>
    </row>
    <row r="4" spans="1:7" ht="46.5" customHeight="1">
      <c r="A4" s="200"/>
      <c r="B4" s="201"/>
      <c r="C4" s="200" t="s">
        <v>8</v>
      </c>
      <c r="D4" s="200"/>
      <c r="E4" s="200" t="s">
        <v>7</v>
      </c>
      <c r="F4" s="200"/>
      <c r="G4" s="200" t="s">
        <v>887</v>
      </c>
    </row>
    <row r="5" spans="1:7" ht="19.5" customHeight="1">
      <c r="A5" s="200"/>
      <c r="B5" s="201"/>
      <c r="C5" s="197" t="s">
        <v>16</v>
      </c>
      <c r="D5" s="197" t="s">
        <v>15</v>
      </c>
      <c r="E5" s="197" t="s">
        <v>13</v>
      </c>
      <c r="F5" s="197" t="s">
        <v>14</v>
      </c>
      <c r="G5" s="200"/>
    </row>
    <row r="6" spans="1:7" ht="29.25" customHeight="1">
      <c r="A6" s="198" t="s">
        <v>882</v>
      </c>
      <c r="B6" s="199">
        <v>19734</v>
      </c>
      <c r="C6" s="197">
        <v>6132</v>
      </c>
      <c r="D6" s="197">
        <v>10953</v>
      </c>
      <c r="E6" s="197">
        <v>1425</v>
      </c>
      <c r="F6" s="197">
        <v>659</v>
      </c>
      <c r="G6" s="197">
        <v>565</v>
      </c>
    </row>
    <row r="7" spans="1:7" ht="29.25" customHeight="1">
      <c r="A7" s="198" t="s">
        <v>883</v>
      </c>
      <c r="B7" s="199">
        <v>22251</v>
      </c>
      <c r="C7" s="197">
        <v>7308</v>
      </c>
      <c r="D7" s="197">
        <v>11010</v>
      </c>
      <c r="E7" s="197">
        <v>1296</v>
      </c>
      <c r="F7" s="197">
        <v>433</v>
      </c>
      <c r="G7" s="197">
        <v>2204</v>
      </c>
    </row>
  </sheetData>
  <mergeCells count="8">
    <mergeCell ref="A3:A5"/>
    <mergeCell ref="B3:B5"/>
    <mergeCell ref="G4:G5"/>
    <mergeCell ref="A2:G2"/>
    <mergeCell ref="A1:G1"/>
    <mergeCell ref="C3:G3"/>
    <mergeCell ref="C4:D4"/>
    <mergeCell ref="E4:F4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0FB4-C9E6-4975-B485-4BD25A986129}">
  <sheetPr>
    <tabColor rgb="FFFF0000"/>
  </sheetPr>
  <dimension ref="A1:AJ51"/>
  <sheetViews>
    <sheetView view="pageBreakPreview" zoomScale="85" zoomScaleNormal="100" zoomScaleSheetLayoutView="85" workbookViewId="0">
      <selection activeCell="A11" sqref="A11:A13"/>
    </sheetView>
  </sheetViews>
  <sheetFormatPr defaultRowHeight="12.75"/>
  <cols>
    <col min="1" max="1" width="21.28515625" style="27" customWidth="1"/>
    <col min="2" max="2" width="3.85546875" style="20" customWidth="1"/>
    <col min="3" max="3" width="6.7109375" style="21" bestFit="1" customWidth="1"/>
    <col min="4" max="4" width="5.5703125" style="21" bestFit="1" customWidth="1"/>
    <col min="5" max="18" width="6.140625" style="21" customWidth="1"/>
    <col min="19" max="19" width="21.140625" style="22" customWidth="1"/>
    <col min="20" max="20" width="4.85546875" style="21" customWidth="1"/>
    <col min="21" max="28" width="6.42578125" style="21" customWidth="1"/>
    <col min="29" max="29" width="7.5703125" style="21" customWidth="1"/>
    <col min="30" max="34" width="6.42578125" style="21" customWidth="1"/>
    <col min="35" max="16384" width="9.140625" style="21"/>
  </cols>
  <sheetData>
    <row r="1" spans="1:36" s="4" customFormat="1" ht="4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06" t="s">
        <v>0</v>
      </c>
      <c r="Q1" s="206"/>
      <c r="R1" s="206"/>
      <c r="S1" s="3"/>
      <c r="U1" s="2"/>
      <c r="V1" s="2"/>
      <c r="W1" s="2"/>
      <c r="X1" s="2"/>
      <c r="AF1" s="206" t="s">
        <v>1</v>
      </c>
      <c r="AG1" s="206"/>
      <c r="AH1" s="206"/>
    </row>
    <row r="2" spans="1:36" s="4" customFormat="1" ht="15.7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"/>
      <c r="T2" s="2"/>
      <c r="U2" s="2"/>
      <c r="Z2" s="2"/>
      <c r="AA2" s="2"/>
      <c r="AB2" s="2"/>
      <c r="AC2" s="2"/>
      <c r="AD2" s="2"/>
      <c r="AE2" s="2"/>
      <c r="AF2" s="7"/>
      <c r="AG2" s="7"/>
    </row>
    <row r="3" spans="1:36" s="10" customFormat="1" ht="50.25" customHeight="1">
      <c r="A3" s="207" t="s">
        <v>876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8"/>
      <c r="S3" s="9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10" customFormat="1" ht="18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12" customFormat="1" ht="21" customHeight="1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s="14" customFormat="1" ht="18" customHeight="1">
      <c r="A6" s="208"/>
      <c r="B6" s="208"/>
      <c r="C6" s="13"/>
      <c r="O6" s="11"/>
      <c r="P6" s="11"/>
      <c r="Q6" s="11"/>
      <c r="R6" s="11"/>
      <c r="S6" s="1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6" s="14" customFormat="1" ht="18" customHeight="1">
      <c r="A7" s="16"/>
      <c r="B7" s="16"/>
      <c r="C7" s="13"/>
      <c r="O7" s="11"/>
      <c r="P7" s="11"/>
      <c r="Q7" s="11"/>
      <c r="R7" s="11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6" s="14" customFormat="1" ht="18" customHeight="1">
      <c r="A8" s="16"/>
      <c r="B8" s="209"/>
      <c r="C8" s="209"/>
      <c r="D8" s="209"/>
      <c r="E8" s="209"/>
      <c r="F8" s="209"/>
      <c r="G8" s="209"/>
      <c r="H8" s="209"/>
      <c r="I8" s="16"/>
      <c r="J8" s="16"/>
      <c r="K8" s="16"/>
      <c r="L8" s="16"/>
      <c r="O8" s="11"/>
      <c r="P8" s="11"/>
      <c r="Q8" s="11"/>
      <c r="R8" s="11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6" s="14" customFormat="1" ht="25.5" customHeight="1">
      <c r="A9" s="17"/>
      <c r="B9" s="17"/>
      <c r="C9" s="18"/>
      <c r="O9" s="11"/>
      <c r="P9" s="11"/>
      <c r="Q9" s="11"/>
      <c r="R9" s="11"/>
      <c r="S9" s="15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6">
      <c r="A10" s="19" t="s">
        <v>2</v>
      </c>
      <c r="R10" s="21" t="s">
        <v>3</v>
      </c>
      <c r="AH10" s="21" t="s">
        <v>3</v>
      </c>
    </row>
    <row r="11" spans="1:36" ht="29.25" customHeight="1">
      <c r="A11" s="204" t="s">
        <v>4</v>
      </c>
      <c r="B11" s="204" t="s">
        <v>5</v>
      </c>
      <c r="C11" s="205" t="s">
        <v>6</v>
      </c>
      <c r="D11" s="171"/>
      <c r="E11" s="204" t="s">
        <v>7</v>
      </c>
      <c r="F11" s="204"/>
      <c r="G11" s="204"/>
      <c r="H11" s="204"/>
      <c r="I11" s="204" t="s">
        <v>8</v>
      </c>
      <c r="J11" s="204"/>
      <c r="K11" s="204"/>
      <c r="L11" s="204"/>
      <c r="M11" s="204" t="s">
        <v>9</v>
      </c>
      <c r="N11" s="204"/>
      <c r="O11" s="204"/>
      <c r="P11" s="204"/>
      <c r="Q11" s="204"/>
      <c r="R11" s="204"/>
      <c r="S11" s="204" t="s">
        <v>4</v>
      </c>
      <c r="T11" s="204" t="s">
        <v>5</v>
      </c>
      <c r="U11" s="205" t="s">
        <v>10</v>
      </c>
      <c r="V11" s="171"/>
      <c r="W11" s="204" t="s">
        <v>7</v>
      </c>
      <c r="X11" s="204"/>
      <c r="Y11" s="204" t="s">
        <v>8</v>
      </c>
      <c r="Z11" s="204"/>
      <c r="AA11" s="204" t="s">
        <v>9</v>
      </c>
      <c r="AB11" s="204"/>
      <c r="AC11" s="205" t="s">
        <v>11</v>
      </c>
      <c r="AD11" s="210"/>
      <c r="AE11" s="210"/>
      <c r="AF11" s="210"/>
      <c r="AG11" s="210"/>
      <c r="AH11" s="210"/>
    </row>
    <row r="12" spans="1:36" ht="24" customHeight="1">
      <c r="A12" s="204"/>
      <c r="B12" s="204"/>
      <c r="C12" s="205"/>
      <c r="D12" s="205" t="s">
        <v>12</v>
      </c>
      <c r="E12" s="204" t="s">
        <v>13</v>
      </c>
      <c r="F12" s="204"/>
      <c r="G12" s="204" t="s">
        <v>14</v>
      </c>
      <c r="H12" s="204"/>
      <c r="I12" s="204" t="s">
        <v>15</v>
      </c>
      <c r="J12" s="204"/>
      <c r="K12" s="204" t="s">
        <v>16</v>
      </c>
      <c r="L12" s="204"/>
      <c r="M12" s="204" t="s">
        <v>17</v>
      </c>
      <c r="N12" s="204"/>
      <c r="O12" s="204" t="s">
        <v>18</v>
      </c>
      <c r="P12" s="204"/>
      <c r="Q12" s="204" t="s">
        <v>19</v>
      </c>
      <c r="R12" s="204"/>
      <c r="S12" s="204"/>
      <c r="T12" s="204"/>
      <c r="U12" s="205"/>
      <c r="V12" s="205" t="s">
        <v>12</v>
      </c>
      <c r="W12" s="205" t="s">
        <v>20</v>
      </c>
      <c r="X12" s="205" t="s">
        <v>12</v>
      </c>
      <c r="Y12" s="205" t="s">
        <v>20</v>
      </c>
      <c r="Z12" s="205" t="s">
        <v>12</v>
      </c>
      <c r="AA12" s="205" t="s">
        <v>20</v>
      </c>
      <c r="AB12" s="205" t="s">
        <v>12</v>
      </c>
      <c r="AC12" s="205"/>
      <c r="AD12" s="205" t="s">
        <v>12</v>
      </c>
      <c r="AE12" s="205" t="s">
        <v>21</v>
      </c>
      <c r="AF12" s="171"/>
      <c r="AG12" s="205" t="s">
        <v>22</v>
      </c>
      <c r="AH12" s="171"/>
    </row>
    <row r="13" spans="1:36" ht="62.25" customHeight="1">
      <c r="A13" s="204"/>
      <c r="B13" s="204"/>
      <c r="C13" s="205"/>
      <c r="D13" s="205"/>
      <c r="E13" s="172" t="s">
        <v>20</v>
      </c>
      <c r="F13" s="172" t="s">
        <v>12</v>
      </c>
      <c r="G13" s="172" t="s">
        <v>20</v>
      </c>
      <c r="H13" s="172" t="s">
        <v>12</v>
      </c>
      <c r="I13" s="172" t="s">
        <v>20</v>
      </c>
      <c r="J13" s="172" t="s">
        <v>12</v>
      </c>
      <c r="K13" s="172" t="s">
        <v>20</v>
      </c>
      <c r="L13" s="172" t="s">
        <v>12</v>
      </c>
      <c r="M13" s="172" t="s">
        <v>20</v>
      </c>
      <c r="N13" s="172" t="s">
        <v>12</v>
      </c>
      <c r="O13" s="172" t="s">
        <v>20</v>
      </c>
      <c r="P13" s="172" t="s">
        <v>12</v>
      </c>
      <c r="Q13" s="172" t="s">
        <v>20</v>
      </c>
      <c r="R13" s="172" t="s">
        <v>12</v>
      </c>
      <c r="S13" s="204"/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73" t="s">
        <v>12</v>
      </c>
      <c r="AG13" s="205"/>
      <c r="AH13" s="173" t="s">
        <v>12</v>
      </c>
    </row>
    <row r="14" spans="1:36" ht="15.95" customHeight="1">
      <c r="A14" s="174" t="s">
        <v>24</v>
      </c>
      <c r="B14" s="174" t="s">
        <v>25</v>
      </c>
      <c r="C14" s="174">
        <v>1</v>
      </c>
      <c r="D14" s="174">
        <v>2</v>
      </c>
      <c r="E14" s="174">
        <v>3</v>
      </c>
      <c r="F14" s="174">
        <v>4</v>
      </c>
      <c r="G14" s="174">
        <v>5</v>
      </c>
      <c r="H14" s="174">
        <v>6</v>
      </c>
      <c r="I14" s="174">
        <v>7</v>
      </c>
      <c r="J14" s="174">
        <v>8</v>
      </c>
      <c r="K14" s="174">
        <v>9</v>
      </c>
      <c r="L14" s="174">
        <v>10</v>
      </c>
      <c r="M14" s="174">
        <v>11</v>
      </c>
      <c r="N14" s="174">
        <v>12</v>
      </c>
      <c r="O14" s="174">
        <v>13</v>
      </c>
      <c r="P14" s="174">
        <v>14</v>
      </c>
      <c r="Q14" s="174">
        <v>15</v>
      </c>
      <c r="R14" s="174">
        <v>16</v>
      </c>
      <c r="S14" s="174" t="s">
        <v>24</v>
      </c>
      <c r="T14" s="174" t="s">
        <v>25</v>
      </c>
      <c r="U14" s="174">
        <v>17</v>
      </c>
      <c r="V14" s="174">
        <v>18</v>
      </c>
      <c r="W14" s="174">
        <v>19</v>
      </c>
      <c r="X14" s="174">
        <v>20</v>
      </c>
      <c r="Y14" s="174">
        <v>21</v>
      </c>
      <c r="Z14" s="174">
        <v>22</v>
      </c>
      <c r="AA14" s="174">
        <v>23</v>
      </c>
      <c r="AB14" s="174">
        <v>24</v>
      </c>
      <c r="AC14" s="174">
        <v>25</v>
      </c>
      <c r="AD14" s="174">
        <v>26</v>
      </c>
      <c r="AE14" s="174">
        <v>27</v>
      </c>
      <c r="AF14" s="174">
        <v>28</v>
      </c>
      <c r="AG14" s="174">
        <v>29</v>
      </c>
      <c r="AH14" s="174">
        <v>30</v>
      </c>
    </row>
    <row r="15" spans="1:36" ht="21" customHeight="1">
      <c r="A15" s="175" t="s">
        <v>26</v>
      </c>
      <c r="B15" s="176">
        <v>1</v>
      </c>
      <c r="C15" s="177">
        <f>+C16+C22+C29+C37+C41</f>
        <v>22251</v>
      </c>
      <c r="D15" s="177">
        <f t="shared" ref="D15:R15" si="0">+D16+D22+D29+D37+D41</f>
        <v>9508</v>
      </c>
      <c r="E15" s="177">
        <f t="shared" si="0"/>
        <v>1296</v>
      </c>
      <c r="F15" s="177">
        <f t="shared" si="0"/>
        <v>529</v>
      </c>
      <c r="G15" s="177">
        <f t="shared" si="0"/>
        <v>433</v>
      </c>
      <c r="H15" s="177">
        <f t="shared" si="0"/>
        <v>179</v>
      </c>
      <c r="I15" s="177">
        <f t="shared" si="0"/>
        <v>11010</v>
      </c>
      <c r="J15" s="177">
        <f t="shared" si="0"/>
        <v>5831</v>
      </c>
      <c r="K15" s="177">
        <f t="shared" si="0"/>
        <v>7308</v>
      </c>
      <c r="L15" s="177">
        <f t="shared" si="0"/>
        <v>2536</v>
      </c>
      <c r="M15" s="177">
        <f t="shared" si="0"/>
        <v>1968</v>
      </c>
      <c r="N15" s="177">
        <f t="shared" si="0"/>
        <v>312</v>
      </c>
      <c r="O15" s="177">
        <f t="shared" si="0"/>
        <v>236</v>
      </c>
      <c r="P15" s="177">
        <f t="shared" si="0"/>
        <v>121</v>
      </c>
      <c r="Q15" s="177">
        <f t="shared" si="0"/>
        <v>0</v>
      </c>
      <c r="R15" s="177">
        <f t="shared" si="0"/>
        <v>0</v>
      </c>
      <c r="S15" s="175" t="s">
        <v>27</v>
      </c>
      <c r="T15" s="176">
        <f>+B15</f>
        <v>1</v>
      </c>
      <c r="U15" s="177">
        <f t="shared" ref="U15:AH15" si="1">+U16+U22+U29+U37+U41</f>
        <v>11488</v>
      </c>
      <c r="V15" s="177">
        <f t="shared" si="1"/>
        <v>4571</v>
      </c>
      <c r="W15" s="177">
        <f t="shared" si="1"/>
        <v>959</v>
      </c>
      <c r="X15" s="177">
        <f t="shared" si="1"/>
        <v>353</v>
      </c>
      <c r="Y15" s="177">
        <f t="shared" si="1"/>
        <v>8687</v>
      </c>
      <c r="Z15" s="177">
        <f t="shared" si="1"/>
        <v>3874</v>
      </c>
      <c r="AA15" s="177">
        <f t="shared" si="1"/>
        <v>1842</v>
      </c>
      <c r="AB15" s="177">
        <f t="shared" si="1"/>
        <v>344</v>
      </c>
      <c r="AC15" s="177">
        <f t="shared" si="1"/>
        <v>1598</v>
      </c>
      <c r="AD15" s="177">
        <f t="shared" si="1"/>
        <v>752</v>
      </c>
      <c r="AE15" s="177">
        <f t="shared" si="1"/>
        <v>841</v>
      </c>
      <c r="AF15" s="177">
        <f t="shared" si="1"/>
        <v>339</v>
      </c>
      <c r="AG15" s="177">
        <f t="shared" si="1"/>
        <v>757</v>
      </c>
      <c r="AH15" s="177">
        <f t="shared" si="1"/>
        <v>413</v>
      </c>
    </row>
    <row r="16" spans="1:36" s="23" customFormat="1" ht="21" customHeight="1">
      <c r="A16" s="178" t="s">
        <v>28</v>
      </c>
      <c r="B16" s="179">
        <f>+B15+1</f>
        <v>2</v>
      </c>
      <c r="C16" s="180">
        <f>SUM(C17:C21)</f>
        <v>2527</v>
      </c>
      <c r="D16" s="180">
        <f t="shared" ref="D16:R16" si="2">SUM(D17:D21)</f>
        <v>1302</v>
      </c>
      <c r="E16" s="180">
        <f t="shared" si="2"/>
        <v>226</v>
      </c>
      <c r="F16" s="180">
        <f t="shared" si="2"/>
        <v>137</v>
      </c>
      <c r="G16" s="180">
        <f t="shared" si="2"/>
        <v>84</v>
      </c>
      <c r="H16" s="180">
        <f t="shared" si="2"/>
        <v>49</v>
      </c>
      <c r="I16" s="180">
        <f t="shared" si="2"/>
        <v>1111</v>
      </c>
      <c r="J16" s="180">
        <f t="shared" si="2"/>
        <v>630</v>
      </c>
      <c r="K16" s="180">
        <f t="shared" si="2"/>
        <v>794</v>
      </c>
      <c r="L16" s="180">
        <f t="shared" si="2"/>
        <v>317</v>
      </c>
      <c r="M16" s="180">
        <f t="shared" si="2"/>
        <v>182</v>
      </c>
      <c r="N16" s="180">
        <f t="shared" si="2"/>
        <v>89</v>
      </c>
      <c r="O16" s="180">
        <f t="shared" si="2"/>
        <v>130</v>
      </c>
      <c r="P16" s="180">
        <f t="shared" si="2"/>
        <v>80</v>
      </c>
      <c r="Q16" s="180">
        <f t="shared" si="2"/>
        <v>0</v>
      </c>
      <c r="R16" s="180">
        <f t="shared" si="2"/>
        <v>0</v>
      </c>
      <c r="S16" s="178" t="s">
        <v>29</v>
      </c>
      <c r="T16" s="179">
        <f t="shared" ref="T16:T50" si="3">+B16</f>
        <v>2</v>
      </c>
      <c r="U16" s="180">
        <f t="shared" ref="U16:AH16" si="4">SUM(U17:U21)</f>
        <v>1135</v>
      </c>
      <c r="V16" s="180">
        <f t="shared" si="4"/>
        <v>541</v>
      </c>
      <c r="W16" s="180">
        <f t="shared" si="4"/>
        <v>165</v>
      </c>
      <c r="X16" s="180">
        <f t="shared" si="4"/>
        <v>104</v>
      </c>
      <c r="Y16" s="180">
        <f t="shared" si="4"/>
        <v>903</v>
      </c>
      <c r="Z16" s="180">
        <f t="shared" si="4"/>
        <v>395</v>
      </c>
      <c r="AA16" s="180">
        <f t="shared" si="4"/>
        <v>67</v>
      </c>
      <c r="AB16" s="180">
        <f t="shared" si="4"/>
        <v>42</v>
      </c>
      <c r="AC16" s="180">
        <f t="shared" si="4"/>
        <v>105</v>
      </c>
      <c r="AD16" s="180">
        <f t="shared" si="4"/>
        <v>49</v>
      </c>
      <c r="AE16" s="180">
        <f t="shared" si="4"/>
        <v>52</v>
      </c>
      <c r="AF16" s="180">
        <f t="shared" si="4"/>
        <v>24</v>
      </c>
      <c r="AG16" s="180">
        <f t="shared" si="4"/>
        <v>53</v>
      </c>
      <c r="AH16" s="180">
        <f t="shared" si="4"/>
        <v>25</v>
      </c>
    </row>
    <row r="17" spans="1:34" s="24" customFormat="1" ht="21" customHeight="1">
      <c r="A17" s="181" t="s">
        <v>30</v>
      </c>
      <c r="B17" s="182">
        <f t="shared" ref="B17:B50" si="5">+B16+1</f>
        <v>3</v>
      </c>
      <c r="C17" s="182">
        <v>546</v>
      </c>
      <c r="D17" s="182">
        <v>286</v>
      </c>
      <c r="E17" s="182">
        <v>0</v>
      </c>
      <c r="F17" s="182">
        <v>0</v>
      </c>
      <c r="G17" s="182">
        <v>0</v>
      </c>
      <c r="H17" s="182">
        <v>0</v>
      </c>
      <c r="I17" s="182">
        <v>220</v>
      </c>
      <c r="J17" s="182">
        <v>127</v>
      </c>
      <c r="K17" s="182">
        <v>178</v>
      </c>
      <c r="L17" s="182">
        <v>59</v>
      </c>
      <c r="M17" s="182">
        <v>103</v>
      </c>
      <c r="N17" s="182">
        <v>81</v>
      </c>
      <c r="O17" s="182">
        <v>45</v>
      </c>
      <c r="P17" s="182">
        <v>19</v>
      </c>
      <c r="Q17" s="182">
        <v>0</v>
      </c>
      <c r="R17" s="182">
        <v>0</v>
      </c>
      <c r="S17" s="181" t="str">
        <f>+A17</f>
        <v>Баян-Өлгий-1</v>
      </c>
      <c r="T17" s="182">
        <f t="shared" si="3"/>
        <v>3</v>
      </c>
      <c r="U17" s="182">
        <v>169</v>
      </c>
      <c r="V17" s="182">
        <v>62</v>
      </c>
      <c r="W17" s="182">
        <v>0</v>
      </c>
      <c r="X17" s="182">
        <v>0</v>
      </c>
      <c r="Y17" s="182">
        <v>169</v>
      </c>
      <c r="Z17" s="182">
        <v>62</v>
      </c>
      <c r="AA17" s="182">
        <v>0</v>
      </c>
      <c r="AB17" s="182">
        <v>0</v>
      </c>
      <c r="AC17" s="182">
        <v>0</v>
      </c>
      <c r="AD17" s="182">
        <v>0</v>
      </c>
      <c r="AE17" s="182">
        <v>0</v>
      </c>
      <c r="AF17" s="182">
        <v>0</v>
      </c>
      <c r="AG17" s="182">
        <v>0</v>
      </c>
      <c r="AH17" s="182">
        <v>0</v>
      </c>
    </row>
    <row r="18" spans="1:34" s="24" customFormat="1" ht="21" customHeight="1">
      <c r="A18" s="181" t="s">
        <v>31</v>
      </c>
      <c r="B18" s="182">
        <f t="shared" si="5"/>
        <v>4</v>
      </c>
      <c r="C18" s="182">
        <v>191</v>
      </c>
      <c r="D18" s="182">
        <v>98</v>
      </c>
      <c r="E18" s="182">
        <v>0</v>
      </c>
      <c r="F18" s="182">
        <v>0</v>
      </c>
      <c r="G18" s="182">
        <v>0</v>
      </c>
      <c r="H18" s="182">
        <v>0</v>
      </c>
      <c r="I18" s="182">
        <v>97</v>
      </c>
      <c r="J18" s="182">
        <v>58</v>
      </c>
      <c r="K18" s="182">
        <v>94</v>
      </c>
      <c r="L18" s="182">
        <v>40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2">
        <v>0</v>
      </c>
      <c r="S18" s="181" t="str">
        <f t="shared" ref="S18:S21" si="6">+A18</f>
        <v>Говь-Алтай-1</v>
      </c>
      <c r="T18" s="182">
        <f t="shared" si="3"/>
        <v>4</v>
      </c>
      <c r="U18" s="182">
        <v>40</v>
      </c>
      <c r="V18" s="182">
        <v>20</v>
      </c>
      <c r="W18" s="182">
        <v>0</v>
      </c>
      <c r="X18" s="182">
        <v>0</v>
      </c>
      <c r="Y18" s="182">
        <v>40</v>
      </c>
      <c r="Z18" s="182">
        <v>20</v>
      </c>
      <c r="AA18" s="182">
        <v>0</v>
      </c>
      <c r="AB18" s="182">
        <v>0</v>
      </c>
      <c r="AC18" s="182">
        <v>0</v>
      </c>
      <c r="AD18" s="182">
        <v>0</v>
      </c>
      <c r="AE18" s="182">
        <v>0</v>
      </c>
      <c r="AF18" s="182">
        <v>0</v>
      </c>
      <c r="AG18" s="182">
        <v>0</v>
      </c>
      <c r="AH18" s="182">
        <v>0</v>
      </c>
    </row>
    <row r="19" spans="1:34" s="24" customFormat="1" ht="21" customHeight="1">
      <c r="A19" s="181" t="s">
        <v>32</v>
      </c>
      <c r="B19" s="182">
        <f t="shared" si="5"/>
        <v>5</v>
      </c>
      <c r="C19" s="182">
        <v>537</v>
      </c>
      <c r="D19" s="182">
        <v>246</v>
      </c>
      <c r="E19" s="182">
        <v>72</v>
      </c>
      <c r="F19" s="182">
        <v>53</v>
      </c>
      <c r="G19" s="182">
        <v>0</v>
      </c>
      <c r="H19" s="182">
        <v>0</v>
      </c>
      <c r="I19" s="182">
        <v>262</v>
      </c>
      <c r="J19" s="182">
        <v>156</v>
      </c>
      <c r="K19" s="182">
        <v>149</v>
      </c>
      <c r="L19" s="182">
        <v>37</v>
      </c>
      <c r="M19" s="182">
        <v>54</v>
      </c>
      <c r="N19" s="182">
        <v>0</v>
      </c>
      <c r="O19" s="182">
        <v>0</v>
      </c>
      <c r="P19" s="182">
        <v>0</v>
      </c>
      <c r="Q19" s="182">
        <v>0</v>
      </c>
      <c r="R19" s="182">
        <v>0</v>
      </c>
      <c r="S19" s="181" t="str">
        <f t="shared" si="6"/>
        <v>Завхан-3</v>
      </c>
      <c r="T19" s="182">
        <f t="shared" si="3"/>
        <v>5</v>
      </c>
      <c r="U19" s="182">
        <v>271</v>
      </c>
      <c r="V19" s="182">
        <v>125</v>
      </c>
      <c r="W19" s="182">
        <v>49</v>
      </c>
      <c r="X19" s="182">
        <v>37</v>
      </c>
      <c r="Y19" s="182">
        <v>222</v>
      </c>
      <c r="Z19" s="182">
        <v>88</v>
      </c>
      <c r="AA19" s="182">
        <v>0</v>
      </c>
      <c r="AB19" s="182">
        <v>0</v>
      </c>
      <c r="AC19" s="182">
        <v>47</v>
      </c>
      <c r="AD19" s="182">
        <v>17</v>
      </c>
      <c r="AE19" s="182">
        <v>29</v>
      </c>
      <c r="AF19" s="182">
        <v>9</v>
      </c>
      <c r="AG19" s="182">
        <v>18</v>
      </c>
      <c r="AH19" s="182">
        <v>8</v>
      </c>
    </row>
    <row r="20" spans="1:34" s="24" customFormat="1" ht="21" customHeight="1">
      <c r="A20" s="181" t="s">
        <v>33</v>
      </c>
      <c r="B20" s="182">
        <f t="shared" si="5"/>
        <v>6</v>
      </c>
      <c r="C20" s="182">
        <v>497</v>
      </c>
      <c r="D20" s="182">
        <v>259</v>
      </c>
      <c r="E20" s="182">
        <v>103</v>
      </c>
      <c r="F20" s="182">
        <v>67</v>
      </c>
      <c r="G20" s="182">
        <v>33</v>
      </c>
      <c r="H20" s="182">
        <v>23</v>
      </c>
      <c r="I20" s="182">
        <v>137</v>
      </c>
      <c r="J20" s="182">
        <v>62</v>
      </c>
      <c r="K20" s="182">
        <v>199</v>
      </c>
      <c r="L20" s="182">
        <v>99</v>
      </c>
      <c r="M20" s="182">
        <v>25</v>
      </c>
      <c r="N20" s="182">
        <v>8</v>
      </c>
      <c r="O20" s="182">
        <v>0</v>
      </c>
      <c r="P20" s="182">
        <v>0</v>
      </c>
      <c r="Q20" s="182">
        <v>0</v>
      </c>
      <c r="R20" s="182">
        <v>0</v>
      </c>
      <c r="S20" s="181" t="str">
        <f t="shared" si="6"/>
        <v>Увс-1</v>
      </c>
      <c r="T20" s="182">
        <f t="shared" si="3"/>
        <v>6</v>
      </c>
      <c r="U20" s="182">
        <v>286</v>
      </c>
      <c r="V20" s="182">
        <v>147</v>
      </c>
      <c r="W20" s="182">
        <v>82</v>
      </c>
      <c r="X20" s="182">
        <v>55</v>
      </c>
      <c r="Y20" s="182">
        <v>188</v>
      </c>
      <c r="Z20" s="182">
        <v>86</v>
      </c>
      <c r="AA20" s="182">
        <v>16</v>
      </c>
      <c r="AB20" s="182">
        <v>6</v>
      </c>
      <c r="AC20" s="182">
        <v>25</v>
      </c>
      <c r="AD20" s="182">
        <v>16</v>
      </c>
      <c r="AE20" s="182">
        <v>12</v>
      </c>
      <c r="AF20" s="182">
        <v>9</v>
      </c>
      <c r="AG20" s="182">
        <v>13</v>
      </c>
      <c r="AH20" s="182">
        <v>7</v>
      </c>
    </row>
    <row r="21" spans="1:34" s="24" customFormat="1" ht="21" customHeight="1">
      <c r="A21" s="181" t="s">
        <v>34</v>
      </c>
      <c r="B21" s="182">
        <f t="shared" si="5"/>
        <v>7</v>
      </c>
      <c r="C21" s="182">
        <v>756</v>
      </c>
      <c r="D21" s="182">
        <v>413</v>
      </c>
      <c r="E21" s="182">
        <v>51</v>
      </c>
      <c r="F21" s="182">
        <v>17</v>
      </c>
      <c r="G21" s="182">
        <v>51</v>
      </c>
      <c r="H21" s="182">
        <v>26</v>
      </c>
      <c r="I21" s="182">
        <v>395</v>
      </c>
      <c r="J21" s="182">
        <v>227</v>
      </c>
      <c r="K21" s="182">
        <v>174</v>
      </c>
      <c r="L21" s="182">
        <v>82</v>
      </c>
      <c r="M21" s="182">
        <v>0</v>
      </c>
      <c r="N21" s="182">
        <v>0</v>
      </c>
      <c r="O21" s="182">
        <v>85</v>
      </c>
      <c r="P21" s="182">
        <v>61</v>
      </c>
      <c r="Q21" s="182">
        <v>0</v>
      </c>
      <c r="R21" s="182">
        <v>0</v>
      </c>
      <c r="S21" s="181" t="str">
        <f t="shared" si="6"/>
        <v>Ховд-1</v>
      </c>
      <c r="T21" s="182">
        <f t="shared" si="3"/>
        <v>7</v>
      </c>
      <c r="U21" s="182">
        <v>369</v>
      </c>
      <c r="V21" s="182">
        <v>187</v>
      </c>
      <c r="W21" s="182">
        <v>34</v>
      </c>
      <c r="X21" s="182">
        <v>12</v>
      </c>
      <c r="Y21" s="182">
        <v>284</v>
      </c>
      <c r="Z21" s="182">
        <v>139</v>
      </c>
      <c r="AA21" s="182">
        <v>51</v>
      </c>
      <c r="AB21" s="182">
        <v>36</v>
      </c>
      <c r="AC21" s="182">
        <v>33</v>
      </c>
      <c r="AD21" s="182">
        <v>16</v>
      </c>
      <c r="AE21" s="182">
        <v>11</v>
      </c>
      <c r="AF21" s="182">
        <v>6</v>
      </c>
      <c r="AG21" s="182">
        <v>22</v>
      </c>
      <c r="AH21" s="182">
        <v>10</v>
      </c>
    </row>
    <row r="22" spans="1:34" s="25" customFormat="1" ht="21" customHeight="1">
      <c r="A22" s="178" t="s">
        <v>35</v>
      </c>
      <c r="B22" s="179">
        <f t="shared" si="5"/>
        <v>8</v>
      </c>
      <c r="C22" s="180">
        <f>SUM(C23:C28)</f>
        <v>3441</v>
      </c>
      <c r="D22" s="180">
        <f t="shared" ref="D22:R22" si="7">SUM(D23:D28)</f>
        <v>1952</v>
      </c>
      <c r="E22" s="180">
        <f t="shared" si="7"/>
        <v>95</v>
      </c>
      <c r="F22" s="180">
        <f t="shared" si="7"/>
        <v>55</v>
      </c>
      <c r="G22" s="180">
        <f t="shared" si="7"/>
        <v>0</v>
      </c>
      <c r="H22" s="180">
        <f t="shared" si="7"/>
        <v>0</v>
      </c>
      <c r="I22" s="180">
        <f t="shared" si="7"/>
        <v>2444</v>
      </c>
      <c r="J22" s="180">
        <f t="shared" si="7"/>
        <v>1468</v>
      </c>
      <c r="K22" s="180">
        <f t="shared" si="7"/>
        <v>757</v>
      </c>
      <c r="L22" s="180">
        <f t="shared" si="7"/>
        <v>305</v>
      </c>
      <c r="M22" s="180">
        <f t="shared" si="7"/>
        <v>119</v>
      </c>
      <c r="N22" s="180">
        <f t="shared" si="7"/>
        <v>106</v>
      </c>
      <c r="O22" s="180">
        <f t="shared" si="7"/>
        <v>26</v>
      </c>
      <c r="P22" s="180">
        <f t="shared" si="7"/>
        <v>18</v>
      </c>
      <c r="Q22" s="180">
        <f t="shared" si="7"/>
        <v>0</v>
      </c>
      <c r="R22" s="180">
        <f t="shared" si="7"/>
        <v>0</v>
      </c>
      <c r="S22" s="178" t="s">
        <v>36</v>
      </c>
      <c r="T22" s="179">
        <f t="shared" si="3"/>
        <v>8</v>
      </c>
      <c r="U22" s="180">
        <f t="shared" ref="U22:AH22" si="8">SUM(U23:U28)</f>
        <v>1707</v>
      </c>
      <c r="V22" s="180">
        <f t="shared" si="8"/>
        <v>988</v>
      </c>
      <c r="W22" s="180">
        <f t="shared" si="8"/>
        <v>85</v>
      </c>
      <c r="X22" s="180">
        <f t="shared" si="8"/>
        <v>50</v>
      </c>
      <c r="Y22" s="180">
        <f t="shared" si="8"/>
        <v>1351</v>
      </c>
      <c r="Z22" s="180">
        <f t="shared" si="8"/>
        <v>781</v>
      </c>
      <c r="AA22" s="180">
        <f t="shared" si="8"/>
        <v>271</v>
      </c>
      <c r="AB22" s="180">
        <f t="shared" si="8"/>
        <v>157</v>
      </c>
      <c r="AC22" s="180">
        <f t="shared" si="8"/>
        <v>152</v>
      </c>
      <c r="AD22" s="180">
        <f t="shared" si="8"/>
        <v>107</v>
      </c>
      <c r="AE22" s="180">
        <f t="shared" si="8"/>
        <v>82</v>
      </c>
      <c r="AF22" s="180">
        <f t="shared" si="8"/>
        <v>51</v>
      </c>
      <c r="AG22" s="180">
        <f t="shared" si="8"/>
        <v>70</v>
      </c>
      <c r="AH22" s="180">
        <f t="shared" si="8"/>
        <v>56</v>
      </c>
    </row>
    <row r="23" spans="1:34" s="24" customFormat="1" ht="21" customHeight="1">
      <c r="A23" s="181" t="s">
        <v>37</v>
      </c>
      <c r="B23" s="182">
        <f t="shared" si="5"/>
        <v>9</v>
      </c>
      <c r="C23" s="182">
        <v>946</v>
      </c>
      <c r="D23" s="182">
        <v>498</v>
      </c>
      <c r="E23" s="182">
        <v>0</v>
      </c>
      <c r="F23" s="182">
        <v>0</v>
      </c>
      <c r="G23" s="182">
        <v>0</v>
      </c>
      <c r="H23" s="182">
        <v>0</v>
      </c>
      <c r="I23" s="182">
        <v>795</v>
      </c>
      <c r="J23" s="182">
        <v>442</v>
      </c>
      <c r="K23" s="182">
        <v>125</v>
      </c>
      <c r="L23" s="182">
        <v>38</v>
      </c>
      <c r="M23" s="182">
        <v>0</v>
      </c>
      <c r="N23" s="182">
        <v>0</v>
      </c>
      <c r="O23" s="182">
        <v>26</v>
      </c>
      <c r="P23" s="182">
        <v>18</v>
      </c>
      <c r="Q23" s="182">
        <v>0</v>
      </c>
      <c r="R23" s="182">
        <v>0</v>
      </c>
      <c r="S23" s="181" t="str">
        <f>+A23</f>
        <v>Архангай-3</v>
      </c>
      <c r="T23" s="182">
        <f t="shared" si="3"/>
        <v>9</v>
      </c>
      <c r="U23" s="182">
        <v>342</v>
      </c>
      <c r="V23" s="182">
        <v>218</v>
      </c>
      <c r="W23" s="182">
        <v>0</v>
      </c>
      <c r="X23" s="182">
        <v>0</v>
      </c>
      <c r="Y23" s="182">
        <v>316</v>
      </c>
      <c r="Z23" s="182">
        <v>200</v>
      </c>
      <c r="AA23" s="182">
        <v>26</v>
      </c>
      <c r="AB23" s="182">
        <v>18</v>
      </c>
      <c r="AC23" s="182">
        <v>0</v>
      </c>
      <c r="AD23" s="182">
        <v>0</v>
      </c>
      <c r="AE23" s="182">
        <v>0</v>
      </c>
      <c r="AF23" s="182">
        <v>0</v>
      </c>
      <c r="AG23" s="182">
        <v>0</v>
      </c>
      <c r="AH23" s="182">
        <v>0</v>
      </c>
    </row>
    <row r="24" spans="1:34" s="24" customFormat="1" ht="21" customHeight="1">
      <c r="A24" s="181" t="s">
        <v>38</v>
      </c>
      <c r="B24" s="182">
        <f t="shared" si="5"/>
        <v>10</v>
      </c>
      <c r="C24" s="182">
        <v>790</v>
      </c>
      <c r="D24" s="182">
        <v>432</v>
      </c>
      <c r="E24" s="182">
        <v>68</v>
      </c>
      <c r="F24" s="182">
        <v>35</v>
      </c>
      <c r="G24" s="182">
        <v>0</v>
      </c>
      <c r="H24" s="182">
        <v>0</v>
      </c>
      <c r="I24" s="182">
        <v>501</v>
      </c>
      <c r="J24" s="182">
        <v>293</v>
      </c>
      <c r="K24" s="182">
        <v>221</v>
      </c>
      <c r="L24" s="182">
        <v>104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1" t="str">
        <f t="shared" ref="S24:S28" si="9">+A24</f>
        <v>Баянхонгор-2</v>
      </c>
      <c r="T24" s="182">
        <f t="shared" si="3"/>
        <v>10</v>
      </c>
      <c r="U24" s="182">
        <v>655</v>
      </c>
      <c r="V24" s="182">
        <v>363</v>
      </c>
      <c r="W24" s="182">
        <v>61</v>
      </c>
      <c r="X24" s="182">
        <v>32</v>
      </c>
      <c r="Y24" s="182">
        <v>497</v>
      </c>
      <c r="Z24" s="182">
        <v>308</v>
      </c>
      <c r="AA24" s="182">
        <v>97</v>
      </c>
      <c r="AB24" s="182">
        <v>23</v>
      </c>
      <c r="AC24" s="182">
        <v>49</v>
      </c>
      <c r="AD24" s="182">
        <v>25</v>
      </c>
      <c r="AE24" s="182">
        <v>43</v>
      </c>
      <c r="AF24" s="182">
        <v>21</v>
      </c>
      <c r="AG24" s="182">
        <v>6</v>
      </c>
      <c r="AH24" s="182">
        <v>4</v>
      </c>
    </row>
    <row r="25" spans="1:34" s="24" customFormat="1" ht="21" customHeight="1">
      <c r="A25" s="181" t="s">
        <v>39</v>
      </c>
      <c r="B25" s="182">
        <f t="shared" si="5"/>
        <v>11</v>
      </c>
      <c r="C25" s="182">
        <v>412</v>
      </c>
      <c r="D25" s="182">
        <v>257</v>
      </c>
      <c r="E25" s="182">
        <v>0</v>
      </c>
      <c r="F25" s="182">
        <v>0</v>
      </c>
      <c r="G25" s="182">
        <v>0</v>
      </c>
      <c r="H25" s="182">
        <v>0</v>
      </c>
      <c r="I25" s="182">
        <v>376</v>
      </c>
      <c r="J25" s="182">
        <v>244</v>
      </c>
      <c r="K25" s="182">
        <v>36</v>
      </c>
      <c r="L25" s="182">
        <v>13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1" t="str">
        <f t="shared" si="9"/>
        <v>Булган-2</v>
      </c>
      <c r="T25" s="182">
        <f t="shared" si="3"/>
        <v>11</v>
      </c>
      <c r="U25" s="182">
        <v>88</v>
      </c>
      <c r="V25" s="182">
        <v>58</v>
      </c>
      <c r="W25" s="182">
        <v>0</v>
      </c>
      <c r="X25" s="182">
        <v>0</v>
      </c>
      <c r="Y25" s="182">
        <v>88</v>
      </c>
      <c r="Z25" s="182">
        <v>58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</row>
    <row r="26" spans="1:34" s="24" customFormat="1" ht="21" customHeight="1">
      <c r="A26" s="181" t="s">
        <v>40</v>
      </c>
      <c r="B26" s="182">
        <f t="shared" si="5"/>
        <v>12</v>
      </c>
      <c r="C26" s="182">
        <v>332</v>
      </c>
      <c r="D26" s="182">
        <v>164</v>
      </c>
      <c r="E26" s="182">
        <v>0</v>
      </c>
      <c r="F26" s="182">
        <v>0</v>
      </c>
      <c r="G26" s="182">
        <v>0</v>
      </c>
      <c r="H26" s="182">
        <v>0</v>
      </c>
      <c r="I26" s="182">
        <v>288</v>
      </c>
      <c r="J26" s="182">
        <v>162</v>
      </c>
      <c r="K26" s="182">
        <v>44</v>
      </c>
      <c r="L26" s="182">
        <v>2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1" t="str">
        <f t="shared" si="9"/>
        <v>Орхон-2</v>
      </c>
      <c r="T26" s="182">
        <f t="shared" si="3"/>
        <v>12</v>
      </c>
      <c r="U26" s="182">
        <v>112</v>
      </c>
      <c r="V26" s="182">
        <v>38</v>
      </c>
      <c r="W26" s="182">
        <v>0</v>
      </c>
      <c r="X26" s="182">
        <v>0</v>
      </c>
      <c r="Y26" s="182">
        <v>64</v>
      </c>
      <c r="Z26" s="182">
        <v>9</v>
      </c>
      <c r="AA26" s="182">
        <v>48</v>
      </c>
      <c r="AB26" s="182">
        <v>29</v>
      </c>
      <c r="AC26" s="182">
        <v>55</v>
      </c>
      <c r="AD26" s="182">
        <v>44</v>
      </c>
      <c r="AE26" s="182">
        <v>0</v>
      </c>
      <c r="AF26" s="182">
        <v>0</v>
      </c>
      <c r="AG26" s="182">
        <v>55</v>
      </c>
      <c r="AH26" s="182">
        <v>44</v>
      </c>
    </row>
    <row r="27" spans="1:34" s="24" customFormat="1" ht="21" customHeight="1">
      <c r="A27" s="181" t="s">
        <v>41</v>
      </c>
      <c r="B27" s="182">
        <f t="shared" si="5"/>
        <v>13</v>
      </c>
      <c r="C27" s="182">
        <v>637</v>
      </c>
      <c r="D27" s="182">
        <v>374</v>
      </c>
      <c r="E27" s="182">
        <v>27</v>
      </c>
      <c r="F27" s="182">
        <v>20</v>
      </c>
      <c r="G27" s="182">
        <v>0</v>
      </c>
      <c r="H27" s="182">
        <v>0</v>
      </c>
      <c r="I27" s="182">
        <v>414</v>
      </c>
      <c r="J27" s="182">
        <v>285</v>
      </c>
      <c r="K27" s="182">
        <v>196</v>
      </c>
      <c r="L27" s="182">
        <v>69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1" t="str">
        <f t="shared" si="9"/>
        <v>Өвөрхангай-1</v>
      </c>
      <c r="T27" s="182">
        <f t="shared" si="3"/>
        <v>13</v>
      </c>
      <c r="U27" s="182">
        <v>314</v>
      </c>
      <c r="V27" s="182">
        <v>163</v>
      </c>
      <c r="W27" s="182">
        <v>24</v>
      </c>
      <c r="X27" s="182">
        <v>18</v>
      </c>
      <c r="Y27" s="182">
        <v>290</v>
      </c>
      <c r="Z27" s="182">
        <v>145</v>
      </c>
      <c r="AA27" s="182">
        <v>0</v>
      </c>
      <c r="AB27" s="182">
        <v>0</v>
      </c>
      <c r="AC27" s="182">
        <v>31</v>
      </c>
      <c r="AD27" s="182">
        <v>27</v>
      </c>
      <c r="AE27" s="182">
        <v>22</v>
      </c>
      <c r="AF27" s="182">
        <v>19</v>
      </c>
      <c r="AG27" s="182">
        <v>9</v>
      </c>
      <c r="AH27" s="182">
        <v>8</v>
      </c>
    </row>
    <row r="28" spans="1:34" s="24" customFormat="1" ht="21" customHeight="1">
      <c r="A28" s="181" t="s">
        <v>42</v>
      </c>
      <c r="B28" s="182">
        <f t="shared" si="5"/>
        <v>14</v>
      </c>
      <c r="C28" s="182">
        <v>324</v>
      </c>
      <c r="D28" s="182">
        <v>227</v>
      </c>
      <c r="E28" s="182">
        <v>0</v>
      </c>
      <c r="F28" s="182">
        <v>0</v>
      </c>
      <c r="G28" s="182">
        <v>0</v>
      </c>
      <c r="H28" s="182">
        <v>0</v>
      </c>
      <c r="I28" s="182">
        <v>70</v>
      </c>
      <c r="J28" s="182">
        <v>42</v>
      </c>
      <c r="K28" s="182">
        <v>135</v>
      </c>
      <c r="L28" s="182">
        <v>79</v>
      </c>
      <c r="M28" s="182">
        <v>119</v>
      </c>
      <c r="N28" s="182">
        <v>106</v>
      </c>
      <c r="O28" s="182">
        <v>0</v>
      </c>
      <c r="P28" s="182">
        <v>0</v>
      </c>
      <c r="Q28" s="182">
        <v>0</v>
      </c>
      <c r="R28" s="182">
        <v>0</v>
      </c>
      <c r="S28" s="181" t="str">
        <f t="shared" si="9"/>
        <v>Хөвсгөл-1</v>
      </c>
      <c r="T28" s="182">
        <f t="shared" si="3"/>
        <v>14</v>
      </c>
      <c r="U28" s="182">
        <v>196</v>
      </c>
      <c r="V28" s="182">
        <v>148</v>
      </c>
      <c r="W28" s="182">
        <v>0</v>
      </c>
      <c r="X28" s="182">
        <v>0</v>
      </c>
      <c r="Y28" s="182">
        <v>96</v>
      </c>
      <c r="Z28" s="182">
        <v>61</v>
      </c>
      <c r="AA28" s="182">
        <v>100</v>
      </c>
      <c r="AB28" s="182">
        <v>87</v>
      </c>
      <c r="AC28" s="182">
        <v>17</v>
      </c>
      <c r="AD28" s="182">
        <v>11</v>
      </c>
      <c r="AE28" s="182">
        <v>17</v>
      </c>
      <c r="AF28" s="182">
        <v>11</v>
      </c>
      <c r="AG28" s="182">
        <v>0</v>
      </c>
      <c r="AH28" s="182">
        <v>0</v>
      </c>
    </row>
    <row r="29" spans="1:34" s="26" customFormat="1" ht="21" customHeight="1">
      <c r="A29" s="178" t="s">
        <v>43</v>
      </c>
      <c r="B29" s="179">
        <f t="shared" si="5"/>
        <v>15</v>
      </c>
      <c r="C29" s="179">
        <f>SUM(C30:C36)</f>
        <v>4200</v>
      </c>
      <c r="D29" s="179">
        <f t="shared" ref="D29:R29" si="10">SUM(D30:D36)</f>
        <v>1641</v>
      </c>
      <c r="E29" s="179">
        <f t="shared" si="10"/>
        <v>312</v>
      </c>
      <c r="F29" s="179">
        <f t="shared" si="10"/>
        <v>128</v>
      </c>
      <c r="G29" s="179">
        <f t="shared" si="10"/>
        <v>115</v>
      </c>
      <c r="H29" s="179">
        <f t="shared" si="10"/>
        <v>39</v>
      </c>
      <c r="I29" s="179">
        <f t="shared" si="10"/>
        <v>2230</v>
      </c>
      <c r="J29" s="179">
        <f t="shared" si="10"/>
        <v>1031</v>
      </c>
      <c r="K29" s="179">
        <f t="shared" si="10"/>
        <v>1420</v>
      </c>
      <c r="L29" s="179">
        <f t="shared" si="10"/>
        <v>420</v>
      </c>
      <c r="M29" s="179">
        <f t="shared" si="10"/>
        <v>43</v>
      </c>
      <c r="N29" s="179">
        <f t="shared" si="10"/>
        <v>0</v>
      </c>
      <c r="O29" s="179">
        <f t="shared" si="10"/>
        <v>80</v>
      </c>
      <c r="P29" s="179">
        <f t="shared" si="10"/>
        <v>23</v>
      </c>
      <c r="Q29" s="179">
        <f t="shared" si="10"/>
        <v>0</v>
      </c>
      <c r="R29" s="179">
        <f t="shared" si="10"/>
        <v>0</v>
      </c>
      <c r="S29" s="183" t="s">
        <v>44</v>
      </c>
      <c r="T29" s="179">
        <f t="shared" si="3"/>
        <v>15</v>
      </c>
      <c r="U29" s="179">
        <f t="shared" ref="U29:AH29" si="11">SUM(U30:U36)</f>
        <v>1982</v>
      </c>
      <c r="V29" s="179">
        <f t="shared" si="11"/>
        <v>759</v>
      </c>
      <c r="W29" s="179">
        <f t="shared" si="11"/>
        <v>206</v>
      </c>
      <c r="X29" s="179">
        <f t="shared" si="11"/>
        <v>66</v>
      </c>
      <c r="Y29" s="179">
        <f t="shared" si="11"/>
        <v>1671</v>
      </c>
      <c r="Z29" s="179">
        <f t="shared" si="11"/>
        <v>663</v>
      </c>
      <c r="AA29" s="179">
        <f t="shared" si="11"/>
        <v>105</v>
      </c>
      <c r="AB29" s="179">
        <f t="shared" si="11"/>
        <v>30</v>
      </c>
      <c r="AC29" s="179">
        <f t="shared" si="11"/>
        <v>185</v>
      </c>
      <c r="AD29" s="179">
        <f t="shared" si="11"/>
        <v>69</v>
      </c>
      <c r="AE29" s="179">
        <f t="shared" si="11"/>
        <v>153</v>
      </c>
      <c r="AF29" s="179">
        <f t="shared" si="11"/>
        <v>52</v>
      </c>
      <c r="AG29" s="179">
        <f t="shared" si="11"/>
        <v>32</v>
      </c>
      <c r="AH29" s="179">
        <f t="shared" si="11"/>
        <v>17</v>
      </c>
    </row>
    <row r="30" spans="1:34" s="24" customFormat="1" ht="21" customHeight="1">
      <c r="A30" s="181" t="s">
        <v>45</v>
      </c>
      <c r="B30" s="182">
        <f t="shared" si="5"/>
        <v>16</v>
      </c>
      <c r="C30" s="182">
        <v>231</v>
      </c>
      <c r="D30" s="182">
        <v>52</v>
      </c>
      <c r="E30" s="182">
        <v>10</v>
      </c>
      <c r="F30" s="182">
        <v>2</v>
      </c>
      <c r="G30" s="182">
        <v>32</v>
      </c>
      <c r="H30" s="182">
        <v>14</v>
      </c>
      <c r="I30" s="182">
        <v>81</v>
      </c>
      <c r="J30" s="182">
        <v>16</v>
      </c>
      <c r="K30" s="182">
        <v>108</v>
      </c>
      <c r="L30" s="182">
        <v>20</v>
      </c>
      <c r="M30" s="182">
        <v>0</v>
      </c>
      <c r="N30" s="182">
        <v>0</v>
      </c>
      <c r="O30" s="182">
        <v>0</v>
      </c>
      <c r="P30" s="182">
        <v>0</v>
      </c>
      <c r="Q30" s="182">
        <v>0</v>
      </c>
      <c r="R30" s="182">
        <v>0</v>
      </c>
      <c r="S30" s="181" t="str">
        <f>+A30</f>
        <v>Говьсүмбэр-1</v>
      </c>
      <c r="T30" s="182">
        <f t="shared" si="3"/>
        <v>16</v>
      </c>
      <c r="U30" s="182">
        <v>55</v>
      </c>
      <c r="V30" s="182">
        <v>19</v>
      </c>
      <c r="W30" s="182">
        <v>18</v>
      </c>
      <c r="X30" s="182">
        <v>9</v>
      </c>
      <c r="Y30" s="182">
        <v>37</v>
      </c>
      <c r="Z30" s="182">
        <v>10</v>
      </c>
      <c r="AA30" s="182">
        <v>0</v>
      </c>
      <c r="AB30" s="182">
        <v>0</v>
      </c>
      <c r="AC30" s="182">
        <v>2</v>
      </c>
      <c r="AD30" s="182">
        <v>0</v>
      </c>
      <c r="AE30" s="182">
        <v>0</v>
      </c>
      <c r="AF30" s="182">
        <v>0</v>
      </c>
      <c r="AG30" s="182">
        <v>2</v>
      </c>
      <c r="AH30" s="182">
        <v>0</v>
      </c>
    </row>
    <row r="31" spans="1:34" s="24" customFormat="1" ht="21" customHeight="1">
      <c r="A31" s="181" t="s">
        <v>46</v>
      </c>
      <c r="B31" s="182">
        <f t="shared" si="5"/>
        <v>17</v>
      </c>
      <c r="C31" s="182">
        <v>1039</v>
      </c>
      <c r="D31" s="182">
        <v>377</v>
      </c>
      <c r="E31" s="182">
        <v>260</v>
      </c>
      <c r="F31" s="182">
        <v>112</v>
      </c>
      <c r="G31" s="182">
        <v>76</v>
      </c>
      <c r="H31" s="182">
        <v>21</v>
      </c>
      <c r="I31" s="182">
        <v>243</v>
      </c>
      <c r="J31" s="182">
        <v>105</v>
      </c>
      <c r="K31" s="182">
        <v>460</v>
      </c>
      <c r="L31" s="182">
        <v>139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1" t="str">
        <f t="shared" ref="S31:S50" si="12">+A31</f>
        <v>Дархан-Уул-3</v>
      </c>
      <c r="T31" s="182">
        <f t="shared" si="3"/>
        <v>17</v>
      </c>
      <c r="U31" s="182">
        <v>327</v>
      </c>
      <c r="V31" s="182">
        <v>96</v>
      </c>
      <c r="W31" s="182">
        <v>163</v>
      </c>
      <c r="X31" s="182">
        <v>51</v>
      </c>
      <c r="Y31" s="182">
        <v>164</v>
      </c>
      <c r="Z31" s="182">
        <v>45</v>
      </c>
      <c r="AA31" s="182">
        <v>0</v>
      </c>
      <c r="AB31" s="182">
        <v>0</v>
      </c>
      <c r="AC31" s="182">
        <v>107</v>
      </c>
      <c r="AD31" s="182">
        <v>48</v>
      </c>
      <c r="AE31" s="182">
        <v>98</v>
      </c>
      <c r="AF31" s="182">
        <v>41</v>
      </c>
      <c r="AG31" s="182">
        <v>9</v>
      </c>
      <c r="AH31" s="182">
        <v>7</v>
      </c>
    </row>
    <row r="32" spans="1:34" s="24" customFormat="1" ht="21" customHeight="1">
      <c r="A32" s="181" t="s">
        <v>47</v>
      </c>
      <c r="B32" s="182">
        <f t="shared" si="5"/>
        <v>18</v>
      </c>
      <c r="C32" s="182">
        <v>570</v>
      </c>
      <c r="D32" s="182">
        <v>212</v>
      </c>
      <c r="E32" s="182">
        <v>0</v>
      </c>
      <c r="F32" s="182">
        <v>0</v>
      </c>
      <c r="G32" s="182">
        <v>0</v>
      </c>
      <c r="H32" s="182">
        <v>0</v>
      </c>
      <c r="I32" s="182">
        <v>411</v>
      </c>
      <c r="J32" s="182">
        <v>159</v>
      </c>
      <c r="K32" s="182">
        <v>159</v>
      </c>
      <c r="L32" s="182">
        <v>53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1" t="str">
        <f t="shared" si="12"/>
        <v>Дорноговь-2</v>
      </c>
      <c r="T32" s="182">
        <f t="shared" si="3"/>
        <v>18</v>
      </c>
      <c r="U32" s="182">
        <v>244</v>
      </c>
      <c r="V32" s="182">
        <v>83</v>
      </c>
      <c r="W32" s="182">
        <v>0</v>
      </c>
      <c r="X32" s="182">
        <v>0</v>
      </c>
      <c r="Y32" s="182">
        <v>244</v>
      </c>
      <c r="Z32" s="182">
        <v>83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</row>
    <row r="33" spans="1:34" s="24" customFormat="1" ht="21" customHeight="1">
      <c r="A33" s="181" t="s">
        <v>48</v>
      </c>
      <c r="B33" s="182">
        <f t="shared" si="5"/>
        <v>19</v>
      </c>
      <c r="C33" s="182">
        <v>314</v>
      </c>
      <c r="D33" s="182">
        <v>125</v>
      </c>
      <c r="E33" s="182">
        <v>0</v>
      </c>
      <c r="F33" s="182">
        <v>0</v>
      </c>
      <c r="G33" s="182">
        <v>0</v>
      </c>
      <c r="H33" s="182">
        <v>0</v>
      </c>
      <c r="I33" s="182">
        <v>183</v>
      </c>
      <c r="J33" s="182">
        <v>94</v>
      </c>
      <c r="K33" s="182">
        <v>88</v>
      </c>
      <c r="L33" s="182">
        <v>31</v>
      </c>
      <c r="M33" s="182">
        <v>43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1" t="str">
        <f>+A33</f>
        <v>Дундговь -1</v>
      </c>
      <c r="T33" s="182">
        <f t="shared" si="3"/>
        <v>19</v>
      </c>
      <c r="U33" s="182">
        <v>206</v>
      </c>
      <c r="V33" s="182">
        <v>81</v>
      </c>
      <c r="W33" s="182">
        <v>0</v>
      </c>
      <c r="X33" s="182">
        <v>0</v>
      </c>
      <c r="Y33" s="182">
        <v>163</v>
      </c>
      <c r="Z33" s="182">
        <v>81</v>
      </c>
      <c r="AA33" s="182">
        <v>43</v>
      </c>
      <c r="AB33" s="182">
        <v>0</v>
      </c>
      <c r="AC33" s="182">
        <v>0</v>
      </c>
      <c r="AD33" s="182">
        <v>0</v>
      </c>
      <c r="AE33" s="182">
        <v>0</v>
      </c>
      <c r="AF33" s="182">
        <v>0</v>
      </c>
      <c r="AG33" s="182">
        <v>0</v>
      </c>
      <c r="AH33" s="182">
        <v>0</v>
      </c>
    </row>
    <row r="34" spans="1:34" s="24" customFormat="1" ht="21" customHeight="1">
      <c r="A34" s="181" t="s">
        <v>49</v>
      </c>
      <c r="B34" s="182">
        <f t="shared" si="5"/>
        <v>20</v>
      </c>
      <c r="C34" s="182">
        <v>641</v>
      </c>
      <c r="D34" s="182">
        <v>255</v>
      </c>
      <c r="E34" s="182">
        <v>0</v>
      </c>
      <c r="F34" s="182">
        <v>0</v>
      </c>
      <c r="G34" s="182">
        <v>7</v>
      </c>
      <c r="H34" s="182">
        <v>4</v>
      </c>
      <c r="I34" s="182">
        <v>370</v>
      </c>
      <c r="J34" s="182">
        <v>176</v>
      </c>
      <c r="K34" s="182">
        <v>202</v>
      </c>
      <c r="L34" s="182">
        <v>61</v>
      </c>
      <c r="M34" s="182">
        <v>0</v>
      </c>
      <c r="N34" s="182">
        <v>0</v>
      </c>
      <c r="O34" s="182">
        <v>62</v>
      </c>
      <c r="P34" s="182">
        <v>14</v>
      </c>
      <c r="Q34" s="182">
        <v>0</v>
      </c>
      <c r="R34" s="182">
        <v>0</v>
      </c>
      <c r="S34" s="181" t="str">
        <f t="shared" si="12"/>
        <v>Өмнөговь-3</v>
      </c>
      <c r="T34" s="182">
        <f t="shared" si="3"/>
        <v>20</v>
      </c>
      <c r="U34" s="182">
        <v>267</v>
      </c>
      <c r="V34" s="182">
        <v>91</v>
      </c>
      <c r="W34" s="182">
        <v>0</v>
      </c>
      <c r="X34" s="182">
        <v>0</v>
      </c>
      <c r="Y34" s="182">
        <v>223</v>
      </c>
      <c r="Z34" s="182">
        <v>70</v>
      </c>
      <c r="AA34" s="182">
        <v>44</v>
      </c>
      <c r="AB34" s="182">
        <v>21</v>
      </c>
      <c r="AC34" s="182">
        <v>17</v>
      </c>
      <c r="AD34" s="182">
        <v>0</v>
      </c>
      <c r="AE34" s="182">
        <v>17</v>
      </c>
      <c r="AF34" s="182">
        <v>0</v>
      </c>
      <c r="AG34" s="182">
        <v>0</v>
      </c>
      <c r="AH34" s="182">
        <v>0</v>
      </c>
    </row>
    <row r="35" spans="1:34" s="24" customFormat="1" ht="21" customHeight="1">
      <c r="A35" s="181" t="s">
        <v>50</v>
      </c>
      <c r="B35" s="182">
        <f t="shared" si="5"/>
        <v>21</v>
      </c>
      <c r="C35" s="182">
        <v>454</v>
      </c>
      <c r="D35" s="182">
        <v>238</v>
      </c>
      <c r="E35" s="182">
        <v>23</v>
      </c>
      <c r="F35" s="182">
        <v>14</v>
      </c>
      <c r="G35" s="182">
        <v>0</v>
      </c>
      <c r="H35" s="182">
        <v>0</v>
      </c>
      <c r="I35" s="182">
        <v>295</v>
      </c>
      <c r="J35" s="182">
        <v>180</v>
      </c>
      <c r="K35" s="182">
        <v>136</v>
      </c>
      <c r="L35" s="182">
        <v>44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1" t="str">
        <f t="shared" si="12"/>
        <v xml:space="preserve">Сэлэнгэ-3 </v>
      </c>
      <c r="T35" s="182">
        <f t="shared" si="3"/>
        <v>21</v>
      </c>
      <c r="U35" s="182">
        <v>199</v>
      </c>
      <c r="V35" s="182">
        <v>103</v>
      </c>
      <c r="W35" s="182">
        <v>9</v>
      </c>
      <c r="X35" s="182">
        <v>6</v>
      </c>
      <c r="Y35" s="182">
        <v>190</v>
      </c>
      <c r="Z35" s="182">
        <v>97</v>
      </c>
      <c r="AA35" s="182">
        <v>0</v>
      </c>
      <c r="AB35" s="182">
        <v>0</v>
      </c>
      <c r="AC35" s="182">
        <v>32</v>
      </c>
      <c r="AD35" s="182">
        <v>18</v>
      </c>
      <c r="AE35" s="182">
        <v>20</v>
      </c>
      <c r="AF35" s="182">
        <v>11</v>
      </c>
      <c r="AG35" s="182">
        <v>12</v>
      </c>
      <c r="AH35" s="182">
        <v>7</v>
      </c>
    </row>
    <row r="36" spans="1:34" s="24" customFormat="1" ht="21" customHeight="1">
      <c r="A36" s="181" t="s">
        <v>51</v>
      </c>
      <c r="B36" s="182">
        <f t="shared" si="5"/>
        <v>22</v>
      </c>
      <c r="C36" s="182">
        <v>951</v>
      </c>
      <c r="D36" s="182">
        <v>382</v>
      </c>
      <c r="E36" s="182">
        <v>19</v>
      </c>
      <c r="F36" s="182">
        <v>0</v>
      </c>
      <c r="G36" s="182">
        <v>0</v>
      </c>
      <c r="H36" s="182">
        <v>0</v>
      </c>
      <c r="I36" s="182">
        <v>647</v>
      </c>
      <c r="J36" s="182">
        <v>301</v>
      </c>
      <c r="K36" s="182">
        <v>267</v>
      </c>
      <c r="L36" s="182">
        <v>72</v>
      </c>
      <c r="M36" s="182">
        <v>0</v>
      </c>
      <c r="N36" s="182">
        <v>0</v>
      </c>
      <c r="O36" s="182">
        <v>18</v>
      </c>
      <c r="P36" s="182">
        <v>9</v>
      </c>
      <c r="Q36" s="182">
        <v>0</v>
      </c>
      <c r="R36" s="182">
        <v>0</v>
      </c>
      <c r="S36" s="181" t="str">
        <f t="shared" si="12"/>
        <v>Төв-4</v>
      </c>
      <c r="T36" s="182">
        <f t="shared" si="3"/>
        <v>22</v>
      </c>
      <c r="U36" s="182">
        <v>684</v>
      </c>
      <c r="V36" s="182">
        <v>286</v>
      </c>
      <c r="W36" s="182">
        <v>16</v>
      </c>
      <c r="X36" s="182">
        <v>0</v>
      </c>
      <c r="Y36" s="182">
        <v>650</v>
      </c>
      <c r="Z36" s="182">
        <v>277</v>
      </c>
      <c r="AA36" s="182">
        <v>18</v>
      </c>
      <c r="AB36" s="182">
        <v>9</v>
      </c>
      <c r="AC36" s="182">
        <v>27</v>
      </c>
      <c r="AD36" s="182">
        <v>3</v>
      </c>
      <c r="AE36" s="182">
        <v>18</v>
      </c>
      <c r="AF36" s="182">
        <v>0</v>
      </c>
      <c r="AG36" s="182">
        <v>9</v>
      </c>
      <c r="AH36" s="182">
        <v>3</v>
      </c>
    </row>
    <row r="37" spans="1:34" s="26" customFormat="1" ht="21" customHeight="1">
      <c r="A37" s="178" t="s">
        <v>52</v>
      </c>
      <c r="B37" s="179">
        <f t="shared" si="5"/>
        <v>23</v>
      </c>
      <c r="C37" s="179">
        <f>SUM(C38:C40)</f>
        <v>1074</v>
      </c>
      <c r="D37" s="179">
        <f t="shared" ref="D37:R37" si="13">SUM(D38:D40)</f>
        <v>500</v>
      </c>
      <c r="E37" s="179">
        <f t="shared" si="13"/>
        <v>60</v>
      </c>
      <c r="F37" s="179">
        <f t="shared" si="13"/>
        <v>24</v>
      </c>
      <c r="G37" s="179">
        <f t="shared" si="13"/>
        <v>26</v>
      </c>
      <c r="H37" s="179">
        <f t="shared" si="13"/>
        <v>11</v>
      </c>
      <c r="I37" s="179">
        <f t="shared" si="13"/>
        <v>538</v>
      </c>
      <c r="J37" s="179">
        <f t="shared" si="13"/>
        <v>314</v>
      </c>
      <c r="K37" s="179">
        <f t="shared" si="13"/>
        <v>388</v>
      </c>
      <c r="L37" s="179">
        <f t="shared" si="13"/>
        <v>110</v>
      </c>
      <c r="M37" s="179">
        <f t="shared" si="13"/>
        <v>62</v>
      </c>
      <c r="N37" s="179">
        <f t="shared" si="13"/>
        <v>41</v>
      </c>
      <c r="O37" s="179">
        <f t="shared" si="13"/>
        <v>0</v>
      </c>
      <c r="P37" s="179">
        <f t="shared" si="13"/>
        <v>0</v>
      </c>
      <c r="Q37" s="179">
        <f t="shared" si="13"/>
        <v>0</v>
      </c>
      <c r="R37" s="179">
        <f t="shared" si="13"/>
        <v>0</v>
      </c>
      <c r="S37" s="183" t="str">
        <f t="shared" si="12"/>
        <v>Зүүн бүс-5 МБСБ</v>
      </c>
      <c r="T37" s="179">
        <f t="shared" si="3"/>
        <v>23</v>
      </c>
      <c r="U37" s="179">
        <f t="shared" ref="U37:AH37" si="14">SUM(U38:U40)</f>
        <v>427</v>
      </c>
      <c r="V37" s="179">
        <f t="shared" si="14"/>
        <v>149</v>
      </c>
      <c r="W37" s="179">
        <f t="shared" si="14"/>
        <v>29</v>
      </c>
      <c r="X37" s="179">
        <f t="shared" si="14"/>
        <v>3</v>
      </c>
      <c r="Y37" s="179">
        <f t="shared" si="14"/>
        <v>346</v>
      </c>
      <c r="Z37" s="179">
        <f t="shared" si="14"/>
        <v>107</v>
      </c>
      <c r="AA37" s="179">
        <f t="shared" si="14"/>
        <v>52</v>
      </c>
      <c r="AB37" s="179">
        <f t="shared" si="14"/>
        <v>39</v>
      </c>
      <c r="AC37" s="179">
        <f t="shared" si="14"/>
        <v>37</v>
      </c>
      <c r="AD37" s="179">
        <f t="shared" si="14"/>
        <v>19</v>
      </c>
      <c r="AE37" s="179">
        <f t="shared" si="14"/>
        <v>22</v>
      </c>
      <c r="AF37" s="179">
        <f t="shared" si="14"/>
        <v>11</v>
      </c>
      <c r="AG37" s="179">
        <f t="shared" si="14"/>
        <v>15</v>
      </c>
      <c r="AH37" s="179">
        <f t="shared" si="14"/>
        <v>8</v>
      </c>
    </row>
    <row r="38" spans="1:34" s="24" customFormat="1" ht="21" customHeight="1">
      <c r="A38" s="181" t="s">
        <v>53</v>
      </c>
      <c r="B38" s="182">
        <f t="shared" si="5"/>
        <v>24</v>
      </c>
      <c r="C38" s="182">
        <v>534</v>
      </c>
      <c r="D38" s="182">
        <v>232</v>
      </c>
      <c r="E38" s="182">
        <v>36</v>
      </c>
      <c r="F38" s="182">
        <v>4</v>
      </c>
      <c r="G38" s="182">
        <v>26</v>
      </c>
      <c r="H38" s="182">
        <v>11</v>
      </c>
      <c r="I38" s="182">
        <v>173</v>
      </c>
      <c r="J38" s="182">
        <v>117</v>
      </c>
      <c r="K38" s="182">
        <v>237</v>
      </c>
      <c r="L38" s="182">
        <v>59</v>
      </c>
      <c r="M38" s="182">
        <v>62</v>
      </c>
      <c r="N38" s="182">
        <v>41</v>
      </c>
      <c r="O38" s="182">
        <v>0</v>
      </c>
      <c r="P38" s="182">
        <v>0</v>
      </c>
      <c r="Q38" s="182">
        <v>0</v>
      </c>
      <c r="R38" s="182">
        <v>0</v>
      </c>
      <c r="S38" s="181" t="str">
        <f t="shared" si="12"/>
        <v>Дорнод-2</v>
      </c>
      <c r="T38" s="182">
        <f t="shared" si="3"/>
        <v>24</v>
      </c>
      <c r="U38" s="182">
        <v>200</v>
      </c>
      <c r="V38" s="182">
        <v>76</v>
      </c>
      <c r="W38" s="182">
        <v>29</v>
      </c>
      <c r="X38" s="182">
        <v>3</v>
      </c>
      <c r="Y38" s="182">
        <v>119</v>
      </c>
      <c r="Z38" s="182">
        <v>34</v>
      </c>
      <c r="AA38" s="182">
        <v>52</v>
      </c>
      <c r="AB38" s="182">
        <v>39</v>
      </c>
      <c r="AC38" s="182">
        <v>36</v>
      </c>
      <c r="AD38" s="182">
        <v>19</v>
      </c>
      <c r="AE38" s="182">
        <v>22</v>
      </c>
      <c r="AF38" s="182">
        <v>11</v>
      </c>
      <c r="AG38" s="182">
        <v>14</v>
      </c>
      <c r="AH38" s="182">
        <v>8</v>
      </c>
    </row>
    <row r="39" spans="1:34" s="24" customFormat="1" ht="21" customHeight="1">
      <c r="A39" s="181" t="s">
        <v>54</v>
      </c>
      <c r="B39" s="182">
        <f t="shared" si="5"/>
        <v>25</v>
      </c>
      <c r="C39" s="182">
        <v>272</v>
      </c>
      <c r="D39" s="182">
        <v>95</v>
      </c>
      <c r="E39" s="182">
        <v>0</v>
      </c>
      <c r="F39" s="182">
        <v>0</v>
      </c>
      <c r="G39" s="182">
        <v>0</v>
      </c>
      <c r="H39" s="182">
        <v>0</v>
      </c>
      <c r="I39" s="182">
        <v>151</v>
      </c>
      <c r="J39" s="182">
        <v>49</v>
      </c>
      <c r="K39" s="182">
        <v>121</v>
      </c>
      <c r="L39" s="182">
        <v>46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1" t="str">
        <f t="shared" si="12"/>
        <v>Сүхбаатар-1</v>
      </c>
      <c r="T39" s="182">
        <f t="shared" si="3"/>
        <v>25</v>
      </c>
      <c r="U39" s="182">
        <v>134</v>
      </c>
      <c r="V39" s="182">
        <v>18</v>
      </c>
      <c r="W39" s="182">
        <v>0</v>
      </c>
      <c r="X39" s="182">
        <v>0</v>
      </c>
      <c r="Y39" s="182">
        <v>134</v>
      </c>
      <c r="Z39" s="182">
        <v>18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182">
        <v>0</v>
      </c>
      <c r="AH39" s="182">
        <v>0</v>
      </c>
    </row>
    <row r="40" spans="1:34" s="24" customFormat="1" ht="21" customHeight="1">
      <c r="A40" s="181" t="s">
        <v>55</v>
      </c>
      <c r="B40" s="182">
        <f t="shared" si="5"/>
        <v>26</v>
      </c>
      <c r="C40" s="182">
        <v>268</v>
      </c>
      <c r="D40" s="182">
        <v>173</v>
      </c>
      <c r="E40" s="182">
        <v>24</v>
      </c>
      <c r="F40" s="182">
        <v>20</v>
      </c>
      <c r="G40" s="182">
        <v>0</v>
      </c>
      <c r="H40" s="182">
        <v>0</v>
      </c>
      <c r="I40" s="182">
        <v>214</v>
      </c>
      <c r="J40" s="182">
        <v>148</v>
      </c>
      <c r="K40" s="182">
        <v>30</v>
      </c>
      <c r="L40" s="182">
        <v>5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2">
        <v>0</v>
      </c>
      <c r="S40" s="181" t="str">
        <f t="shared" si="12"/>
        <v>Хэнтий-2</v>
      </c>
      <c r="T40" s="182">
        <f t="shared" si="3"/>
        <v>26</v>
      </c>
      <c r="U40" s="182">
        <v>93</v>
      </c>
      <c r="V40" s="182">
        <v>55</v>
      </c>
      <c r="W40" s="182">
        <v>0</v>
      </c>
      <c r="X40" s="182">
        <v>0</v>
      </c>
      <c r="Y40" s="182">
        <v>93</v>
      </c>
      <c r="Z40" s="182">
        <v>55</v>
      </c>
      <c r="AA40" s="182">
        <v>0</v>
      </c>
      <c r="AB40" s="182">
        <v>0</v>
      </c>
      <c r="AC40" s="182">
        <v>1</v>
      </c>
      <c r="AD40" s="182">
        <v>0</v>
      </c>
      <c r="AE40" s="182">
        <v>0</v>
      </c>
      <c r="AF40" s="182">
        <v>0</v>
      </c>
      <c r="AG40" s="182">
        <v>1</v>
      </c>
      <c r="AH40" s="182">
        <v>0</v>
      </c>
    </row>
    <row r="41" spans="1:34" s="26" customFormat="1" ht="21" customHeight="1">
      <c r="A41" s="178" t="s">
        <v>56</v>
      </c>
      <c r="B41" s="179">
        <f t="shared" si="5"/>
        <v>27</v>
      </c>
      <c r="C41" s="179">
        <f>SUM(C42:C50)</f>
        <v>11009</v>
      </c>
      <c r="D41" s="179">
        <f t="shared" ref="D41:R41" si="15">SUM(D42:D50)</f>
        <v>4113</v>
      </c>
      <c r="E41" s="179">
        <f t="shared" si="15"/>
        <v>603</v>
      </c>
      <c r="F41" s="179">
        <f t="shared" si="15"/>
        <v>185</v>
      </c>
      <c r="G41" s="179">
        <f t="shared" si="15"/>
        <v>208</v>
      </c>
      <c r="H41" s="179">
        <f t="shared" si="15"/>
        <v>80</v>
      </c>
      <c r="I41" s="179">
        <f t="shared" si="15"/>
        <v>4687</v>
      </c>
      <c r="J41" s="179">
        <f t="shared" si="15"/>
        <v>2388</v>
      </c>
      <c r="K41" s="179">
        <f t="shared" si="15"/>
        <v>3949</v>
      </c>
      <c r="L41" s="179">
        <f t="shared" si="15"/>
        <v>1384</v>
      </c>
      <c r="M41" s="179">
        <f t="shared" si="15"/>
        <v>1562</v>
      </c>
      <c r="N41" s="179">
        <f t="shared" si="15"/>
        <v>76</v>
      </c>
      <c r="O41" s="179">
        <f t="shared" si="15"/>
        <v>0</v>
      </c>
      <c r="P41" s="179">
        <f t="shared" si="15"/>
        <v>0</v>
      </c>
      <c r="Q41" s="179">
        <f t="shared" si="15"/>
        <v>0</v>
      </c>
      <c r="R41" s="179">
        <f t="shared" si="15"/>
        <v>0</v>
      </c>
      <c r="S41" s="183" t="str">
        <f>+A41</f>
        <v>Улаанбаатар-36 МБСБ</v>
      </c>
      <c r="T41" s="179">
        <f t="shared" si="3"/>
        <v>27</v>
      </c>
      <c r="U41" s="179">
        <f t="shared" ref="U41:AH41" si="16">SUM(U42:U50)</f>
        <v>6237</v>
      </c>
      <c r="V41" s="179">
        <f t="shared" si="16"/>
        <v>2134</v>
      </c>
      <c r="W41" s="179">
        <f t="shared" si="16"/>
        <v>474</v>
      </c>
      <c r="X41" s="179">
        <f t="shared" si="16"/>
        <v>130</v>
      </c>
      <c r="Y41" s="179">
        <f t="shared" si="16"/>
        <v>4416</v>
      </c>
      <c r="Z41" s="179">
        <f t="shared" si="16"/>
        <v>1928</v>
      </c>
      <c r="AA41" s="179">
        <f t="shared" si="16"/>
        <v>1347</v>
      </c>
      <c r="AB41" s="179">
        <f t="shared" si="16"/>
        <v>76</v>
      </c>
      <c r="AC41" s="179">
        <f t="shared" si="16"/>
        <v>1119</v>
      </c>
      <c r="AD41" s="179">
        <f t="shared" si="16"/>
        <v>508</v>
      </c>
      <c r="AE41" s="179">
        <f t="shared" si="16"/>
        <v>532</v>
      </c>
      <c r="AF41" s="179">
        <f t="shared" si="16"/>
        <v>201</v>
      </c>
      <c r="AG41" s="179">
        <f t="shared" si="16"/>
        <v>587</v>
      </c>
      <c r="AH41" s="179">
        <f t="shared" si="16"/>
        <v>307</v>
      </c>
    </row>
    <row r="42" spans="1:34" s="24" customFormat="1" ht="21" customHeight="1">
      <c r="A42" s="181" t="s">
        <v>57</v>
      </c>
      <c r="B42" s="182">
        <f t="shared" si="5"/>
        <v>28</v>
      </c>
      <c r="C42" s="182">
        <v>138</v>
      </c>
      <c r="D42" s="182">
        <v>73</v>
      </c>
      <c r="E42" s="182">
        <v>0</v>
      </c>
      <c r="F42" s="182">
        <v>0</v>
      </c>
      <c r="G42" s="182">
        <v>0</v>
      </c>
      <c r="H42" s="182">
        <v>0</v>
      </c>
      <c r="I42" s="182">
        <v>104</v>
      </c>
      <c r="J42" s="182">
        <v>68</v>
      </c>
      <c r="K42" s="182">
        <v>34</v>
      </c>
      <c r="L42" s="182">
        <v>5</v>
      </c>
      <c r="M42" s="182">
        <v>0</v>
      </c>
      <c r="N42" s="182">
        <v>0</v>
      </c>
      <c r="O42" s="182">
        <v>0</v>
      </c>
      <c r="P42" s="182">
        <v>0</v>
      </c>
      <c r="Q42" s="182">
        <v>0</v>
      </c>
      <c r="R42" s="182">
        <v>0</v>
      </c>
      <c r="S42" s="181" t="str">
        <f t="shared" si="12"/>
        <v>Багануур-1</v>
      </c>
      <c r="T42" s="182">
        <f t="shared" si="3"/>
        <v>28</v>
      </c>
      <c r="U42" s="182">
        <v>138</v>
      </c>
      <c r="V42" s="182">
        <v>73</v>
      </c>
      <c r="W42" s="182">
        <v>0</v>
      </c>
      <c r="X42" s="182">
        <v>0</v>
      </c>
      <c r="Y42" s="182">
        <v>138</v>
      </c>
      <c r="Z42" s="182">
        <v>73</v>
      </c>
      <c r="AA42" s="182">
        <v>0</v>
      </c>
      <c r="AB42" s="182">
        <v>0</v>
      </c>
      <c r="AC42" s="182">
        <v>0</v>
      </c>
      <c r="AD42" s="182">
        <v>0</v>
      </c>
      <c r="AE42" s="182">
        <v>0</v>
      </c>
      <c r="AF42" s="182">
        <v>0</v>
      </c>
      <c r="AG42" s="182">
        <v>0</v>
      </c>
      <c r="AH42" s="182">
        <v>0</v>
      </c>
    </row>
    <row r="43" spans="1:34" s="24" customFormat="1" ht="21" customHeight="1">
      <c r="A43" s="181" t="s">
        <v>58</v>
      </c>
      <c r="B43" s="182">
        <f t="shared" si="5"/>
        <v>29</v>
      </c>
      <c r="C43" s="182">
        <v>0</v>
      </c>
      <c r="D43" s="182">
        <v>0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1" t="str">
        <f t="shared" si="12"/>
        <v>Багахангай-0</v>
      </c>
      <c r="T43" s="182">
        <f t="shared" si="3"/>
        <v>29</v>
      </c>
      <c r="U43" s="182">
        <v>0</v>
      </c>
      <c r="V43" s="182">
        <v>0</v>
      </c>
      <c r="W43" s="182">
        <v>0</v>
      </c>
      <c r="X43" s="182">
        <v>0</v>
      </c>
      <c r="Y43" s="182">
        <v>0</v>
      </c>
      <c r="Z43" s="182">
        <v>0</v>
      </c>
      <c r="AA43" s="182">
        <v>0</v>
      </c>
      <c r="AB43" s="182">
        <v>0</v>
      </c>
      <c r="AC43" s="182">
        <v>0</v>
      </c>
      <c r="AD43" s="182">
        <v>0</v>
      </c>
      <c r="AE43" s="182">
        <v>0</v>
      </c>
      <c r="AF43" s="182">
        <v>0</v>
      </c>
      <c r="AG43" s="182">
        <v>0</v>
      </c>
      <c r="AH43" s="182">
        <v>0</v>
      </c>
    </row>
    <row r="44" spans="1:34" s="24" customFormat="1" ht="21" customHeight="1">
      <c r="A44" s="181" t="s">
        <v>59</v>
      </c>
      <c r="B44" s="182">
        <f t="shared" si="5"/>
        <v>30</v>
      </c>
      <c r="C44" s="182">
        <v>2796</v>
      </c>
      <c r="D44" s="182">
        <v>687</v>
      </c>
      <c r="E44" s="182">
        <v>326</v>
      </c>
      <c r="F44" s="182">
        <v>60</v>
      </c>
      <c r="G44" s="182">
        <v>105</v>
      </c>
      <c r="H44" s="182">
        <v>38</v>
      </c>
      <c r="I44" s="182">
        <v>1002</v>
      </c>
      <c r="J44" s="182">
        <v>325</v>
      </c>
      <c r="K44" s="182">
        <v>1241</v>
      </c>
      <c r="L44" s="182">
        <v>229</v>
      </c>
      <c r="M44" s="182">
        <v>122</v>
      </c>
      <c r="N44" s="182">
        <v>35</v>
      </c>
      <c r="O44" s="182">
        <v>0</v>
      </c>
      <c r="P44" s="182">
        <v>0</v>
      </c>
      <c r="Q44" s="182">
        <v>0</v>
      </c>
      <c r="R44" s="182">
        <v>0</v>
      </c>
      <c r="S44" s="181" t="str">
        <f t="shared" si="12"/>
        <v>Баянгол-7</v>
      </c>
      <c r="T44" s="182">
        <f t="shared" si="3"/>
        <v>30</v>
      </c>
      <c r="U44" s="182">
        <v>1591</v>
      </c>
      <c r="V44" s="182">
        <v>394</v>
      </c>
      <c r="W44" s="182">
        <v>243</v>
      </c>
      <c r="X44" s="182">
        <v>48</v>
      </c>
      <c r="Y44" s="182">
        <v>1226</v>
      </c>
      <c r="Z44" s="182">
        <v>311</v>
      </c>
      <c r="AA44" s="182">
        <v>122</v>
      </c>
      <c r="AB44" s="182">
        <v>35</v>
      </c>
      <c r="AC44" s="182">
        <v>322</v>
      </c>
      <c r="AD44" s="182">
        <v>71</v>
      </c>
      <c r="AE44" s="182">
        <v>188</v>
      </c>
      <c r="AF44" s="182">
        <v>32</v>
      </c>
      <c r="AG44" s="182">
        <v>134</v>
      </c>
      <c r="AH44" s="182">
        <v>39</v>
      </c>
    </row>
    <row r="45" spans="1:34" s="24" customFormat="1" ht="21" customHeight="1">
      <c r="A45" s="181" t="s">
        <v>60</v>
      </c>
      <c r="B45" s="182">
        <f t="shared" si="5"/>
        <v>31</v>
      </c>
      <c r="C45" s="182">
        <v>1952</v>
      </c>
      <c r="D45" s="182">
        <v>895</v>
      </c>
      <c r="E45" s="182">
        <v>0</v>
      </c>
      <c r="F45" s="182">
        <v>0</v>
      </c>
      <c r="G45" s="182">
        <v>11</v>
      </c>
      <c r="H45" s="182">
        <v>6</v>
      </c>
      <c r="I45" s="182">
        <v>1390</v>
      </c>
      <c r="J45" s="182">
        <v>692</v>
      </c>
      <c r="K45" s="182">
        <v>304</v>
      </c>
      <c r="L45" s="182">
        <v>175</v>
      </c>
      <c r="M45" s="182">
        <v>247</v>
      </c>
      <c r="N45" s="182">
        <v>22</v>
      </c>
      <c r="O45" s="182">
        <v>0</v>
      </c>
      <c r="P45" s="182">
        <v>0</v>
      </c>
      <c r="Q45" s="182">
        <v>0</v>
      </c>
      <c r="R45" s="182">
        <v>0</v>
      </c>
      <c r="S45" s="181" t="str">
        <f t="shared" si="12"/>
        <v>Баянзүрх-8</v>
      </c>
      <c r="T45" s="182">
        <f t="shared" si="3"/>
        <v>31</v>
      </c>
      <c r="U45" s="182">
        <v>885</v>
      </c>
      <c r="V45" s="182">
        <v>449</v>
      </c>
      <c r="W45" s="182">
        <v>11</v>
      </c>
      <c r="X45" s="182">
        <v>6</v>
      </c>
      <c r="Y45" s="182">
        <v>780</v>
      </c>
      <c r="Z45" s="182">
        <v>421</v>
      </c>
      <c r="AA45" s="182">
        <v>94</v>
      </c>
      <c r="AB45" s="182">
        <v>22</v>
      </c>
      <c r="AC45" s="182">
        <v>57</v>
      </c>
      <c r="AD45" s="182">
        <v>19</v>
      </c>
      <c r="AE45" s="182">
        <v>46</v>
      </c>
      <c r="AF45" s="182">
        <v>18</v>
      </c>
      <c r="AG45" s="182">
        <v>11</v>
      </c>
      <c r="AH45" s="182">
        <v>1</v>
      </c>
    </row>
    <row r="46" spans="1:34" s="24" customFormat="1" ht="21" customHeight="1">
      <c r="A46" s="181" t="s">
        <v>61</v>
      </c>
      <c r="B46" s="182">
        <f t="shared" si="5"/>
        <v>32</v>
      </c>
      <c r="C46" s="182">
        <v>358</v>
      </c>
      <c r="D46" s="182">
        <v>91</v>
      </c>
      <c r="E46" s="182">
        <v>0</v>
      </c>
      <c r="F46" s="182">
        <v>0</v>
      </c>
      <c r="G46" s="182">
        <v>0</v>
      </c>
      <c r="H46" s="182">
        <v>0</v>
      </c>
      <c r="I46" s="182">
        <v>89</v>
      </c>
      <c r="J46" s="182">
        <v>29</v>
      </c>
      <c r="K46" s="182">
        <v>225</v>
      </c>
      <c r="L46" s="182">
        <v>62</v>
      </c>
      <c r="M46" s="182">
        <v>44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1" t="str">
        <f t="shared" si="12"/>
        <v>Налайх-1</v>
      </c>
      <c r="T46" s="182">
        <f t="shared" si="3"/>
        <v>32</v>
      </c>
      <c r="U46" s="182">
        <v>196</v>
      </c>
      <c r="V46" s="182">
        <v>47</v>
      </c>
      <c r="W46" s="182">
        <v>0</v>
      </c>
      <c r="X46" s="182">
        <v>0</v>
      </c>
      <c r="Y46" s="182">
        <v>152</v>
      </c>
      <c r="Z46" s="182">
        <v>47</v>
      </c>
      <c r="AA46" s="182">
        <v>44</v>
      </c>
      <c r="AB46" s="182">
        <v>0</v>
      </c>
      <c r="AC46" s="182">
        <v>7</v>
      </c>
      <c r="AD46" s="182">
        <v>0</v>
      </c>
      <c r="AE46" s="182">
        <v>0</v>
      </c>
      <c r="AF46" s="182">
        <v>0</v>
      </c>
      <c r="AG46" s="182">
        <v>7</v>
      </c>
      <c r="AH46" s="182">
        <v>0</v>
      </c>
    </row>
    <row r="47" spans="1:34" s="24" customFormat="1" ht="21" customHeight="1">
      <c r="A47" s="181" t="s">
        <v>62</v>
      </c>
      <c r="B47" s="182">
        <f t="shared" si="5"/>
        <v>33</v>
      </c>
      <c r="C47" s="182">
        <v>818</v>
      </c>
      <c r="D47" s="182">
        <v>334</v>
      </c>
      <c r="E47" s="182">
        <v>0</v>
      </c>
      <c r="F47" s="182">
        <v>0</v>
      </c>
      <c r="G47" s="182">
        <v>0</v>
      </c>
      <c r="H47" s="182">
        <v>0</v>
      </c>
      <c r="I47" s="182">
        <v>532</v>
      </c>
      <c r="J47" s="182">
        <v>186</v>
      </c>
      <c r="K47" s="182">
        <v>200</v>
      </c>
      <c r="L47" s="182">
        <v>129</v>
      </c>
      <c r="M47" s="182">
        <v>86</v>
      </c>
      <c r="N47" s="182">
        <v>19</v>
      </c>
      <c r="O47" s="182">
        <v>0</v>
      </c>
      <c r="P47" s="182">
        <v>0</v>
      </c>
      <c r="Q47" s="182">
        <v>0</v>
      </c>
      <c r="R47" s="182">
        <v>0</v>
      </c>
      <c r="S47" s="181" t="str">
        <f t="shared" si="12"/>
        <v>Сонгинохайрхан-3</v>
      </c>
      <c r="T47" s="182">
        <f t="shared" si="3"/>
        <v>33</v>
      </c>
      <c r="U47" s="182">
        <v>467</v>
      </c>
      <c r="V47" s="182">
        <v>131</v>
      </c>
      <c r="W47" s="182">
        <v>0</v>
      </c>
      <c r="X47" s="182">
        <v>0</v>
      </c>
      <c r="Y47" s="182">
        <v>381</v>
      </c>
      <c r="Z47" s="182">
        <v>112</v>
      </c>
      <c r="AA47" s="182">
        <v>86</v>
      </c>
      <c r="AB47" s="182">
        <v>19</v>
      </c>
      <c r="AC47" s="182">
        <v>70</v>
      </c>
      <c r="AD47" s="182">
        <v>52</v>
      </c>
      <c r="AE47" s="182">
        <v>0</v>
      </c>
      <c r="AF47" s="182">
        <v>0</v>
      </c>
      <c r="AG47" s="182">
        <v>70</v>
      </c>
      <c r="AH47" s="182">
        <v>52</v>
      </c>
    </row>
    <row r="48" spans="1:34" s="24" customFormat="1" ht="21" customHeight="1">
      <c r="A48" s="181" t="s">
        <v>63</v>
      </c>
      <c r="B48" s="182">
        <f t="shared" si="5"/>
        <v>34</v>
      </c>
      <c r="C48" s="182">
        <v>1505</v>
      </c>
      <c r="D48" s="182">
        <v>953</v>
      </c>
      <c r="E48" s="182">
        <v>75</v>
      </c>
      <c r="F48" s="182">
        <v>31</v>
      </c>
      <c r="G48" s="182">
        <v>6</v>
      </c>
      <c r="H48" s="182">
        <v>1</v>
      </c>
      <c r="I48" s="182">
        <v>809</v>
      </c>
      <c r="J48" s="182">
        <v>611</v>
      </c>
      <c r="K48" s="182">
        <v>615</v>
      </c>
      <c r="L48" s="182">
        <v>310</v>
      </c>
      <c r="M48" s="182">
        <v>0</v>
      </c>
      <c r="N48" s="182">
        <v>0</v>
      </c>
      <c r="O48" s="182">
        <v>0</v>
      </c>
      <c r="P48" s="182">
        <v>0</v>
      </c>
      <c r="Q48" s="182">
        <v>0</v>
      </c>
      <c r="R48" s="182">
        <v>0</v>
      </c>
      <c r="S48" s="181" t="str">
        <f t="shared" si="12"/>
        <v>Сүхбаатар-6</v>
      </c>
      <c r="T48" s="182">
        <f t="shared" si="3"/>
        <v>34</v>
      </c>
      <c r="U48" s="182">
        <v>798</v>
      </c>
      <c r="V48" s="182">
        <v>529</v>
      </c>
      <c r="W48" s="182">
        <v>64</v>
      </c>
      <c r="X48" s="182">
        <v>27</v>
      </c>
      <c r="Y48" s="182">
        <v>734</v>
      </c>
      <c r="Z48" s="182">
        <v>502</v>
      </c>
      <c r="AA48" s="182">
        <v>0</v>
      </c>
      <c r="AB48" s="182">
        <v>0</v>
      </c>
      <c r="AC48" s="182">
        <v>176</v>
      </c>
      <c r="AD48" s="182">
        <v>97</v>
      </c>
      <c r="AE48" s="182">
        <v>92</v>
      </c>
      <c r="AF48" s="182">
        <v>36</v>
      </c>
      <c r="AG48" s="182">
        <v>84</v>
      </c>
      <c r="AH48" s="182">
        <v>61</v>
      </c>
    </row>
    <row r="49" spans="1:34" s="24" customFormat="1" ht="21" customHeight="1">
      <c r="A49" s="181" t="s">
        <v>64</v>
      </c>
      <c r="B49" s="182">
        <f t="shared" si="5"/>
        <v>35</v>
      </c>
      <c r="C49" s="182">
        <v>444</v>
      </c>
      <c r="D49" s="182">
        <v>292</v>
      </c>
      <c r="E49" s="182">
        <v>0</v>
      </c>
      <c r="F49" s="182">
        <v>0</v>
      </c>
      <c r="G49" s="182">
        <v>0</v>
      </c>
      <c r="H49" s="182">
        <v>0</v>
      </c>
      <c r="I49" s="182">
        <v>335</v>
      </c>
      <c r="J49" s="182">
        <v>238</v>
      </c>
      <c r="K49" s="182">
        <v>109</v>
      </c>
      <c r="L49" s="182">
        <v>54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1" t="str">
        <f t="shared" si="12"/>
        <v>Чингэлтэй-4</v>
      </c>
      <c r="T49" s="182">
        <f t="shared" si="3"/>
        <v>35</v>
      </c>
      <c r="U49" s="182">
        <v>206</v>
      </c>
      <c r="V49" s="182">
        <v>105</v>
      </c>
      <c r="W49" s="182">
        <v>0</v>
      </c>
      <c r="X49" s="182">
        <v>0</v>
      </c>
      <c r="Y49" s="182">
        <v>206</v>
      </c>
      <c r="Z49" s="182">
        <v>105</v>
      </c>
      <c r="AA49" s="182">
        <v>0</v>
      </c>
      <c r="AB49" s="182">
        <v>0</v>
      </c>
      <c r="AC49" s="182">
        <v>68</v>
      </c>
      <c r="AD49" s="182">
        <v>47</v>
      </c>
      <c r="AE49" s="182">
        <v>35</v>
      </c>
      <c r="AF49" s="182">
        <v>33</v>
      </c>
      <c r="AG49" s="182">
        <v>33</v>
      </c>
      <c r="AH49" s="182">
        <v>14</v>
      </c>
    </row>
    <row r="50" spans="1:34" s="24" customFormat="1" ht="21" customHeight="1">
      <c r="A50" s="181" t="s">
        <v>65</v>
      </c>
      <c r="B50" s="182">
        <f t="shared" si="5"/>
        <v>36</v>
      </c>
      <c r="C50" s="182">
        <v>2998</v>
      </c>
      <c r="D50" s="182">
        <v>788</v>
      </c>
      <c r="E50" s="182">
        <v>202</v>
      </c>
      <c r="F50" s="182">
        <v>94</v>
      </c>
      <c r="G50" s="182">
        <v>86</v>
      </c>
      <c r="H50" s="182">
        <v>35</v>
      </c>
      <c r="I50" s="182">
        <v>426</v>
      </c>
      <c r="J50" s="182">
        <v>239</v>
      </c>
      <c r="K50" s="182">
        <v>1221</v>
      </c>
      <c r="L50" s="182">
        <v>420</v>
      </c>
      <c r="M50" s="182">
        <v>1063</v>
      </c>
      <c r="N50" s="182">
        <v>0</v>
      </c>
      <c r="O50" s="182">
        <v>0</v>
      </c>
      <c r="P50" s="182">
        <v>0</v>
      </c>
      <c r="Q50" s="182">
        <v>0</v>
      </c>
      <c r="R50" s="182">
        <v>0</v>
      </c>
      <c r="S50" s="181" t="str">
        <f t="shared" si="12"/>
        <v>Хан-Уул-6</v>
      </c>
      <c r="T50" s="182">
        <f t="shared" si="3"/>
        <v>36</v>
      </c>
      <c r="U50" s="182">
        <v>1956</v>
      </c>
      <c r="V50" s="182">
        <v>406</v>
      </c>
      <c r="W50" s="182">
        <v>156</v>
      </c>
      <c r="X50" s="182">
        <v>49</v>
      </c>
      <c r="Y50" s="182">
        <v>799</v>
      </c>
      <c r="Z50" s="182">
        <v>357</v>
      </c>
      <c r="AA50" s="182">
        <v>1001</v>
      </c>
      <c r="AB50" s="182">
        <v>0</v>
      </c>
      <c r="AC50" s="182">
        <v>419</v>
      </c>
      <c r="AD50" s="182">
        <v>222</v>
      </c>
      <c r="AE50" s="182">
        <v>171</v>
      </c>
      <c r="AF50" s="182">
        <v>82</v>
      </c>
      <c r="AG50" s="182">
        <v>248</v>
      </c>
      <c r="AH50" s="182">
        <v>140</v>
      </c>
    </row>
    <row r="51" spans="1:34" ht="16.5" customHeight="1">
      <c r="A51" s="27" t="s">
        <v>66</v>
      </c>
      <c r="B51" s="211" t="s">
        <v>67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</row>
  </sheetData>
  <mergeCells count="38">
    <mergeCell ref="AE12:AE13"/>
    <mergeCell ref="AG12:AG13"/>
    <mergeCell ref="B51:R51"/>
    <mergeCell ref="X12:X13"/>
    <mergeCell ref="Y12:Y13"/>
    <mergeCell ref="Z12:Z13"/>
    <mergeCell ref="AA12:AA13"/>
    <mergeCell ref="AB12:AB13"/>
    <mergeCell ref="AD12:AD13"/>
    <mergeCell ref="Q12:R12"/>
    <mergeCell ref="V12:V13"/>
    <mergeCell ref="W12:W13"/>
    <mergeCell ref="AA11:AB11"/>
    <mergeCell ref="AC11:AC13"/>
    <mergeCell ref="AD11:AH11"/>
    <mergeCell ref="D12:D13"/>
    <mergeCell ref="E12:F12"/>
    <mergeCell ref="G12:H12"/>
    <mergeCell ref="I12:J12"/>
    <mergeCell ref="K12:L12"/>
    <mergeCell ref="M12:N12"/>
    <mergeCell ref="M11:R11"/>
    <mergeCell ref="S11:S13"/>
    <mergeCell ref="T11:T13"/>
    <mergeCell ref="U11:U13"/>
    <mergeCell ref="W11:X11"/>
    <mergeCell ref="Y11:Z11"/>
    <mergeCell ref="O12:P12"/>
    <mergeCell ref="P1:R1"/>
    <mergeCell ref="AF1:AH1"/>
    <mergeCell ref="A3:Q3"/>
    <mergeCell ref="A6:B6"/>
    <mergeCell ref="B8:H8"/>
    <mergeCell ref="A11:A13"/>
    <mergeCell ref="B11:B13"/>
    <mergeCell ref="C11:C13"/>
    <mergeCell ref="E11:H11"/>
    <mergeCell ref="I11:L11"/>
  </mergeCells>
  <printOptions horizontalCentered="1"/>
  <pageMargins left="0.25" right="0.25" top="0.25" bottom="0.25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2FD0-0507-4BC1-99F8-0F24F692D7E6}">
  <sheetPr>
    <tabColor rgb="FFFF0000"/>
  </sheetPr>
  <dimension ref="A1:P212"/>
  <sheetViews>
    <sheetView view="pageBreakPreview" zoomScale="85" zoomScaleNormal="85" zoomScaleSheetLayoutView="85" workbookViewId="0">
      <selection activeCell="A11" sqref="A11:G14"/>
    </sheetView>
  </sheetViews>
  <sheetFormatPr defaultColWidth="8.85546875" defaultRowHeight="12.75"/>
  <cols>
    <col min="1" max="1" width="17.42578125" style="4" customWidth="1"/>
    <col min="2" max="7" width="4.5703125" style="4" customWidth="1"/>
    <col min="8" max="8" width="5.140625" style="31" customWidth="1"/>
    <col min="9" max="16" width="8.7109375" style="28" customWidth="1"/>
    <col min="17" max="178" width="8.85546875" style="31"/>
    <col min="179" max="179" width="5.42578125" style="31" customWidth="1"/>
    <col min="180" max="181" width="12.85546875" style="31" customWidth="1"/>
    <col min="182" max="188" width="5.42578125" style="31" customWidth="1"/>
    <col min="189" max="190" width="8.42578125" style="31" customWidth="1"/>
    <col min="191" max="200" width="8" style="31" customWidth="1"/>
    <col min="201" max="201" width="8.85546875" style="31"/>
    <col min="202" max="202" width="10.140625" style="31" customWidth="1"/>
    <col min="203" max="208" width="7.85546875" style="31" customWidth="1"/>
    <col min="209" max="434" width="8.85546875" style="31"/>
    <col min="435" max="435" width="5.42578125" style="31" customWidth="1"/>
    <col min="436" max="437" width="12.85546875" style="31" customWidth="1"/>
    <col min="438" max="444" width="5.42578125" style="31" customWidth="1"/>
    <col min="445" max="446" width="8.42578125" style="31" customWidth="1"/>
    <col min="447" max="456" width="8" style="31" customWidth="1"/>
    <col min="457" max="457" width="8.85546875" style="31"/>
    <col min="458" max="458" width="10.140625" style="31" customWidth="1"/>
    <col min="459" max="464" width="7.85546875" style="31" customWidth="1"/>
    <col min="465" max="690" width="8.85546875" style="31"/>
    <col min="691" max="691" width="5.42578125" style="31" customWidth="1"/>
    <col min="692" max="693" width="12.85546875" style="31" customWidth="1"/>
    <col min="694" max="700" width="5.42578125" style="31" customWidth="1"/>
    <col min="701" max="702" width="8.42578125" style="31" customWidth="1"/>
    <col min="703" max="712" width="8" style="31" customWidth="1"/>
    <col min="713" max="713" width="8.85546875" style="31"/>
    <col min="714" max="714" width="10.140625" style="31" customWidth="1"/>
    <col min="715" max="720" width="7.85546875" style="31" customWidth="1"/>
    <col min="721" max="946" width="8.85546875" style="31"/>
    <col min="947" max="947" width="5.42578125" style="31" customWidth="1"/>
    <col min="948" max="949" width="12.85546875" style="31" customWidth="1"/>
    <col min="950" max="956" width="5.42578125" style="31" customWidth="1"/>
    <col min="957" max="958" width="8.42578125" style="31" customWidth="1"/>
    <col min="959" max="968" width="8" style="31" customWidth="1"/>
    <col min="969" max="969" width="8.85546875" style="31"/>
    <col min="970" max="970" width="10.140625" style="31" customWidth="1"/>
    <col min="971" max="976" width="7.85546875" style="31" customWidth="1"/>
    <col min="977" max="1202" width="8.85546875" style="31"/>
    <col min="1203" max="1203" width="5.42578125" style="31" customWidth="1"/>
    <col min="1204" max="1205" width="12.85546875" style="31" customWidth="1"/>
    <col min="1206" max="1212" width="5.42578125" style="31" customWidth="1"/>
    <col min="1213" max="1214" width="8.42578125" style="31" customWidth="1"/>
    <col min="1215" max="1224" width="8" style="31" customWidth="1"/>
    <col min="1225" max="1225" width="8.85546875" style="31"/>
    <col min="1226" max="1226" width="10.140625" style="31" customWidth="1"/>
    <col min="1227" max="1232" width="7.85546875" style="31" customWidth="1"/>
    <col min="1233" max="1458" width="8.85546875" style="31"/>
    <col min="1459" max="1459" width="5.42578125" style="31" customWidth="1"/>
    <col min="1460" max="1461" width="12.85546875" style="31" customWidth="1"/>
    <col min="1462" max="1468" width="5.42578125" style="31" customWidth="1"/>
    <col min="1469" max="1470" width="8.42578125" style="31" customWidth="1"/>
    <col min="1471" max="1480" width="8" style="31" customWidth="1"/>
    <col min="1481" max="1481" width="8.85546875" style="31"/>
    <col min="1482" max="1482" width="10.140625" style="31" customWidth="1"/>
    <col min="1483" max="1488" width="7.85546875" style="31" customWidth="1"/>
    <col min="1489" max="1714" width="8.85546875" style="31"/>
    <col min="1715" max="1715" width="5.42578125" style="31" customWidth="1"/>
    <col min="1716" max="1717" width="12.85546875" style="31" customWidth="1"/>
    <col min="1718" max="1724" width="5.42578125" style="31" customWidth="1"/>
    <col min="1725" max="1726" width="8.42578125" style="31" customWidth="1"/>
    <col min="1727" max="1736" width="8" style="31" customWidth="1"/>
    <col min="1737" max="1737" width="8.85546875" style="31"/>
    <col min="1738" max="1738" width="10.140625" style="31" customWidth="1"/>
    <col min="1739" max="1744" width="7.85546875" style="31" customWidth="1"/>
    <col min="1745" max="1970" width="8.85546875" style="31"/>
    <col min="1971" max="1971" width="5.42578125" style="31" customWidth="1"/>
    <col min="1972" max="1973" width="12.85546875" style="31" customWidth="1"/>
    <col min="1974" max="1980" width="5.42578125" style="31" customWidth="1"/>
    <col min="1981" max="1982" width="8.42578125" style="31" customWidth="1"/>
    <col min="1983" max="1992" width="8" style="31" customWidth="1"/>
    <col min="1993" max="1993" width="8.85546875" style="31"/>
    <col min="1994" max="1994" width="10.140625" style="31" customWidth="1"/>
    <col min="1995" max="2000" width="7.85546875" style="31" customWidth="1"/>
    <col min="2001" max="2226" width="8.85546875" style="31"/>
    <col min="2227" max="2227" width="5.42578125" style="31" customWidth="1"/>
    <col min="2228" max="2229" width="12.85546875" style="31" customWidth="1"/>
    <col min="2230" max="2236" width="5.42578125" style="31" customWidth="1"/>
    <col min="2237" max="2238" width="8.42578125" style="31" customWidth="1"/>
    <col min="2239" max="2248" width="8" style="31" customWidth="1"/>
    <col min="2249" max="2249" width="8.85546875" style="31"/>
    <col min="2250" max="2250" width="10.140625" style="31" customWidth="1"/>
    <col min="2251" max="2256" width="7.85546875" style="31" customWidth="1"/>
    <col min="2257" max="2482" width="8.85546875" style="31"/>
    <col min="2483" max="2483" width="5.42578125" style="31" customWidth="1"/>
    <col min="2484" max="2485" width="12.85546875" style="31" customWidth="1"/>
    <col min="2486" max="2492" width="5.42578125" style="31" customWidth="1"/>
    <col min="2493" max="2494" width="8.42578125" style="31" customWidth="1"/>
    <col min="2495" max="2504" width="8" style="31" customWidth="1"/>
    <col min="2505" max="2505" width="8.85546875" style="31"/>
    <col min="2506" max="2506" width="10.140625" style="31" customWidth="1"/>
    <col min="2507" max="2512" width="7.85546875" style="31" customWidth="1"/>
    <col min="2513" max="2738" width="8.85546875" style="31"/>
    <col min="2739" max="2739" width="5.42578125" style="31" customWidth="1"/>
    <col min="2740" max="2741" width="12.85546875" style="31" customWidth="1"/>
    <col min="2742" max="2748" width="5.42578125" style="31" customWidth="1"/>
    <col min="2749" max="2750" width="8.42578125" style="31" customWidth="1"/>
    <col min="2751" max="2760" width="8" style="31" customWidth="1"/>
    <col min="2761" max="2761" width="8.85546875" style="31"/>
    <col min="2762" max="2762" width="10.140625" style="31" customWidth="1"/>
    <col min="2763" max="2768" width="7.85546875" style="31" customWidth="1"/>
    <col min="2769" max="2994" width="8.85546875" style="31"/>
    <col min="2995" max="2995" width="5.42578125" style="31" customWidth="1"/>
    <col min="2996" max="2997" width="12.85546875" style="31" customWidth="1"/>
    <col min="2998" max="3004" width="5.42578125" style="31" customWidth="1"/>
    <col min="3005" max="3006" width="8.42578125" style="31" customWidth="1"/>
    <col min="3007" max="3016" width="8" style="31" customWidth="1"/>
    <col min="3017" max="3017" width="8.85546875" style="31"/>
    <col min="3018" max="3018" width="10.140625" style="31" customWidth="1"/>
    <col min="3019" max="3024" width="7.85546875" style="31" customWidth="1"/>
    <col min="3025" max="3250" width="8.85546875" style="31"/>
    <col min="3251" max="3251" width="5.42578125" style="31" customWidth="1"/>
    <col min="3252" max="3253" width="12.85546875" style="31" customWidth="1"/>
    <col min="3254" max="3260" width="5.42578125" style="31" customWidth="1"/>
    <col min="3261" max="3262" width="8.42578125" style="31" customWidth="1"/>
    <col min="3263" max="3272" width="8" style="31" customWidth="1"/>
    <col min="3273" max="3273" width="8.85546875" style="31"/>
    <col min="3274" max="3274" width="10.140625" style="31" customWidth="1"/>
    <col min="3275" max="3280" width="7.85546875" style="31" customWidth="1"/>
    <col min="3281" max="3506" width="8.85546875" style="31"/>
    <col min="3507" max="3507" width="5.42578125" style="31" customWidth="1"/>
    <col min="3508" max="3509" width="12.85546875" style="31" customWidth="1"/>
    <col min="3510" max="3516" width="5.42578125" style="31" customWidth="1"/>
    <col min="3517" max="3518" width="8.42578125" style="31" customWidth="1"/>
    <col min="3519" max="3528" width="8" style="31" customWidth="1"/>
    <col min="3529" max="3529" width="8.85546875" style="31"/>
    <col min="3530" max="3530" width="10.140625" style="31" customWidth="1"/>
    <col min="3531" max="3536" width="7.85546875" style="31" customWidth="1"/>
    <col min="3537" max="3762" width="8.85546875" style="31"/>
    <col min="3763" max="3763" width="5.42578125" style="31" customWidth="1"/>
    <col min="3764" max="3765" width="12.85546875" style="31" customWidth="1"/>
    <col min="3766" max="3772" width="5.42578125" style="31" customWidth="1"/>
    <col min="3773" max="3774" width="8.42578125" style="31" customWidth="1"/>
    <col min="3775" max="3784" width="8" style="31" customWidth="1"/>
    <col min="3785" max="3785" width="8.85546875" style="31"/>
    <col min="3786" max="3786" width="10.140625" style="31" customWidth="1"/>
    <col min="3787" max="3792" width="7.85546875" style="31" customWidth="1"/>
    <col min="3793" max="4018" width="8.85546875" style="31"/>
    <col min="4019" max="4019" width="5.42578125" style="31" customWidth="1"/>
    <col min="4020" max="4021" width="12.85546875" style="31" customWidth="1"/>
    <col min="4022" max="4028" width="5.42578125" style="31" customWidth="1"/>
    <col min="4029" max="4030" width="8.42578125" style="31" customWidth="1"/>
    <col min="4031" max="4040" width="8" style="31" customWidth="1"/>
    <col min="4041" max="4041" width="8.85546875" style="31"/>
    <col min="4042" max="4042" width="10.140625" style="31" customWidth="1"/>
    <col min="4043" max="4048" width="7.85546875" style="31" customWidth="1"/>
    <col min="4049" max="4274" width="8.85546875" style="31"/>
    <col min="4275" max="4275" width="5.42578125" style="31" customWidth="1"/>
    <col min="4276" max="4277" width="12.85546875" style="31" customWidth="1"/>
    <col min="4278" max="4284" width="5.42578125" style="31" customWidth="1"/>
    <col min="4285" max="4286" width="8.42578125" style="31" customWidth="1"/>
    <col min="4287" max="4296" width="8" style="31" customWidth="1"/>
    <col min="4297" max="4297" width="8.85546875" style="31"/>
    <col min="4298" max="4298" width="10.140625" style="31" customWidth="1"/>
    <col min="4299" max="4304" width="7.85546875" style="31" customWidth="1"/>
    <col min="4305" max="4530" width="8.85546875" style="31"/>
    <col min="4531" max="4531" width="5.42578125" style="31" customWidth="1"/>
    <col min="4532" max="4533" width="12.85546875" style="31" customWidth="1"/>
    <col min="4534" max="4540" width="5.42578125" style="31" customWidth="1"/>
    <col min="4541" max="4542" width="8.42578125" style="31" customWidth="1"/>
    <col min="4543" max="4552" width="8" style="31" customWidth="1"/>
    <col min="4553" max="4553" width="8.85546875" style="31"/>
    <col min="4554" max="4554" width="10.140625" style="31" customWidth="1"/>
    <col min="4555" max="4560" width="7.85546875" style="31" customWidth="1"/>
    <col min="4561" max="4786" width="8.85546875" style="31"/>
    <col min="4787" max="4787" width="5.42578125" style="31" customWidth="1"/>
    <col min="4788" max="4789" width="12.85546875" style="31" customWidth="1"/>
    <col min="4790" max="4796" width="5.42578125" style="31" customWidth="1"/>
    <col min="4797" max="4798" width="8.42578125" style="31" customWidth="1"/>
    <col min="4799" max="4808" width="8" style="31" customWidth="1"/>
    <col min="4809" max="4809" width="8.85546875" style="31"/>
    <col min="4810" max="4810" width="10.140625" style="31" customWidth="1"/>
    <col min="4811" max="4816" width="7.85546875" style="31" customWidth="1"/>
    <col min="4817" max="5042" width="8.85546875" style="31"/>
    <col min="5043" max="5043" width="5.42578125" style="31" customWidth="1"/>
    <col min="5044" max="5045" width="12.85546875" style="31" customWidth="1"/>
    <col min="5046" max="5052" width="5.42578125" style="31" customWidth="1"/>
    <col min="5053" max="5054" width="8.42578125" style="31" customWidth="1"/>
    <col min="5055" max="5064" width="8" style="31" customWidth="1"/>
    <col min="5065" max="5065" width="8.85546875" style="31"/>
    <col min="5066" max="5066" width="10.140625" style="31" customWidth="1"/>
    <col min="5067" max="5072" width="7.85546875" style="31" customWidth="1"/>
    <col min="5073" max="5298" width="8.85546875" style="31"/>
    <col min="5299" max="5299" width="5.42578125" style="31" customWidth="1"/>
    <col min="5300" max="5301" width="12.85546875" style="31" customWidth="1"/>
    <col min="5302" max="5308" width="5.42578125" style="31" customWidth="1"/>
    <col min="5309" max="5310" width="8.42578125" style="31" customWidth="1"/>
    <col min="5311" max="5320" width="8" style="31" customWidth="1"/>
    <col min="5321" max="5321" width="8.85546875" style="31"/>
    <col min="5322" max="5322" width="10.140625" style="31" customWidth="1"/>
    <col min="5323" max="5328" width="7.85546875" style="31" customWidth="1"/>
    <col min="5329" max="5554" width="8.85546875" style="31"/>
    <col min="5555" max="5555" width="5.42578125" style="31" customWidth="1"/>
    <col min="5556" max="5557" width="12.85546875" style="31" customWidth="1"/>
    <col min="5558" max="5564" width="5.42578125" style="31" customWidth="1"/>
    <col min="5565" max="5566" width="8.42578125" style="31" customWidth="1"/>
    <col min="5567" max="5576" width="8" style="31" customWidth="1"/>
    <col min="5577" max="5577" width="8.85546875" style="31"/>
    <col min="5578" max="5578" width="10.140625" style="31" customWidth="1"/>
    <col min="5579" max="5584" width="7.85546875" style="31" customWidth="1"/>
    <col min="5585" max="5810" width="8.85546875" style="31"/>
    <col min="5811" max="5811" width="5.42578125" style="31" customWidth="1"/>
    <col min="5812" max="5813" width="12.85546875" style="31" customWidth="1"/>
    <col min="5814" max="5820" width="5.42578125" style="31" customWidth="1"/>
    <col min="5821" max="5822" width="8.42578125" style="31" customWidth="1"/>
    <col min="5823" max="5832" width="8" style="31" customWidth="1"/>
    <col min="5833" max="5833" width="8.85546875" style="31"/>
    <col min="5834" max="5834" width="10.140625" style="31" customWidth="1"/>
    <col min="5835" max="5840" width="7.85546875" style="31" customWidth="1"/>
    <col min="5841" max="6066" width="8.85546875" style="31"/>
    <col min="6067" max="6067" width="5.42578125" style="31" customWidth="1"/>
    <col min="6068" max="6069" width="12.85546875" style="31" customWidth="1"/>
    <col min="6070" max="6076" width="5.42578125" style="31" customWidth="1"/>
    <col min="6077" max="6078" width="8.42578125" style="31" customWidth="1"/>
    <col min="6079" max="6088" width="8" style="31" customWidth="1"/>
    <col min="6089" max="6089" width="8.85546875" style="31"/>
    <col min="6090" max="6090" width="10.140625" style="31" customWidth="1"/>
    <col min="6091" max="6096" width="7.85546875" style="31" customWidth="1"/>
    <col min="6097" max="6322" width="8.85546875" style="31"/>
    <col min="6323" max="6323" width="5.42578125" style="31" customWidth="1"/>
    <col min="6324" max="6325" width="12.85546875" style="31" customWidth="1"/>
    <col min="6326" max="6332" width="5.42578125" style="31" customWidth="1"/>
    <col min="6333" max="6334" width="8.42578125" style="31" customWidth="1"/>
    <col min="6335" max="6344" width="8" style="31" customWidth="1"/>
    <col min="6345" max="6345" width="8.85546875" style="31"/>
    <col min="6346" max="6346" width="10.140625" style="31" customWidth="1"/>
    <col min="6347" max="6352" width="7.85546875" style="31" customWidth="1"/>
    <col min="6353" max="6578" width="8.85546875" style="31"/>
    <col min="6579" max="6579" width="5.42578125" style="31" customWidth="1"/>
    <col min="6580" max="6581" width="12.85546875" style="31" customWidth="1"/>
    <col min="6582" max="6588" width="5.42578125" style="31" customWidth="1"/>
    <col min="6589" max="6590" width="8.42578125" style="31" customWidth="1"/>
    <col min="6591" max="6600" width="8" style="31" customWidth="1"/>
    <col min="6601" max="6601" width="8.85546875" style="31"/>
    <col min="6602" max="6602" width="10.140625" style="31" customWidth="1"/>
    <col min="6603" max="6608" width="7.85546875" style="31" customWidth="1"/>
    <col min="6609" max="6834" width="8.85546875" style="31"/>
    <col min="6835" max="6835" width="5.42578125" style="31" customWidth="1"/>
    <col min="6836" max="6837" width="12.85546875" style="31" customWidth="1"/>
    <col min="6838" max="6844" width="5.42578125" style="31" customWidth="1"/>
    <col min="6845" max="6846" width="8.42578125" style="31" customWidth="1"/>
    <col min="6847" max="6856" width="8" style="31" customWidth="1"/>
    <col min="6857" max="6857" width="8.85546875" style="31"/>
    <col min="6858" max="6858" width="10.140625" style="31" customWidth="1"/>
    <col min="6859" max="6864" width="7.85546875" style="31" customWidth="1"/>
    <col min="6865" max="7090" width="8.85546875" style="31"/>
    <col min="7091" max="7091" width="5.42578125" style="31" customWidth="1"/>
    <col min="7092" max="7093" width="12.85546875" style="31" customWidth="1"/>
    <col min="7094" max="7100" width="5.42578125" style="31" customWidth="1"/>
    <col min="7101" max="7102" width="8.42578125" style="31" customWidth="1"/>
    <col min="7103" max="7112" width="8" style="31" customWidth="1"/>
    <col min="7113" max="7113" width="8.85546875" style="31"/>
    <col min="7114" max="7114" width="10.140625" style="31" customWidth="1"/>
    <col min="7115" max="7120" width="7.85546875" style="31" customWidth="1"/>
    <col min="7121" max="7346" width="8.85546875" style="31"/>
    <col min="7347" max="7347" width="5.42578125" style="31" customWidth="1"/>
    <col min="7348" max="7349" width="12.85546875" style="31" customWidth="1"/>
    <col min="7350" max="7356" width="5.42578125" style="31" customWidth="1"/>
    <col min="7357" max="7358" width="8.42578125" style="31" customWidth="1"/>
    <col min="7359" max="7368" width="8" style="31" customWidth="1"/>
    <col min="7369" max="7369" width="8.85546875" style="31"/>
    <col min="7370" max="7370" width="10.140625" style="31" customWidth="1"/>
    <col min="7371" max="7376" width="7.85546875" style="31" customWidth="1"/>
    <col min="7377" max="7602" width="8.85546875" style="31"/>
    <col min="7603" max="7603" width="5.42578125" style="31" customWidth="1"/>
    <col min="7604" max="7605" width="12.85546875" style="31" customWidth="1"/>
    <col min="7606" max="7612" width="5.42578125" style="31" customWidth="1"/>
    <col min="7613" max="7614" width="8.42578125" style="31" customWidth="1"/>
    <col min="7615" max="7624" width="8" style="31" customWidth="1"/>
    <col min="7625" max="7625" width="8.85546875" style="31"/>
    <col min="7626" max="7626" width="10.140625" style="31" customWidth="1"/>
    <col min="7627" max="7632" width="7.85546875" style="31" customWidth="1"/>
    <col min="7633" max="7858" width="8.85546875" style="31"/>
    <col min="7859" max="7859" width="5.42578125" style="31" customWidth="1"/>
    <col min="7860" max="7861" width="12.85546875" style="31" customWidth="1"/>
    <col min="7862" max="7868" width="5.42578125" style="31" customWidth="1"/>
    <col min="7869" max="7870" width="8.42578125" style="31" customWidth="1"/>
    <col min="7871" max="7880" width="8" style="31" customWidth="1"/>
    <col min="7881" max="7881" width="8.85546875" style="31"/>
    <col min="7882" max="7882" width="10.140625" style="31" customWidth="1"/>
    <col min="7883" max="7888" width="7.85546875" style="31" customWidth="1"/>
    <col min="7889" max="8114" width="8.85546875" style="31"/>
    <col min="8115" max="8115" width="5.42578125" style="31" customWidth="1"/>
    <col min="8116" max="8117" width="12.85546875" style="31" customWidth="1"/>
    <col min="8118" max="8124" width="5.42578125" style="31" customWidth="1"/>
    <col min="8125" max="8126" width="8.42578125" style="31" customWidth="1"/>
    <col min="8127" max="8136" width="8" style="31" customWidth="1"/>
    <col min="8137" max="8137" width="8.85546875" style="31"/>
    <col min="8138" max="8138" width="10.140625" style="31" customWidth="1"/>
    <col min="8139" max="8144" width="7.85546875" style="31" customWidth="1"/>
    <col min="8145" max="8370" width="8.85546875" style="31"/>
    <col min="8371" max="8371" width="5.42578125" style="31" customWidth="1"/>
    <col min="8372" max="8373" width="12.85546875" style="31" customWidth="1"/>
    <col min="8374" max="8380" width="5.42578125" style="31" customWidth="1"/>
    <col min="8381" max="8382" width="8.42578125" style="31" customWidth="1"/>
    <col min="8383" max="8392" width="8" style="31" customWidth="1"/>
    <col min="8393" max="8393" width="8.85546875" style="31"/>
    <col min="8394" max="8394" width="10.140625" style="31" customWidth="1"/>
    <col min="8395" max="8400" width="7.85546875" style="31" customWidth="1"/>
    <col min="8401" max="8626" width="8.85546875" style="31"/>
    <col min="8627" max="8627" width="5.42578125" style="31" customWidth="1"/>
    <col min="8628" max="8629" width="12.85546875" style="31" customWidth="1"/>
    <col min="8630" max="8636" width="5.42578125" style="31" customWidth="1"/>
    <col min="8637" max="8638" width="8.42578125" style="31" customWidth="1"/>
    <col min="8639" max="8648" width="8" style="31" customWidth="1"/>
    <col min="8649" max="8649" width="8.85546875" style="31"/>
    <col min="8650" max="8650" width="10.140625" style="31" customWidth="1"/>
    <col min="8651" max="8656" width="7.85546875" style="31" customWidth="1"/>
    <col min="8657" max="8882" width="8.85546875" style="31"/>
    <col min="8883" max="8883" width="5.42578125" style="31" customWidth="1"/>
    <col min="8884" max="8885" width="12.85546875" style="31" customWidth="1"/>
    <col min="8886" max="8892" width="5.42578125" style="31" customWidth="1"/>
    <col min="8893" max="8894" width="8.42578125" style="31" customWidth="1"/>
    <col min="8895" max="8904" width="8" style="31" customWidth="1"/>
    <col min="8905" max="8905" width="8.85546875" style="31"/>
    <col min="8906" max="8906" width="10.140625" style="31" customWidth="1"/>
    <col min="8907" max="8912" width="7.85546875" style="31" customWidth="1"/>
    <col min="8913" max="9138" width="8.85546875" style="31"/>
    <col min="9139" max="9139" width="5.42578125" style="31" customWidth="1"/>
    <col min="9140" max="9141" width="12.85546875" style="31" customWidth="1"/>
    <col min="9142" max="9148" width="5.42578125" style="31" customWidth="1"/>
    <col min="9149" max="9150" width="8.42578125" style="31" customWidth="1"/>
    <col min="9151" max="9160" width="8" style="31" customWidth="1"/>
    <col min="9161" max="9161" width="8.85546875" style="31"/>
    <col min="9162" max="9162" width="10.140625" style="31" customWidth="1"/>
    <col min="9163" max="9168" width="7.85546875" style="31" customWidth="1"/>
    <col min="9169" max="9394" width="8.85546875" style="31"/>
    <col min="9395" max="9395" width="5.42578125" style="31" customWidth="1"/>
    <col min="9396" max="9397" width="12.85546875" style="31" customWidth="1"/>
    <col min="9398" max="9404" width="5.42578125" style="31" customWidth="1"/>
    <col min="9405" max="9406" width="8.42578125" style="31" customWidth="1"/>
    <col min="9407" max="9416" width="8" style="31" customWidth="1"/>
    <col min="9417" max="9417" width="8.85546875" style="31"/>
    <col min="9418" max="9418" width="10.140625" style="31" customWidth="1"/>
    <col min="9419" max="9424" width="7.85546875" style="31" customWidth="1"/>
    <col min="9425" max="9650" width="8.85546875" style="31"/>
    <col min="9651" max="9651" width="5.42578125" style="31" customWidth="1"/>
    <col min="9652" max="9653" width="12.85546875" style="31" customWidth="1"/>
    <col min="9654" max="9660" width="5.42578125" style="31" customWidth="1"/>
    <col min="9661" max="9662" width="8.42578125" style="31" customWidth="1"/>
    <col min="9663" max="9672" width="8" style="31" customWidth="1"/>
    <col min="9673" max="9673" width="8.85546875" style="31"/>
    <col min="9674" max="9674" width="10.140625" style="31" customWidth="1"/>
    <col min="9675" max="9680" width="7.85546875" style="31" customWidth="1"/>
    <col min="9681" max="9906" width="8.85546875" style="31"/>
    <col min="9907" max="9907" width="5.42578125" style="31" customWidth="1"/>
    <col min="9908" max="9909" width="12.85546875" style="31" customWidth="1"/>
    <col min="9910" max="9916" width="5.42578125" style="31" customWidth="1"/>
    <col min="9917" max="9918" width="8.42578125" style="31" customWidth="1"/>
    <col min="9919" max="9928" width="8" style="31" customWidth="1"/>
    <col min="9929" max="9929" width="8.85546875" style="31"/>
    <col min="9930" max="9930" width="10.140625" style="31" customWidth="1"/>
    <col min="9931" max="9936" width="7.85546875" style="31" customWidth="1"/>
    <col min="9937" max="10162" width="8.85546875" style="31"/>
    <col min="10163" max="10163" width="5.42578125" style="31" customWidth="1"/>
    <col min="10164" max="10165" width="12.85546875" style="31" customWidth="1"/>
    <col min="10166" max="10172" width="5.42578125" style="31" customWidth="1"/>
    <col min="10173" max="10174" width="8.42578125" style="31" customWidth="1"/>
    <col min="10175" max="10184" width="8" style="31" customWidth="1"/>
    <col min="10185" max="10185" width="8.85546875" style="31"/>
    <col min="10186" max="10186" width="10.140625" style="31" customWidth="1"/>
    <col min="10187" max="10192" width="7.85546875" style="31" customWidth="1"/>
    <col min="10193" max="10418" width="8.85546875" style="31"/>
    <col min="10419" max="10419" width="5.42578125" style="31" customWidth="1"/>
    <col min="10420" max="10421" width="12.85546875" style="31" customWidth="1"/>
    <col min="10422" max="10428" width="5.42578125" style="31" customWidth="1"/>
    <col min="10429" max="10430" width="8.42578125" style="31" customWidth="1"/>
    <col min="10431" max="10440" width="8" style="31" customWidth="1"/>
    <col min="10441" max="10441" width="8.85546875" style="31"/>
    <col min="10442" max="10442" width="10.140625" style="31" customWidth="1"/>
    <col min="10443" max="10448" width="7.85546875" style="31" customWidth="1"/>
    <col min="10449" max="10674" width="8.85546875" style="31"/>
    <col min="10675" max="10675" width="5.42578125" style="31" customWidth="1"/>
    <col min="10676" max="10677" width="12.85546875" style="31" customWidth="1"/>
    <col min="10678" max="10684" width="5.42578125" style="31" customWidth="1"/>
    <col min="10685" max="10686" width="8.42578125" style="31" customWidth="1"/>
    <col min="10687" max="10696" width="8" style="31" customWidth="1"/>
    <col min="10697" max="10697" width="8.85546875" style="31"/>
    <col min="10698" max="10698" width="10.140625" style="31" customWidth="1"/>
    <col min="10699" max="10704" width="7.85546875" style="31" customWidth="1"/>
    <col min="10705" max="10930" width="8.85546875" style="31"/>
    <col min="10931" max="10931" width="5.42578125" style="31" customWidth="1"/>
    <col min="10932" max="10933" width="12.85546875" style="31" customWidth="1"/>
    <col min="10934" max="10940" width="5.42578125" style="31" customWidth="1"/>
    <col min="10941" max="10942" width="8.42578125" style="31" customWidth="1"/>
    <col min="10943" max="10952" width="8" style="31" customWidth="1"/>
    <col min="10953" max="10953" width="8.85546875" style="31"/>
    <col min="10954" max="10954" width="10.140625" style="31" customWidth="1"/>
    <col min="10955" max="10960" width="7.85546875" style="31" customWidth="1"/>
    <col min="10961" max="11186" width="8.85546875" style="31"/>
    <col min="11187" max="11187" width="5.42578125" style="31" customWidth="1"/>
    <col min="11188" max="11189" width="12.85546875" style="31" customWidth="1"/>
    <col min="11190" max="11196" width="5.42578125" style="31" customWidth="1"/>
    <col min="11197" max="11198" width="8.42578125" style="31" customWidth="1"/>
    <col min="11199" max="11208" width="8" style="31" customWidth="1"/>
    <col min="11209" max="11209" width="8.85546875" style="31"/>
    <col min="11210" max="11210" width="10.140625" style="31" customWidth="1"/>
    <col min="11211" max="11216" width="7.85546875" style="31" customWidth="1"/>
    <col min="11217" max="11442" width="8.85546875" style="31"/>
    <col min="11443" max="11443" width="5.42578125" style="31" customWidth="1"/>
    <col min="11444" max="11445" width="12.85546875" style="31" customWidth="1"/>
    <col min="11446" max="11452" width="5.42578125" style="31" customWidth="1"/>
    <col min="11453" max="11454" width="8.42578125" style="31" customWidth="1"/>
    <col min="11455" max="11464" width="8" style="31" customWidth="1"/>
    <col min="11465" max="11465" width="8.85546875" style="31"/>
    <col min="11466" max="11466" width="10.140625" style="31" customWidth="1"/>
    <col min="11467" max="11472" width="7.85546875" style="31" customWidth="1"/>
    <col min="11473" max="11698" width="8.85546875" style="31"/>
    <col min="11699" max="11699" width="5.42578125" style="31" customWidth="1"/>
    <col min="11700" max="11701" width="12.85546875" style="31" customWidth="1"/>
    <col min="11702" max="11708" width="5.42578125" style="31" customWidth="1"/>
    <col min="11709" max="11710" width="8.42578125" style="31" customWidth="1"/>
    <col min="11711" max="11720" width="8" style="31" customWidth="1"/>
    <col min="11721" max="11721" width="8.85546875" style="31"/>
    <col min="11722" max="11722" width="10.140625" style="31" customWidth="1"/>
    <col min="11723" max="11728" width="7.85546875" style="31" customWidth="1"/>
    <col min="11729" max="11954" width="8.85546875" style="31"/>
    <col min="11955" max="11955" width="5.42578125" style="31" customWidth="1"/>
    <col min="11956" max="11957" width="12.85546875" style="31" customWidth="1"/>
    <col min="11958" max="11964" width="5.42578125" style="31" customWidth="1"/>
    <col min="11965" max="11966" width="8.42578125" style="31" customWidth="1"/>
    <col min="11967" max="11976" width="8" style="31" customWidth="1"/>
    <col min="11977" max="11977" width="8.85546875" style="31"/>
    <col min="11978" max="11978" width="10.140625" style="31" customWidth="1"/>
    <col min="11979" max="11984" width="7.85546875" style="31" customWidth="1"/>
    <col min="11985" max="12210" width="8.85546875" style="31"/>
    <col min="12211" max="12211" width="5.42578125" style="31" customWidth="1"/>
    <col min="12212" max="12213" width="12.85546875" style="31" customWidth="1"/>
    <col min="12214" max="12220" width="5.42578125" style="31" customWidth="1"/>
    <col min="12221" max="12222" width="8.42578125" style="31" customWidth="1"/>
    <col min="12223" max="12232" width="8" style="31" customWidth="1"/>
    <col min="12233" max="12233" width="8.85546875" style="31"/>
    <col min="12234" max="12234" width="10.140625" style="31" customWidth="1"/>
    <col min="12235" max="12240" width="7.85546875" style="31" customWidth="1"/>
    <col min="12241" max="12466" width="8.85546875" style="31"/>
    <col min="12467" max="12467" width="5.42578125" style="31" customWidth="1"/>
    <col min="12468" max="12469" width="12.85546875" style="31" customWidth="1"/>
    <col min="12470" max="12476" width="5.42578125" style="31" customWidth="1"/>
    <col min="12477" max="12478" width="8.42578125" style="31" customWidth="1"/>
    <col min="12479" max="12488" width="8" style="31" customWidth="1"/>
    <col min="12489" max="12489" width="8.85546875" style="31"/>
    <col min="12490" max="12490" width="10.140625" style="31" customWidth="1"/>
    <col min="12491" max="12496" width="7.85546875" style="31" customWidth="1"/>
    <col min="12497" max="12722" width="8.85546875" style="31"/>
    <col min="12723" max="12723" width="5.42578125" style="31" customWidth="1"/>
    <col min="12724" max="12725" width="12.85546875" style="31" customWidth="1"/>
    <col min="12726" max="12732" width="5.42578125" style="31" customWidth="1"/>
    <col min="12733" max="12734" width="8.42578125" style="31" customWidth="1"/>
    <col min="12735" max="12744" width="8" style="31" customWidth="1"/>
    <col min="12745" max="12745" width="8.85546875" style="31"/>
    <col min="12746" max="12746" width="10.140625" style="31" customWidth="1"/>
    <col min="12747" max="12752" width="7.85546875" style="31" customWidth="1"/>
    <col min="12753" max="12978" width="8.85546875" style="31"/>
    <col min="12979" max="12979" width="5.42578125" style="31" customWidth="1"/>
    <col min="12980" max="12981" width="12.85546875" style="31" customWidth="1"/>
    <col min="12982" max="12988" width="5.42578125" style="31" customWidth="1"/>
    <col min="12989" max="12990" width="8.42578125" style="31" customWidth="1"/>
    <col min="12991" max="13000" width="8" style="31" customWidth="1"/>
    <col min="13001" max="13001" width="8.85546875" style="31"/>
    <col min="13002" max="13002" width="10.140625" style="31" customWidth="1"/>
    <col min="13003" max="13008" width="7.85546875" style="31" customWidth="1"/>
    <col min="13009" max="13234" width="8.85546875" style="31"/>
    <col min="13235" max="13235" width="5.42578125" style="31" customWidth="1"/>
    <col min="13236" max="13237" width="12.85546875" style="31" customWidth="1"/>
    <col min="13238" max="13244" width="5.42578125" style="31" customWidth="1"/>
    <col min="13245" max="13246" width="8.42578125" style="31" customWidth="1"/>
    <col min="13247" max="13256" width="8" style="31" customWidth="1"/>
    <col min="13257" max="13257" width="8.85546875" style="31"/>
    <col min="13258" max="13258" width="10.140625" style="31" customWidth="1"/>
    <col min="13259" max="13264" width="7.85546875" style="31" customWidth="1"/>
    <col min="13265" max="13490" width="8.85546875" style="31"/>
    <col min="13491" max="13491" width="5.42578125" style="31" customWidth="1"/>
    <col min="13492" max="13493" width="12.85546875" style="31" customWidth="1"/>
    <col min="13494" max="13500" width="5.42578125" style="31" customWidth="1"/>
    <col min="13501" max="13502" width="8.42578125" style="31" customWidth="1"/>
    <col min="13503" max="13512" width="8" style="31" customWidth="1"/>
    <col min="13513" max="13513" width="8.85546875" style="31"/>
    <col min="13514" max="13514" width="10.140625" style="31" customWidth="1"/>
    <col min="13515" max="13520" width="7.85546875" style="31" customWidth="1"/>
    <col min="13521" max="13746" width="8.85546875" style="31"/>
    <col min="13747" max="13747" width="5.42578125" style="31" customWidth="1"/>
    <col min="13748" max="13749" width="12.85546875" style="31" customWidth="1"/>
    <col min="13750" max="13756" width="5.42578125" style="31" customWidth="1"/>
    <col min="13757" max="13758" width="8.42578125" style="31" customWidth="1"/>
    <col min="13759" max="13768" width="8" style="31" customWidth="1"/>
    <col min="13769" max="13769" width="8.85546875" style="31"/>
    <col min="13770" max="13770" width="10.140625" style="31" customWidth="1"/>
    <col min="13771" max="13776" width="7.85546875" style="31" customWidth="1"/>
    <col min="13777" max="14002" width="8.85546875" style="31"/>
    <col min="14003" max="14003" width="5.42578125" style="31" customWidth="1"/>
    <col min="14004" max="14005" width="12.85546875" style="31" customWidth="1"/>
    <col min="14006" max="14012" width="5.42578125" style="31" customWidth="1"/>
    <col min="14013" max="14014" width="8.42578125" style="31" customWidth="1"/>
    <col min="14015" max="14024" width="8" style="31" customWidth="1"/>
    <col min="14025" max="14025" width="8.85546875" style="31"/>
    <col min="14026" max="14026" width="10.140625" style="31" customWidth="1"/>
    <col min="14027" max="14032" width="7.85546875" style="31" customWidth="1"/>
    <col min="14033" max="14258" width="8.85546875" style="31"/>
    <col min="14259" max="14259" width="5.42578125" style="31" customWidth="1"/>
    <col min="14260" max="14261" width="12.85546875" style="31" customWidth="1"/>
    <col min="14262" max="14268" width="5.42578125" style="31" customWidth="1"/>
    <col min="14269" max="14270" width="8.42578125" style="31" customWidth="1"/>
    <col min="14271" max="14280" width="8" style="31" customWidth="1"/>
    <col min="14281" max="14281" width="8.85546875" style="31"/>
    <col min="14282" max="14282" width="10.140625" style="31" customWidth="1"/>
    <col min="14283" max="14288" width="7.85546875" style="31" customWidth="1"/>
    <col min="14289" max="14514" width="8.85546875" style="31"/>
    <col min="14515" max="14515" width="5.42578125" style="31" customWidth="1"/>
    <col min="14516" max="14517" width="12.85546875" style="31" customWidth="1"/>
    <col min="14518" max="14524" width="5.42578125" style="31" customWidth="1"/>
    <col min="14525" max="14526" width="8.42578125" style="31" customWidth="1"/>
    <col min="14527" max="14536" width="8" style="31" customWidth="1"/>
    <col min="14537" max="14537" width="8.85546875" style="31"/>
    <col min="14538" max="14538" width="10.140625" style="31" customWidth="1"/>
    <col min="14539" max="14544" width="7.85546875" style="31" customWidth="1"/>
    <col min="14545" max="14770" width="8.85546875" style="31"/>
    <col min="14771" max="14771" width="5.42578125" style="31" customWidth="1"/>
    <col min="14772" max="14773" width="12.85546875" style="31" customWidth="1"/>
    <col min="14774" max="14780" width="5.42578125" style="31" customWidth="1"/>
    <col min="14781" max="14782" width="8.42578125" style="31" customWidth="1"/>
    <col min="14783" max="14792" width="8" style="31" customWidth="1"/>
    <col min="14793" max="14793" width="8.85546875" style="31"/>
    <col min="14794" max="14794" width="10.140625" style="31" customWidth="1"/>
    <col min="14795" max="14800" width="7.85546875" style="31" customWidth="1"/>
    <col min="14801" max="15026" width="8.85546875" style="31"/>
    <col min="15027" max="15027" width="5.42578125" style="31" customWidth="1"/>
    <col min="15028" max="15029" width="12.85546875" style="31" customWidth="1"/>
    <col min="15030" max="15036" width="5.42578125" style="31" customWidth="1"/>
    <col min="15037" max="15038" width="8.42578125" style="31" customWidth="1"/>
    <col min="15039" max="15048" width="8" style="31" customWidth="1"/>
    <col min="15049" max="15049" width="8.85546875" style="31"/>
    <col min="15050" max="15050" width="10.140625" style="31" customWidth="1"/>
    <col min="15051" max="15056" width="7.85546875" style="31" customWidth="1"/>
    <col min="15057" max="15282" width="8.85546875" style="31"/>
    <col min="15283" max="15283" width="5.42578125" style="31" customWidth="1"/>
    <col min="15284" max="15285" width="12.85546875" style="31" customWidth="1"/>
    <col min="15286" max="15292" width="5.42578125" style="31" customWidth="1"/>
    <col min="15293" max="15294" width="8.42578125" style="31" customWidth="1"/>
    <col min="15295" max="15304" width="8" style="31" customWidth="1"/>
    <col min="15305" max="15305" width="8.85546875" style="31"/>
    <col min="15306" max="15306" width="10.140625" style="31" customWidth="1"/>
    <col min="15307" max="15312" width="7.85546875" style="31" customWidth="1"/>
    <col min="15313" max="15538" width="8.85546875" style="31"/>
    <col min="15539" max="15539" width="5.42578125" style="31" customWidth="1"/>
    <col min="15540" max="15541" width="12.85546875" style="31" customWidth="1"/>
    <col min="15542" max="15548" width="5.42578125" style="31" customWidth="1"/>
    <col min="15549" max="15550" width="8.42578125" style="31" customWidth="1"/>
    <col min="15551" max="15560" width="8" style="31" customWidth="1"/>
    <col min="15561" max="15561" width="8.85546875" style="31"/>
    <col min="15562" max="15562" width="10.140625" style="31" customWidth="1"/>
    <col min="15563" max="15568" width="7.85546875" style="31" customWidth="1"/>
    <col min="15569" max="15794" width="8.85546875" style="31"/>
    <col min="15795" max="15795" width="5.42578125" style="31" customWidth="1"/>
    <col min="15796" max="15797" width="12.85546875" style="31" customWidth="1"/>
    <col min="15798" max="15804" width="5.42578125" style="31" customWidth="1"/>
    <col min="15805" max="15806" width="8.42578125" style="31" customWidth="1"/>
    <col min="15807" max="15816" width="8" style="31" customWidth="1"/>
    <col min="15817" max="15817" width="8.85546875" style="31"/>
    <col min="15818" max="15818" width="10.140625" style="31" customWidth="1"/>
    <col min="15819" max="15824" width="7.85546875" style="31" customWidth="1"/>
    <col min="15825" max="16050" width="8.85546875" style="31"/>
    <col min="16051" max="16051" width="5.42578125" style="31" customWidth="1"/>
    <col min="16052" max="16053" width="12.85546875" style="31" customWidth="1"/>
    <col min="16054" max="16060" width="5.42578125" style="31" customWidth="1"/>
    <col min="16061" max="16062" width="8.42578125" style="31" customWidth="1"/>
    <col min="16063" max="16072" width="8" style="31" customWidth="1"/>
    <col min="16073" max="16073" width="8.85546875" style="31"/>
    <col min="16074" max="16074" width="10.140625" style="31" customWidth="1"/>
    <col min="16075" max="16080" width="7.85546875" style="31" customWidth="1"/>
    <col min="16081" max="16384" width="8.85546875" style="31"/>
  </cols>
  <sheetData>
    <row r="1" spans="1:16" ht="26.25" customHeight="1">
      <c r="A1" s="32"/>
      <c r="B1" s="32"/>
      <c r="C1" s="32"/>
      <c r="D1" s="32"/>
      <c r="E1" s="32"/>
      <c r="F1" s="32"/>
      <c r="G1" s="2"/>
      <c r="H1" s="33"/>
      <c r="I1" s="34"/>
      <c r="J1" s="34"/>
      <c r="K1" s="34"/>
      <c r="L1" s="34"/>
      <c r="M1" s="34"/>
      <c r="N1" s="34"/>
      <c r="O1" s="212" t="s">
        <v>68</v>
      </c>
      <c r="P1" s="212"/>
    </row>
    <row r="2" spans="1:16" ht="30.75" customHeight="1">
      <c r="G2" s="2"/>
      <c r="H2" s="33"/>
      <c r="I2" s="34"/>
      <c r="J2" s="34"/>
      <c r="K2" s="34"/>
      <c r="L2" s="34"/>
      <c r="M2" s="34"/>
      <c r="N2" s="34"/>
      <c r="O2" s="34"/>
    </row>
    <row r="3" spans="1:16" s="35" customFormat="1" ht="30" customHeight="1">
      <c r="A3" s="207" t="s">
        <v>877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35" customFormat="1" ht="30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6" s="36" customFormat="1" ht="12.75" customHeight="1">
      <c r="A5" s="2"/>
      <c r="B5" s="2"/>
      <c r="C5" s="2"/>
      <c r="D5" s="2"/>
      <c r="E5" s="2"/>
      <c r="F5" s="2"/>
      <c r="G5" s="2"/>
      <c r="H5" s="33"/>
      <c r="I5" s="34"/>
      <c r="J5" s="34"/>
      <c r="K5" s="34"/>
      <c r="L5" s="34"/>
      <c r="M5" s="34"/>
      <c r="N5" s="34"/>
      <c r="O5" s="34"/>
      <c r="P5" s="34"/>
    </row>
    <row r="6" spans="1:16" s="38" customFormat="1" ht="18" customHeight="1">
      <c r="A6" s="213"/>
      <c r="B6" s="213"/>
      <c r="C6" s="213"/>
      <c r="D6" s="213"/>
      <c r="E6" s="213"/>
      <c r="F6" s="213"/>
      <c r="G6" s="213"/>
      <c r="H6" s="13"/>
      <c r="I6" s="37"/>
      <c r="J6" s="37"/>
      <c r="K6" s="37"/>
      <c r="L6" s="37"/>
      <c r="M6" s="37"/>
      <c r="N6" s="37"/>
      <c r="O6" s="34"/>
      <c r="P6" s="34"/>
    </row>
    <row r="7" spans="1:16" s="38" customFormat="1" ht="42" customHeight="1">
      <c r="A7" s="17"/>
      <c r="B7" s="16"/>
      <c r="C7" s="16"/>
      <c r="D7" s="16"/>
      <c r="E7" s="16"/>
      <c r="F7" s="16"/>
      <c r="G7" s="16"/>
      <c r="H7" s="30"/>
      <c r="I7" s="37"/>
      <c r="J7" s="37"/>
      <c r="K7" s="37"/>
      <c r="L7" s="37"/>
      <c r="M7" s="37"/>
      <c r="N7" s="37"/>
      <c r="O7" s="34"/>
      <c r="P7" s="34"/>
    </row>
    <row r="8" spans="1:16" s="38" customFormat="1" ht="18" customHeight="1">
      <c r="A8" s="17"/>
      <c r="B8" s="209"/>
      <c r="C8" s="209"/>
      <c r="D8" s="209"/>
      <c r="E8" s="209"/>
      <c r="F8" s="209"/>
      <c r="G8" s="209"/>
      <c r="H8" s="209"/>
      <c r="I8" s="39"/>
      <c r="J8" s="39"/>
      <c r="K8" s="39"/>
      <c r="L8" s="39"/>
      <c r="M8" s="37"/>
      <c r="N8" s="37"/>
      <c r="O8" s="34"/>
      <c r="P8" s="34"/>
    </row>
    <row r="9" spans="1:16" s="38" customFormat="1" ht="14.25" customHeight="1">
      <c r="A9" s="17"/>
      <c r="B9" s="17"/>
      <c r="C9" s="17"/>
      <c r="D9" s="17"/>
      <c r="E9" s="17"/>
      <c r="F9" s="17"/>
      <c r="G9" s="17"/>
      <c r="H9" s="18"/>
      <c r="I9" s="37"/>
      <c r="J9" s="37"/>
      <c r="K9" s="37"/>
      <c r="L9" s="37"/>
      <c r="M9" s="37"/>
      <c r="N9" s="37"/>
      <c r="O9" s="34"/>
      <c r="P9" s="34"/>
    </row>
    <row r="10" spans="1:16" s="36" customFormat="1" ht="15">
      <c r="A10" s="214" t="s">
        <v>2</v>
      </c>
      <c r="B10" s="214"/>
      <c r="C10" s="214"/>
      <c r="D10" s="214"/>
      <c r="E10" s="214"/>
      <c r="F10" s="214"/>
      <c r="G10" s="214"/>
      <c r="H10" s="214"/>
      <c r="I10" s="37"/>
      <c r="J10" s="37"/>
      <c r="K10" s="37"/>
      <c r="L10" s="37"/>
      <c r="M10" s="37"/>
      <c r="N10" s="37"/>
      <c r="O10" s="34"/>
      <c r="P10" s="28" t="s">
        <v>3</v>
      </c>
    </row>
    <row r="11" spans="1:16" s="36" customFormat="1" ht="21" customHeight="1">
      <c r="A11" s="215" t="s">
        <v>69</v>
      </c>
      <c r="B11" s="215"/>
      <c r="C11" s="215"/>
      <c r="D11" s="215"/>
      <c r="E11" s="215"/>
      <c r="F11" s="215"/>
      <c r="G11" s="215"/>
      <c r="H11" s="215" t="s">
        <v>5</v>
      </c>
      <c r="I11" s="216" t="s">
        <v>6</v>
      </c>
      <c r="J11" s="216"/>
      <c r="K11" s="216"/>
      <c r="L11" s="216"/>
      <c r="M11" s="216"/>
      <c r="N11" s="216"/>
      <c r="O11" s="216"/>
      <c r="P11" s="216"/>
    </row>
    <row r="12" spans="1:16" s="36" customFormat="1" ht="29.25" customHeight="1">
      <c r="A12" s="215"/>
      <c r="B12" s="215"/>
      <c r="C12" s="215"/>
      <c r="D12" s="215"/>
      <c r="E12" s="215"/>
      <c r="F12" s="215"/>
      <c r="G12" s="215"/>
      <c r="H12" s="215"/>
      <c r="I12" s="216"/>
      <c r="J12" s="216" t="s">
        <v>12</v>
      </c>
      <c r="K12" s="215" t="s">
        <v>7</v>
      </c>
      <c r="L12" s="215"/>
      <c r="M12" s="215" t="s">
        <v>8</v>
      </c>
      <c r="N12" s="215"/>
      <c r="O12" s="215" t="s">
        <v>9</v>
      </c>
      <c r="P12" s="215"/>
    </row>
    <row r="13" spans="1:16" s="36" customFormat="1" ht="21.75" customHeight="1">
      <c r="A13" s="215"/>
      <c r="B13" s="215"/>
      <c r="C13" s="215"/>
      <c r="D13" s="215"/>
      <c r="E13" s="215"/>
      <c r="F13" s="215"/>
      <c r="G13" s="215"/>
      <c r="H13" s="215"/>
      <c r="I13" s="216"/>
      <c r="J13" s="216"/>
      <c r="K13" s="216" t="s">
        <v>20</v>
      </c>
      <c r="L13" s="216" t="s">
        <v>12</v>
      </c>
      <c r="M13" s="216" t="s">
        <v>20</v>
      </c>
      <c r="N13" s="216" t="s">
        <v>12</v>
      </c>
      <c r="O13" s="216" t="s">
        <v>20</v>
      </c>
      <c r="P13" s="216" t="s">
        <v>12</v>
      </c>
    </row>
    <row r="14" spans="1:16" s="36" customFormat="1" ht="48" customHeight="1">
      <c r="A14" s="215"/>
      <c r="B14" s="215"/>
      <c r="C14" s="215"/>
      <c r="D14" s="215"/>
      <c r="E14" s="215"/>
      <c r="F14" s="215"/>
      <c r="G14" s="215"/>
      <c r="H14" s="215"/>
      <c r="I14" s="216"/>
      <c r="J14" s="216"/>
      <c r="K14" s="216"/>
      <c r="L14" s="216"/>
      <c r="M14" s="216"/>
      <c r="N14" s="216"/>
      <c r="O14" s="216"/>
      <c r="P14" s="216"/>
    </row>
    <row r="15" spans="1:16" s="36" customFormat="1" ht="20.25" customHeight="1">
      <c r="A15" s="215" t="s">
        <v>24</v>
      </c>
      <c r="B15" s="215"/>
      <c r="C15" s="215"/>
      <c r="D15" s="215"/>
      <c r="E15" s="215"/>
      <c r="F15" s="215"/>
      <c r="G15" s="215"/>
      <c r="H15" s="61" t="s">
        <v>25</v>
      </c>
      <c r="I15" s="184">
        <v>1</v>
      </c>
      <c r="J15" s="184">
        <v>2</v>
      </c>
      <c r="K15" s="184">
        <v>3</v>
      </c>
      <c r="L15" s="184">
        <v>4</v>
      </c>
      <c r="M15" s="184">
        <v>5</v>
      </c>
      <c r="N15" s="184">
        <v>6</v>
      </c>
      <c r="O15" s="184">
        <v>7</v>
      </c>
      <c r="P15" s="184">
        <v>8</v>
      </c>
    </row>
    <row r="16" spans="1:16" s="36" customFormat="1" ht="25.5" customHeight="1">
      <c r="A16" s="217" t="s">
        <v>70</v>
      </c>
      <c r="B16" s="217"/>
      <c r="C16" s="217"/>
      <c r="D16" s="217"/>
      <c r="E16" s="217"/>
      <c r="F16" s="217"/>
      <c r="G16" s="217"/>
      <c r="H16" s="185">
        <v>1</v>
      </c>
      <c r="I16" s="186">
        <f t="shared" ref="I16:P16" si="0">+I17+I19+I39+I40+I48+I62+I65+I72+I97+I119+I126+I143+I160+I198+I201+I209</f>
        <v>22251</v>
      </c>
      <c r="J16" s="186">
        <f t="shared" si="0"/>
        <v>9508</v>
      </c>
      <c r="K16" s="186">
        <f t="shared" si="0"/>
        <v>1729</v>
      </c>
      <c r="L16" s="186">
        <f t="shared" si="0"/>
        <v>708</v>
      </c>
      <c r="M16" s="186">
        <f t="shared" si="0"/>
        <v>18318</v>
      </c>
      <c r="N16" s="186">
        <f t="shared" si="0"/>
        <v>8367</v>
      </c>
      <c r="O16" s="186">
        <f t="shared" si="0"/>
        <v>2204</v>
      </c>
      <c r="P16" s="186">
        <f t="shared" si="0"/>
        <v>433</v>
      </c>
    </row>
    <row r="17" spans="1:16" s="36" customFormat="1" ht="18" customHeight="1">
      <c r="A17" s="218" t="s">
        <v>71</v>
      </c>
      <c r="B17" s="218"/>
      <c r="C17" s="218"/>
      <c r="D17" s="218"/>
      <c r="E17" s="218"/>
      <c r="F17" s="218"/>
      <c r="G17" s="218"/>
      <c r="H17" s="187">
        <f>+H16+1</f>
        <v>2</v>
      </c>
      <c r="I17" s="188">
        <f t="shared" ref="I17:J32" si="1">+K17+M17+O17</f>
        <v>8</v>
      </c>
      <c r="J17" s="188">
        <f t="shared" si="1"/>
        <v>6</v>
      </c>
      <c r="K17" s="188">
        <f t="shared" ref="K17:P17" si="2">+K18</f>
        <v>8</v>
      </c>
      <c r="L17" s="188">
        <f t="shared" si="2"/>
        <v>6</v>
      </c>
      <c r="M17" s="188">
        <f t="shared" si="2"/>
        <v>0</v>
      </c>
      <c r="N17" s="188">
        <f t="shared" si="2"/>
        <v>0</v>
      </c>
      <c r="O17" s="188">
        <f t="shared" si="2"/>
        <v>0</v>
      </c>
      <c r="P17" s="188">
        <f t="shared" si="2"/>
        <v>0</v>
      </c>
    </row>
    <row r="18" spans="1:16" s="36" customFormat="1" ht="17.25" customHeight="1">
      <c r="A18" s="219" t="s">
        <v>72</v>
      </c>
      <c r="B18" s="219"/>
      <c r="C18" s="219"/>
      <c r="D18" s="219"/>
      <c r="E18" s="219"/>
      <c r="F18" s="219"/>
      <c r="G18" s="219"/>
      <c r="H18" s="189">
        <f t="shared" ref="H18:H81" si="3">+H17+1</f>
        <v>3</v>
      </c>
      <c r="I18" s="186">
        <f t="shared" si="1"/>
        <v>8</v>
      </c>
      <c r="J18" s="186">
        <f t="shared" si="1"/>
        <v>6</v>
      </c>
      <c r="K18" s="190">
        <v>8</v>
      </c>
      <c r="L18" s="190">
        <v>6</v>
      </c>
      <c r="M18" s="184"/>
      <c r="N18" s="184"/>
      <c r="O18" s="184"/>
      <c r="P18" s="184"/>
    </row>
    <row r="19" spans="1:16" s="36" customFormat="1" ht="21" customHeight="1">
      <c r="A19" s="218" t="s">
        <v>73</v>
      </c>
      <c r="B19" s="218"/>
      <c r="C19" s="218"/>
      <c r="D19" s="218"/>
      <c r="E19" s="218"/>
      <c r="F19" s="218"/>
      <c r="G19" s="218"/>
      <c r="H19" s="187">
        <f t="shared" si="3"/>
        <v>4</v>
      </c>
      <c r="I19" s="191">
        <f t="shared" si="1"/>
        <v>789</v>
      </c>
      <c r="J19" s="191">
        <f t="shared" si="1"/>
        <v>420</v>
      </c>
      <c r="K19" s="188">
        <f>SUM(K20:K38)</f>
        <v>55</v>
      </c>
      <c r="L19" s="188">
        <f t="shared" ref="L19:P19" si="4">SUM(L20:L38)</f>
        <v>36</v>
      </c>
      <c r="M19" s="188">
        <f t="shared" si="4"/>
        <v>702</v>
      </c>
      <c r="N19" s="188">
        <f t="shared" si="4"/>
        <v>384</v>
      </c>
      <c r="O19" s="188">
        <f t="shared" si="4"/>
        <v>32</v>
      </c>
      <c r="P19" s="188">
        <f t="shared" si="4"/>
        <v>0</v>
      </c>
    </row>
    <row r="20" spans="1:16" s="36" customFormat="1" ht="19.5" customHeight="1">
      <c r="A20" s="219" t="s">
        <v>74</v>
      </c>
      <c r="B20" s="219"/>
      <c r="C20" s="219"/>
      <c r="D20" s="219"/>
      <c r="E20" s="219"/>
      <c r="F20" s="219"/>
      <c r="G20" s="219"/>
      <c r="H20" s="189">
        <f t="shared" si="3"/>
        <v>5</v>
      </c>
      <c r="I20" s="192">
        <f t="shared" si="1"/>
        <v>1</v>
      </c>
      <c r="J20" s="192">
        <f t="shared" si="1"/>
        <v>0</v>
      </c>
      <c r="K20" s="190">
        <v>1</v>
      </c>
      <c r="L20" s="190">
        <v>0</v>
      </c>
      <c r="M20" s="185"/>
      <c r="N20" s="185"/>
      <c r="O20" s="185"/>
      <c r="P20" s="185"/>
    </row>
    <row r="21" spans="1:16" s="36" customFormat="1" ht="19.5" customHeight="1">
      <c r="A21" s="219" t="s">
        <v>75</v>
      </c>
      <c r="B21" s="219"/>
      <c r="C21" s="219"/>
      <c r="D21" s="219"/>
      <c r="E21" s="219"/>
      <c r="F21" s="219"/>
      <c r="G21" s="219"/>
      <c r="H21" s="189">
        <f t="shared" si="3"/>
        <v>6</v>
      </c>
      <c r="I21" s="192">
        <f t="shared" si="1"/>
        <v>13</v>
      </c>
      <c r="J21" s="192">
        <f t="shared" si="1"/>
        <v>6</v>
      </c>
      <c r="K21" s="190">
        <v>10</v>
      </c>
      <c r="L21" s="190">
        <v>6</v>
      </c>
      <c r="M21" s="185">
        <v>3</v>
      </c>
      <c r="N21" s="185">
        <v>0</v>
      </c>
      <c r="O21" s="185"/>
      <c r="P21" s="185"/>
    </row>
    <row r="22" spans="1:16" s="36" customFormat="1" ht="19.5" customHeight="1">
      <c r="A22" s="219" t="s">
        <v>76</v>
      </c>
      <c r="B22" s="219"/>
      <c r="C22" s="219"/>
      <c r="D22" s="219"/>
      <c r="E22" s="219"/>
      <c r="F22" s="219"/>
      <c r="G22" s="219"/>
      <c r="H22" s="189">
        <f t="shared" si="3"/>
        <v>7</v>
      </c>
      <c r="I22" s="192">
        <f t="shared" si="1"/>
        <v>21</v>
      </c>
      <c r="J22" s="192">
        <f t="shared" si="1"/>
        <v>9</v>
      </c>
      <c r="K22" s="190"/>
      <c r="L22" s="190"/>
      <c r="M22" s="185">
        <v>21</v>
      </c>
      <c r="N22" s="185">
        <v>9</v>
      </c>
      <c r="O22" s="185"/>
      <c r="P22" s="185"/>
    </row>
    <row r="23" spans="1:16" s="36" customFormat="1" ht="19.5" customHeight="1">
      <c r="A23" s="219" t="s">
        <v>77</v>
      </c>
      <c r="B23" s="219"/>
      <c r="C23" s="219"/>
      <c r="D23" s="219"/>
      <c r="E23" s="219"/>
      <c r="F23" s="219"/>
      <c r="G23" s="219"/>
      <c r="H23" s="189">
        <f t="shared" si="3"/>
        <v>8</v>
      </c>
      <c r="I23" s="192">
        <f t="shared" si="1"/>
        <v>16</v>
      </c>
      <c r="J23" s="192">
        <f t="shared" si="1"/>
        <v>14</v>
      </c>
      <c r="K23" s="190"/>
      <c r="L23" s="190"/>
      <c r="M23" s="185">
        <v>16</v>
      </c>
      <c r="N23" s="185">
        <v>14</v>
      </c>
      <c r="O23" s="185"/>
      <c r="P23" s="185"/>
    </row>
    <row r="24" spans="1:16" s="36" customFormat="1" ht="19.5" customHeight="1">
      <c r="A24" s="219" t="s">
        <v>78</v>
      </c>
      <c r="B24" s="219"/>
      <c r="C24" s="219"/>
      <c r="D24" s="219"/>
      <c r="E24" s="219"/>
      <c r="F24" s="219"/>
      <c r="G24" s="219"/>
      <c r="H24" s="189">
        <f t="shared" si="3"/>
        <v>9</v>
      </c>
      <c r="I24" s="192">
        <f t="shared" si="1"/>
        <v>50</v>
      </c>
      <c r="J24" s="192">
        <f t="shared" si="1"/>
        <v>15</v>
      </c>
      <c r="K24" s="190"/>
      <c r="L24" s="190"/>
      <c r="M24" s="185">
        <v>18</v>
      </c>
      <c r="N24" s="185">
        <v>15</v>
      </c>
      <c r="O24" s="185">
        <v>32</v>
      </c>
      <c r="P24" s="185">
        <v>0</v>
      </c>
    </row>
    <row r="25" spans="1:16" s="36" customFormat="1" ht="19.5" customHeight="1">
      <c r="A25" s="219" t="s">
        <v>79</v>
      </c>
      <c r="B25" s="219"/>
      <c r="C25" s="219"/>
      <c r="D25" s="219"/>
      <c r="E25" s="219"/>
      <c r="F25" s="219"/>
      <c r="G25" s="219"/>
      <c r="H25" s="189">
        <f t="shared" si="3"/>
        <v>10</v>
      </c>
      <c r="I25" s="192">
        <f t="shared" si="1"/>
        <v>1</v>
      </c>
      <c r="J25" s="192">
        <f t="shared" si="1"/>
        <v>0</v>
      </c>
      <c r="K25" s="190"/>
      <c r="L25" s="190"/>
      <c r="M25" s="185">
        <v>1</v>
      </c>
      <c r="N25" s="185">
        <v>0</v>
      </c>
      <c r="O25" s="185"/>
      <c r="P25" s="185"/>
    </row>
    <row r="26" spans="1:16" s="36" customFormat="1" ht="19.5" customHeight="1">
      <c r="A26" s="219" t="s">
        <v>80</v>
      </c>
      <c r="B26" s="219"/>
      <c r="C26" s="219"/>
      <c r="D26" s="219"/>
      <c r="E26" s="219"/>
      <c r="F26" s="219"/>
      <c r="G26" s="219"/>
      <c r="H26" s="189">
        <f t="shared" si="3"/>
        <v>11</v>
      </c>
      <c r="I26" s="192">
        <f t="shared" si="1"/>
        <v>19</v>
      </c>
      <c r="J26" s="192">
        <f t="shared" si="1"/>
        <v>3</v>
      </c>
      <c r="K26" s="190"/>
      <c r="L26" s="190"/>
      <c r="M26" s="185">
        <v>19</v>
      </c>
      <c r="N26" s="185">
        <v>3</v>
      </c>
      <c r="O26" s="185"/>
      <c r="P26" s="185"/>
    </row>
    <row r="27" spans="1:16" s="36" customFormat="1" ht="19.5" customHeight="1">
      <c r="A27" s="219" t="s">
        <v>81</v>
      </c>
      <c r="B27" s="219"/>
      <c r="C27" s="219"/>
      <c r="D27" s="219"/>
      <c r="E27" s="219"/>
      <c r="F27" s="219"/>
      <c r="G27" s="219"/>
      <c r="H27" s="189">
        <f t="shared" si="3"/>
        <v>12</v>
      </c>
      <c r="I27" s="192">
        <f t="shared" si="1"/>
        <v>34</v>
      </c>
      <c r="J27" s="192">
        <f t="shared" si="1"/>
        <v>27</v>
      </c>
      <c r="K27" s="190"/>
      <c r="L27" s="190"/>
      <c r="M27" s="185">
        <v>34</v>
      </c>
      <c r="N27" s="185">
        <v>27</v>
      </c>
      <c r="O27" s="185"/>
      <c r="P27" s="185"/>
    </row>
    <row r="28" spans="1:16" s="36" customFormat="1" ht="19.5" customHeight="1">
      <c r="A28" s="219" t="s">
        <v>82</v>
      </c>
      <c r="B28" s="219"/>
      <c r="C28" s="219"/>
      <c r="D28" s="219"/>
      <c r="E28" s="219"/>
      <c r="F28" s="219"/>
      <c r="G28" s="219"/>
      <c r="H28" s="189">
        <f t="shared" si="3"/>
        <v>13</v>
      </c>
      <c r="I28" s="192">
        <f t="shared" si="1"/>
        <v>19</v>
      </c>
      <c r="J28" s="192">
        <f t="shared" si="1"/>
        <v>2</v>
      </c>
      <c r="K28" s="190"/>
      <c r="L28" s="190"/>
      <c r="M28" s="185">
        <v>19</v>
      </c>
      <c r="N28" s="185">
        <v>2</v>
      </c>
      <c r="O28" s="185"/>
      <c r="P28" s="185"/>
    </row>
    <row r="29" spans="1:16" s="36" customFormat="1" ht="19.5" customHeight="1">
      <c r="A29" s="219" t="s">
        <v>83</v>
      </c>
      <c r="B29" s="219"/>
      <c r="C29" s="219"/>
      <c r="D29" s="219"/>
      <c r="E29" s="219"/>
      <c r="F29" s="219"/>
      <c r="G29" s="219"/>
      <c r="H29" s="189">
        <f t="shared" si="3"/>
        <v>14</v>
      </c>
      <c r="I29" s="192">
        <f t="shared" si="1"/>
        <v>30</v>
      </c>
      <c r="J29" s="192">
        <f t="shared" si="1"/>
        <v>23</v>
      </c>
      <c r="K29" s="190"/>
      <c r="L29" s="190"/>
      <c r="M29" s="185">
        <v>30</v>
      </c>
      <c r="N29" s="185">
        <v>23</v>
      </c>
      <c r="O29" s="185"/>
      <c r="P29" s="185"/>
    </row>
    <row r="30" spans="1:16" s="36" customFormat="1" ht="19.5" customHeight="1">
      <c r="A30" s="219" t="s">
        <v>84</v>
      </c>
      <c r="B30" s="219"/>
      <c r="C30" s="219"/>
      <c r="D30" s="219"/>
      <c r="E30" s="219"/>
      <c r="F30" s="219"/>
      <c r="G30" s="219"/>
      <c r="H30" s="189">
        <f t="shared" si="3"/>
        <v>15</v>
      </c>
      <c r="I30" s="192">
        <f t="shared" si="1"/>
        <v>27</v>
      </c>
      <c r="J30" s="192">
        <f t="shared" si="1"/>
        <v>4</v>
      </c>
      <c r="K30" s="190"/>
      <c r="L30" s="190"/>
      <c r="M30" s="185">
        <v>27</v>
      </c>
      <c r="N30" s="185">
        <v>4</v>
      </c>
      <c r="O30" s="185"/>
      <c r="P30" s="185"/>
    </row>
    <row r="31" spans="1:16" s="36" customFormat="1" ht="19.5" customHeight="1">
      <c r="A31" s="219" t="s">
        <v>85</v>
      </c>
      <c r="B31" s="219"/>
      <c r="C31" s="219"/>
      <c r="D31" s="219"/>
      <c r="E31" s="219"/>
      <c r="F31" s="219"/>
      <c r="G31" s="219"/>
      <c r="H31" s="189">
        <f t="shared" si="3"/>
        <v>16</v>
      </c>
      <c r="I31" s="192">
        <f t="shared" si="1"/>
        <v>2</v>
      </c>
      <c r="J31" s="192">
        <f t="shared" si="1"/>
        <v>0</v>
      </c>
      <c r="K31" s="190">
        <v>2</v>
      </c>
      <c r="L31" s="190">
        <v>0</v>
      </c>
      <c r="M31" s="185"/>
      <c r="N31" s="185"/>
      <c r="O31" s="185"/>
      <c r="P31" s="185"/>
    </row>
    <row r="32" spans="1:16" s="36" customFormat="1" ht="19.5" customHeight="1">
      <c r="A32" s="219" t="s">
        <v>86</v>
      </c>
      <c r="B32" s="219"/>
      <c r="C32" s="219"/>
      <c r="D32" s="219"/>
      <c r="E32" s="219"/>
      <c r="F32" s="219"/>
      <c r="G32" s="219"/>
      <c r="H32" s="189">
        <f t="shared" si="3"/>
        <v>17</v>
      </c>
      <c r="I32" s="192">
        <f t="shared" si="1"/>
        <v>10</v>
      </c>
      <c r="J32" s="192">
        <f t="shared" si="1"/>
        <v>2</v>
      </c>
      <c r="K32" s="190">
        <v>10</v>
      </c>
      <c r="L32" s="190">
        <v>2</v>
      </c>
      <c r="M32" s="185"/>
      <c r="N32" s="185"/>
      <c r="O32" s="185"/>
      <c r="P32" s="185"/>
    </row>
    <row r="33" spans="1:16" s="36" customFormat="1" ht="19.5" customHeight="1">
      <c r="A33" s="219" t="s">
        <v>87</v>
      </c>
      <c r="B33" s="219"/>
      <c r="C33" s="219"/>
      <c r="D33" s="219"/>
      <c r="E33" s="219"/>
      <c r="F33" s="219"/>
      <c r="G33" s="219"/>
      <c r="H33" s="189">
        <f t="shared" si="3"/>
        <v>18</v>
      </c>
      <c r="I33" s="192">
        <f t="shared" ref="I33:J70" si="5">+K33+M33+O33</f>
        <v>4</v>
      </c>
      <c r="J33" s="192">
        <f t="shared" si="5"/>
        <v>1</v>
      </c>
      <c r="K33" s="190">
        <v>4</v>
      </c>
      <c r="L33" s="190">
        <v>1</v>
      </c>
      <c r="M33" s="185"/>
      <c r="N33" s="185"/>
      <c r="O33" s="185"/>
      <c r="P33" s="185"/>
    </row>
    <row r="34" spans="1:16" s="36" customFormat="1" ht="19.5" customHeight="1">
      <c r="A34" s="219" t="s">
        <v>88</v>
      </c>
      <c r="B34" s="219"/>
      <c r="C34" s="219"/>
      <c r="D34" s="219"/>
      <c r="E34" s="219"/>
      <c r="F34" s="219"/>
      <c r="G34" s="219"/>
      <c r="H34" s="189">
        <f t="shared" si="3"/>
        <v>19</v>
      </c>
      <c r="I34" s="192">
        <f t="shared" si="5"/>
        <v>330</v>
      </c>
      <c r="J34" s="192">
        <f t="shared" si="5"/>
        <v>153</v>
      </c>
      <c r="K34" s="190"/>
      <c r="L34" s="190"/>
      <c r="M34" s="185">
        <v>330</v>
      </c>
      <c r="N34" s="185">
        <v>153</v>
      </c>
      <c r="O34" s="185"/>
      <c r="P34" s="185"/>
    </row>
    <row r="35" spans="1:16" s="36" customFormat="1" ht="19.5" customHeight="1">
      <c r="A35" s="219" t="s">
        <v>89</v>
      </c>
      <c r="B35" s="219"/>
      <c r="C35" s="219"/>
      <c r="D35" s="219"/>
      <c r="E35" s="219"/>
      <c r="F35" s="219"/>
      <c r="G35" s="219"/>
      <c r="H35" s="189">
        <f t="shared" si="3"/>
        <v>20</v>
      </c>
      <c r="I35" s="192">
        <f t="shared" si="5"/>
        <v>28</v>
      </c>
      <c r="J35" s="192">
        <f t="shared" si="5"/>
        <v>27</v>
      </c>
      <c r="K35" s="190">
        <v>28</v>
      </c>
      <c r="L35" s="190">
        <v>27</v>
      </c>
      <c r="M35" s="185"/>
      <c r="N35" s="185"/>
      <c r="O35" s="185"/>
      <c r="P35" s="185"/>
    </row>
    <row r="36" spans="1:16" s="36" customFormat="1" ht="19.5" customHeight="1">
      <c r="A36" s="219" t="s">
        <v>90</v>
      </c>
      <c r="B36" s="219"/>
      <c r="C36" s="219"/>
      <c r="D36" s="219"/>
      <c r="E36" s="219"/>
      <c r="F36" s="219"/>
      <c r="G36" s="219"/>
      <c r="H36" s="189">
        <f t="shared" si="3"/>
        <v>21</v>
      </c>
      <c r="I36" s="192">
        <f t="shared" si="5"/>
        <v>86</v>
      </c>
      <c r="J36" s="192">
        <f t="shared" si="5"/>
        <v>72</v>
      </c>
      <c r="K36" s="190"/>
      <c r="L36" s="190"/>
      <c r="M36" s="185">
        <v>86</v>
      </c>
      <c r="N36" s="185">
        <v>72</v>
      </c>
      <c r="O36" s="185"/>
      <c r="P36" s="185"/>
    </row>
    <row r="37" spans="1:16" s="36" customFormat="1" ht="19.5" customHeight="1">
      <c r="A37" s="219" t="s">
        <v>91</v>
      </c>
      <c r="B37" s="219"/>
      <c r="C37" s="219"/>
      <c r="D37" s="219"/>
      <c r="E37" s="219"/>
      <c r="F37" s="219"/>
      <c r="G37" s="219"/>
      <c r="H37" s="189">
        <f t="shared" si="3"/>
        <v>22</v>
      </c>
      <c r="I37" s="192">
        <f t="shared" si="5"/>
        <v>21</v>
      </c>
      <c r="J37" s="192">
        <f t="shared" si="5"/>
        <v>12</v>
      </c>
      <c r="K37" s="190"/>
      <c r="L37" s="190"/>
      <c r="M37" s="185">
        <v>21</v>
      </c>
      <c r="N37" s="185">
        <v>12</v>
      </c>
      <c r="O37" s="185"/>
      <c r="P37" s="185"/>
    </row>
    <row r="38" spans="1:16" s="36" customFormat="1" ht="19.5" customHeight="1">
      <c r="A38" s="219" t="s">
        <v>92</v>
      </c>
      <c r="B38" s="219"/>
      <c r="C38" s="219"/>
      <c r="D38" s="219"/>
      <c r="E38" s="219"/>
      <c r="F38" s="219"/>
      <c r="G38" s="219"/>
      <c r="H38" s="189">
        <f t="shared" si="3"/>
        <v>23</v>
      </c>
      <c r="I38" s="192">
        <f t="shared" si="5"/>
        <v>77</v>
      </c>
      <c r="J38" s="192">
        <f t="shared" si="5"/>
        <v>50</v>
      </c>
      <c r="K38" s="190"/>
      <c r="L38" s="190"/>
      <c r="M38" s="185">
        <v>77</v>
      </c>
      <c r="N38" s="185">
        <v>50</v>
      </c>
      <c r="O38" s="185"/>
      <c r="P38" s="185"/>
    </row>
    <row r="39" spans="1:16" s="36" customFormat="1" ht="27" customHeight="1">
      <c r="A39" s="218" t="s">
        <v>93</v>
      </c>
      <c r="B39" s="218"/>
      <c r="C39" s="218"/>
      <c r="D39" s="218"/>
      <c r="E39" s="218"/>
      <c r="F39" s="218"/>
      <c r="G39" s="218"/>
      <c r="H39" s="187">
        <f t="shared" si="3"/>
        <v>24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0</v>
      </c>
    </row>
    <row r="40" spans="1:16" s="36" customFormat="1" ht="27" customHeight="1">
      <c r="A40" s="218" t="s">
        <v>94</v>
      </c>
      <c r="B40" s="218"/>
      <c r="C40" s="218"/>
      <c r="D40" s="218"/>
      <c r="E40" s="218"/>
      <c r="F40" s="218"/>
      <c r="G40" s="218"/>
      <c r="H40" s="187">
        <f t="shared" si="3"/>
        <v>25</v>
      </c>
      <c r="I40" s="191">
        <f t="shared" si="5"/>
        <v>606</v>
      </c>
      <c r="J40" s="191">
        <f t="shared" si="5"/>
        <v>488</v>
      </c>
      <c r="K40" s="188">
        <f>SUM(K41:K47)</f>
        <v>27</v>
      </c>
      <c r="L40" s="188">
        <f t="shared" ref="L40:P40" si="6">SUM(L41:L47)</f>
        <v>22</v>
      </c>
      <c r="M40" s="188">
        <f t="shared" si="6"/>
        <v>571</v>
      </c>
      <c r="N40" s="188">
        <f t="shared" si="6"/>
        <v>460</v>
      </c>
      <c r="O40" s="188">
        <f t="shared" si="6"/>
        <v>8</v>
      </c>
      <c r="P40" s="188">
        <f t="shared" si="6"/>
        <v>6</v>
      </c>
    </row>
    <row r="41" spans="1:16" s="36" customFormat="1" ht="30.75" customHeight="1">
      <c r="A41" s="219" t="s">
        <v>95</v>
      </c>
      <c r="B41" s="219"/>
      <c r="C41" s="219"/>
      <c r="D41" s="219"/>
      <c r="E41" s="219"/>
      <c r="F41" s="219"/>
      <c r="G41" s="219"/>
      <c r="H41" s="189">
        <f t="shared" si="3"/>
        <v>26</v>
      </c>
      <c r="I41" s="192">
        <f t="shared" si="5"/>
        <v>161</v>
      </c>
      <c r="J41" s="192">
        <f t="shared" si="5"/>
        <v>130</v>
      </c>
      <c r="K41" s="185"/>
      <c r="L41" s="185"/>
      <c r="M41" s="190">
        <v>161</v>
      </c>
      <c r="N41" s="190">
        <v>130</v>
      </c>
      <c r="O41" s="185"/>
      <c r="P41" s="185"/>
    </row>
    <row r="42" spans="1:16" s="36" customFormat="1" ht="21" customHeight="1">
      <c r="A42" s="219" t="s">
        <v>96</v>
      </c>
      <c r="B42" s="219"/>
      <c r="C42" s="219"/>
      <c r="D42" s="219"/>
      <c r="E42" s="219"/>
      <c r="F42" s="219"/>
      <c r="G42" s="219"/>
      <c r="H42" s="189">
        <f t="shared" si="3"/>
        <v>27</v>
      </c>
      <c r="I42" s="192">
        <f t="shared" si="5"/>
        <v>27</v>
      </c>
      <c r="J42" s="192">
        <f t="shared" si="5"/>
        <v>22</v>
      </c>
      <c r="K42" s="185">
        <v>27</v>
      </c>
      <c r="L42" s="185">
        <v>22</v>
      </c>
      <c r="M42" s="190"/>
      <c r="N42" s="190"/>
      <c r="O42" s="185"/>
      <c r="P42" s="185"/>
    </row>
    <row r="43" spans="1:16" s="36" customFormat="1" ht="21" customHeight="1">
      <c r="A43" s="219" t="s">
        <v>97</v>
      </c>
      <c r="B43" s="219"/>
      <c r="C43" s="219"/>
      <c r="D43" s="219"/>
      <c r="E43" s="219"/>
      <c r="F43" s="219"/>
      <c r="G43" s="219"/>
      <c r="H43" s="189">
        <f t="shared" si="3"/>
        <v>28</v>
      </c>
      <c r="I43" s="192">
        <f t="shared" si="5"/>
        <v>146</v>
      </c>
      <c r="J43" s="192">
        <f t="shared" si="5"/>
        <v>123</v>
      </c>
      <c r="K43" s="185"/>
      <c r="L43" s="185"/>
      <c r="M43" s="190">
        <v>146</v>
      </c>
      <c r="N43" s="190">
        <v>123</v>
      </c>
      <c r="O43" s="185"/>
      <c r="P43" s="185"/>
    </row>
    <row r="44" spans="1:16" s="36" customFormat="1" ht="21" customHeight="1">
      <c r="A44" s="219" t="s">
        <v>98</v>
      </c>
      <c r="B44" s="219"/>
      <c r="C44" s="219"/>
      <c r="D44" s="219"/>
      <c r="E44" s="219"/>
      <c r="F44" s="219"/>
      <c r="G44" s="219"/>
      <c r="H44" s="189">
        <f t="shared" si="3"/>
        <v>29</v>
      </c>
      <c r="I44" s="192">
        <f t="shared" si="5"/>
        <v>128</v>
      </c>
      <c r="J44" s="192">
        <f t="shared" si="5"/>
        <v>94</v>
      </c>
      <c r="K44" s="185"/>
      <c r="L44" s="185"/>
      <c r="M44" s="190">
        <v>128</v>
      </c>
      <c r="N44" s="190">
        <v>94</v>
      </c>
      <c r="O44" s="185"/>
      <c r="P44" s="185"/>
    </row>
    <row r="45" spans="1:16" s="36" customFormat="1" ht="21" customHeight="1">
      <c r="A45" s="219" t="s">
        <v>99</v>
      </c>
      <c r="B45" s="219"/>
      <c r="C45" s="219"/>
      <c r="D45" s="219"/>
      <c r="E45" s="219"/>
      <c r="F45" s="219"/>
      <c r="G45" s="219"/>
      <c r="H45" s="189">
        <f t="shared" si="3"/>
        <v>30</v>
      </c>
      <c r="I45" s="192">
        <f t="shared" si="5"/>
        <v>4</v>
      </c>
      <c r="J45" s="192">
        <f t="shared" si="5"/>
        <v>3</v>
      </c>
      <c r="K45" s="185"/>
      <c r="L45" s="185"/>
      <c r="M45" s="190"/>
      <c r="N45" s="190"/>
      <c r="O45" s="185">
        <v>4</v>
      </c>
      <c r="P45" s="185">
        <v>3</v>
      </c>
    </row>
    <row r="46" spans="1:16" s="36" customFormat="1" ht="21" customHeight="1">
      <c r="A46" s="219" t="s">
        <v>100</v>
      </c>
      <c r="B46" s="219"/>
      <c r="C46" s="219"/>
      <c r="D46" s="219"/>
      <c r="E46" s="219"/>
      <c r="F46" s="219"/>
      <c r="G46" s="219"/>
      <c r="H46" s="189">
        <f t="shared" si="3"/>
        <v>31</v>
      </c>
      <c r="I46" s="192">
        <f t="shared" si="5"/>
        <v>4</v>
      </c>
      <c r="J46" s="192">
        <f t="shared" si="5"/>
        <v>3</v>
      </c>
      <c r="K46" s="185"/>
      <c r="L46" s="185"/>
      <c r="M46" s="190"/>
      <c r="N46" s="190"/>
      <c r="O46" s="185">
        <v>4</v>
      </c>
      <c r="P46" s="185">
        <v>3</v>
      </c>
    </row>
    <row r="47" spans="1:16" s="36" customFormat="1" ht="21" customHeight="1">
      <c r="A47" s="221" t="s">
        <v>101</v>
      </c>
      <c r="B47" s="221"/>
      <c r="C47" s="221"/>
      <c r="D47" s="221"/>
      <c r="E47" s="221"/>
      <c r="F47" s="221"/>
      <c r="G47" s="221"/>
      <c r="H47" s="189">
        <f t="shared" si="3"/>
        <v>32</v>
      </c>
      <c r="I47" s="192">
        <f t="shared" si="5"/>
        <v>136</v>
      </c>
      <c r="J47" s="192">
        <f t="shared" si="5"/>
        <v>113</v>
      </c>
      <c r="K47" s="185"/>
      <c r="L47" s="185"/>
      <c r="M47" s="190">
        <v>136</v>
      </c>
      <c r="N47" s="190">
        <v>113</v>
      </c>
      <c r="O47" s="185"/>
      <c r="P47" s="185"/>
    </row>
    <row r="48" spans="1:16" s="36" customFormat="1" ht="30" customHeight="1">
      <c r="A48" s="218" t="s">
        <v>102</v>
      </c>
      <c r="B48" s="218"/>
      <c r="C48" s="218"/>
      <c r="D48" s="218"/>
      <c r="E48" s="218"/>
      <c r="F48" s="218"/>
      <c r="G48" s="218"/>
      <c r="H48" s="187">
        <f t="shared" si="3"/>
        <v>33</v>
      </c>
      <c r="I48" s="191">
        <f t="shared" si="5"/>
        <v>1245</v>
      </c>
      <c r="J48" s="191">
        <f t="shared" si="5"/>
        <v>832</v>
      </c>
      <c r="K48" s="188">
        <f>SUM(K49:K61)</f>
        <v>81</v>
      </c>
      <c r="L48" s="188">
        <f t="shared" ref="L48:P48" si="7">SUM(L49:L61)</f>
        <v>39</v>
      </c>
      <c r="M48" s="188">
        <f t="shared" si="7"/>
        <v>1145</v>
      </c>
      <c r="N48" s="188">
        <f t="shared" si="7"/>
        <v>774</v>
      </c>
      <c r="O48" s="188">
        <f t="shared" si="7"/>
        <v>19</v>
      </c>
      <c r="P48" s="188">
        <f t="shared" si="7"/>
        <v>19</v>
      </c>
    </row>
    <row r="49" spans="1:16" s="36" customFormat="1" ht="24" customHeight="1">
      <c r="A49" s="220" t="s">
        <v>103</v>
      </c>
      <c r="B49" s="220"/>
      <c r="C49" s="220"/>
      <c r="D49" s="220"/>
      <c r="E49" s="220"/>
      <c r="F49" s="220"/>
      <c r="G49" s="220"/>
      <c r="H49" s="189">
        <f t="shared" si="3"/>
        <v>34</v>
      </c>
      <c r="I49" s="192">
        <f t="shared" si="5"/>
        <v>34</v>
      </c>
      <c r="J49" s="192">
        <f t="shared" si="5"/>
        <v>30</v>
      </c>
      <c r="K49" s="185"/>
      <c r="L49" s="185"/>
      <c r="M49" s="190">
        <v>34</v>
      </c>
      <c r="N49" s="190">
        <v>30</v>
      </c>
      <c r="O49" s="185"/>
      <c r="P49" s="185"/>
    </row>
    <row r="50" spans="1:16" s="36" customFormat="1" ht="24" customHeight="1">
      <c r="A50" s="220" t="s">
        <v>104</v>
      </c>
      <c r="B50" s="220"/>
      <c r="C50" s="220"/>
      <c r="D50" s="220"/>
      <c r="E50" s="220"/>
      <c r="F50" s="220"/>
      <c r="G50" s="220"/>
      <c r="H50" s="189">
        <f t="shared" si="3"/>
        <v>35</v>
      </c>
      <c r="I50" s="192">
        <f t="shared" si="5"/>
        <v>386</v>
      </c>
      <c r="J50" s="192">
        <f t="shared" si="5"/>
        <v>199</v>
      </c>
      <c r="K50" s="185"/>
      <c r="L50" s="185"/>
      <c r="M50" s="190">
        <v>386</v>
      </c>
      <c r="N50" s="190">
        <v>199</v>
      </c>
      <c r="O50" s="185"/>
      <c r="P50" s="185"/>
    </row>
    <row r="51" spans="1:16" s="36" customFormat="1" ht="24" customHeight="1">
      <c r="A51" s="220" t="s">
        <v>105</v>
      </c>
      <c r="B51" s="220"/>
      <c r="C51" s="220"/>
      <c r="D51" s="220"/>
      <c r="E51" s="220"/>
      <c r="F51" s="220"/>
      <c r="G51" s="220"/>
      <c r="H51" s="189">
        <f t="shared" si="3"/>
        <v>36</v>
      </c>
      <c r="I51" s="192">
        <f t="shared" si="5"/>
        <v>36</v>
      </c>
      <c r="J51" s="192">
        <f t="shared" si="5"/>
        <v>20</v>
      </c>
      <c r="K51" s="185">
        <v>36</v>
      </c>
      <c r="L51" s="185">
        <v>20</v>
      </c>
      <c r="M51" s="190"/>
      <c r="N51" s="190"/>
      <c r="O51" s="185"/>
      <c r="P51" s="185"/>
    </row>
    <row r="52" spans="1:16" s="36" customFormat="1" ht="24" customHeight="1">
      <c r="A52" s="220" t="s">
        <v>106</v>
      </c>
      <c r="B52" s="220"/>
      <c r="C52" s="220"/>
      <c r="D52" s="220"/>
      <c r="E52" s="220"/>
      <c r="F52" s="220"/>
      <c r="G52" s="220"/>
      <c r="H52" s="189">
        <f t="shared" si="3"/>
        <v>37</v>
      </c>
      <c r="I52" s="192">
        <f t="shared" si="5"/>
        <v>16</v>
      </c>
      <c r="J52" s="192">
        <f t="shared" si="5"/>
        <v>7</v>
      </c>
      <c r="K52" s="185">
        <v>16</v>
      </c>
      <c r="L52" s="185">
        <v>7</v>
      </c>
      <c r="M52" s="190"/>
      <c r="N52" s="190"/>
      <c r="O52" s="185"/>
      <c r="P52" s="185"/>
    </row>
    <row r="53" spans="1:16" s="36" customFormat="1" ht="24" customHeight="1">
      <c r="A53" s="220" t="s">
        <v>107</v>
      </c>
      <c r="B53" s="220"/>
      <c r="C53" s="220"/>
      <c r="D53" s="220"/>
      <c r="E53" s="220"/>
      <c r="F53" s="220"/>
      <c r="G53" s="220"/>
      <c r="H53" s="189">
        <f t="shared" si="3"/>
        <v>38</v>
      </c>
      <c r="I53" s="192">
        <f t="shared" si="5"/>
        <v>125</v>
      </c>
      <c r="J53" s="192">
        <f t="shared" si="5"/>
        <v>79</v>
      </c>
      <c r="K53" s="185"/>
      <c r="L53" s="185"/>
      <c r="M53" s="190">
        <v>125</v>
      </c>
      <c r="N53" s="190">
        <v>79</v>
      </c>
      <c r="O53" s="185"/>
      <c r="P53" s="185"/>
    </row>
    <row r="54" spans="1:16" s="36" customFormat="1" ht="24" customHeight="1">
      <c r="A54" s="220" t="s">
        <v>108</v>
      </c>
      <c r="B54" s="220"/>
      <c r="C54" s="220"/>
      <c r="D54" s="220"/>
      <c r="E54" s="220"/>
      <c r="F54" s="220"/>
      <c r="G54" s="220"/>
      <c r="H54" s="189">
        <f t="shared" si="3"/>
        <v>39</v>
      </c>
      <c r="I54" s="192">
        <f t="shared" si="5"/>
        <v>10</v>
      </c>
      <c r="J54" s="192">
        <f t="shared" si="5"/>
        <v>3</v>
      </c>
      <c r="K54" s="185">
        <v>10</v>
      </c>
      <c r="L54" s="185">
        <v>3</v>
      </c>
      <c r="M54" s="190"/>
      <c r="N54" s="190"/>
      <c r="O54" s="185"/>
      <c r="P54" s="185"/>
    </row>
    <row r="55" spans="1:16" s="36" customFormat="1" ht="24" customHeight="1">
      <c r="A55" s="220" t="s">
        <v>109</v>
      </c>
      <c r="B55" s="220"/>
      <c r="C55" s="220"/>
      <c r="D55" s="220"/>
      <c r="E55" s="220"/>
      <c r="F55" s="220"/>
      <c r="G55" s="220"/>
      <c r="H55" s="189">
        <f t="shared" si="3"/>
        <v>40</v>
      </c>
      <c r="I55" s="192">
        <f t="shared" si="5"/>
        <v>9</v>
      </c>
      <c r="J55" s="192">
        <f t="shared" si="5"/>
        <v>7</v>
      </c>
      <c r="K55" s="185">
        <v>9</v>
      </c>
      <c r="L55" s="185">
        <v>7</v>
      </c>
      <c r="M55" s="190"/>
      <c r="N55" s="190"/>
      <c r="O55" s="185"/>
      <c r="P55" s="185"/>
    </row>
    <row r="56" spans="1:16" s="36" customFormat="1" ht="24" customHeight="1">
      <c r="A56" s="220" t="s">
        <v>110</v>
      </c>
      <c r="B56" s="220"/>
      <c r="C56" s="220"/>
      <c r="D56" s="220"/>
      <c r="E56" s="220"/>
      <c r="F56" s="220"/>
      <c r="G56" s="220"/>
      <c r="H56" s="189">
        <f t="shared" si="3"/>
        <v>41</v>
      </c>
      <c r="I56" s="192">
        <f t="shared" si="5"/>
        <v>18</v>
      </c>
      <c r="J56" s="192">
        <f t="shared" si="5"/>
        <v>6</v>
      </c>
      <c r="K56" s="185"/>
      <c r="L56" s="185"/>
      <c r="M56" s="190">
        <v>18</v>
      </c>
      <c r="N56" s="190">
        <v>6</v>
      </c>
      <c r="O56" s="185"/>
      <c r="P56" s="185"/>
    </row>
    <row r="57" spans="1:16" s="36" customFormat="1" ht="24" customHeight="1">
      <c r="A57" s="220" t="s">
        <v>111</v>
      </c>
      <c r="B57" s="220"/>
      <c r="C57" s="220"/>
      <c r="D57" s="220"/>
      <c r="E57" s="220"/>
      <c r="F57" s="220"/>
      <c r="G57" s="220"/>
      <c r="H57" s="189">
        <f t="shared" si="3"/>
        <v>42</v>
      </c>
      <c r="I57" s="192">
        <f t="shared" si="5"/>
        <v>465</v>
      </c>
      <c r="J57" s="192">
        <f t="shared" si="5"/>
        <v>414</v>
      </c>
      <c r="K57" s="185"/>
      <c r="L57" s="185"/>
      <c r="M57" s="190">
        <v>465</v>
      </c>
      <c r="N57" s="190">
        <v>414</v>
      </c>
      <c r="O57" s="185"/>
      <c r="P57" s="185"/>
    </row>
    <row r="58" spans="1:16" s="36" customFormat="1" ht="24" customHeight="1">
      <c r="A58" s="220" t="s">
        <v>112</v>
      </c>
      <c r="B58" s="220"/>
      <c r="C58" s="220"/>
      <c r="D58" s="220"/>
      <c r="E58" s="220"/>
      <c r="F58" s="220"/>
      <c r="G58" s="220"/>
      <c r="H58" s="189">
        <f t="shared" si="3"/>
        <v>43</v>
      </c>
      <c r="I58" s="192">
        <f t="shared" si="5"/>
        <v>10</v>
      </c>
      <c r="J58" s="192">
        <f t="shared" si="5"/>
        <v>2</v>
      </c>
      <c r="K58" s="185">
        <v>10</v>
      </c>
      <c r="L58" s="185">
        <v>2</v>
      </c>
      <c r="M58" s="190"/>
      <c r="N58" s="190"/>
      <c r="O58" s="185"/>
      <c r="P58" s="185"/>
    </row>
    <row r="59" spans="1:16" s="36" customFormat="1" ht="24" customHeight="1">
      <c r="A59" s="220" t="s">
        <v>113</v>
      </c>
      <c r="B59" s="220"/>
      <c r="C59" s="220"/>
      <c r="D59" s="220"/>
      <c r="E59" s="220"/>
      <c r="F59" s="220"/>
      <c r="G59" s="220"/>
      <c r="H59" s="189">
        <f t="shared" si="3"/>
        <v>44</v>
      </c>
      <c r="I59" s="192">
        <f t="shared" si="5"/>
        <v>68</v>
      </c>
      <c r="J59" s="192">
        <f t="shared" si="5"/>
        <v>31</v>
      </c>
      <c r="K59" s="185"/>
      <c r="L59" s="185"/>
      <c r="M59" s="190">
        <v>68</v>
      </c>
      <c r="N59" s="190">
        <v>31</v>
      </c>
      <c r="O59" s="185"/>
      <c r="P59" s="185"/>
    </row>
    <row r="60" spans="1:16" s="36" customFormat="1" ht="24" customHeight="1">
      <c r="A60" s="220" t="s">
        <v>114</v>
      </c>
      <c r="B60" s="220"/>
      <c r="C60" s="220"/>
      <c r="D60" s="220"/>
      <c r="E60" s="220"/>
      <c r="F60" s="220"/>
      <c r="G60" s="220"/>
      <c r="H60" s="189">
        <f t="shared" si="3"/>
        <v>45</v>
      </c>
      <c r="I60" s="192">
        <f t="shared" si="5"/>
        <v>39</v>
      </c>
      <c r="J60" s="192">
        <f t="shared" si="5"/>
        <v>6</v>
      </c>
      <c r="K60" s="185"/>
      <c r="L60" s="185"/>
      <c r="M60" s="190">
        <v>39</v>
      </c>
      <c r="N60" s="190">
        <v>6</v>
      </c>
      <c r="O60" s="185"/>
      <c r="P60" s="185"/>
    </row>
    <row r="61" spans="1:16" s="36" customFormat="1" ht="24" customHeight="1">
      <c r="A61" s="220" t="s">
        <v>115</v>
      </c>
      <c r="B61" s="220"/>
      <c r="C61" s="220"/>
      <c r="D61" s="220"/>
      <c r="E61" s="220"/>
      <c r="F61" s="220"/>
      <c r="G61" s="220"/>
      <c r="H61" s="189">
        <f t="shared" si="3"/>
        <v>46</v>
      </c>
      <c r="I61" s="192">
        <f t="shared" si="5"/>
        <v>29</v>
      </c>
      <c r="J61" s="192">
        <f t="shared" si="5"/>
        <v>28</v>
      </c>
      <c r="K61" s="185"/>
      <c r="L61" s="185"/>
      <c r="M61" s="190">
        <v>10</v>
      </c>
      <c r="N61" s="190">
        <v>9</v>
      </c>
      <c r="O61" s="185">
        <v>19</v>
      </c>
      <c r="P61" s="185">
        <v>19</v>
      </c>
    </row>
    <row r="62" spans="1:16" s="36" customFormat="1" ht="24.75" customHeight="1">
      <c r="A62" s="218" t="s">
        <v>116</v>
      </c>
      <c r="B62" s="218"/>
      <c r="C62" s="218"/>
      <c r="D62" s="218"/>
      <c r="E62" s="218"/>
      <c r="F62" s="218"/>
      <c r="G62" s="218"/>
      <c r="H62" s="187">
        <f t="shared" si="3"/>
        <v>47</v>
      </c>
      <c r="I62" s="191">
        <f t="shared" si="5"/>
        <v>85</v>
      </c>
      <c r="J62" s="191">
        <f t="shared" si="5"/>
        <v>33</v>
      </c>
      <c r="K62" s="188">
        <f>SUM(K63:K64)</f>
        <v>0</v>
      </c>
      <c r="L62" s="188">
        <f t="shared" ref="L62:P62" si="8">SUM(L63:L64)</f>
        <v>0</v>
      </c>
      <c r="M62" s="188">
        <f t="shared" si="8"/>
        <v>85</v>
      </c>
      <c r="N62" s="188">
        <f t="shared" si="8"/>
        <v>33</v>
      </c>
      <c r="O62" s="188">
        <f t="shared" si="8"/>
        <v>0</v>
      </c>
      <c r="P62" s="188">
        <f t="shared" si="8"/>
        <v>0</v>
      </c>
    </row>
    <row r="63" spans="1:16" s="36" customFormat="1" ht="24" customHeight="1">
      <c r="A63" s="221" t="s">
        <v>117</v>
      </c>
      <c r="B63" s="221"/>
      <c r="C63" s="221"/>
      <c r="D63" s="221"/>
      <c r="E63" s="221"/>
      <c r="F63" s="221"/>
      <c r="G63" s="221"/>
      <c r="H63" s="189">
        <f t="shared" si="3"/>
        <v>48</v>
      </c>
      <c r="I63" s="192">
        <f t="shared" si="5"/>
        <v>75</v>
      </c>
      <c r="J63" s="192">
        <f t="shared" si="5"/>
        <v>33</v>
      </c>
      <c r="K63" s="185"/>
      <c r="L63" s="185"/>
      <c r="M63" s="190">
        <f>11+30+34</f>
        <v>75</v>
      </c>
      <c r="N63" s="190">
        <f>3+23+7</f>
        <v>33</v>
      </c>
      <c r="O63" s="185"/>
      <c r="P63" s="185"/>
    </row>
    <row r="64" spans="1:16" s="36" customFormat="1" ht="24" customHeight="1">
      <c r="A64" s="221" t="s">
        <v>118</v>
      </c>
      <c r="B64" s="221"/>
      <c r="C64" s="221"/>
      <c r="D64" s="221"/>
      <c r="E64" s="221"/>
      <c r="F64" s="221"/>
      <c r="G64" s="221"/>
      <c r="H64" s="189">
        <f t="shared" si="3"/>
        <v>49</v>
      </c>
      <c r="I64" s="192">
        <f t="shared" si="5"/>
        <v>10</v>
      </c>
      <c r="J64" s="192">
        <f t="shared" si="5"/>
        <v>0</v>
      </c>
      <c r="K64" s="184"/>
      <c r="L64" s="184"/>
      <c r="M64" s="190">
        <v>10</v>
      </c>
      <c r="N64" s="190">
        <v>0</v>
      </c>
      <c r="O64" s="185"/>
      <c r="P64" s="185"/>
    </row>
    <row r="65" spans="1:16" s="36" customFormat="1" ht="25.5" customHeight="1">
      <c r="A65" s="218" t="s">
        <v>119</v>
      </c>
      <c r="B65" s="218"/>
      <c r="C65" s="218"/>
      <c r="D65" s="218"/>
      <c r="E65" s="218"/>
      <c r="F65" s="218"/>
      <c r="G65" s="218"/>
      <c r="H65" s="187">
        <f t="shared" si="3"/>
        <v>50</v>
      </c>
      <c r="I65" s="191">
        <f t="shared" si="5"/>
        <v>748</v>
      </c>
      <c r="J65" s="191">
        <f t="shared" si="5"/>
        <v>469</v>
      </c>
      <c r="K65" s="188">
        <f>SUM(K66:K71)</f>
        <v>0</v>
      </c>
      <c r="L65" s="188">
        <f t="shared" ref="L65:P65" si="9">SUM(L66:L71)</f>
        <v>0</v>
      </c>
      <c r="M65" s="188">
        <f t="shared" si="9"/>
        <v>748</v>
      </c>
      <c r="N65" s="188">
        <f t="shared" si="9"/>
        <v>469</v>
      </c>
      <c r="O65" s="188">
        <f t="shared" si="9"/>
        <v>0</v>
      </c>
      <c r="P65" s="188">
        <f t="shared" si="9"/>
        <v>0</v>
      </c>
    </row>
    <row r="66" spans="1:16" s="36" customFormat="1" ht="24" customHeight="1">
      <c r="A66" s="221" t="s">
        <v>120</v>
      </c>
      <c r="B66" s="221"/>
      <c r="C66" s="221"/>
      <c r="D66" s="221"/>
      <c r="E66" s="221"/>
      <c r="F66" s="221"/>
      <c r="G66" s="221"/>
      <c r="H66" s="189">
        <f t="shared" si="3"/>
        <v>51</v>
      </c>
      <c r="I66" s="192">
        <f t="shared" si="5"/>
        <v>153</v>
      </c>
      <c r="J66" s="192">
        <f t="shared" si="5"/>
        <v>112</v>
      </c>
      <c r="K66" s="185"/>
      <c r="L66" s="185"/>
      <c r="M66" s="190">
        <v>153</v>
      </c>
      <c r="N66" s="190">
        <v>112</v>
      </c>
      <c r="O66" s="185"/>
      <c r="P66" s="185"/>
    </row>
    <row r="67" spans="1:16" s="36" customFormat="1" ht="24" customHeight="1">
      <c r="A67" s="221" t="s">
        <v>121</v>
      </c>
      <c r="B67" s="221"/>
      <c r="C67" s="221"/>
      <c r="D67" s="221"/>
      <c r="E67" s="221"/>
      <c r="F67" s="221"/>
      <c r="G67" s="221"/>
      <c r="H67" s="189">
        <f t="shared" si="3"/>
        <v>52</v>
      </c>
      <c r="I67" s="192">
        <f t="shared" si="5"/>
        <v>143</v>
      </c>
      <c r="J67" s="192">
        <f t="shared" si="5"/>
        <v>91</v>
      </c>
      <c r="K67" s="185"/>
      <c r="L67" s="185"/>
      <c r="M67" s="190">
        <v>143</v>
      </c>
      <c r="N67" s="190">
        <v>91</v>
      </c>
      <c r="O67" s="185"/>
      <c r="P67" s="185"/>
    </row>
    <row r="68" spans="1:16" s="36" customFormat="1" ht="24" customHeight="1">
      <c r="A68" s="221" t="s">
        <v>122</v>
      </c>
      <c r="B68" s="221"/>
      <c r="C68" s="221"/>
      <c r="D68" s="221"/>
      <c r="E68" s="221"/>
      <c r="F68" s="221"/>
      <c r="G68" s="221"/>
      <c r="H68" s="189">
        <f t="shared" si="3"/>
        <v>53</v>
      </c>
      <c r="I68" s="192">
        <f t="shared" si="5"/>
        <v>337</v>
      </c>
      <c r="J68" s="192">
        <f t="shared" si="5"/>
        <v>209</v>
      </c>
      <c r="K68" s="185"/>
      <c r="L68" s="185"/>
      <c r="M68" s="190">
        <v>337</v>
      </c>
      <c r="N68" s="190">
        <v>209</v>
      </c>
      <c r="O68" s="185"/>
      <c r="P68" s="185"/>
    </row>
    <row r="69" spans="1:16" s="36" customFormat="1" ht="24" customHeight="1">
      <c r="A69" s="221" t="s">
        <v>123</v>
      </c>
      <c r="B69" s="221"/>
      <c r="C69" s="221"/>
      <c r="D69" s="221"/>
      <c r="E69" s="221"/>
      <c r="F69" s="221"/>
      <c r="G69" s="221"/>
      <c r="H69" s="189">
        <f t="shared" si="3"/>
        <v>54</v>
      </c>
      <c r="I69" s="192">
        <f t="shared" si="5"/>
        <v>27</v>
      </c>
      <c r="J69" s="192">
        <f t="shared" si="5"/>
        <v>15</v>
      </c>
      <c r="K69" s="185"/>
      <c r="L69" s="185"/>
      <c r="M69" s="190">
        <v>27</v>
      </c>
      <c r="N69" s="190">
        <v>15</v>
      </c>
      <c r="O69" s="185"/>
      <c r="P69" s="185"/>
    </row>
    <row r="70" spans="1:16" s="36" customFormat="1" ht="24" customHeight="1">
      <c r="A70" s="221" t="s">
        <v>124</v>
      </c>
      <c r="B70" s="221"/>
      <c r="C70" s="221"/>
      <c r="D70" s="221"/>
      <c r="E70" s="221"/>
      <c r="F70" s="221"/>
      <c r="G70" s="221"/>
      <c r="H70" s="189">
        <f t="shared" si="3"/>
        <v>55</v>
      </c>
      <c r="I70" s="192">
        <f t="shared" si="5"/>
        <v>55</v>
      </c>
      <c r="J70" s="192">
        <f t="shared" si="5"/>
        <v>31</v>
      </c>
      <c r="K70" s="185"/>
      <c r="L70" s="185"/>
      <c r="M70" s="190">
        <v>55</v>
      </c>
      <c r="N70" s="190">
        <v>31</v>
      </c>
      <c r="O70" s="185"/>
      <c r="P70" s="185"/>
    </row>
    <row r="71" spans="1:16" s="36" customFormat="1" ht="24" customHeight="1">
      <c r="A71" s="221" t="s">
        <v>125</v>
      </c>
      <c r="B71" s="221"/>
      <c r="C71" s="221"/>
      <c r="D71" s="221"/>
      <c r="E71" s="221"/>
      <c r="F71" s="221"/>
      <c r="G71" s="221"/>
      <c r="H71" s="189">
        <f t="shared" si="3"/>
        <v>56</v>
      </c>
      <c r="I71" s="192">
        <f t="shared" ref="I71:J134" si="10">+K71+M71+O71</f>
        <v>33</v>
      </c>
      <c r="J71" s="192">
        <f t="shared" si="10"/>
        <v>11</v>
      </c>
      <c r="K71" s="185"/>
      <c r="L71" s="185"/>
      <c r="M71" s="190">
        <v>33</v>
      </c>
      <c r="N71" s="190">
        <v>11</v>
      </c>
      <c r="O71" s="185"/>
      <c r="P71" s="185"/>
    </row>
    <row r="72" spans="1:16" s="36" customFormat="1" ht="20.25" customHeight="1">
      <c r="A72" s="218" t="s">
        <v>126</v>
      </c>
      <c r="B72" s="218"/>
      <c r="C72" s="218"/>
      <c r="D72" s="218"/>
      <c r="E72" s="218"/>
      <c r="F72" s="218"/>
      <c r="G72" s="218"/>
      <c r="H72" s="187">
        <f t="shared" si="3"/>
        <v>57</v>
      </c>
      <c r="I72" s="191">
        <f t="shared" si="10"/>
        <v>4182</v>
      </c>
      <c r="J72" s="191">
        <f t="shared" si="10"/>
        <v>853</v>
      </c>
      <c r="K72" s="188">
        <f>SUM(K73:K96)</f>
        <v>353</v>
      </c>
      <c r="L72" s="188">
        <f t="shared" ref="L72:P72" si="11">SUM(L73:L96)</f>
        <v>76</v>
      </c>
      <c r="M72" s="188">
        <f t="shared" si="11"/>
        <v>3590</v>
      </c>
      <c r="N72" s="188">
        <f t="shared" si="11"/>
        <v>762</v>
      </c>
      <c r="O72" s="188">
        <f t="shared" si="11"/>
        <v>239</v>
      </c>
      <c r="P72" s="188">
        <f t="shared" si="11"/>
        <v>15</v>
      </c>
    </row>
    <row r="73" spans="1:16" s="36" customFormat="1" ht="24" customHeight="1">
      <c r="A73" s="221" t="s">
        <v>127</v>
      </c>
      <c r="B73" s="221"/>
      <c r="C73" s="221"/>
      <c r="D73" s="221"/>
      <c r="E73" s="221"/>
      <c r="F73" s="221"/>
      <c r="G73" s="221"/>
      <c r="H73" s="189">
        <f t="shared" si="3"/>
        <v>58</v>
      </c>
      <c r="I73" s="192">
        <f t="shared" si="10"/>
        <v>83</v>
      </c>
      <c r="J73" s="192">
        <f t="shared" si="10"/>
        <v>16</v>
      </c>
      <c r="K73" s="185"/>
      <c r="L73" s="185"/>
      <c r="M73" s="190">
        <v>83</v>
      </c>
      <c r="N73" s="190">
        <v>16</v>
      </c>
      <c r="O73" s="185"/>
      <c r="P73" s="185"/>
    </row>
    <row r="74" spans="1:16" s="36" customFormat="1" ht="24" customHeight="1">
      <c r="A74" s="221" t="s">
        <v>128</v>
      </c>
      <c r="B74" s="221"/>
      <c r="C74" s="221"/>
      <c r="D74" s="221"/>
      <c r="E74" s="221"/>
      <c r="F74" s="221"/>
      <c r="G74" s="221"/>
      <c r="H74" s="189">
        <f t="shared" si="3"/>
        <v>59</v>
      </c>
      <c r="I74" s="192">
        <f t="shared" si="10"/>
        <v>5</v>
      </c>
      <c r="J74" s="192">
        <f t="shared" si="10"/>
        <v>0</v>
      </c>
      <c r="K74" s="185">
        <v>5</v>
      </c>
      <c r="L74" s="185">
        <v>0</v>
      </c>
      <c r="M74" s="190"/>
      <c r="N74" s="190"/>
      <c r="O74" s="185"/>
      <c r="P74" s="185"/>
    </row>
    <row r="75" spans="1:16" s="36" customFormat="1" ht="24" customHeight="1">
      <c r="A75" s="221" t="s">
        <v>129</v>
      </c>
      <c r="B75" s="221"/>
      <c r="C75" s="221"/>
      <c r="D75" s="221"/>
      <c r="E75" s="221"/>
      <c r="F75" s="221"/>
      <c r="G75" s="221"/>
      <c r="H75" s="189">
        <f t="shared" si="3"/>
        <v>60</v>
      </c>
      <c r="I75" s="192">
        <f t="shared" si="10"/>
        <v>118</v>
      </c>
      <c r="J75" s="192">
        <f t="shared" si="10"/>
        <v>75</v>
      </c>
      <c r="K75" s="185"/>
      <c r="L75" s="185"/>
      <c r="M75" s="190">
        <v>118</v>
      </c>
      <c r="N75" s="190">
        <v>75</v>
      </c>
      <c r="O75" s="185"/>
      <c r="P75" s="185"/>
    </row>
    <row r="76" spans="1:16" s="36" customFormat="1" ht="24" customHeight="1">
      <c r="A76" s="221" t="s">
        <v>130</v>
      </c>
      <c r="B76" s="221"/>
      <c r="C76" s="221"/>
      <c r="D76" s="221"/>
      <c r="E76" s="221"/>
      <c r="F76" s="221"/>
      <c r="G76" s="221"/>
      <c r="H76" s="189">
        <f t="shared" si="3"/>
        <v>61</v>
      </c>
      <c r="I76" s="192">
        <f t="shared" si="10"/>
        <v>29</v>
      </c>
      <c r="J76" s="192">
        <f t="shared" si="10"/>
        <v>9</v>
      </c>
      <c r="K76" s="185">
        <v>29</v>
      </c>
      <c r="L76" s="185">
        <v>9</v>
      </c>
      <c r="M76" s="190"/>
      <c r="N76" s="190"/>
      <c r="O76" s="185"/>
      <c r="P76" s="185"/>
    </row>
    <row r="77" spans="1:16" ht="24" customHeight="1">
      <c r="A77" s="221" t="s">
        <v>131</v>
      </c>
      <c r="B77" s="221"/>
      <c r="C77" s="221"/>
      <c r="D77" s="221"/>
      <c r="E77" s="221"/>
      <c r="F77" s="221"/>
      <c r="G77" s="221"/>
      <c r="H77" s="189">
        <f t="shared" si="3"/>
        <v>62</v>
      </c>
      <c r="I77" s="192">
        <f t="shared" si="10"/>
        <v>915</v>
      </c>
      <c r="J77" s="192">
        <f t="shared" si="10"/>
        <v>328</v>
      </c>
      <c r="K77" s="185"/>
      <c r="L77" s="185"/>
      <c r="M77" s="190">
        <v>858</v>
      </c>
      <c r="N77" s="190">
        <v>323</v>
      </c>
      <c r="O77" s="185">
        <v>57</v>
      </c>
      <c r="P77" s="185">
        <v>5</v>
      </c>
    </row>
    <row r="78" spans="1:16" ht="24" customHeight="1">
      <c r="A78" s="221" t="s">
        <v>132</v>
      </c>
      <c r="B78" s="221"/>
      <c r="C78" s="221"/>
      <c r="D78" s="221"/>
      <c r="E78" s="221"/>
      <c r="F78" s="221"/>
      <c r="G78" s="221"/>
      <c r="H78" s="189">
        <f t="shared" si="3"/>
        <v>63</v>
      </c>
      <c r="I78" s="192">
        <f t="shared" si="10"/>
        <v>293</v>
      </c>
      <c r="J78" s="192">
        <f t="shared" si="10"/>
        <v>65</v>
      </c>
      <c r="K78" s="185"/>
      <c r="L78" s="185"/>
      <c r="M78" s="190">
        <v>255</v>
      </c>
      <c r="N78" s="190">
        <v>60</v>
      </c>
      <c r="O78" s="185">
        <v>38</v>
      </c>
      <c r="P78" s="185">
        <v>5</v>
      </c>
    </row>
    <row r="79" spans="1:16" ht="24" customHeight="1">
      <c r="A79" s="221" t="s">
        <v>133</v>
      </c>
      <c r="B79" s="221"/>
      <c r="C79" s="221"/>
      <c r="D79" s="221"/>
      <c r="E79" s="221"/>
      <c r="F79" s="221"/>
      <c r="G79" s="221"/>
      <c r="H79" s="189">
        <f t="shared" si="3"/>
        <v>64</v>
      </c>
      <c r="I79" s="192">
        <f t="shared" si="10"/>
        <v>29</v>
      </c>
      <c r="J79" s="192">
        <f t="shared" si="10"/>
        <v>20</v>
      </c>
      <c r="K79" s="185">
        <v>29</v>
      </c>
      <c r="L79" s="185">
        <v>20</v>
      </c>
      <c r="M79" s="190"/>
      <c r="N79" s="190"/>
      <c r="O79" s="185"/>
      <c r="P79" s="185"/>
    </row>
    <row r="80" spans="1:16" ht="24" customHeight="1">
      <c r="A80" s="221" t="s">
        <v>134</v>
      </c>
      <c r="B80" s="221"/>
      <c r="C80" s="221"/>
      <c r="D80" s="221"/>
      <c r="E80" s="221"/>
      <c r="F80" s="221"/>
      <c r="G80" s="221"/>
      <c r="H80" s="189">
        <f t="shared" si="3"/>
        <v>65</v>
      </c>
      <c r="I80" s="192">
        <f t="shared" si="10"/>
        <v>256</v>
      </c>
      <c r="J80" s="192">
        <f t="shared" si="10"/>
        <v>20</v>
      </c>
      <c r="K80" s="185"/>
      <c r="L80" s="185"/>
      <c r="M80" s="190">
        <v>221</v>
      </c>
      <c r="N80" s="190">
        <v>19</v>
      </c>
      <c r="O80" s="185">
        <v>35</v>
      </c>
      <c r="P80" s="185">
        <v>1</v>
      </c>
    </row>
    <row r="81" spans="1:16" ht="24" customHeight="1">
      <c r="A81" s="221" t="s">
        <v>135</v>
      </c>
      <c r="B81" s="221"/>
      <c r="C81" s="221"/>
      <c r="D81" s="221"/>
      <c r="E81" s="221"/>
      <c r="F81" s="221"/>
      <c r="G81" s="221"/>
      <c r="H81" s="189">
        <f t="shared" si="3"/>
        <v>66</v>
      </c>
      <c r="I81" s="192">
        <f t="shared" si="10"/>
        <v>332</v>
      </c>
      <c r="J81" s="192">
        <f t="shared" si="10"/>
        <v>49</v>
      </c>
      <c r="K81" s="185"/>
      <c r="L81" s="185"/>
      <c r="M81" s="190">
        <v>316</v>
      </c>
      <c r="N81" s="190">
        <v>49</v>
      </c>
      <c r="O81" s="185">
        <v>16</v>
      </c>
      <c r="P81" s="185">
        <v>0</v>
      </c>
    </row>
    <row r="82" spans="1:16" ht="24" customHeight="1">
      <c r="A82" s="221" t="s">
        <v>136</v>
      </c>
      <c r="B82" s="221"/>
      <c r="C82" s="221"/>
      <c r="D82" s="221"/>
      <c r="E82" s="221"/>
      <c r="F82" s="221"/>
      <c r="G82" s="221"/>
      <c r="H82" s="189">
        <f t="shared" ref="H82:H145" si="12">+H81+1</f>
        <v>67</v>
      </c>
      <c r="I82" s="192">
        <f t="shared" si="10"/>
        <v>541</v>
      </c>
      <c r="J82" s="192">
        <f t="shared" si="10"/>
        <v>51</v>
      </c>
      <c r="K82" s="185"/>
      <c r="L82" s="185"/>
      <c r="M82" s="190">
        <v>516</v>
      </c>
      <c r="N82" s="190">
        <v>51</v>
      </c>
      <c r="O82" s="185">
        <v>25</v>
      </c>
      <c r="P82" s="185">
        <v>0</v>
      </c>
    </row>
    <row r="83" spans="1:16" ht="24" customHeight="1">
      <c r="A83" s="221" t="s">
        <v>137</v>
      </c>
      <c r="B83" s="221"/>
      <c r="C83" s="221"/>
      <c r="D83" s="221"/>
      <c r="E83" s="221"/>
      <c r="F83" s="221"/>
      <c r="G83" s="221"/>
      <c r="H83" s="189">
        <f t="shared" si="12"/>
        <v>68</v>
      </c>
      <c r="I83" s="192">
        <f t="shared" si="10"/>
        <v>20</v>
      </c>
      <c r="J83" s="192">
        <f t="shared" si="10"/>
        <v>4</v>
      </c>
      <c r="K83" s="185">
        <v>20</v>
      </c>
      <c r="L83" s="185">
        <v>4</v>
      </c>
      <c r="M83" s="190"/>
      <c r="N83" s="190"/>
      <c r="O83" s="185"/>
      <c r="P83" s="185"/>
    </row>
    <row r="84" spans="1:16" ht="24" customHeight="1">
      <c r="A84" s="221" t="s">
        <v>138</v>
      </c>
      <c r="B84" s="221"/>
      <c r="C84" s="221"/>
      <c r="D84" s="221"/>
      <c r="E84" s="221"/>
      <c r="F84" s="221"/>
      <c r="G84" s="221"/>
      <c r="H84" s="189">
        <f t="shared" si="12"/>
        <v>69</v>
      </c>
      <c r="I84" s="192">
        <f t="shared" si="10"/>
        <v>4</v>
      </c>
      <c r="J84" s="192">
        <f t="shared" si="10"/>
        <v>1</v>
      </c>
      <c r="K84" s="185">
        <v>4</v>
      </c>
      <c r="L84" s="185">
        <v>1</v>
      </c>
      <c r="M84" s="190"/>
      <c r="N84" s="190"/>
      <c r="O84" s="185"/>
      <c r="P84" s="185"/>
    </row>
    <row r="85" spans="1:16" ht="24" customHeight="1">
      <c r="A85" s="221" t="s">
        <v>139</v>
      </c>
      <c r="B85" s="221"/>
      <c r="C85" s="221"/>
      <c r="D85" s="221"/>
      <c r="E85" s="221"/>
      <c r="F85" s="221"/>
      <c r="G85" s="221"/>
      <c r="H85" s="189">
        <f t="shared" si="12"/>
        <v>70</v>
      </c>
      <c r="I85" s="192">
        <f t="shared" si="10"/>
        <v>907</v>
      </c>
      <c r="J85" s="192">
        <f t="shared" si="10"/>
        <v>112</v>
      </c>
      <c r="K85" s="185"/>
      <c r="L85" s="185"/>
      <c r="M85" s="190">
        <v>842</v>
      </c>
      <c r="N85" s="190">
        <v>108</v>
      </c>
      <c r="O85" s="185">
        <v>65</v>
      </c>
      <c r="P85" s="185">
        <v>4</v>
      </c>
    </row>
    <row r="86" spans="1:16" ht="24" customHeight="1">
      <c r="A86" s="221" t="s">
        <v>140</v>
      </c>
      <c r="B86" s="221"/>
      <c r="C86" s="221"/>
      <c r="D86" s="221"/>
      <c r="E86" s="221"/>
      <c r="F86" s="221"/>
      <c r="G86" s="221"/>
      <c r="H86" s="189">
        <f t="shared" si="12"/>
        <v>71</v>
      </c>
      <c r="I86" s="192">
        <f t="shared" si="10"/>
        <v>55</v>
      </c>
      <c r="J86" s="192">
        <f t="shared" si="10"/>
        <v>3</v>
      </c>
      <c r="K86" s="185"/>
      <c r="L86" s="185"/>
      <c r="M86" s="190">
        <v>55</v>
      </c>
      <c r="N86" s="190">
        <v>3</v>
      </c>
      <c r="O86" s="185"/>
      <c r="P86" s="185"/>
    </row>
    <row r="87" spans="1:16" ht="24" customHeight="1">
      <c r="A87" s="221" t="s">
        <v>141</v>
      </c>
      <c r="B87" s="221"/>
      <c r="C87" s="221"/>
      <c r="D87" s="221"/>
      <c r="E87" s="221"/>
      <c r="F87" s="221"/>
      <c r="G87" s="221"/>
      <c r="H87" s="189">
        <f t="shared" si="12"/>
        <v>72</v>
      </c>
      <c r="I87" s="192">
        <f t="shared" si="10"/>
        <v>31</v>
      </c>
      <c r="J87" s="192">
        <f t="shared" si="10"/>
        <v>5</v>
      </c>
      <c r="K87" s="185">
        <v>31</v>
      </c>
      <c r="L87" s="185">
        <v>5</v>
      </c>
      <c r="M87" s="190"/>
      <c r="N87" s="190"/>
      <c r="O87" s="185"/>
      <c r="P87" s="185"/>
    </row>
    <row r="88" spans="1:16" ht="24" customHeight="1">
      <c r="A88" s="221" t="s">
        <v>142</v>
      </c>
      <c r="B88" s="221"/>
      <c r="C88" s="221"/>
      <c r="D88" s="221"/>
      <c r="E88" s="221"/>
      <c r="F88" s="221"/>
      <c r="G88" s="221"/>
      <c r="H88" s="189">
        <f t="shared" si="12"/>
        <v>73</v>
      </c>
      <c r="I88" s="192">
        <f t="shared" si="10"/>
        <v>92</v>
      </c>
      <c r="J88" s="192">
        <f t="shared" si="10"/>
        <v>30</v>
      </c>
      <c r="K88" s="185">
        <v>92</v>
      </c>
      <c r="L88" s="185">
        <v>30</v>
      </c>
      <c r="M88" s="190"/>
      <c r="N88" s="190"/>
      <c r="O88" s="185"/>
      <c r="P88" s="185"/>
    </row>
    <row r="89" spans="1:16" ht="24" customHeight="1">
      <c r="A89" s="221" t="s">
        <v>143</v>
      </c>
      <c r="B89" s="221"/>
      <c r="C89" s="221"/>
      <c r="D89" s="221"/>
      <c r="E89" s="221"/>
      <c r="F89" s="221"/>
      <c r="G89" s="221"/>
      <c r="H89" s="189">
        <f t="shared" si="12"/>
        <v>74</v>
      </c>
      <c r="I89" s="192">
        <f t="shared" si="10"/>
        <v>16</v>
      </c>
      <c r="J89" s="192">
        <f t="shared" si="10"/>
        <v>0</v>
      </c>
      <c r="K89" s="185">
        <v>16</v>
      </c>
      <c r="L89" s="185">
        <v>0</v>
      </c>
      <c r="M89" s="190"/>
      <c r="N89" s="190"/>
      <c r="O89" s="185"/>
      <c r="P89" s="185"/>
    </row>
    <row r="90" spans="1:16" ht="24" customHeight="1">
      <c r="A90" s="221" t="s">
        <v>144</v>
      </c>
      <c r="B90" s="221"/>
      <c r="C90" s="221"/>
      <c r="D90" s="221"/>
      <c r="E90" s="221"/>
      <c r="F90" s="221"/>
      <c r="G90" s="221"/>
      <c r="H90" s="189">
        <f t="shared" si="12"/>
        <v>75</v>
      </c>
      <c r="I90" s="192">
        <f t="shared" si="10"/>
        <v>42</v>
      </c>
      <c r="J90" s="192">
        <f t="shared" si="10"/>
        <v>0</v>
      </c>
      <c r="K90" s="185">
        <v>42</v>
      </c>
      <c r="L90" s="185">
        <v>0</v>
      </c>
      <c r="M90" s="190"/>
      <c r="N90" s="190"/>
      <c r="O90" s="185"/>
      <c r="P90" s="185"/>
    </row>
    <row r="91" spans="1:16" ht="24" customHeight="1">
      <c r="A91" s="221" t="s">
        <v>145</v>
      </c>
      <c r="B91" s="221"/>
      <c r="C91" s="221"/>
      <c r="D91" s="221"/>
      <c r="E91" s="221"/>
      <c r="F91" s="221"/>
      <c r="G91" s="221"/>
      <c r="H91" s="189">
        <f t="shared" si="12"/>
        <v>76</v>
      </c>
      <c r="I91" s="192">
        <f t="shared" si="10"/>
        <v>82</v>
      </c>
      <c r="J91" s="192">
        <f t="shared" si="10"/>
        <v>7</v>
      </c>
      <c r="K91" s="185">
        <v>82</v>
      </c>
      <c r="L91" s="185">
        <v>7</v>
      </c>
      <c r="M91" s="190"/>
      <c r="N91" s="190"/>
      <c r="O91" s="185"/>
      <c r="P91" s="185"/>
    </row>
    <row r="92" spans="1:16" ht="24" customHeight="1">
      <c r="A92" s="221" t="s">
        <v>146</v>
      </c>
      <c r="B92" s="221"/>
      <c r="C92" s="221"/>
      <c r="D92" s="221"/>
      <c r="E92" s="221"/>
      <c r="F92" s="221"/>
      <c r="G92" s="221"/>
      <c r="H92" s="189">
        <f t="shared" si="12"/>
        <v>77</v>
      </c>
      <c r="I92" s="192">
        <f t="shared" si="10"/>
        <v>12</v>
      </c>
      <c r="J92" s="192">
        <f t="shared" si="10"/>
        <v>1</v>
      </c>
      <c r="K92" s="185"/>
      <c r="L92" s="185"/>
      <c r="M92" s="190">
        <v>12</v>
      </c>
      <c r="N92" s="190">
        <v>1</v>
      </c>
      <c r="O92" s="185"/>
      <c r="P92" s="185"/>
    </row>
    <row r="93" spans="1:16" ht="24" customHeight="1">
      <c r="A93" s="221" t="s">
        <v>147</v>
      </c>
      <c r="B93" s="221"/>
      <c r="C93" s="221"/>
      <c r="D93" s="221"/>
      <c r="E93" s="221"/>
      <c r="F93" s="221"/>
      <c r="G93" s="221"/>
      <c r="H93" s="189">
        <f t="shared" si="12"/>
        <v>78</v>
      </c>
      <c r="I93" s="192">
        <f t="shared" si="10"/>
        <v>3</v>
      </c>
      <c r="J93" s="192">
        <f t="shared" si="10"/>
        <v>0</v>
      </c>
      <c r="K93" s="185">
        <v>3</v>
      </c>
      <c r="L93" s="185">
        <v>0</v>
      </c>
      <c r="M93" s="190"/>
      <c r="N93" s="190"/>
      <c r="O93" s="185"/>
      <c r="P93" s="185"/>
    </row>
    <row r="94" spans="1:16" ht="24" customHeight="1">
      <c r="A94" s="221" t="s">
        <v>148</v>
      </c>
      <c r="B94" s="221"/>
      <c r="C94" s="221"/>
      <c r="D94" s="221"/>
      <c r="E94" s="221"/>
      <c r="F94" s="221"/>
      <c r="G94" s="221"/>
      <c r="H94" s="189">
        <f t="shared" si="12"/>
        <v>79</v>
      </c>
      <c r="I94" s="192">
        <f t="shared" si="10"/>
        <v>49</v>
      </c>
      <c r="J94" s="192">
        <f t="shared" si="10"/>
        <v>11</v>
      </c>
      <c r="K94" s="185"/>
      <c r="L94" s="185"/>
      <c r="M94" s="190">
        <v>46</v>
      </c>
      <c r="N94" s="190">
        <v>11</v>
      </c>
      <c r="O94" s="185">
        <v>3</v>
      </c>
      <c r="P94" s="185">
        <v>0</v>
      </c>
    </row>
    <row r="95" spans="1:16" ht="24" customHeight="1">
      <c r="A95" s="221" t="s">
        <v>149</v>
      </c>
      <c r="B95" s="221"/>
      <c r="C95" s="221"/>
      <c r="D95" s="221"/>
      <c r="E95" s="221"/>
      <c r="F95" s="221"/>
      <c r="G95" s="221"/>
      <c r="H95" s="189">
        <f t="shared" si="12"/>
        <v>80</v>
      </c>
      <c r="I95" s="192">
        <f t="shared" si="10"/>
        <v>37</v>
      </c>
      <c r="J95" s="192">
        <f t="shared" si="10"/>
        <v>20</v>
      </c>
      <c r="K95" s="185"/>
      <c r="L95" s="185"/>
      <c r="M95" s="190">
        <v>37</v>
      </c>
      <c r="N95" s="190">
        <v>20</v>
      </c>
      <c r="O95" s="185"/>
      <c r="P95" s="185"/>
    </row>
    <row r="96" spans="1:16" ht="24" customHeight="1">
      <c r="A96" s="221" t="s">
        <v>150</v>
      </c>
      <c r="B96" s="221"/>
      <c r="C96" s="221"/>
      <c r="D96" s="221"/>
      <c r="E96" s="221"/>
      <c r="F96" s="221"/>
      <c r="G96" s="221"/>
      <c r="H96" s="189">
        <f t="shared" si="12"/>
        <v>81</v>
      </c>
      <c r="I96" s="192">
        <f t="shared" si="10"/>
        <v>231</v>
      </c>
      <c r="J96" s="192">
        <f t="shared" si="10"/>
        <v>26</v>
      </c>
      <c r="K96" s="185"/>
      <c r="L96" s="185"/>
      <c r="M96" s="190">
        <v>231</v>
      </c>
      <c r="N96" s="190">
        <v>26</v>
      </c>
      <c r="O96" s="185"/>
      <c r="P96" s="185"/>
    </row>
    <row r="97" spans="1:16" ht="24" customHeight="1">
      <c r="A97" s="218" t="s">
        <v>151</v>
      </c>
      <c r="B97" s="218"/>
      <c r="C97" s="218"/>
      <c r="D97" s="218"/>
      <c r="E97" s="218"/>
      <c r="F97" s="218"/>
      <c r="G97" s="218"/>
      <c r="H97" s="187">
        <f t="shared" si="12"/>
        <v>82</v>
      </c>
      <c r="I97" s="191">
        <f t="shared" si="10"/>
        <v>2754</v>
      </c>
      <c r="J97" s="191">
        <f t="shared" si="10"/>
        <v>635</v>
      </c>
      <c r="K97" s="188">
        <f>SUM(K98:K118)</f>
        <v>224</v>
      </c>
      <c r="L97" s="188">
        <f t="shared" ref="L97:P97" si="13">SUM(L98:L118)</f>
        <v>39</v>
      </c>
      <c r="M97" s="188">
        <f t="shared" si="13"/>
        <v>2393</v>
      </c>
      <c r="N97" s="188">
        <f t="shared" si="13"/>
        <v>568</v>
      </c>
      <c r="O97" s="188">
        <f t="shared" si="13"/>
        <v>137</v>
      </c>
      <c r="P97" s="188">
        <f t="shared" si="13"/>
        <v>28</v>
      </c>
    </row>
    <row r="98" spans="1:16" ht="24" customHeight="1">
      <c r="A98" s="219" t="s">
        <v>152</v>
      </c>
      <c r="B98" s="219"/>
      <c r="C98" s="219"/>
      <c r="D98" s="219"/>
      <c r="E98" s="219"/>
      <c r="F98" s="219"/>
      <c r="G98" s="219"/>
      <c r="H98" s="189">
        <f t="shared" si="12"/>
        <v>83</v>
      </c>
      <c r="I98" s="192">
        <f t="shared" si="10"/>
        <v>119</v>
      </c>
      <c r="J98" s="192">
        <f t="shared" si="10"/>
        <v>1</v>
      </c>
      <c r="K98" s="190">
        <v>119</v>
      </c>
      <c r="L98" s="190">
        <v>1</v>
      </c>
      <c r="M98" s="185"/>
      <c r="N98" s="185"/>
      <c r="O98" s="185"/>
      <c r="P98" s="185"/>
    </row>
    <row r="99" spans="1:16" ht="24" customHeight="1">
      <c r="A99" s="219" t="s">
        <v>153</v>
      </c>
      <c r="B99" s="219"/>
      <c r="C99" s="219"/>
      <c r="D99" s="219"/>
      <c r="E99" s="219"/>
      <c r="F99" s="219"/>
      <c r="G99" s="219"/>
      <c r="H99" s="189">
        <f t="shared" si="12"/>
        <v>84</v>
      </c>
      <c r="I99" s="192">
        <f t="shared" si="10"/>
        <v>1191</v>
      </c>
      <c r="J99" s="192">
        <f t="shared" si="10"/>
        <v>56</v>
      </c>
      <c r="K99" s="190"/>
      <c r="L99" s="190"/>
      <c r="M99" s="185">
        <v>1160</v>
      </c>
      <c r="N99" s="185">
        <v>56</v>
      </c>
      <c r="O99" s="185">
        <v>31</v>
      </c>
      <c r="P99" s="185">
        <v>0</v>
      </c>
    </row>
    <row r="100" spans="1:16" ht="24" customHeight="1">
      <c r="A100" s="219" t="s">
        <v>154</v>
      </c>
      <c r="B100" s="219"/>
      <c r="C100" s="219"/>
      <c r="D100" s="219"/>
      <c r="E100" s="219"/>
      <c r="F100" s="219"/>
      <c r="G100" s="219"/>
      <c r="H100" s="189">
        <f t="shared" si="12"/>
        <v>85</v>
      </c>
      <c r="I100" s="192">
        <f t="shared" si="10"/>
        <v>22</v>
      </c>
      <c r="J100" s="192">
        <f t="shared" si="10"/>
        <v>22</v>
      </c>
      <c r="K100" s="190"/>
      <c r="L100" s="190"/>
      <c r="M100" s="185">
        <v>22</v>
      </c>
      <c r="N100" s="185">
        <v>22</v>
      </c>
      <c r="O100" s="185"/>
      <c r="P100" s="185"/>
    </row>
    <row r="101" spans="1:16" ht="24" customHeight="1">
      <c r="A101" s="219" t="s">
        <v>155</v>
      </c>
      <c r="B101" s="219"/>
      <c r="C101" s="219"/>
      <c r="D101" s="219"/>
      <c r="E101" s="219"/>
      <c r="F101" s="219"/>
      <c r="G101" s="219"/>
      <c r="H101" s="189">
        <f t="shared" si="12"/>
        <v>86</v>
      </c>
      <c r="I101" s="192">
        <f t="shared" si="10"/>
        <v>131</v>
      </c>
      <c r="J101" s="192">
        <f t="shared" si="10"/>
        <v>104</v>
      </c>
      <c r="K101" s="190"/>
      <c r="L101" s="190"/>
      <c r="M101" s="185">
        <v>131</v>
      </c>
      <c r="N101" s="185">
        <v>104</v>
      </c>
      <c r="O101" s="185"/>
      <c r="P101" s="185"/>
    </row>
    <row r="102" spans="1:16" ht="24" customHeight="1">
      <c r="A102" s="219" t="s">
        <v>156</v>
      </c>
      <c r="B102" s="219"/>
      <c r="C102" s="219"/>
      <c r="D102" s="219"/>
      <c r="E102" s="219"/>
      <c r="F102" s="219"/>
      <c r="G102" s="219"/>
      <c r="H102" s="189">
        <f t="shared" si="12"/>
        <v>87</v>
      </c>
      <c r="I102" s="192">
        <f t="shared" si="10"/>
        <v>21</v>
      </c>
      <c r="J102" s="192">
        <f t="shared" si="10"/>
        <v>10</v>
      </c>
      <c r="K102" s="190">
        <v>21</v>
      </c>
      <c r="L102" s="190">
        <v>10</v>
      </c>
      <c r="M102" s="185"/>
      <c r="N102" s="185"/>
      <c r="O102" s="185"/>
      <c r="P102" s="185"/>
    </row>
    <row r="103" spans="1:16" ht="24" customHeight="1">
      <c r="A103" s="219" t="s">
        <v>157</v>
      </c>
      <c r="B103" s="219"/>
      <c r="C103" s="219"/>
      <c r="D103" s="219"/>
      <c r="E103" s="219"/>
      <c r="F103" s="219"/>
      <c r="G103" s="219"/>
      <c r="H103" s="189">
        <f t="shared" si="12"/>
        <v>88</v>
      </c>
      <c r="I103" s="192">
        <f t="shared" si="10"/>
        <v>125</v>
      </c>
      <c r="J103" s="192">
        <f t="shared" si="10"/>
        <v>37</v>
      </c>
      <c r="K103" s="190"/>
      <c r="L103" s="190"/>
      <c r="M103" s="185">
        <v>125</v>
      </c>
      <c r="N103" s="185">
        <v>37</v>
      </c>
      <c r="O103" s="185"/>
      <c r="P103" s="185"/>
    </row>
    <row r="104" spans="1:16" ht="24" customHeight="1">
      <c r="A104" s="219" t="s">
        <v>158</v>
      </c>
      <c r="B104" s="219"/>
      <c r="C104" s="219"/>
      <c r="D104" s="219"/>
      <c r="E104" s="219"/>
      <c r="F104" s="219"/>
      <c r="G104" s="219"/>
      <c r="H104" s="189">
        <f t="shared" si="12"/>
        <v>89</v>
      </c>
      <c r="I104" s="192">
        <f t="shared" si="10"/>
        <v>15</v>
      </c>
      <c r="J104" s="192">
        <f t="shared" si="10"/>
        <v>0</v>
      </c>
      <c r="K104" s="190">
        <v>15</v>
      </c>
      <c r="L104" s="190">
        <v>0</v>
      </c>
      <c r="M104" s="185"/>
      <c r="N104" s="185"/>
      <c r="O104" s="185"/>
      <c r="P104" s="185"/>
    </row>
    <row r="105" spans="1:16" ht="24" customHeight="1">
      <c r="A105" s="219" t="s">
        <v>159</v>
      </c>
      <c r="B105" s="219"/>
      <c r="C105" s="219"/>
      <c r="D105" s="219"/>
      <c r="E105" s="219"/>
      <c r="F105" s="219"/>
      <c r="G105" s="219"/>
      <c r="H105" s="189">
        <f t="shared" si="12"/>
        <v>90</v>
      </c>
      <c r="I105" s="192">
        <f t="shared" si="10"/>
        <v>25</v>
      </c>
      <c r="J105" s="192">
        <f t="shared" si="10"/>
        <v>11</v>
      </c>
      <c r="K105" s="190"/>
      <c r="L105" s="190"/>
      <c r="M105" s="185">
        <v>25</v>
      </c>
      <c r="N105" s="185">
        <v>11</v>
      </c>
      <c r="O105" s="185"/>
      <c r="P105" s="185"/>
    </row>
    <row r="106" spans="1:16" ht="24" customHeight="1">
      <c r="A106" s="219" t="s">
        <v>160</v>
      </c>
      <c r="B106" s="219"/>
      <c r="C106" s="219"/>
      <c r="D106" s="219"/>
      <c r="E106" s="219"/>
      <c r="F106" s="219"/>
      <c r="G106" s="219"/>
      <c r="H106" s="189">
        <f t="shared" si="12"/>
        <v>91</v>
      </c>
      <c r="I106" s="192">
        <f t="shared" si="10"/>
        <v>25</v>
      </c>
      <c r="J106" s="192">
        <f t="shared" si="10"/>
        <v>12</v>
      </c>
      <c r="K106" s="190">
        <v>25</v>
      </c>
      <c r="L106" s="190">
        <v>12</v>
      </c>
      <c r="M106" s="185"/>
      <c r="N106" s="185"/>
      <c r="O106" s="185"/>
      <c r="P106" s="185"/>
    </row>
    <row r="107" spans="1:16" ht="24" customHeight="1">
      <c r="A107" s="219" t="s">
        <v>161</v>
      </c>
      <c r="B107" s="219"/>
      <c r="C107" s="219"/>
      <c r="D107" s="219"/>
      <c r="E107" s="219"/>
      <c r="F107" s="219"/>
      <c r="G107" s="219"/>
      <c r="H107" s="189">
        <f t="shared" si="12"/>
        <v>92</v>
      </c>
      <c r="I107" s="192">
        <f t="shared" si="10"/>
        <v>31</v>
      </c>
      <c r="J107" s="192">
        <f t="shared" si="10"/>
        <v>31</v>
      </c>
      <c r="K107" s="190"/>
      <c r="L107" s="190"/>
      <c r="M107" s="185">
        <v>31</v>
      </c>
      <c r="N107" s="185">
        <v>31</v>
      </c>
      <c r="O107" s="185"/>
      <c r="P107" s="185"/>
    </row>
    <row r="108" spans="1:16" ht="24" customHeight="1">
      <c r="A108" s="219" t="s">
        <v>162</v>
      </c>
      <c r="B108" s="219"/>
      <c r="C108" s="219"/>
      <c r="D108" s="219"/>
      <c r="E108" s="219"/>
      <c r="F108" s="219"/>
      <c r="G108" s="219"/>
      <c r="H108" s="189">
        <f t="shared" si="12"/>
        <v>93</v>
      </c>
      <c r="I108" s="192">
        <f t="shared" si="10"/>
        <v>19</v>
      </c>
      <c r="J108" s="192">
        <f t="shared" si="10"/>
        <v>0</v>
      </c>
      <c r="K108" s="190">
        <v>19</v>
      </c>
      <c r="L108" s="190">
        <v>0</v>
      </c>
      <c r="M108" s="185"/>
      <c r="N108" s="185"/>
      <c r="O108" s="185"/>
      <c r="P108" s="185"/>
    </row>
    <row r="109" spans="1:16" ht="24" customHeight="1">
      <c r="A109" s="219" t="s">
        <v>163</v>
      </c>
      <c r="B109" s="219"/>
      <c r="C109" s="219"/>
      <c r="D109" s="219"/>
      <c r="E109" s="219"/>
      <c r="F109" s="219"/>
      <c r="G109" s="219"/>
      <c r="H109" s="189">
        <f t="shared" si="12"/>
        <v>94</v>
      </c>
      <c r="I109" s="192">
        <f t="shared" si="10"/>
        <v>141</v>
      </c>
      <c r="J109" s="192">
        <f t="shared" si="10"/>
        <v>0</v>
      </c>
      <c r="K109" s="190"/>
      <c r="L109" s="190"/>
      <c r="M109" s="185">
        <v>141</v>
      </c>
      <c r="N109" s="185">
        <v>0</v>
      </c>
      <c r="O109" s="185"/>
      <c r="P109" s="185"/>
    </row>
    <row r="110" spans="1:16" ht="24" customHeight="1">
      <c r="A110" s="219" t="s">
        <v>164</v>
      </c>
      <c r="B110" s="219"/>
      <c r="C110" s="219"/>
      <c r="D110" s="219"/>
      <c r="E110" s="219"/>
      <c r="F110" s="219"/>
      <c r="G110" s="219"/>
      <c r="H110" s="189">
        <f t="shared" si="12"/>
        <v>95</v>
      </c>
      <c r="I110" s="192">
        <f t="shared" si="10"/>
        <v>89</v>
      </c>
      <c r="J110" s="192">
        <f t="shared" si="10"/>
        <v>1</v>
      </c>
      <c r="K110" s="190"/>
      <c r="L110" s="190"/>
      <c r="M110" s="185">
        <v>89</v>
      </c>
      <c r="N110" s="185">
        <v>1</v>
      </c>
      <c r="O110" s="185"/>
      <c r="P110" s="185"/>
    </row>
    <row r="111" spans="1:16" ht="24" customHeight="1">
      <c r="A111" s="219" t="s">
        <v>165</v>
      </c>
      <c r="B111" s="219"/>
      <c r="C111" s="219"/>
      <c r="D111" s="219"/>
      <c r="E111" s="219"/>
      <c r="F111" s="219"/>
      <c r="G111" s="219"/>
      <c r="H111" s="189">
        <f t="shared" si="12"/>
        <v>96</v>
      </c>
      <c r="I111" s="192">
        <f t="shared" si="10"/>
        <v>158</v>
      </c>
      <c r="J111" s="192">
        <f t="shared" si="10"/>
        <v>106</v>
      </c>
      <c r="K111" s="190"/>
      <c r="L111" s="190"/>
      <c r="M111" s="185">
        <v>158</v>
      </c>
      <c r="N111" s="185">
        <v>106</v>
      </c>
      <c r="O111" s="185"/>
      <c r="P111" s="185"/>
    </row>
    <row r="112" spans="1:16" ht="24" customHeight="1">
      <c r="A112" s="219" t="s">
        <v>166</v>
      </c>
      <c r="B112" s="219"/>
      <c r="C112" s="219"/>
      <c r="D112" s="219"/>
      <c r="E112" s="219"/>
      <c r="F112" s="219"/>
      <c r="G112" s="219"/>
      <c r="H112" s="189">
        <f t="shared" si="12"/>
        <v>97</v>
      </c>
      <c r="I112" s="192">
        <f t="shared" si="10"/>
        <v>25</v>
      </c>
      <c r="J112" s="192">
        <f t="shared" si="10"/>
        <v>16</v>
      </c>
      <c r="K112" s="190">
        <v>25</v>
      </c>
      <c r="L112" s="190">
        <v>16</v>
      </c>
      <c r="M112" s="185"/>
      <c r="N112" s="185"/>
      <c r="O112" s="185"/>
      <c r="P112" s="185"/>
    </row>
    <row r="113" spans="1:16" ht="24" customHeight="1">
      <c r="A113" s="219" t="s">
        <v>167</v>
      </c>
      <c r="B113" s="219"/>
      <c r="C113" s="219"/>
      <c r="D113" s="219"/>
      <c r="E113" s="219"/>
      <c r="F113" s="219"/>
      <c r="G113" s="219"/>
      <c r="H113" s="189">
        <f t="shared" si="12"/>
        <v>98</v>
      </c>
      <c r="I113" s="192">
        <f t="shared" si="10"/>
        <v>288</v>
      </c>
      <c r="J113" s="192">
        <f t="shared" si="10"/>
        <v>102</v>
      </c>
      <c r="K113" s="190"/>
      <c r="L113" s="190"/>
      <c r="M113" s="185">
        <v>288</v>
      </c>
      <c r="N113" s="185">
        <v>102</v>
      </c>
      <c r="O113" s="185"/>
      <c r="P113" s="185"/>
    </row>
    <row r="114" spans="1:16" ht="24" customHeight="1">
      <c r="A114" s="219" t="s">
        <v>168</v>
      </c>
      <c r="B114" s="219"/>
      <c r="C114" s="219"/>
      <c r="D114" s="219"/>
      <c r="E114" s="219"/>
      <c r="F114" s="219"/>
      <c r="G114" s="219"/>
      <c r="H114" s="189">
        <f t="shared" si="12"/>
        <v>99</v>
      </c>
      <c r="I114" s="192">
        <f t="shared" si="10"/>
        <v>190</v>
      </c>
      <c r="J114" s="192">
        <f t="shared" si="10"/>
        <v>54</v>
      </c>
      <c r="K114" s="190"/>
      <c r="L114" s="190"/>
      <c r="M114" s="185">
        <v>147</v>
      </c>
      <c r="N114" s="185">
        <v>54</v>
      </c>
      <c r="O114" s="185">
        <v>43</v>
      </c>
      <c r="P114" s="185">
        <v>0</v>
      </c>
    </row>
    <row r="115" spans="1:16" ht="24" customHeight="1">
      <c r="A115" s="219" t="s">
        <v>169</v>
      </c>
      <c r="B115" s="219"/>
      <c r="C115" s="219"/>
      <c r="D115" s="219"/>
      <c r="E115" s="219"/>
      <c r="F115" s="219"/>
      <c r="G115" s="219"/>
      <c r="H115" s="189">
        <f t="shared" si="12"/>
        <v>100</v>
      </c>
      <c r="I115" s="192">
        <f t="shared" si="10"/>
        <v>20</v>
      </c>
      <c r="J115" s="192">
        <f t="shared" si="10"/>
        <v>5</v>
      </c>
      <c r="K115" s="190"/>
      <c r="L115" s="190"/>
      <c r="M115" s="185">
        <v>20</v>
      </c>
      <c r="N115" s="185">
        <v>5</v>
      </c>
      <c r="O115" s="185"/>
      <c r="P115" s="185"/>
    </row>
    <row r="116" spans="1:16" ht="24" customHeight="1">
      <c r="A116" s="219" t="s">
        <v>170</v>
      </c>
      <c r="B116" s="219"/>
      <c r="C116" s="219"/>
      <c r="D116" s="219"/>
      <c r="E116" s="219"/>
      <c r="F116" s="219"/>
      <c r="G116" s="219"/>
      <c r="H116" s="189">
        <f t="shared" si="12"/>
        <v>101</v>
      </c>
      <c r="I116" s="192">
        <f t="shared" si="10"/>
        <v>63</v>
      </c>
      <c r="J116" s="192">
        <f t="shared" si="10"/>
        <v>28</v>
      </c>
      <c r="K116" s="190"/>
      <c r="L116" s="190"/>
      <c r="M116" s="185"/>
      <c r="N116" s="185"/>
      <c r="O116" s="185">
        <v>63</v>
      </c>
      <c r="P116" s="185">
        <v>28</v>
      </c>
    </row>
    <row r="117" spans="1:16" ht="24" customHeight="1">
      <c r="A117" s="219" t="s">
        <v>171</v>
      </c>
      <c r="B117" s="219"/>
      <c r="C117" s="219"/>
      <c r="D117" s="219"/>
      <c r="E117" s="219"/>
      <c r="F117" s="219"/>
      <c r="G117" s="219"/>
      <c r="H117" s="189">
        <f t="shared" si="12"/>
        <v>102</v>
      </c>
      <c r="I117" s="192">
        <f t="shared" si="10"/>
        <v>40</v>
      </c>
      <c r="J117" s="192">
        <f t="shared" si="10"/>
        <v>34</v>
      </c>
      <c r="K117" s="190"/>
      <c r="L117" s="190"/>
      <c r="M117" s="185">
        <v>40</v>
      </c>
      <c r="N117" s="185">
        <v>34</v>
      </c>
      <c r="O117" s="185"/>
      <c r="P117" s="185"/>
    </row>
    <row r="118" spans="1:16" ht="24" customHeight="1">
      <c r="A118" s="219" t="s">
        <v>172</v>
      </c>
      <c r="B118" s="219"/>
      <c r="C118" s="219"/>
      <c r="D118" s="219"/>
      <c r="E118" s="219"/>
      <c r="F118" s="219"/>
      <c r="G118" s="219"/>
      <c r="H118" s="189">
        <f t="shared" si="12"/>
        <v>103</v>
      </c>
      <c r="I118" s="192">
        <f t="shared" si="10"/>
        <v>16</v>
      </c>
      <c r="J118" s="192">
        <f t="shared" si="10"/>
        <v>5</v>
      </c>
      <c r="K118" s="190"/>
      <c r="L118" s="190"/>
      <c r="M118" s="185">
        <v>16</v>
      </c>
      <c r="N118" s="185">
        <v>5</v>
      </c>
      <c r="O118" s="185"/>
      <c r="P118" s="185"/>
    </row>
    <row r="119" spans="1:16" ht="18.75" customHeight="1">
      <c r="A119" s="218" t="s">
        <v>173</v>
      </c>
      <c r="B119" s="218"/>
      <c r="C119" s="218"/>
      <c r="D119" s="218"/>
      <c r="E119" s="218"/>
      <c r="F119" s="218"/>
      <c r="G119" s="218"/>
      <c r="H119" s="187">
        <f t="shared" si="12"/>
        <v>104</v>
      </c>
      <c r="I119" s="191">
        <f t="shared" si="10"/>
        <v>148</v>
      </c>
      <c r="J119" s="191">
        <f t="shared" si="10"/>
        <v>56</v>
      </c>
      <c r="K119" s="188">
        <f>SUM(K120:K125)</f>
        <v>53</v>
      </c>
      <c r="L119" s="188">
        <f t="shared" ref="L119:P119" si="14">SUM(L120:L125)</f>
        <v>25</v>
      </c>
      <c r="M119" s="188">
        <f t="shared" si="14"/>
        <v>95</v>
      </c>
      <c r="N119" s="188">
        <f t="shared" si="14"/>
        <v>31</v>
      </c>
      <c r="O119" s="188">
        <f t="shared" si="14"/>
        <v>0</v>
      </c>
      <c r="P119" s="188">
        <f t="shared" si="14"/>
        <v>0</v>
      </c>
    </row>
    <row r="120" spans="1:16" ht="24" customHeight="1">
      <c r="A120" s="219" t="s">
        <v>174</v>
      </c>
      <c r="B120" s="219"/>
      <c r="C120" s="219"/>
      <c r="D120" s="219"/>
      <c r="E120" s="219"/>
      <c r="F120" s="219"/>
      <c r="G120" s="219"/>
      <c r="H120" s="189">
        <f t="shared" si="12"/>
        <v>105</v>
      </c>
      <c r="I120" s="192">
        <f t="shared" si="10"/>
        <v>36</v>
      </c>
      <c r="J120" s="192">
        <f t="shared" si="10"/>
        <v>9</v>
      </c>
      <c r="K120" s="189"/>
      <c r="L120" s="189"/>
      <c r="M120" s="193">
        <v>36</v>
      </c>
      <c r="N120" s="193">
        <v>9</v>
      </c>
      <c r="O120" s="189"/>
      <c r="P120" s="189"/>
    </row>
    <row r="121" spans="1:16" ht="24" customHeight="1">
      <c r="A121" s="219" t="s">
        <v>175</v>
      </c>
      <c r="B121" s="219"/>
      <c r="C121" s="219"/>
      <c r="D121" s="219"/>
      <c r="E121" s="219"/>
      <c r="F121" s="219"/>
      <c r="G121" s="219"/>
      <c r="H121" s="189">
        <f t="shared" si="12"/>
        <v>106</v>
      </c>
      <c r="I121" s="192">
        <f t="shared" si="10"/>
        <v>30</v>
      </c>
      <c r="J121" s="192">
        <f t="shared" si="10"/>
        <v>16</v>
      </c>
      <c r="K121" s="189">
        <v>30</v>
      </c>
      <c r="L121" s="189">
        <v>16</v>
      </c>
      <c r="M121" s="193"/>
      <c r="N121" s="193"/>
      <c r="O121" s="189"/>
      <c r="P121" s="189"/>
    </row>
    <row r="122" spans="1:16" ht="24" customHeight="1">
      <c r="A122" s="219" t="s">
        <v>176</v>
      </c>
      <c r="B122" s="219"/>
      <c r="C122" s="219"/>
      <c r="D122" s="219"/>
      <c r="E122" s="219"/>
      <c r="F122" s="219"/>
      <c r="G122" s="219"/>
      <c r="H122" s="189">
        <f t="shared" si="12"/>
        <v>107</v>
      </c>
      <c r="I122" s="192">
        <f t="shared" si="10"/>
        <v>11</v>
      </c>
      <c r="J122" s="192">
        <f t="shared" si="10"/>
        <v>11</v>
      </c>
      <c r="K122" s="189"/>
      <c r="L122" s="189"/>
      <c r="M122" s="193">
        <v>11</v>
      </c>
      <c r="N122" s="193">
        <v>11</v>
      </c>
      <c r="O122" s="189"/>
      <c r="P122" s="189"/>
    </row>
    <row r="123" spans="1:16" ht="24" customHeight="1">
      <c r="A123" s="219" t="s">
        <v>177</v>
      </c>
      <c r="B123" s="219"/>
      <c r="C123" s="219"/>
      <c r="D123" s="219"/>
      <c r="E123" s="219"/>
      <c r="F123" s="219"/>
      <c r="G123" s="219"/>
      <c r="H123" s="189">
        <f t="shared" si="12"/>
        <v>108</v>
      </c>
      <c r="I123" s="192">
        <f t="shared" si="10"/>
        <v>23</v>
      </c>
      <c r="J123" s="192">
        <f t="shared" si="10"/>
        <v>9</v>
      </c>
      <c r="K123" s="189">
        <v>23</v>
      </c>
      <c r="L123" s="189">
        <v>9</v>
      </c>
      <c r="M123" s="193"/>
      <c r="N123" s="193"/>
      <c r="O123" s="189"/>
      <c r="P123" s="189"/>
    </row>
    <row r="124" spans="1:16" ht="24" customHeight="1">
      <c r="A124" s="219" t="s">
        <v>178</v>
      </c>
      <c r="B124" s="219"/>
      <c r="C124" s="219"/>
      <c r="D124" s="219"/>
      <c r="E124" s="219"/>
      <c r="F124" s="219"/>
      <c r="G124" s="219"/>
      <c r="H124" s="189">
        <f t="shared" si="12"/>
        <v>109</v>
      </c>
      <c r="I124" s="192">
        <f t="shared" si="10"/>
        <v>23</v>
      </c>
      <c r="J124" s="192">
        <f t="shared" si="10"/>
        <v>9</v>
      </c>
      <c r="K124" s="189"/>
      <c r="L124" s="189"/>
      <c r="M124" s="193">
        <v>23</v>
      </c>
      <c r="N124" s="193">
        <v>9</v>
      </c>
      <c r="O124" s="189"/>
      <c r="P124" s="189"/>
    </row>
    <row r="125" spans="1:16" ht="24" customHeight="1">
      <c r="A125" s="219" t="s">
        <v>179</v>
      </c>
      <c r="B125" s="219"/>
      <c r="C125" s="219"/>
      <c r="D125" s="219"/>
      <c r="E125" s="219"/>
      <c r="F125" s="219"/>
      <c r="G125" s="219"/>
      <c r="H125" s="189">
        <f t="shared" si="12"/>
        <v>110</v>
      </c>
      <c r="I125" s="192">
        <f t="shared" si="10"/>
        <v>25</v>
      </c>
      <c r="J125" s="192">
        <f t="shared" si="10"/>
        <v>2</v>
      </c>
      <c r="K125" s="189"/>
      <c r="L125" s="189"/>
      <c r="M125" s="193">
        <v>25</v>
      </c>
      <c r="N125" s="193">
        <v>2</v>
      </c>
      <c r="O125" s="189"/>
      <c r="P125" s="189"/>
    </row>
    <row r="126" spans="1:16" ht="19.5" customHeight="1">
      <c r="A126" s="218" t="s">
        <v>180</v>
      </c>
      <c r="B126" s="218"/>
      <c r="C126" s="218"/>
      <c r="D126" s="218"/>
      <c r="E126" s="218"/>
      <c r="F126" s="218"/>
      <c r="G126" s="218"/>
      <c r="H126" s="187">
        <f t="shared" si="12"/>
        <v>111</v>
      </c>
      <c r="I126" s="191">
        <f t="shared" si="10"/>
        <v>1553</v>
      </c>
      <c r="J126" s="191">
        <f t="shared" si="10"/>
        <v>290</v>
      </c>
      <c r="K126" s="188">
        <f t="shared" ref="K126:P126" si="15">SUM(K127:K142)</f>
        <v>70</v>
      </c>
      <c r="L126" s="188">
        <f t="shared" si="15"/>
        <v>17</v>
      </c>
      <c r="M126" s="188">
        <f t="shared" si="15"/>
        <v>1289</v>
      </c>
      <c r="N126" s="188">
        <f t="shared" si="15"/>
        <v>254</v>
      </c>
      <c r="O126" s="188">
        <f t="shared" si="15"/>
        <v>194</v>
      </c>
      <c r="P126" s="188">
        <f t="shared" si="15"/>
        <v>19</v>
      </c>
    </row>
    <row r="127" spans="1:16" ht="24" customHeight="1">
      <c r="A127" s="219" t="s">
        <v>181</v>
      </c>
      <c r="B127" s="219"/>
      <c r="C127" s="219"/>
      <c r="D127" s="219"/>
      <c r="E127" s="219"/>
      <c r="F127" s="219"/>
      <c r="G127" s="219"/>
      <c r="H127" s="189">
        <f t="shared" si="12"/>
        <v>112</v>
      </c>
      <c r="I127" s="192">
        <f t="shared" si="10"/>
        <v>28</v>
      </c>
      <c r="J127" s="192">
        <f t="shared" si="10"/>
        <v>9</v>
      </c>
      <c r="K127" s="190">
        <v>28</v>
      </c>
      <c r="L127" s="190">
        <v>9</v>
      </c>
      <c r="M127" s="184"/>
      <c r="N127" s="184"/>
      <c r="O127" s="184"/>
      <c r="P127" s="184"/>
    </row>
    <row r="128" spans="1:16" ht="24" customHeight="1">
      <c r="A128" s="219" t="s">
        <v>182</v>
      </c>
      <c r="B128" s="219"/>
      <c r="C128" s="219"/>
      <c r="D128" s="219"/>
      <c r="E128" s="219"/>
      <c r="F128" s="219"/>
      <c r="G128" s="219"/>
      <c r="H128" s="189">
        <f t="shared" si="12"/>
        <v>113</v>
      </c>
      <c r="I128" s="192">
        <f t="shared" si="10"/>
        <v>9</v>
      </c>
      <c r="J128" s="192">
        <f t="shared" si="10"/>
        <v>0</v>
      </c>
      <c r="K128" s="190"/>
      <c r="L128" s="190"/>
      <c r="M128" s="184">
        <v>9</v>
      </c>
      <c r="N128" s="184">
        <v>0</v>
      </c>
      <c r="O128" s="184"/>
      <c r="P128" s="184"/>
    </row>
    <row r="129" spans="1:16" ht="24" customHeight="1">
      <c r="A129" s="219" t="s">
        <v>183</v>
      </c>
      <c r="B129" s="219"/>
      <c r="C129" s="219"/>
      <c r="D129" s="219"/>
      <c r="E129" s="219"/>
      <c r="F129" s="219"/>
      <c r="G129" s="219"/>
      <c r="H129" s="189">
        <f t="shared" si="12"/>
        <v>114</v>
      </c>
      <c r="I129" s="192">
        <f t="shared" si="10"/>
        <v>111</v>
      </c>
      <c r="J129" s="192">
        <f t="shared" si="10"/>
        <v>72</v>
      </c>
      <c r="K129" s="190"/>
      <c r="L129" s="190"/>
      <c r="M129" s="184">
        <v>111</v>
      </c>
      <c r="N129" s="184">
        <v>72</v>
      </c>
      <c r="O129" s="184"/>
      <c r="P129" s="184"/>
    </row>
    <row r="130" spans="1:16" ht="24" customHeight="1">
      <c r="A130" s="219" t="s">
        <v>184</v>
      </c>
      <c r="B130" s="219"/>
      <c r="C130" s="219"/>
      <c r="D130" s="219"/>
      <c r="E130" s="219"/>
      <c r="F130" s="219"/>
      <c r="G130" s="219"/>
      <c r="H130" s="189">
        <f t="shared" si="12"/>
        <v>115</v>
      </c>
      <c r="I130" s="192">
        <f t="shared" si="10"/>
        <v>10</v>
      </c>
      <c r="J130" s="192">
        <f t="shared" si="10"/>
        <v>1</v>
      </c>
      <c r="K130" s="190"/>
      <c r="L130" s="190"/>
      <c r="M130" s="184">
        <v>10</v>
      </c>
      <c r="N130" s="184">
        <v>1</v>
      </c>
      <c r="O130" s="184"/>
      <c r="P130" s="184"/>
    </row>
    <row r="131" spans="1:16" ht="24" customHeight="1">
      <c r="A131" s="219" t="s">
        <v>185</v>
      </c>
      <c r="B131" s="219"/>
      <c r="C131" s="219"/>
      <c r="D131" s="219"/>
      <c r="E131" s="219"/>
      <c r="F131" s="219"/>
      <c r="G131" s="219"/>
      <c r="H131" s="189">
        <f t="shared" si="12"/>
        <v>116</v>
      </c>
      <c r="I131" s="192">
        <f t="shared" si="10"/>
        <v>40</v>
      </c>
      <c r="J131" s="192">
        <f t="shared" si="10"/>
        <v>12</v>
      </c>
      <c r="K131" s="190"/>
      <c r="L131" s="190"/>
      <c r="M131" s="184">
        <v>25</v>
      </c>
      <c r="N131" s="184">
        <v>12</v>
      </c>
      <c r="O131" s="184">
        <v>15</v>
      </c>
      <c r="P131" s="184">
        <v>0</v>
      </c>
    </row>
    <row r="132" spans="1:16" ht="24" customHeight="1">
      <c r="A132" s="219" t="s">
        <v>186</v>
      </c>
      <c r="B132" s="219"/>
      <c r="C132" s="219"/>
      <c r="D132" s="219"/>
      <c r="E132" s="219"/>
      <c r="F132" s="219"/>
      <c r="G132" s="219"/>
      <c r="H132" s="189">
        <f t="shared" si="12"/>
        <v>117</v>
      </c>
      <c r="I132" s="192">
        <f t="shared" si="10"/>
        <v>377</v>
      </c>
      <c r="J132" s="192">
        <f t="shared" si="10"/>
        <v>32</v>
      </c>
      <c r="K132" s="190"/>
      <c r="L132" s="190"/>
      <c r="M132" s="184">
        <v>370</v>
      </c>
      <c r="N132" s="184">
        <v>26</v>
      </c>
      <c r="O132" s="184">
        <v>7</v>
      </c>
      <c r="P132" s="184">
        <v>6</v>
      </c>
    </row>
    <row r="133" spans="1:16" ht="24" customHeight="1">
      <c r="A133" s="219" t="s">
        <v>187</v>
      </c>
      <c r="B133" s="219"/>
      <c r="C133" s="219"/>
      <c r="D133" s="219"/>
      <c r="E133" s="219"/>
      <c r="F133" s="219"/>
      <c r="G133" s="219"/>
      <c r="H133" s="189">
        <f t="shared" si="12"/>
        <v>118</v>
      </c>
      <c r="I133" s="192">
        <f t="shared" si="10"/>
        <v>755</v>
      </c>
      <c r="J133" s="192">
        <f t="shared" si="10"/>
        <v>77</v>
      </c>
      <c r="K133" s="190"/>
      <c r="L133" s="190"/>
      <c r="M133" s="184">
        <v>583</v>
      </c>
      <c r="N133" s="184">
        <v>64</v>
      </c>
      <c r="O133" s="184">
        <v>172</v>
      </c>
      <c r="P133" s="184">
        <v>13</v>
      </c>
    </row>
    <row r="134" spans="1:16" ht="24" customHeight="1">
      <c r="A134" s="219" t="s">
        <v>188</v>
      </c>
      <c r="B134" s="219"/>
      <c r="C134" s="219"/>
      <c r="D134" s="219"/>
      <c r="E134" s="219"/>
      <c r="F134" s="219"/>
      <c r="G134" s="219"/>
      <c r="H134" s="189">
        <f t="shared" si="12"/>
        <v>119</v>
      </c>
      <c r="I134" s="192">
        <f t="shared" si="10"/>
        <v>14</v>
      </c>
      <c r="J134" s="192">
        <f t="shared" si="10"/>
        <v>9</v>
      </c>
      <c r="K134" s="190"/>
      <c r="L134" s="190"/>
      <c r="M134" s="184">
        <v>14</v>
      </c>
      <c r="N134" s="184">
        <v>9</v>
      </c>
      <c r="O134" s="184"/>
      <c r="P134" s="184"/>
    </row>
    <row r="135" spans="1:16" ht="24" customHeight="1">
      <c r="A135" s="219" t="s">
        <v>189</v>
      </c>
      <c r="B135" s="219"/>
      <c r="C135" s="219"/>
      <c r="D135" s="219"/>
      <c r="E135" s="219"/>
      <c r="F135" s="219"/>
      <c r="G135" s="219"/>
      <c r="H135" s="189">
        <f t="shared" si="12"/>
        <v>120</v>
      </c>
      <c r="I135" s="192">
        <f t="shared" ref="I135:J195" si="16">+K135+M135+O135</f>
        <v>67</v>
      </c>
      <c r="J135" s="192">
        <f t="shared" si="16"/>
        <v>7</v>
      </c>
      <c r="K135" s="190"/>
      <c r="L135" s="190"/>
      <c r="M135" s="184">
        <v>67</v>
      </c>
      <c r="N135" s="184">
        <v>7</v>
      </c>
      <c r="O135" s="184"/>
      <c r="P135" s="184"/>
    </row>
    <row r="136" spans="1:16" ht="24" customHeight="1">
      <c r="A136" s="219" t="s">
        <v>190</v>
      </c>
      <c r="B136" s="219"/>
      <c r="C136" s="219"/>
      <c r="D136" s="219"/>
      <c r="E136" s="219"/>
      <c r="F136" s="219"/>
      <c r="G136" s="219"/>
      <c r="H136" s="189">
        <f t="shared" si="12"/>
        <v>121</v>
      </c>
      <c r="I136" s="192">
        <f t="shared" si="16"/>
        <v>28</v>
      </c>
      <c r="J136" s="192">
        <f t="shared" si="16"/>
        <v>11</v>
      </c>
      <c r="K136" s="190"/>
      <c r="L136" s="190"/>
      <c r="M136" s="184">
        <v>28</v>
      </c>
      <c r="N136" s="184">
        <v>11</v>
      </c>
      <c r="O136" s="184"/>
      <c r="P136" s="184"/>
    </row>
    <row r="137" spans="1:16" ht="24" customHeight="1">
      <c r="A137" s="219" t="s">
        <v>191</v>
      </c>
      <c r="B137" s="219"/>
      <c r="C137" s="219"/>
      <c r="D137" s="219"/>
      <c r="E137" s="219"/>
      <c r="F137" s="219"/>
      <c r="G137" s="219"/>
      <c r="H137" s="189">
        <f t="shared" si="12"/>
        <v>122</v>
      </c>
      <c r="I137" s="192">
        <f t="shared" si="16"/>
        <v>10</v>
      </c>
      <c r="J137" s="192">
        <f t="shared" si="16"/>
        <v>1</v>
      </c>
      <c r="K137" s="190">
        <v>10</v>
      </c>
      <c r="L137" s="190">
        <v>1</v>
      </c>
      <c r="M137" s="184"/>
      <c r="N137" s="184"/>
      <c r="O137" s="184"/>
      <c r="P137" s="184"/>
    </row>
    <row r="138" spans="1:16" ht="24" customHeight="1">
      <c r="A138" s="219" t="s">
        <v>192</v>
      </c>
      <c r="B138" s="219"/>
      <c r="C138" s="219"/>
      <c r="D138" s="219"/>
      <c r="E138" s="219"/>
      <c r="F138" s="219"/>
      <c r="G138" s="219"/>
      <c r="H138" s="189">
        <f t="shared" si="12"/>
        <v>123</v>
      </c>
      <c r="I138" s="192">
        <f t="shared" si="16"/>
        <v>15</v>
      </c>
      <c r="J138" s="192">
        <f t="shared" si="16"/>
        <v>5</v>
      </c>
      <c r="K138" s="190">
        <v>15</v>
      </c>
      <c r="L138" s="190">
        <v>5</v>
      </c>
      <c r="M138" s="184"/>
      <c r="N138" s="184"/>
      <c r="O138" s="184"/>
      <c r="P138" s="184"/>
    </row>
    <row r="139" spans="1:16" ht="24" customHeight="1">
      <c r="A139" s="219" t="s">
        <v>193</v>
      </c>
      <c r="B139" s="219"/>
      <c r="C139" s="219"/>
      <c r="D139" s="219"/>
      <c r="E139" s="219"/>
      <c r="F139" s="219"/>
      <c r="G139" s="219"/>
      <c r="H139" s="189">
        <f t="shared" si="12"/>
        <v>124</v>
      </c>
      <c r="I139" s="192">
        <f t="shared" si="16"/>
        <v>26</v>
      </c>
      <c r="J139" s="192">
        <f t="shared" si="16"/>
        <v>19</v>
      </c>
      <c r="K139" s="190"/>
      <c r="L139" s="190"/>
      <c r="M139" s="184">
        <v>26</v>
      </c>
      <c r="N139" s="184">
        <v>19</v>
      </c>
      <c r="O139" s="184"/>
      <c r="P139" s="184"/>
    </row>
    <row r="140" spans="1:16" ht="24" customHeight="1">
      <c r="A140" s="219" t="s">
        <v>194</v>
      </c>
      <c r="B140" s="219"/>
      <c r="C140" s="219"/>
      <c r="D140" s="219"/>
      <c r="E140" s="219"/>
      <c r="F140" s="219"/>
      <c r="G140" s="219"/>
      <c r="H140" s="189">
        <f t="shared" si="12"/>
        <v>125</v>
      </c>
      <c r="I140" s="192">
        <f t="shared" si="16"/>
        <v>37</v>
      </c>
      <c r="J140" s="192">
        <f t="shared" si="16"/>
        <v>31</v>
      </c>
      <c r="K140" s="190"/>
      <c r="L140" s="190"/>
      <c r="M140" s="184">
        <v>37</v>
      </c>
      <c r="N140" s="184">
        <v>31</v>
      </c>
      <c r="O140" s="184"/>
      <c r="P140" s="184"/>
    </row>
    <row r="141" spans="1:16" ht="33.75" customHeight="1">
      <c r="A141" s="219" t="s">
        <v>195</v>
      </c>
      <c r="B141" s="219"/>
      <c r="C141" s="219"/>
      <c r="D141" s="219"/>
      <c r="E141" s="219"/>
      <c r="F141" s="219"/>
      <c r="G141" s="219"/>
      <c r="H141" s="189">
        <f t="shared" si="12"/>
        <v>126</v>
      </c>
      <c r="I141" s="192">
        <f t="shared" si="16"/>
        <v>9</v>
      </c>
      <c r="J141" s="192">
        <f t="shared" si="16"/>
        <v>2</v>
      </c>
      <c r="K141" s="190"/>
      <c r="L141" s="190"/>
      <c r="M141" s="184">
        <v>9</v>
      </c>
      <c r="N141" s="184">
        <v>2</v>
      </c>
      <c r="O141" s="184"/>
      <c r="P141" s="184"/>
    </row>
    <row r="142" spans="1:16" ht="24" customHeight="1">
      <c r="A142" s="219" t="s">
        <v>196</v>
      </c>
      <c r="B142" s="219"/>
      <c r="C142" s="219"/>
      <c r="D142" s="219"/>
      <c r="E142" s="219"/>
      <c r="F142" s="219"/>
      <c r="G142" s="219"/>
      <c r="H142" s="189">
        <f t="shared" si="12"/>
        <v>127</v>
      </c>
      <c r="I142" s="192">
        <f t="shared" si="16"/>
        <v>17</v>
      </c>
      <c r="J142" s="192">
        <f t="shared" si="16"/>
        <v>2</v>
      </c>
      <c r="K142" s="190">
        <v>17</v>
      </c>
      <c r="L142" s="190">
        <v>2</v>
      </c>
      <c r="M142" s="184"/>
      <c r="N142" s="184"/>
      <c r="O142" s="184"/>
      <c r="P142" s="184"/>
    </row>
    <row r="143" spans="1:16" ht="24" customHeight="1">
      <c r="A143" s="218" t="s">
        <v>197</v>
      </c>
      <c r="B143" s="218"/>
      <c r="C143" s="218"/>
      <c r="D143" s="218"/>
      <c r="E143" s="218"/>
      <c r="F143" s="218"/>
      <c r="G143" s="218"/>
      <c r="H143" s="187">
        <f t="shared" si="12"/>
        <v>128</v>
      </c>
      <c r="I143" s="191">
        <f t="shared" si="16"/>
        <v>1248</v>
      </c>
      <c r="J143" s="191">
        <f t="shared" si="16"/>
        <v>640</v>
      </c>
      <c r="K143" s="188">
        <f>SUM(K144:K159)</f>
        <v>77</v>
      </c>
      <c r="L143" s="188">
        <f t="shared" ref="L143:P143" si="17">SUM(L144:L159)</f>
        <v>29</v>
      </c>
      <c r="M143" s="188">
        <f t="shared" si="17"/>
        <v>1171</v>
      </c>
      <c r="N143" s="188">
        <f t="shared" si="17"/>
        <v>611</v>
      </c>
      <c r="O143" s="188">
        <f t="shared" si="17"/>
        <v>0</v>
      </c>
      <c r="P143" s="188">
        <f t="shared" si="17"/>
        <v>0</v>
      </c>
    </row>
    <row r="144" spans="1:16" ht="24" customHeight="1">
      <c r="A144" s="219" t="s">
        <v>198</v>
      </c>
      <c r="B144" s="219"/>
      <c r="C144" s="219"/>
      <c r="D144" s="219"/>
      <c r="E144" s="219"/>
      <c r="F144" s="219"/>
      <c r="G144" s="219"/>
      <c r="H144" s="189">
        <f t="shared" si="12"/>
        <v>129</v>
      </c>
      <c r="I144" s="192">
        <f t="shared" si="16"/>
        <v>31</v>
      </c>
      <c r="J144" s="192">
        <f t="shared" si="16"/>
        <v>23</v>
      </c>
      <c r="K144" s="193"/>
      <c r="L144" s="193"/>
      <c r="M144" s="194">
        <v>31</v>
      </c>
      <c r="N144" s="194">
        <v>23</v>
      </c>
      <c r="O144" s="194"/>
      <c r="P144" s="194"/>
    </row>
    <row r="145" spans="1:16" ht="24" customHeight="1">
      <c r="A145" s="219" t="s">
        <v>199</v>
      </c>
      <c r="B145" s="219"/>
      <c r="C145" s="219"/>
      <c r="D145" s="219"/>
      <c r="E145" s="219"/>
      <c r="F145" s="219"/>
      <c r="G145" s="219"/>
      <c r="H145" s="189">
        <f t="shared" si="12"/>
        <v>130</v>
      </c>
      <c r="I145" s="192">
        <f t="shared" si="16"/>
        <v>13</v>
      </c>
      <c r="J145" s="192">
        <f t="shared" si="16"/>
        <v>6</v>
      </c>
      <c r="K145" s="193">
        <v>13</v>
      </c>
      <c r="L145" s="193">
        <v>6</v>
      </c>
      <c r="M145" s="194"/>
      <c r="N145" s="194"/>
      <c r="O145" s="194"/>
      <c r="P145" s="194"/>
    </row>
    <row r="146" spans="1:16" ht="24" customHeight="1">
      <c r="A146" s="219" t="s">
        <v>200</v>
      </c>
      <c r="B146" s="219"/>
      <c r="C146" s="219"/>
      <c r="D146" s="219"/>
      <c r="E146" s="219"/>
      <c r="F146" s="219"/>
      <c r="G146" s="219"/>
      <c r="H146" s="189">
        <f t="shared" ref="H146:H209" si="18">+H145+1</f>
        <v>131</v>
      </c>
      <c r="I146" s="192">
        <f t="shared" si="16"/>
        <v>30</v>
      </c>
      <c r="J146" s="192">
        <f t="shared" si="16"/>
        <v>27</v>
      </c>
      <c r="K146" s="193"/>
      <c r="L146" s="193"/>
      <c r="M146" s="194">
        <v>30</v>
      </c>
      <c r="N146" s="194">
        <v>27</v>
      </c>
      <c r="O146" s="194"/>
      <c r="P146" s="194"/>
    </row>
    <row r="147" spans="1:16" ht="24" customHeight="1">
      <c r="A147" s="219" t="s">
        <v>201</v>
      </c>
      <c r="B147" s="219"/>
      <c r="C147" s="219"/>
      <c r="D147" s="219"/>
      <c r="E147" s="219"/>
      <c r="F147" s="219"/>
      <c r="G147" s="219"/>
      <c r="H147" s="189">
        <f t="shared" si="18"/>
        <v>132</v>
      </c>
      <c r="I147" s="192">
        <f t="shared" si="16"/>
        <v>167</v>
      </c>
      <c r="J147" s="192">
        <f t="shared" si="16"/>
        <v>54</v>
      </c>
      <c r="K147" s="193"/>
      <c r="L147" s="193"/>
      <c r="M147" s="194">
        <v>167</v>
      </c>
      <c r="N147" s="194">
        <v>54</v>
      </c>
      <c r="O147" s="194"/>
      <c r="P147" s="194"/>
    </row>
    <row r="148" spans="1:16" ht="24" customHeight="1">
      <c r="A148" s="219" t="s">
        <v>202</v>
      </c>
      <c r="B148" s="219"/>
      <c r="C148" s="219"/>
      <c r="D148" s="219"/>
      <c r="E148" s="219"/>
      <c r="F148" s="219"/>
      <c r="G148" s="219"/>
      <c r="H148" s="189">
        <f t="shared" si="18"/>
        <v>133</v>
      </c>
      <c r="I148" s="192">
        <f t="shared" si="16"/>
        <v>185</v>
      </c>
      <c r="J148" s="192">
        <f t="shared" si="16"/>
        <v>71</v>
      </c>
      <c r="K148" s="193"/>
      <c r="L148" s="193"/>
      <c r="M148" s="194">
        <v>185</v>
      </c>
      <c r="N148" s="194">
        <v>71</v>
      </c>
      <c r="O148" s="194"/>
      <c r="P148" s="194"/>
    </row>
    <row r="149" spans="1:16" ht="24" customHeight="1">
      <c r="A149" s="219" t="s">
        <v>203</v>
      </c>
      <c r="B149" s="219"/>
      <c r="C149" s="219"/>
      <c r="D149" s="219"/>
      <c r="E149" s="219"/>
      <c r="F149" s="219"/>
      <c r="G149" s="219"/>
      <c r="H149" s="189">
        <f t="shared" si="18"/>
        <v>134</v>
      </c>
      <c r="I149" s="192">
        <f t="shared" si="16"/>
        <v>34</v>
      </c>
      <c r="J149" s="192">
        <f t="shared" si="16"/>
        <v>10</v>
      </c>
      <c r="K149" s="193">
        <v>34</v>
      </c>
      <c r="L149" s="193">
        <v>10</v>
      </c>
      <c r="M149" s="194"/>
      <c r="N149" s="194"/>
      <c r="O149" s="194"/>
      <c r="P149" s="194"/>
    </row>
    <row r="150" spans="1:16" ht="24" customHeight="1">
      <c r="A150" s="219" t="s">
        <v>204</v>
      </c>
      <c r="B150" s="219"/>
      <c r="C150" s="219"/>
      <c r="D150" s="219"/>
      <c r="E150" s="219"/>
      <c r="F150" s="219"/>
      <c r="G150" s="219"/>
      <c r="H150" s="189">
        <f t="shared" si="18"/>
        <v>135</v>
      </c>
      <c r="I150" s="192">
        <f t="shared" si="16"/>
        <v>58</v>
      </c>
      <c r="J150" s="192">
        <f t="shared" si="16"/>
        <v>5</v>
      </c>
      <c r="K150" s="193"/>
      <c r="L150" s="193"/>
      <c r="M150" s="194">
        <v>58</v>
      </c>
      <c r="N150" s="194">
        <v>5</v>
      </c>
      <c r="O150" s="194"/>
      <c r="P150" s="194"/>
    </row>
    <row r="151" spans="1:16" ht="24" customHeight="1">
      <c r="A151" s="219" t="s">
        <v>205</v>
      </c>
      <c r="B151" s="219"/>
      <c r="C151" s="219"/>
      <c r="D151" s="219"/>
      <c r="E151" s="219"/>
      <c r="F151" s="219"/>
      <c r="G151" s="219"/>
      <c r="H151" s="189">
        <f t="shared" si="18"/>
        <v>136</v>
      </c>
      <c r="I151" s="192">
        <f t="shared" si="16"/>
        <v>57</v>
      </c>
      <c r="J151" s="192">
        <f t="shared" si="16"/>
        <v>26</v>
      </c>
      <c r="K151" s="193"/>
      <c r="L151" s="193"/>
      <c r="M151" s="194">
        <v>57</v>
      </c>
      <c r="N151" s="194">
        <v>26</v>
      </c>
      <c r="O151" s="194"/>
      <c r="P151" s="194"/>
    </row>
    <row r="152" spans="1:16" ht="24" customHeight="1">
      <c r="A152" s="219" t="s">
        <v>206</v>
      </c>
      <c r="B152" s="219"/>
      <c r="C152" s="219"/>
      <c r="D152" s="219"/>
      <c r="E152" s="219"/>
      <c r="F152" s="219"/>
      <c r="G152" s="219"/>
      <c r="H152" s="189">
        <f t="shared" si="18"/>
        <v>137</v>
      </c>
      <c r="I152" s="192">
        <f t="shared" si="16"/>
        <v>38</v>
      </c>
      <c r="J152" s="192">
        <f t="shared" si="16"/>
        <v>18</v>
      </c>
      <c r="K152" s="193"/>
      <c r="L152" s="193"/>
      <c r="M152" s="194">
        <v>38</v>
      </c>
      <c r="N152" s="194">
        <v>18</v>
      </c>
      <c r="O152" s="194"/>
      <c r="P152" s="194"/>
    </row>
    <row r="153" spans="1:16" ht="24" customHeight="1">
      <c r="A153" s="219" t="s">
        <v>207</v>
      </c>
      <c r="B153" s="219"/>
      <c r="C153" s="219"/>
      <c r="D153" s="219"/>
      <c r="E153" s="219"/>
      <c r="F153" s="219"/>
      <c r="G153" s="219"/>
      <c r="H153" s="189">
        <f t="shared" si="18"/>
        <v>138</v>
      </c>
      <c r="I153" s="192">
        <f t="shared" si="16"/>
        <v>32</v>
      </c>
      <c r="J153" s="192">
        <f t="shared" si="16"/>
        <v>15</v>
      </c>
      <c r="K153" s="193"/>
      <c r="L153" s="193"/>
      <c r="M153" s="194">
        <v>32</v>
      </c>
      <c r="N153" s="194">
        <v>15</v>
      </c>
      <c r="O153" s="194"/>
      <c r="P153" s="194"/>
    </row>
    <row r="154" spans="1:16" ht="24" customHeight="1">
      <c r="A154" s="219" t="s">
        <v>208</v>
      </c>
      <c r="B154" s="219"/>
      <c r="C154" s="219"/>
      <c r="D154" s="219"/>
      <c r="E154" s="219"/>
      <c r="F154" s="219"/>
      <c r="G154" s="219"/>
      <c r="H154" s="189">
        <f t="shared" si="18"/>
        <v>139</v>
      </c>
      <c r="I154" s="192">
        <f t="shared" si="16"/>
        <v>237</v>
      </c>
      <c r="J154" s="192">
        <f t="shared" si="16"/>
        <v>177</v>
      </c>
      <c r="K154" s="193"/>
      <c r="L154" s="193"/>
      <c r="M154" s="194">
        <v>237</v>
      </c>
      <c r="N154" s="194">
        <v>177</v>
      </c>
      <c r="O154" s="194"/>
      <c r="P154" s="194"/>
    </row>
    <row r="155" spans="1:16" ht="24" customHeight="1">
      <c r="A155" s="219" t="s">
        <v>209</v>
      </c>
      <c r="B155" s="219"/>
      <c r="C155" s="219"/>
      <c r="D155" s="219"/>
      <c r="E155" s="219"/>
      <c r="F155" s="219"/>
      <c r="G155" s="219"/>
      <c r="H155" s="189">
        <f t="shared" si="18"/>
        <v>140</v>
      </c>
      <c r="I155" s="192">
        <f t="shared" si="16"/>
        <v>263</v>
      </c>
      <c r="J155" s="192">
        <f t="shared" si="16"/>
        <v>188</v>
      </c>
      <c r="K155" s="193"/>
      <c r="L155" s="193"/>
      <c r="M155" s="194">
        <v>263</v>
      </c>
      <c r="N155" s="194">
        <v>188</v>
      </c>
      <c r="O155" s="194"/>
      <c r="P155" s="194"/>
    </row>
    <row r="156" spans="1:16" ht="24" customHeight="1">
      <c r="A156" s="219" t="s">
        <v>210</v>
      </c>
      <c r="B156" s="219"/>
      <c r="C156" s="219"/>
      <c r="D156" s="219"/>
      <c r="E156" s="219"/>
      <c r="F156" s="219"/>
      <c r="G156" s="219"/>
      <c r="H156" s="189">
        <f t="shared" si="18"/>
        <v>141</v>
      </c>
      <c r="I156" s="192">
        <f t="shared" si="16"/>
        <v>13</v>
      </c>
      <c r="J156" s="192">
        <f t="shared" si="16"/>
        <v>0</v>
      </c>
      <c r="K156" s="193">
        <v>13</v>
      </c>
      <c r="L156" s="193">
        <v>0</v>
      </c>
      <c r="M156" s="194"/>
      <c r="N156" s="194"/>
      <c r="O156" s="194"/>
      <c r="P156" s="194"/>
    </row>
    <row r="157" spans="1:16" ht="24" customHeight="1">
      <c r="A157" s="219" t="s">
        <v>211</v>
      </c>
      <c r="B157" s="219"/>
      <c r="C157" s="219"/>
      <c r="D157" s="219"/>
      <c r="E157" s="219"/>
      <c r="F157" s="219"/>
      <c r="G157" s="219"/>
      <c r="H157" s="189">
        <f t="shared" si="18"/>
        <v>142</v>
      </c>
      <c r="I157" s="192">
        <f t="shared" si="16"/>
        <v>59</v>
      </c>
      <c r="J157" s="192">
        <f t="shared" si="16"/>
        <v>1</v>
      </c>
      <c r="K157" s="193"/>
      <c r="L157" s="193"/>
      <c r="M157" s="194">
        <v>59</v>
      </c>
      <c r="N157" s="194">
        <v>1</v>
      </c>
      <c r="O157" s="194"/>
      <c r="P157" s="194"/>
    </row>
    <row r="158" spans="1:16" ht="24" customHeight="1">
      <c r="A158" s="219" t="s">
        <v>212</v>
      </c>
      <c r="B158" s="219"/>
      <c r="C158" s="219"/>
      <c r="D158" s="219"/>
      <c r="E158" s="219"/>
      <c r="F158" s="219"/>
      <c r="G158" s="219"/>
      <c r="H158" s="189">
        <f t="shared" si="18"/>
        <v>143</v>
      </c>
      <c r="I158" s="192">
        <f t="shared" si="16"/>
        <v>14</v>
      </c>
      <c r="J158" s="192">
        <f t="shared" si="16"/>
        <v>6</v>
      </c>
      <c r="K158" s="193"/>
      <c r="L158" s="193"/>
      <c r="M158" s="194">
        <v>14</v>
      </c>
      <c r="N158" s="194">
        <v>6</v>
      </c>
      <c r="O158" s="194"/>
      <c r="P158" s="194"/>
    </row>
    <row r="159" spans="1:16" ht="24" customHeight="1">
      <c r="A159" s="219" t="s">
        <v>213</v>
      </c>
      <c r="B159" s="219"/>
      <c r="C159" s="219"/>
      <c r="D159" s="219"/>
      <c r="E159" s="219"/>
      <c r="F159" s="219"/>
      <c r="G159" s="219"/>
      <c r="H159" s="189">
        <f t="shared" si="18"/>
        <v>144</v>
      </c>
      <c r="I159" s="192">
        <f t="shared" si="16"/>
        <v>17</v>
      </c>
      <c r="J159" s="192">
        <f t="shared" si="16"/>
        <v>13</v>
      </c>
      <c r="K159" s="193">
        <v>17</v>
      </c>
      <c r="L159" s="193">
        <v>13</v>
      </c>
      <c r="M159" s="194"/>
      <c r="N159" s="194"/>
      <c r="O159" s="194"/>
      <c r="P159" s="194"/>
    </row>
    <row r="160" spans="1:16" ht="18.75" customHeight="1">
      <c r="A160" s="218" t="s">
        <v>214</v>
      </c>
      <c r="B160" s="218"/>
      <c r="C160" s="218"/>
      <c r="D160" s="218"/>
      <c r="E160" s="218"/>
      <c r="F160" s="218"/>
      <c r="G160" s="218"/>
      <c r="H160" s="187">
        <f t="shared" si="18"/>
        <v>145</v>
      </c>
      <c r="I160" s="191">
        <f t="shared" si="16"/>
        <v>7291</v>
      </c>
      <c r="J160" s="191">
        <f t="shared" si="16"/>
        <v>3400</v>
      </c>
      <c r="K160" s="188">
        <f>SUM(K161:K197)</f>
        <v>725</v>
      </c>
      <c r="L160" s="188">
        <f t="shared" ref="L160:P160" si="19">SUM(L161:L197)</f>
        <v>370</v>
      </c>
      <c r="M160" s="188">
        <f t="shared" si="19"/>
        <v>5042</v>
      </c>
      <c r="N160" s="188">
        <f t="shared" si="19"/>
        <v>2731</v>
      </c>
      <c r="O160" s="188">
        <f t="shared" si="19"/>
        <v>1524</v>
      </c>
      <c r="P160" s="188">
        <f t="shared" si="19"/>
        <v>299</v>
      </c>
    </row>
    <row r="161" spans="1:16" ht="24" customHeight="1">
      <c r="A161" s="219" t="s">
        <v>215</v>
      </c>
      <c r="B161" s="219"/>
      <c r="C161" s="219"/>
      <c r="D161" s="219"/>
      <c r="E161" s="219"/>
      <c r="F161" s="219"/>
      <c r="G161" s="219"/>
      <c r="H161" s="189">
        <f t="shared" si="18"/>
        <v>146</v>
      </c>
      <c r="I161" s="192">
        <f t="shared" si="16"/>
        <v>2436</v>
      </c>
      <c r="J161" s="192">
        <f t="shared" si="16"/>
        <v>64</v>
      </c>
      <c r="K161" s="185"/>
      <c r="L161" s="185"/>
      <c r="M161" s="190">
        <v>1256</v>
      </c>
      <c r="N161" s="195">
        <v>64</v>
      </c>
      <c r="O161" s="190">
        <v>1180</v>
      </c>
      <c r="P161" s="190">
        <v>0</v>
      </c>
    </row>
    <row r="162" spans="1:16" ht="24" customHeight="1">
      <c r="A162" s="219" t="s">
        <v>216</v>
      </c>
      <c r="B162" s="219"/>
      <c r="C162" s="219"/>
      <c r="D162" s="219"/>
      <c r="E162" s="219"/>
      <c r="F162" s="219"/>
      <c r="G162" s="219"/>
      <c r="H162" s="189">
        <f t="shared" si="18"/>
        <v>147</v>
      </c>
      <c r="I162" s="192">
        <f t="shared" si="16"/>
        <v>147</v>
      </c>
      <c r="J162" s="192">
        <f t="shared" si="16"/>
        <v>18</v>
      </c>
      <c r="K162" s="185"/>
      <c r="L162" s="185"/>
      <c r="M162" s="190">
        <v>147</v>
      </c>
      <c r="N162" s="195">
        <v>18</v>
      </c>
      <c r="O162" s="190"/>
      <c r="P162" s="190"/>
    </row>
    <row r="163" spans="1:16" ht="24" customHeight="1">
      <c r="A163" s="219" t="s">
        <v>217</v>
      </c>
      <c r="B163" s="219"/>
      <c r="C163" s="219"/>
      <c r="D163" s="219"/>
      <c r="E163" s="219"/>
      <c r="F163" s="219"/>
      <c r="G163" s="219"/>
      <c r="H163" s="189">
        <f t="shared" si="18"/>
        <v>148</v>
      </c>
      <c r="I163" s="192">
        <f t="shared" si="16"/>
        <v>162</v>
      </c>
      <c r="J163" s="192">
        <f t="shared" si="16"/>
        <v>8</v>
      </c>
      <c r="K163" s="185">
        <v>162</v>
      </c>
      <c r="L163" s="185">
        <v>8</v>
      </c>
      <c r="M163" s="190"/>
      <c r="N163" s="195"/>
      <c r="O163" s="190"/>
      <c r="P163" s="190"/>
    </row>
    <row r="164" spans="1:16" ht="24" customHeight="1">
      <c r="A164" s="219" t="s">
        <v>218</v>
      </c>
      <c r="B164" s="219"/>
      <c r="C164" s="219"/>
      <c r="D164" s="219"/>
      <c r="E164" s="219"/>
      <c r="F164" s="219"/>
      <c r="G164" s="219"/>
      <c r="H164" s="189">
        <f t="shared" si="18"/>
        <v>149</v>
      </c>
      <c r="I164" s="192">
        <f t="shared" si="16"/>
        <v>133</v>
      </c>
      <c r="J164" s="192">
        <f t="shared" si="16"/>
        <v>76</v>
      </c>
      <c r="K164" s="185">
        <v>133</v>
      </c>
      <c r="L164" s="185">
        <v>76</v>
      </c>
      <c r="M164" s="190"/>
      <c r="N164" s="195"/>
      <c r="O164" s="190"/>
      <c r="P164" s="190"/>
    </row>
    <row r="165" spans="1:16" ht="24" customHeight="1">
      <c r="A165" s="219" t="s">
        <v>219</v>
      </c>
      <c r="B165" s="219"/>
      <c r="C165" s="219"/>
      <c r="D165" s="219"/>
      <c r="E165" s="219"/>
      <c r="F165" s="219"/>
      <c r="G165" s="219"/>
      <c r="H165" s="189">
        <f t="shared" si="18"/>
        <v>150</v>
      </c>
      <c r="I165" s="192">
        <f t="shared" si="16"/>
        <v>17</v>
      </c>
      <c r="J165" s="192">
        <f t="shared" si="16"/>
        <v>8</v>
      </c>
      <c r="K165" s="185"/>
      <c r="L165" s="185"/>
      <c r="M165" s="190">
        <v>17</v>
      </c>
      <c r="N165" s="195">
        <v>8</v>
      </c>
      <c r="O165" s="190"/>
      <c r="P165" s="190"/>
    </row>
    <row r="166" spans="1:16" ht="36" customHeight="1">
      <c r="A166" s="219" t="s">
        <v>220</v>
      </c>
      <c r="B166" s="219"/>
      <c r="C166" s="219"/>
      <c r="D166" s="219"/>
      <c r="E166" s="219"/>
      <c r="F166" s="219"/>
      <c r="G166" s="219"/>
      <c r="H166" s="189">
        <f t="shared" si="18"/>
        <v>151</v>
      </c>
      <c r="I166" s="192">
        <f t="shared" si="16"/>
        <v>17</v>
      </c>
      <c r="J166" s="192">
        <f t="shared" si="16"/>
        <v>15</v>
      </c>
      <c r="K166" s="185"/>
      <c r="L166" s="185"/>
      <c r="M166" s="190">
        <v>17</v>
      </c>
      <c r="N166" s="195">
        <v>15</v>
      </c>
      <c r="O166" s="190"/>
      <c r="P166" s="190"/>
    </row>
    <row r="167" spans="1:16" ht="24" customHeight="1">
      <c r="A167" s="219" t="s">
        <v>221</v>
      </c>
      <c r="B167" s="219"/>
      <c r="C167" s="219"/>
      <c r="D167" s="219"/>
      <c r="E167" s="219"/>
      <c r="F167" s="219"/>
      <c r="G167" s="219"/>
      <c r="H167" s="189">
        <f t="shared" si="18"/>
        <v>152</v>
      </c>
      <c r="I167" s="192">
        <f t="shared" si="16"/>
        <v>32</v>
      </c>
      <c r="J167" s="192">
        <f t="shared" si="16"/>
        <v>18</v>
      </c>
      <c r="K167" s="185"/>
      <c r="L167" s="185"/>
      <c r="M167" s="190">
        <v>32</v>
      </c>
      <c r="N167" s="195">
        <v>18</v>
      </c>
      <c r="O167" s="190"/>
      <c r="P167" s="190"/>
    </row>
    <row r="168" spans="1:16" ht="24" customHeight="1">
      <c r="A168" s="219" t="s">
        <v>222</v>
      </c>
      <c r="B168" s="219"/>
      <c r="C168" s="219"/>
      <c r="D168" s="219"/>
      <c r="E168" s="219"/>
      <c r="F168" s="219"/>
      <c r="G168" s="219"/>
      <c r="H168" s="189">
        <f t="shared" si="18"/>
        <v>153</v>
      </c>
      <c r="I168" s="192">
        <f t="shared" si="16"/>
        <v>6</v>
      </c>
      <c r="J168" s="192">
        <f t="shared" si="16"/>
        <v>6</v>
      </c>
      <c r="K168" s="185"/>
      <c r="L168" s="185"/>
      <c r="M168" s="190">
        <v>6</v>
      </c>
      <c r="N168" s="195">
        <v>6</v>
      </c>
      <c r="O168" s="190"/>
      <c r="P168" s="190"/>
    </row>
    <row r="169" spans="1:16" ht="24" customHeight="1">
      <c r="A169" s="219" t="s">
        <v>223</v>
      </c>
      <c r="B169" s="219"/>
      <c r="C169" s="219"/>
      <c r="D169" s="219"/>
      <c r="E169" s="219"/>
      <c r="F169" s="219"/>
      <c r="G169" s="219"/>
      <c r="H169" s="189">
        <f t="shared" si="18"/>
        <v>154</v>
      </c>
      <c r="I169" s="192">
        <f t="shared" si="16"/>
        <v>24</v>
      </c>
      <c r="J169" s="192">
        <f t="shared" si="16"/>
        <v>2</v>
      </c>
      <c r="K169" s="185">
        <v>24</v>
      </c>
      <c r="L169" s="185">
        <v>2</v>
      </c>
      <c r="M169" s="190"/>
      <c r="N169" s="195"/>
      <c r="O169" s="190"/>
      <c r="P169" s="190"/>
    </row>
    <row r="170" spans="1:16" ht="24" customHeight="1">
      <c r="A170" s="219" t="s">
        <v>224</v>
      </c>
      <c r="B170" s="219"/>
      <c r="C170" s="219"/>
      <c r="D170" s="219"/>
      <c r="E170" s="219"/>
      <c r="F170" s="219"/>
      <c r="G170" s="219"/>
      <c r="H170" s="189">
        <f t="shared" si="18"/>
        <v>155</v>
      </c>
      <c r="I170" s="192">
        <f t="shared" si="16"/>
        <v>3</v>
      </c>
      <c r="J170" s="192">
        <f t="shared" si="16"/>
        <v>3</v>
      </c>
      <c r="K170" s="185"/>
      <c r="L170" s="185"/>
      <c r="M170" s="190">
        <v>3</v>
      </c>
      <c r="N170" s="195">
        <v>3</v>
      </c>
      <c r="O170" s="190"/>
      <c r="P170" s="190"/>
    </row>
    <row r="171" spans="1:16" ht="24" customHeight="1">
      <c r="A171" s="219" t="s">
        <v>225</v>
      </c>
      <c r="B171" s="219"/>
      <c r="C171" s="219"/>
      <c r="D171" s="219"/>
      <c r="E171" s="219"/>
      <c r="F171" s="219"/>
      <c r="G171" s="219"/>
      <c r="H171" s="189">
        <f t="shared" si="18"/>
        <v>156</v>
      </c>
      <c r="I171" s="192">
        <f t="shared" si="16"/>
        <v>3</v>
      </c>
      <c r="J171" s="192">
        <f t="shared" si="16"/>
        <v>3</v>
      </c>
      <c r="K171" s="185"/>
      <c r="L171" s="185"/>
      <c r="M171" s="190">
        <v>3</v>
      </c>
      <c r="N171" s="195">
        <v>3</v>
      </c>
      <c r="O171" s="190"/>
      <c r="P171" s="190"/>
    </row>
    <row r="172" spans="1:16" ht="24" customHeight="1">
      <c r="A172" s="219" t="s">
        <v>226</v>
      </c>
      <c r="B172" s="219"/>
      <c r="C172" s="219"/>
      <c r="D172" s="219"/>
      <c r="E172" s="219"/>
      <c r="F172" s="219"/>
      <c r="G172" s="219"/>
      <c r="H172" s="189">
        <f t="shared" si="18"/>
        <v>157</v>
      </c>
      <c r="I172" s="192">
        <f t="shared" si="16"/>
        <v>16</v>
      </c>
      <c r="J172" s="192">
        <f t="shared" si="16"/>
        <v>11</v>
      </c>
      <c r="K172" s="185"/>
      <c r="L172" s="185"/>
      <c r="M172" s="190">
        <v>16</v>
      </c>
      <c r="N172" s="195">
        <v>11</v>
      </c>
      <c r="O172" s="190"/>
      <c r="P172" s="190"/>
    </row>
    <row r="173" spans="1:16" ht="24" customHeight="1">
      <c r="A173" s="219" t="s">
        <v>227</v>
      </c>
      <c r="B173" s="219"/>
      <c r="C173" s="219"/>
      <c r="D173" s="219"/>
      <c r="E173" s="219"/>
      <c r="F173" s="219"/>
      <c r="G173" s="219"/>
      <c r="H173" s="189">
        <f t="shared" si="18"/>
        <v>158</v>
      </c>
      <c r="I173" s="192">
        <f t="shared" si="16"/>
        <v>68</v>
      </c>
      <c r="J173" s="192">
        <f t="shared" si="16"/>
        <v>14</v>
      </c>
      <c r="K173" s="185"/>
      <c r="L173" s="185"/>
      <c r="M173" s="190">
        <v>68</v>
      </c>
      <c r="N173" s="195">
        <v>14</v>
      </c>
      <c r="O173" s="190"/>
      <c r="P173" s="190"/>
    </row>
    <row r="174" spans="1:16" ht="24" customHeight="1">
      <c r="A174" s="219" t="s">
        <v>228</v>
      </c>
      <c r="B174" s="219"/>
      <c r="C174" s="219"/>
      <c r="D174" s="219"/>
      <c r="E174" s="219"/>
      <c r="F174" s="219"/>
      <c r="G174" s="219"/>
      <c r="H174" s="189">
        <f t="shared" si="18"/>
        <v>159</v>
      </c>
      <c r="I174" s="192">
        <f t="shared" si="16"/>
        <v>26</v>
      </c>
      <c r="J174" s="192">
        <f t="shared" si="16"/>
        <v>0</v>
      </c>
      <c r="K174" s="185"/>
      <c r="L174" s="185"/>
      <c r="M174" s="190">
        <v>26</v>
      </c>
      <c r="N174" s="195">
        <v>0</v>
      </c>
      <c r="O174" s="190"/>
      <c r="P174" s="190"/>
    </row>
    <row r="175" spans="1:16" ht="24" customHeight="1">
      <c r="A175" s="219" t="s">
        <v>229</v>
      </c>
      <c r="B175" s="219"/>
      <c r="C175" s="219"/>
      <c r="D175" s="219"/>
      <c r="E175" s="219"/>
      <c r="F175" s="219"/>
      <c r="G175" s="219"/>
      <c r="H175" s="189">
        <f t="shared" si="18"/>
        <v>160</v>
      </c>
      <c r="I175" s="192">
        <f t="shared" si="16"/>
        <v>119</v>
      </c>
      <c r="J175" s="192">
        <f t="shared" si="16"/>
        <v>86</v>
      </c>
      <c r="K175" s="185"/>
      <c r="L175" s="185"/>
      <c r="M175" s="190">
        <v>119</v>
      </c>
      <c r="N175" s="195">
        <v>86</v>
      </c>
      <c r="O175" s="190"/>
      <c r="P175" s="190"/>
    </row>
    <row r="176" spans="1:16" ht="24" customHeight="1">
      <c r="A176" s="219" t="s">
        <v>230</v>
      </c>
      <c r="B176" s="219"/>
      <c r="C176" s="219"/>
      <c r="D176" s="219"/>
      <c r="E176" s="219"/>
      <c r="F176" s="219"/>
      <c r="G176" s="219"/>
      <c r="H176" s="189">
        <f t="shared" si="18"/>
        <v>161</v>
      </c>
      <c r="I176" s="192">
        <f t="shared" si="16"/>
        <v>68</v>
      </c>
      <c r="J176" s="192">
        <f t="shared" si="16"/>
        <v>68</v>
      </c>
      <c r="K176" s="185">
        <v>68</v>
      </c>
      <c r="L176" s="185">
        <v>68</v>
      </c>
      <c r="M176" s="190"/>
      <c r="N176" s="195"/>
      <c r="O176" s="190"/>
      <c r="P176" s="190"/>
    </row>
    <row r="177" spans="1:16" ht="24" customHeight="1">
      <c r="A177" s="219" t="s">
        <v>231</v>
      </c>
      <c r="B177" s="219"/>
      <c r="C177" s="219"/>
      <c r="D177" s="219"/>
      <c r="E177" s="219"/>
      <c r="F177" s="219"/>
      <c r="G177" s="219"/>
      <c r="H177" s="189">
        <f t="shared" si="18"/>
        <v>162</v>
      </c>
      <c r="I177" s="192">
        <f t="shared" si="16"/>
        <v>1198</v>
      </c>
      <c r="J177" s="192">
        <f t="shared" si="16"/>
        <v>1147</v>
      </c>
      <c r="K177" s="185"/>
      <c r="L177" s="185"/>
      <c r="M177" s="190">
        <v>990</v>
      </c>
      <c r="N177" s="195">
        <v>969</v>
      </c>
      <c r="O177" s="190">
        <v>208</v>
      </c>
      <c r="P177" s="190">
        <v>178</v>
      </c>
    </row>
    <row r="178" spans="1:16" ht="24" customHeight="1">
      <c r="A178" s="219" t="s">
        <v>232</v>
      </c>
      <c r="B178" s="219"/>
      <c r="C178" s="219"/>
      <c r="D178" s="219"/>
      <c r="E178" s="219"/>
      <c r="F178" s="219"/>
      <c r="G178" s="219"/>
      <c r="H178" s="189">
        <f t="shared" si="18"/>
        <v>163</v>
      </c>
      <c r="I178" s="192">
        <f t="shared" si="16"/>
        <v>26</v>
      </c>
      <c r="J178" s="192">
        <f t="shared" si="16"/>
        <v>18</v>
      </c>
      <c r="K178" s="185"/>
      <c r="L178" s="185"/>
      <c r="M178" s="190">
        <v>26</v>
      </c>
      <c r="N178" s="195">
        <v>18</v>
      </c>
      <c r="O178" s="190"/>
      <c r="P178" s="190"/>
    </row>
    <row r="179" spans="1:16" ht="24" customHeight="1">
      <c r="A179" s="219" t="s">
        <v>233</v>
      </c>
      <c r="B179" s="219"/>
      <c r="C179" s="219"/>
      <c r="D179" s="219"/>
      <c r="E179" s="219"/>
      <c r="F179" s="219"/>
      <c r="G179" s="219"/>
      <c r="H179" s="189">
        <f t="shared" si="18"/>
        <v>164</v>
      </c>
      <c r="I179" s="192">
        <f t="shared" si="16"/>
        <v>66</v>
      </c>
      <c r="J179" s="192">
        <f t="shared" si="16"/>
        <v>59</v>
      </c>
      <c r="K179" s="185"/>
      <c r="L179" s="185"/>
      <c r="M179" s="190">
        <v>66</v>
      </c>
      <c r="N179" s="195">
        <v>59</v>
      </c>
      <c r="O179" s="190"/>
      <c r="P179" s="190"/>
    </row>
    <row r="180" spans="1:16" ht="24" customHeight="1">
      <c r="A180" s="219" t="s">
        <v>234</v>
      </c>
      <c r="B180" s="219"/>
      <c r="C180" s="219"/>
      <c r="D180" s="219"/>
      <c r="E180" s="219"/>
      <c r="F180" s="219"/>
      <c r="G180" s="219"/>
      <c r="H180" s="189">
        <f t="shared" si="18"/>
        <v>165</v>
      </c>
      <c r="I180" s="192">
        <f t="shared" si="16"/>
        <v>27</v>
      </c>
      <c r="J180" s="192">
        <f t="shared" si="16"/>
        <v>20</v>
      </c>
      <c r="K180" s="185"/>
      <c r="L180" s="185"/>
      <c r="M180" s="190">
        <v>27</v>
      </c>
      <c r="N180" s="195">
        <v>20</v>
      </c>
      <c r="O180" s="190"/>
      <c r="P180" s="190"/>
    </row>
    <row r="181" spans="1:16" ht="24" customHeight="1">
      <c r="A181" s="219" t="s">
        <v>235</v>
      </c>
      <c r="B181" s="219"/>
      <c r="C181" s="219"/>
      <c r="D181" s="219"/>
      <c r="E181" s="219"/>
      <c r="F181" s="219"/>
      <c r="G181" s="219"/>
      <c r="H181" s="189">
        <f t="shared" si="18"/>
        <v>166</v>
      </c>
      <c r="I181" s="192">
        <f t="shared" si="16"/>
        <v>14</v>
      </c>
      <c r="J181" s="192">
        <f t="shared" si="16"/>
        <v>12</v>
      </c>
      <c r="K181" s="185">
        <v>14</v>
      </c>
      <c r="L181" s="185">
        <v>12</v>
      </c>
      <c r="M181" s="190"/>
      <c r="N181" s="195"/>
      <c r="O181" s="190"/>
      <c r="P181" s="190"/>
    </row>
    <row r="182" spans="1:16" ht="24" customHeight="1">
      <c r="A182" s="219" t="s">
        <v>236</v>
      </c>
      <c r="B182" s="219"/>
      <c r="C182" s="219"/>
      <c r="D182" s="219"/>
      <c r="E182" s="219"/>
      <c r="F182" s="219"/>
      <c r="G182" s="219"/>
      <c r="H182" s="189">
        <f t="shared" si="18"/>
        <v>167</v>
      </c>
      <c r="I182" s="192">
        <f t="shared" si="16"/>
        <v>252</v>
      </c>
      <c r="J182" s="192">
        <f t="shared" si="16"/>
        <v>204</v>
      </c>
      <c r="K182" s="185"/>
      <c r="L182" s="185"/>
      <c r="M182" s="190">
        <v>252</v>
      </c>
      <c r="N182" s="195">
        <v>204</v>
      </c>
      <c r="O182" s="190"/>
      <c r="P182" s="190"/>
    </row>
    <row r="183" spans="1:16" ht="24" customHeight="1">
      <c r="A183" s="219" t="s">
        <v>237</v>
      </c>
      <c r="B183" s="219"/>
      <c r="C183" s="219"/>
      <c r="D183" s="219"/>
      <c r="E183" s="219"/>
      <c r="F183" s="219"/>
      <c r="G183" s="219"/>
      <c r="H183" s="189">
        <f t="shared" si="18"/>
        <v>168</v>
      </c>
      <c r="I183" s="192">
        <f t="shared" si="16"/>
        <v>272</v>
      </c>
      <c r="J183" s="192">
        <f t="shared" si="16"/>
        <v>234</v>
      </c>
      <c r="K183" s="185"/>
      <c r="L183" s="185"/>
      <c r="M183" s="190">
        <v>236</v>
      </c>
      <c r="N183" s="195">
        <v>200</v>
      </c>
      <c r="O183" s="190">
        <v>36</v>
      </c>
      <c r="P183" s="190">
        <v>34</v>
      </c>
    </row>
    <row r="184" spans="1:16" ht="24" customHeight="1">
      <c r="A184" s="219" t="s">
        <v>238</v>
      </c>
      <c r="B184" s="219"/>
      <c r="C184" s="219"/>
      <c r="D184" s="219"/>
      <c r="E184" s="219"/>
      <c r="F184" s="219"/>
      <c r="G184" s="219"/>
      <c r="H184" s="189">
        <f t="shared" si="18"/>
        <v>169</v>
      </c>
      <c r="I184" s="192">
        <f t="shared" si="16"/>
        <v>1522</v>
      </c>
      <c r="J184" s="192">
        <f t="shared" si="16"/>
        <v>984</v>
      </c>
      <c r="K184" s="185"/>
      <c r="L184" s="185"/>
      <c r="M184" s="190">
        <v>1433</v>
      </c>
      <c r="N184" s="195">
        <v>897</v>
      </c>
      <c r="O184" s="190">
        <v>89</v>
      </c>
      <c r="P184" s="190">
        <v>87</v>
      </c>
    </row>
    <row r="185" spans="1:16" ht="24" customHeight="1">
      <c r="A185" s="219" t="s">
        <v>239</v>
      </c>
      <c r="B185" s="219"/>
      <c r="C185" s="219"/>
      <c r="D185" s="219"/>
      <c r="E185" s="219"/>
      <c r="F185" s="219"/>
      <c r="G185" s="219"/>
      <c r="H185" s="189">
        <f t="shared" si="18"/>
        <v>170</v>
      </c>
      <c r="I185" s="192">
        <f t="shared" si="16"/>
        <v>46</v>
      </c>
      <c r="J185" s="192">
        <f t="shared" si="16"/>
        <v>44</v>
      </c>
      <c r="K185" s="185">
        <v>46</v>
      </c>
      <c r="L185" s="185">
        <v>44</v>
      </c>
      <c r="M185" s="190"/>
      <c r="N185" s="195"/>
      <c r="O185" s="190"/>
      <c r="P185" s="190"/>
    </row>
    <row r="186" spans="1:16" ht="24" customHeight="1">
      <c r="A186" s="219" t="s">
        <v>240</v>
      </c>
      <c r="B186" s="219"/>
      <c r="C186" s="219"/>
      <c r="D186" s="219"/>
      <c r="E186" s="219"/>
      <c r="F186" s="219"/>
      <c r="G186" s="219"/>
      <c r="H186" s="189">
        <f t="shared" si="18"/>
        <v>171</v>
      </c>
      <c r="I186" s="192">
        <f t="shared" si="16"/>
        <v>109</v>
      </c>
      <c r="J186" s="192">
        <f t="shared" si="16"/>
        <v>20</v>
      </c>
      <c r="K186" s="185"/>
      <c r="L186" s="185"/>
      <c r="M186" s="190">
        <v>109</v>
      </c>
      <c r="N186" s="195">
        <v>20</v>
      </c>
      <c r="O186" s="190"/>
      <c r="P186" s="190"/>
    </row>
    <row r="187" spans="1:16" ht="24" customHeight="1">
      <c r="A187" s="219" t="s">
        <v>241</v>
      </c>
      <c r="B187" s="219"/>
      <c r="C187" s="219"/>
      <c r="D187" s="219"/>
      <c r="E187" s="219"/>
      <c r="F187" s="219"/>
      <c r="G187" s="219"/>
      <c r="H187" s="189">
        <f t="shared" si="18"/>
        <v>172</v>
      </c>
      <c r="I187" s="192">
        <f t="shared" si="16"/>
        <v>4</v>
      </c>
      <c r="J187" s="192">
        <f t="shared" si="16"/>
        <v>3</v>
      </c>
      <c r="K187" s="185">
        <v>4</v>
      </c>
      <c r="L187" s="185">
        <v>3</v>
      </c>
      <c r="M187" s="190"/>
      <c r="N187" s="195"/>
      <c r="O187" s="190"/>
      <c r="P187" s="190"/>
    </row>
    <row r="188" spans="1:16" ht="24" customHeight="1">
      <c r="A188" s="219" t="s">
        <v>242</v>
      </c>
      <c r="B188" s="219"/>
      <c r="C188" s="219"/>
      <c r="D188" s="219"/>
      <c r="E188" s="219"/>
      <c r="F188" s="219"/>
      <c r="G188" s="219"/>
      <c r="H188" s="189">
        <f t="shared" si="18"/>
        <v>173</v>
      </c>
      <c r="I188" s="192">
        <f t="shared" si="16"/>
        <v>19</v>
      </c>
      <c r="J188" s="192">
        <f t="shared" si="16"/>
        <v>5</v>
      </c>
      <c r="K188" s="185"/>
      <c r="L188" s="185"/>
      <c r="M188" s="190">
        <v>19</v>
      </c>
      <c r="N188" s="195">
        <v>5</v>
      </c>
      <c r="O188" s="190"/>
      <c r="P188" s="190"/>
    </row>
    <row r="189" spans="1:16" ht="24" customHeight="1">
      <c r="A189" s="219" t="s">
        <v>243</v>
      </c>
      <c r="B189" s="219"/>
      <c r="C189" s="219"/>
      <c r="D189" s="219"/>
      <c r="E189" s="219"/>
      <c r="F189" s="219"/>
      <c r="G189" s="219"/>
      <c r="H189" s="189">
        <f t="shared" si="18"/>
        <v>174</v>
      </c>
      <c r="I189" s="192">
        <f t="shared" si="16"/>
        <v>6</v>
      </c>
      <c r="J189" s="192">
        <f t="shared" si="16"/>
        <v>5</v>
      </c>
      <c r="K189" s="185"/>
      <c r="L189" s="185"/>
      <c r="M189" s="190">
        <v>6</v>
      </c>
      <c r="N189" s="195">
        <v>5</v>
      </c>
      <c r="O189" s="190"/>
      <c r="P189" s="190"/>
    </row>
    <row r="190" spans="1:16" ht="24" customHeight="1">
      <c r="A190" s="219" t="s">
        <v>244</v>
      </c>
      <c r="B190" s="219"/>
      <c r="C190" s="219"/>
      <c r="D190" s="219"/>
      <c r="E190" s="219"/>
      <c r="F190" s="219"/>
      <c r="G190" s="219"/>
      <c r="H190" s="189">
        <f t="shared" si="18"/>
        <v>175</v>
      </c>
      <c r="I190" s="192">
        <f t="shared" si="16"/>
        <v>8</v>
      </c>
      <c r="J190" s="192">
        <f t="shared" si="16"/>
        <v>3</v>
      </c>
      <c r="K190" s="185"/>
      <c r="L190" s="185"/>
      <c r="M190" s="190">
        <v>8</v>
      </c>
      <c r="N190" s="195">
        <v>3</v>
      </c>
      <c r="O190" s="190"/>
      <c r="P190" s="190"/>
    </row>
    <row r="191" spans="1:16" ht="24" customHeight="1">
      <c r="A191" s="219" t="s">
        <v>245</v>
      </c>
      <c r="B191" s="219"/>
      <c r="C191" s="219"/>
      <c r="D191" s="219"/>
      <c r="E191" s="219"/>
      <c r="F191" s="219"/>
      <c r="G191" s="219"/>
      <c r="H191" s="189">
        <f t="shared" si="18"/>
        <v>176</v>
      </c>
      <c r="I191" s="192">
        <f t="shared" si="16"/>
        <v>69</v>
      </c>
      <c r="J191" s="192">
        <f t="shared" si="16"/>
        <v>58</v>
      </c>
      <c r="K191" s="185"/>
      <c r="L191" s="185"/>
      <c r="M191" s="190">
        <v>69</v>
      </c>
      <c r="N191" s="195">
        <v>58</v>
      </c>
      <c r="O191" s="190"/>
      <c r="P191" s="190"/>
    </row>
    <row r="192" spans="1:16" ht="24" customHeight="1">
      <c r="A192" s="219" t="s">
        <v>246</v>
      </c>
      <c r="B192" s="219"/>
      <c r="C192" s="219"/>
      <c r="D192" s="219"/>
      <c r="E192" s="219"/>
      <c r="F192" s="219"/>
      <c r="G192" s="219"/>
      <c r="H192" s="189">
        <f t="shared" si="18"/>
        <v>177</v>
      </c>
      <c r="I192" s="192">
        <f t="shared" si="16"/>
        <v>25</v>
      </c>
      <c r="J192" s="192">
        <f t="shared" si="16"/>
        <v>0</v>
      </c>
      <c r="K192" s="185"/>
      <c r="L192" s="185"/>
      <c r="M192" s="190">
        <v>25</v>
      </c>
      <c r="N192" s="195">
        <v>0</v>
      </c>
      <c r="O192" s="190"/>
      <c r="P192" s="190"/>
    </row>
    <row r="193" spans="1:16" ht="24" customHeight="1">
      <c r="A193" s="219" t="s">
        <v>247</v>
      </c>
      <c r="B193" s="219"/>
      <c r="C193" s="219"/>
      <c r="D193" s="219"/>
      <c r="E193" s="219"/>
      <c r="F193" s="219"/>
      <c r="G193" s="219"/>
      <c r="H193" s="189">
        <f t="shared" si="18"/>
        <v>178</v>
      </c>
      <c r="I193" s="192">
        <f t="shared" si="16"/>
        <v>9</v>
      </c>
      <c r="J193" s="192">
        <f t="shared" si="16"/>
        <v>0</v>
      </c>
      <c r="K193" s="185">
        <v>9</v>
      </c>
      <c r="L193" s="185">
        <v>0</v>
      </c>
      <c r="M193" s="190"/>
      <c r="N193" s="195"/>
      <c r="O193" s="190"/>
      <c r="P193" s="190"/>
    </row>
    <row r="194" spans="1:16" ht="24" customHeight="1">
      <c r="A194" s="219" t="s">
        <v>248</v>
      </c>
      <c r="B194" s="219"/>
      <c r="C194" s="219"/>
      <c r="D194" s="219"/>
      <c r="E194" s="219"/>
      <c r="F194" s="219"/>
      <c r="G194" s="219"/>
      <c r="H194" s="189">
        <f t="shared" si="18"/>
        <v>179</v>
      </c>
      <c r="I194" s="192">
        <f t="shared" si="16"/>
        <v>9</v>
      </c>
      <c r="J194" s="192">
        <f t="shared" si="16"/>
        <v>5</v>
      </c>
      <c r="K194" s="185"/>
      <c r="L194" s="185"/>
      <c r="M194" s="190">
        <v>9</v>
      </c>
      <c r="N194" s="195">
        <v>5</v>
      </c>
      <c r="O194" s="190"/>
      <c r="P194" s="190"/>
    </row>
    <row r="195" spans="1:16" ht="24" customHeight="1">
      <c r="A195" s="219" t="s">
        <v>249</v>
      </c>
      <c r="B195" s="219"/>
      <c r="C195" s="219"/>
      <c r="D195" s="219"/>
      <c r="E195" s="219"/>
      <c r="F195" s="219"/>
      <c r="G195" s="219"/>
      <c r="H195" s="189">
        <f t="shared" si="18"/>
        <v>180</v>
      </c>
      <c r="I195" s="192">
        <f t="shared" si="16"/>
        <v>234</v>
      </c>
      <c r="J195" s="192">
        <f t="shared" si="16"/>
        <v>156</v>
      </c>
      <c r="K195" s="185">
        <v>234</v>
      </c>
      <c r="L195" s="185">
        <v>156</v>
      </c>
      <c r="M195" s="190"/>
      <c r="N195" s="195"/>
      <c r="O195" s="190"/>
      <c r="P195" s="190"/>
    </row>
    <row r="196" spans="1:16" ht="24" customHeight="1">
      <c r="A196" s="219" t="s">
        <v>250</v>
      </c>
      <c r="B196" s="219"/>
      <c r="C196" s="219"/>
      <c r="D196" s="219"/>
      <c r="E196" s="219"/>
      <c r="F196" s="219"/>
      <c r="G196" s="219"/>
      <c r="H196" s="189">
        <f t="shared" si="18"/>
        <v>181</v>
      </c>
      <c r="I196" s="192">
        <f t="shared" ref="I196:J211" si="20">+K196+M196+O196</f>
        <v>68</v>
      </c>
      <c r="J196" s="192">
        <f t="shared" si="20"/>
        <v>22</v>
      </c>
      <c r="K196" s="185"/>
      <c r="L196" s="185"/>
      <c r="M196" s="190">
        <v>57</v>
      </c>
      <c r="N196" s="195">
        <v>22</v>
      </c>
      <c r="O196" s="190">
        <v>11</v>
      </c>
      <c r="P196" s="190">
        <v>0</v>
      </c>
    </row>
    <row r="197" spans="1:16" ht="24" customHeight="1">
      <c r="A197" s="219" t="s">
        <v>251</v>
      </c>
      <c r="B197" s="219"/>
      <c r="C197" s="219"/>
      <c r="D197" s="219"/>
      <c r="E197" s="219"/>
      <c r="F197" s="219"/>
      <c r="G197" s="219"/>
      <c r="H197" s="189">
        <f t="shared" si="18"/>
        <v>182</v>
      </c>
      <c r="I197" s="192">
        <f t="shared" si="20"/>
        <v>31</v>
      </c>
      <c r="J197" s="192">
        <f t="shared" si="20"/>
        <v>1</v>
      </c>
      <c r="K197" s="185">
        <v>31</v>
      </c>
      <c r="L197" s="185">
        <v>1</v>
      </c>
      <c r="M197" s="190"/>
      <c r="N197" s="195"/>
      <c r="O197" s="190"/>
      <c r="P197" s="190"/>
    </row>
    <row r="198" spans="1:16" ht="24.75" customHeight="1">
      <c r="A198" s="218" t="s">
        <v>252</v>
      </c>
      <c r="B198" s="218"/>
      <c r="C198" s="218"/>
      <c r="D198" s="218"/>
      <c r="E198" s="218"/>
      <c r="F198" s="218"/>
      <c r="G198" s="218"/>
      <c r="H198" s="187">
        <f t="shared" si="18"/>
        <v>183</v>
      </c>
      <c r="I198" s="191">
        <f t="shared" si="20"/>
        <v>107</v>
      </c>
      <c r="J198" s="191">
        <f t="shared" si="20"/>
        <v>60</v>
      </c>
      <c r="K198" s="188">
        <f>SUM(K199:K200)</f>
        <v>0</v>
      </c>
      <c r="L198" s="188">
        <f t="shared" ref="L198:P198" si="21">SUM(L199:L200)</f>
        <v>0</v>
      </c>
      <c r="M198" s="188">
        <f t="shared" si="21"/>
        <v>107</v>
      </c>
      <c r="N198" s="188">
        <f t="shared" si="21"/>
        <v>60</v>
      </c>
      <c r="O198" s="188">
        <f t="shared" si="21"/>
        <v>0</v>
      </c>
      <c r="P198" s="188">
        <f t="shared" si="21"/>
        <v>0</v>
      </c>
    </row>
    <row r="199" spans="1:16" ht="29.25" customHeight="1">
      <c r="A199" s="221" t="s">
        <v>253</v>
      </c>
      <c r="B199" s="217"/>
      <c r="C199" s="217"/>
      <c r="D199" s="217"/>
      <c r="E199" s="217"/>
      <c r="F199" s="217"/>
      <c r="G199" s="217"/>
      <c r="H199" s="189">
        <f t="shared" si="18"/>
        <v>184</v>
      </c>
      <c r="I199" s="192">
        <f t="shared" si="20"/>
        <v>26</v>
      </c>
      <c r="J199" s="192">
        <f t="shared" si="20"/>
        <v>6</v>
      </c>
      <c r="K199" s="186"/>
      <c r="L199" s="186"/>
      <c r="M199" s="190">
        <v>26</v>
      </c>
      <c r="N199" s="190">
        <v>6</v>
      </c>
      <c r="O199" s="186"/>
      <c r="P199" s="186"/>
    </row>
    <row r="200" spans="1:16" ht="24" customHeight="1">
      <c r="A200" s="219" t="s">
        <v>254</v>
      </c>
      <c r="B200" s="219"/>
      <c r="C200" s="219"/>
      <c r="D200" s="219"/>
      <c r="E200" s="219"/>
      <c r="F200" s="219"/>
      <c r="G200" s="219"/>
      <c r="H200" s="189">
        <f t="shared" si="18"/>
        <v>185</v>
      </c>
      <c r="I200" s="192">
        <f t="shared" si="20"/>
        <v>81</v>
      </c>
      <c r="J200" s="192">
        <f t="shared" si="20"/>
        <v>54</v>
      </c>
      <c r="K200" s="185"/>
      <c r="L200" s="185"/>
      <c r="M200" s="190">
        <f>25+56</f>
        <v>81</v>
      </c>
      <c r="N200" s="190">
        <f>15+39</f>
        <v>54</v>
      </c>
      <c r="O200" s="185"/>
      <c r="P200" s="185"/>
    </row>
    <row r="201" spans="1:16" ht="20.25" customHeight="1">
      <c r="A201" s="218" t="s">
        <v>255</v>
      </c>
      <c r="B201" s="218"/>
      <c r="C201" s="218"/>
      <c r="D201" s="218"/>
      <c r="E201" s="218"/>
      <c r="F201" s="218"/>
      <c r="G201" s="218"/>
      <c r="H201" s="187">
        <f t="shared" si="18"/>
        <v>186</v>
      </c>
      <c r="I201" s="191">
        <f t="shared" si="20"/>
        <v>1291</v>
      </c>
      <c r="J201" s="191">
        <f t="shared" si="20"/>
        <v>1146</v>
      </c>
      <c r="K201" s="188">
        <f>SUM(K202:K208)</f>
        <v>56</v>
      </c>
      <c r="L201" s="188">
        <f t="shared" ref="L201:P201" si="22">SUM(L202:L208)</f>
        <v>49</v>
      </c>
      <c r="M201" s="188">
        <f t="shared" si="22"/>
        <v>1184</v>
      </c>
      <c r="N201" s="188">
        <f t="shared" si="22"/>
        <v>1050</v>
      </c>
      <c r="O201" s="188">
        <f t="shared" si="22"/>
        <v>51</v>
      </c>
      <c r="P201" s="188">
        <f t="shared" si="22"/>
        <v>47</v>
      </c>
    </row>
    <row r="202" spans="1:16" ht="24" customHeight="1">
      <c r="A202" s="219" t="s">
        <v>256</v>
      </c>
      <c r="B202" s="219"/>
      <c r="C202" s="219"/>
      <c r="D202" s="219"/>
      <c r="E202" s="219"/>
      <c r="F202" s="219"/>
      <c r="G202" s="219"/>
      <c r="H202" s="189">
        <f t="shared" si="18"/>
        <v>187</v>
      </c>
      <c r="I202" s="192">
        <f t="shared" si="20"/>
        <v>448</v>
      </c>
      <c r="J202" s="192">
        <f t="shared" si="20"/>
        <v>444</v>
      </c>
      <c r="K202" s="185"/>
      <c r="L202" s="185"/>
      <c r="M202" s="190">
        <v>448</v>
      </c>
      <c r="N202" s="190">
        <v>444</v>
      </c>
      <c r="O202" s="185"/>
      <c r="P202" s="185"/>
    </row>
    <row r="203" spans="1:16" ht="24" customHeight="1">
      <c r="A203" s="219" t="s">
        <v>257</v>
      </c>
      <c r="B203" s="219"/>
      <c r="C203" s="219"/>
      <c r="D203" s="219"/>
      <c r="E203" s="219"/>
      <c r="F203" s="219"/>
      <c r="G203" s="219"/>
      <c r="H203" s="189">
        <f t="shared" si="18"/>
        <v>188</v>
      </c>
      <c r="I203" s="192">
        <f t="shared" si="20"/>
        <v>7</v>
      </c>
      <c r="J203" s="192">
        <f t="shared" si="20"/>
        <v>7</v>
      </c>
      <c r="K203" s="185">
        <v>7</v>
      </c>
      <c r="L203" s="185">
        <v>7</v>
      </c>
      <c r="M203" s="190"/>
      <c r="N203" s="190"/>
      <c r="O203" s="185"/>
      <c r="P203" s="185"/>
    </row>
    <row r="204" spans="1:16" ht="24" customHeight="1">
      <c r="A204" s="219" t="s">
        <v>258</v>
      </c>
      <c r="B204" s="219"/>
      <c r="C204" s="219"/>
      <c r="D204" s="219"/>
      <c r="E204" s="219"/>
      <c r="F204" s="219"/>
      <c r="G204" s="219"/>
      <c r="H204" s="189">
        <f t="shared" si="18"/>
        <v>189</v>
      </c>
      <c r="I204" s="192">
        <f t="shared" si="20"/>
        <v>21</v>
      </c>
      <c r="J204" s="192">
        <f t="shared" si="20"/>
        <v>12</v>
      </c>
      <c r="K204" s="185"/>
      <c r="L204" s="185"/>
      <c r="M204" s="190">
        <v>21</v>
      </c>
      <c r="N204" s="190">
        <v>12</v>
      </c>
      <c r="O204" s="185"/>
      <c r="P204" s="185"/>
    </row>
    <row r="205" spans="1:16" ht="24" customHeight="1">
      <c r="A205" s="219" t="s">
        <v>259</v>
      </c>
      <c r="B205" s="219"/>
      <c r="C205" s="219"/>
      <c r="D205" s="219"/>
      <c r="E205" s="219"/>
      <c r="F205" s="219"/>
      <c r="G205" s="219"/>
      <c r="H205" s="189">
        <f t="shared" si="18"/>
        <v>190</v>
      </c>
      <c r="I205" s="192">
        <f t="shared" si="20"/>
        <v>12</v>
      </c>
      <c r="J205" s="192">
        <f t="shared" si="20"/>
        <v>0</v>
      </c>
      <c r="K205" s="185"/>
      <c r="L205" s="185"/>
      <c r="M205" s="190">
        <v>12</v>
      </c>
      <c r="N205" s="190">
        <v>0</v>
      </c>
      <c r="O205" s="185"/>
      <c r="P205" s="185"/>
    </row>
    <row r="206" spans="1:16" ht="24" customHeight="1">
      <c r="A206" s="219" t="s">
        <v>260</v>
      </c>
      <c r="B206" s="219"/>
      <c r="C206" s="219"/>
      <c r="D206" s="219"/>
      <c r="E206" s="219"/>
      <c r="F206" s="219"/>
      <c r="G206" s="219"/>
      <c r="H206" s="189">
        <f t="shared" si="18"/>
        <v>191</v>
      </c>
      <c r="I206" s="192">
        <f t="shared" si="20"/>
        <v>31</v>
      </c>
      <c r="J206" s="192">
        <f t="shared" si="20"/>
        <v>28</v>
      </c>
      <c r="K206" s="185"/>
      <c r="L206" s="185"/>
      <c r="M206" s="190">
        <v>31</v>
      </c>
      <c r="N206" s="190">
        <v>28</v>
      </c>
      <c r="O206" s="185"/>
      <c r="P206" s="185"/>
    </row>
    <row r="207" spans="1:16" ht="24" customHeight="1">
      <c r="A207" s="219" t="s">
        <v>261</v>
      </c>
      <c r="B207" s="219"/>
      <c r="C207" s="219"/>
      <c r="D207" s="219"/>
      <c r="E207" s="219"/>
      <c r="F207" s="219"/>
      <c r="G207" s="219"/>
      <c r="H207" s="189">
        <f t="shared" si="18"/>
        <v>192</v>
      </c>
      <c r="I207" s="192">
        <f t="shared" si="20"/>
        <v>723</v>
      </c>
      <c r="J207" s="192">
        <f t="shared" si="20"/>
        <v>613</v>
      </c>
      <c r="K207" s="185"/>
      <c r="L207" s="185"/>
      <c r="M207" s="190">
        <v>672</v>
      </c>
      <c r="N207" s="190">
        <v>566</v>
      </c>
      <c r="O207" s="185">
        <v>51</v>
      </c>
      <c r="P207" s="185">
        <v>47</v>
      </c>
    </row>
    <row r="208" spans="1:16" ht="24" customHeight="1">
      <c r="A208" s="219" t="s">
        <v>262</v>
      </c>
      <c r="B208" s="219"/>
      <c r="C208" s="219"/>
      <c r="D208" s="219"/>
      <c r="E208" s="219"/>
      <c r="F208" s="219"/>
      <c r="G208" s="219"/>
      <c r="H208" s="189">
        <f t="shared" si="18"/>
        <v>193</v>
      </c>
      <c r="I208" s="192">
        <f t="shared" si="20"/>
        <v>49</v>
      </c>
      <c r="J208" s="192">
        <f t="shared" si="20"/>
        <v>42</v>
      </c>
      <c r="K208" s="185">
        <v>49</v>
      </c>
      <c r="L208" s="185">
        <v>42</v>
      </c>
      <c r="M208" s="190"/>
      <c r="N208" s="190"/>
      <c r="O208" s="185"/>
      <c r="P208" s="185"/>
    </row>
    <row r="209" spans="1:16" ht="24" customHeight="1">
      <c r="A209" s="218" t="s">
        <v>263</v>
      </c>
      <c r="B209" s="218"/>
      <c r="C209" s="218"/>
      <c r="D209" s="218"/>
      <c r="E209" s="218"/>
      <c r="F209" s="218"/>
      <c r="G209" s="218"/>
      <c r="H209" s="187">
        <f t="shared" si="18"/>
        <v>194</v>
      </c>
      <c r="I209" s="191">
        <f t="shared" si="20"/>
        <v>196</v>
      </c>
      <c r="J209" s="191">
        <f t="shared" si="20"/>
        <v>180</v>
      </c>
      <c r="K209" s="188">
        <f>SUM(K210:K211)</f>
        <v>0</v>
      </c>
      <c r="L209" s="188">
        <f t="shared" ref="L209:P209" si="23">SUM(L210:L211)</f>
        <v>0</v>
      </c>
      <c r="M209" s="188">
        <f t="shared" si="23"/>
        <v>196</v>
      </c>
      <c r="N209" s="188">
        <f t="shared" si="23"/>
        <v>180</v>
      </c>
      <c r="O209" s="188">
        <f t="shared" si="23"/>
        <v>0</v>
      </c>
      <c r="P209" s="188">
        <f t="shared" si="23"/>
        <v>0</v>
      </c>
    </row>
    <row r="210" spans="1:16" ht="24" customHeight="1">
      <c r="A210" s="221" t="s">
        <v>264</v>
      </c>
      <c r="B210" s="221"/>
      <c r="C210" s="221"/>
      <c r="D210" s="221"/>
      <c r="E210" s="221"/>
      <c r="F210" s="221"/>
      <c r="G210" s="221"/>
      <c r="H210" s="189">
        <f t="shared" ref="H210:H211" si="24">+H209+1</f>
        <v>195</v>
      </c>
      <c r="I210" s="192">
        <f t="shared" si="20"/>
        <v>157</v>
      </c>
      <c r="J210" s="192">
        <f t="shared" si="20"/>
        <v>151</v>
      </c>
      <c r="K210" s="185"/>
      <c r="L210" s="185"/>
      <c r="M210" s="190">
        <f>99+58</f>
        <v>157</v>
      </c>
      <c r="N210" s="190">
        <f>95+56</f>
        <v>151</v>
      </c>
      <c r="O210" s="185"/>
      <c r="P210" s="185"/>
    </row>
    <row r="211" spans="1:16" ht="24" customHeight="1">
      <c r="A211" s="221" t="s">
        <v>265</v>
      </c>
      <c r="B211" s="221"/>
      <c r="C211" s="221"/>
      <c r="D211" s="221"/>
      <c r="E211" s="221"/>
      <c r="F211" s="221"/>
      <c r="G211" s="221"/>
      <c r="H211" s="189">
        <f t="shared" si="24"/>
        <v>196</v>
      </c>
      <c r="I211" s="192">
        <f t="shared" si="20"/>
        <v>39</v>
      </c>
      <c r="J211" s="192">
        <f t="shared" si="20"/>
        <v>29</v>
      </c>
      <c r="K211" s="185"/>
      <c r="L211" s="185"/>
      <c r="M211" s="190">
        <f>9+30</f>
        <v>39</v>
      </c>
      <c r="N211" s="190">
        <f>6+23</f>
        <v>29</v>
      </c>
      <c r="O211" s="185"/>
      <c r="P211" s="185"/>
    </row>
    <row r="212" spans="1:16">
      <c r="A212" s="47" t="s">
        <v>266</v>
      </c>
      <c r="B212" s="28"/>
      <c r="C212" s="48" t="s">
        <v>267</v>
      </c>
      <c r="D212" s="28"/>
      <c r="E212" s="36"/>
      <c r="F212" s="30"/>
      <c r="G212" s="49"/>
      <c r="H212" s="30"/>
      <c r="I212" s="50"/>
      <c r="J212" s="51"/>
      <c r="K212" s="29"/>
      <c r="L212" s="29"/>
      <c r="M212" s="29"/>
      <c r="N212" s="29"/>
      <c r="O212" s="29"/>
      <c r="P212" s="29"/>
    </row>
  </sheetData>
  <mergeCells count="216">
    <mergeCell ref="A207:G207"/>
    <mergeCell ref="A208:G208"/>
    <mergeCell ref="A209:G209"/>
    <mergeCell ref="A210:G210"/>
    <mergeCell ref="A211:G211"/>
    <mergeCell ref="A201:G201"/>
    <mergeCell ref="A202:G202"/>
    <mergeCell ref="A203:G203"/>
    <mergeCell ref="A204:G204"/>
    <mergeCell ref="A205:G205"/>
    <mergeCell ref="A206:G206"/>
    <mergeCell ref="A195:G195"/>
    <mergeCell ref="A196:G196"/>
    <mergeCell ref="A197:G197"/>
    <mergeCell ref="A198:G198"/>
    <mergeCell ref="A199:G199"/>
    <mergeCell ref="A200:G200"/>
    <mergeCell ref="A189:G189"/>
    <mergeCell ref="A190:G190"/>
    <mergeCell ref="A191:G191"/>
    <mergeCell ref="A192:G192"/>
    <mergeCell ref="A193:G193"/>
    <mergeCell ref="A194:G194"/>
    <mergeCell ref="A183:G183"/>
    <mergeCell ref="A184:G184"/>
    <mergeCell ref="A185:G185"/>
    <mergeCell ref="A186:G186"/>
    <mergeCell ref="A187:G187"/>
    <mergeCell ref="A188:G188"/>
    <mergeCell ref="A177:G177"/>
    <mergeCell ref="A178:G178"/>
    <mergeCell ref="A179:G179"/>
    <mergeCell ref="A180:G180"/>
    <mergeCell ref="A181:G181"/>
    <mergeCell ref="A182:G182"/>
    <mergeCell ref="A171:G171"/>
    <mergeCell ref="A172:G172"/>
    <mergeCell ref="A173:G173"/>
    <mergeCell ref="A174:G174"/>
    <mergeCell ref="A175:G175"/>
    <mergeCell ref="A176:G176"/>
    <mergeCell ref="A165:G165"/>
    <mergeCell ref="A166:G166"/>
    <mergeCell ref="A167:G167"/>
    <mergeCell ref="A168:G168"/>
    <mergeCell ref="A169:G169"/>
    <mergeCell ref="A170:G170"/>
    <mergeCell ref="A159:G159"/>
    <mergeCell ref="A160:G160"/>
    <mergeCell ref="A161:G161"/>
    <mergeCell ref="A162:G162"/>
    <mergeCell ref="A163:G163"/>
    <mergeCell ref="A164:G164"/>
    <mergeCell ref="A153:G153"/>
    <mergeCell ref="A154:G154"/>
    <mergeCell ref="A155:G155"/>
    <mergeCell ref="A156:G156"/>
    <mergeCell ref="A157:G157"/>
    <mergeCell ref="A158:G158"/>
    <mergeCell ref="A147:G147"/>
    <mergeCell ref="A148:G148"/>
    <mergeCell ref="A149:G149"/>
    <mergeCell ref="A150:G150"/>
    <mergeCell ref="A151:G151"/>
    <mergeCell ref="A152:G152"/>
    <mergeCell ref="A141:G141"/>
    <mergeCell ref="A142:G142"/>
    <mergeCell ref="A143:G143"/>
    <mergeCell ref="A144:G144"/>
    <mergeCell ref="A145:G145"/>
    <mergeCell ref="A146:G146"/>
    <mergeCell ref="A135:G135"/>
    <mergeCell ref="A136:G136"/>
    <mergeCell ref="A137:G137"/>
    <mergeCell ref="A138:G138"/>
    <mergeCell ref="A139:G139"/>
    <mergeCell ref="A140:G140"/>
    <mergeCell ref="A129:G129"/>
    <mergeCell ref="A130:G130"/>
    <mergeCell ref="A131:G131"/>
    <mergeCell ref="A132:G132"/>
    <mergeCell ref="A133:G133"/>
    <mergeCell ref="A134:G134"/>
    <mergeCell ref="A123:G123"/>
    <mergeCell ref="A124:G124"/>
    <mergeCell ref="A125:G125"/>
    <mergeCell ref="A126:G126"/>
    <mergeCell ref="A127:G127"/>
    <mergeCell ref="A128:G128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A93:G93"/>
    <mergeCell ref="A94:G94"/>
    <mergeCell ref="A95:G95"/>
    <mergeCell ref="A96:G96"/>
    <mergeCell ref="A97:G97"/>
    <mergeCell ref="A98:G98"/>
    <mergeCell ref="A87:G87"/>
    <mergeCell ref="A88:G88"/>
    <mergeCell ref="A89:G89"/>
    <mergeCell ref="A90:G90"/>
    <mergeCell ref="A91:G91"/>
    <mergeCell ref="A92:G92"/>
    <mergeCell ref="A81:G81"/>
    <mergeCell ref="A82:G82"/>
    <mergeCell ref="A83:G83"/>
    <mergeCell ref="A84:G84"/>
    <mergeCell ref="A85:G85"/>
    <mergeCell ref="A86:G86"/>
    <mergeCell ref="A75:G75"/>
    <mergeCell ref="A76:G76"/>
    <mergeCell ref="A77:G77"/>
    <mergeCell ref="A78:G78"/>
    <mergeCell ref="A79:G79"/>
    <mergeCell ref="A80:G80"/>
    <mergeCell ref="A69:G69"/>
    <mergeCell ref="A70:G70"/>
    <mergeCell ref="A71:G71"/>
    <mergeCell ref="A72:G72"/>
    <mergeCell ref="A73:G73"/>
    <mergeCell ref="A74:G74"/>
    <mergeCell ref="A63:G63"/>
    <mergeCell ref="A64:G64"/>
    <mergeCell ref="A65:G65"/>
    <mergeCell ref="A66:G66"/>
    <mergeCell ref="A67:G67"/>
    <mergeCell ref="A68:G68"/>
    <mergeCell ref="A57:G57"/>
    <mergeCell ref="A58:G58"/>
    <mergeCell ref="A59:G59"/>
    <mergeCell ref="A60:G60"/>
    <mergeCell ref="A61:G61"/>
    <mergeCell ref="A62:G62"/>
    <mergeCell ref="A51:G51"/>
    <mergeCell ref="A52:G52"/>
    <mergeCell ref="A53:G53"/>
    <mergeCell ref="A54:G54"/>
    <mergeCell ref="A55:G55"/>
    <mergeCell ref="A56:G56"/>
    <mergeCell ref="A45:G45"/>
    <mergeCell ref="A46:G46"/>
    <mergeCell ref="A47:G47"/>
    <mergeCell ref="A48:G48"/>
    <mergeCell ref="A49:G49"/>
    <mergeCell ref="A50:G50"/>
    <mergeCell ref="A39:G39"/>
    <mergeCell ref="A40:G40"/>
    <mergeCell ref="A41:G41"/>
    <mergeCell ref="A42:G42"/>
    <mergeCell ref="A43:G43"/>
    <mergeCell ref="A44:G44"/>
    <mergeCell ref="A33:G33"/>
    <mergeCell ref="A34:G34"/>
    <mergeCell ref="A35:G35"/>
    <mergeCell ref="A36:G36"/>
    <mergeCell ref="A37:G37"/>
    <mergeCell ref="A38:G38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G15"/>
    <mergeCell ref="A16:G16"/>
    <mergeCell ref="A17:G17"/>
    <mergeCell ref="A18:G18"/>
    <mergeCell ref="A19:G19"/>
    <mergeCell ref="A20:G20"/>
    <mergeCell ref="K12:L12"/>
    <mergeCell ref="M12:N12"/>
    <mergeCell ref="O12:P12"/>
    <mergeCell ref="K13:K14"/>
    <mergeCell ref="L13:L14"/>
    <mergeCell ref="M13:M14"/>
    <mergeCell ref="N13:N14"/>
    <mergeCell ref="O13:O14"/>
    <mergeCell ref="P13:P14"/>
    <mergeCell ref="O1:P1"/>
    <mergeCell ref="A3:P4"/>
    <mergeCell ref="A6:G6"/>
    <mergeCell ref="B8:H8"/>
    <mergeCell ref="A10:H10"/>
    <mergeCell ref="A11:G14"/>
    <mergeCell ref="H11:H14"/>
    <mergeCell ref="I11:I14"/>
    <mergeCell ref="J11:P11"/>
    <mergeCell ref="J12:J14"/>
  </mergeCells>
  <pageMargins left="0.5" right="0.25" top="0.25" bottom="0.2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E663-44BE-4C21-8355-9171201603FE}">
  <dimension ref="A1:AQ954"/>
  <sheetViews>
    <sheetView view="pageBreakPreview" zoomScale="85" zoomScaleNormal="85" zoomScaleSheetLayoutView="85" workbookViewId="0">
      <selection activeCell="AS11" sqref="AS11"/>
    </sheetView>
  </sheetViews>
  <sheetFormatPr defaultColWidth="8.85546875" defaultRowHeight="12.75"/>
  <cols>
    <col min="1" max="1" width="14.85546875" style="52" customWidth="1"/>
    <col min="2" max="2" width="15" style="3" customWidth="1"/>
    <col min="3" max="3" width="23" style="4" customWidth="1"/>
    <col min="4" max="4" width="7" style="141" customWidth="1"/>
    <col min="5" max="6" width="6.85546875" style="28" customWidth="1"/>
    <col min="7" max="7" width="7.7109375" style="28" customWidth="1"/>
    <col min="8" max="8" width="5.42578125" style="28" customWidth="1"/>
    <col min="9" max="9" width="9.5703125" style="28" customWidth="1"/>
    <col min="10" max="10" width="8.85546875" style="28" customWidth="1"/>
    <col min="11" max="11" width="8.42578125" style="28" customWidth="1"/>
    <col min="12" max="12" width="7.7109375" style="28" customWidth="1"/>
    <col min="13" max="14" width="7.5703125" style="28" customWidth="1"/>
    <col min="15" max="15" width="7.7109375" style="28" customWidth="1"/>
    <col min="16" max="16" width="8" style="28" customWidth="1"/>
    <col min="17" max="17" width="8.5703125" style="28" customWidth="1"/>
    <col min="18" max="18" width="7.140625" style="28" customWidth="1"/>
    <col min="19" max="19" width="12.5703125" style="52" customWidth="1"/>
    <col min="20" max="21" width="12.5703125" style="53" customWidth="1"/>
    <col min="22" max="22" width="16.5703125" style="31" customWidth="1"/>
    <col min="23" max="23" width="6.42578125" style="141" customWidth="1"/>
    <col min="24" max="25" width="7" style="28" customWidth="1"/>
    <col min="26" max="26" width="8.140625" style="28" customWidth="1"/>
    <col min="27" max="27" width="7.85546875" style="28" customWidth="1"/>
    <col min="28" max="33" width="6.28515625" style="28" customWidth="1"/>
    <col min="34" max="34" width="10" style="28" customWidth="1"/>
    <col min="35" max="39" width="5.85546875" style="28" customWidth="1"/>
    <col min="40" max="42" width="12.28515625" style="54" hidden="1" customWidth="1"/>
    <col min="43" max="209" width="8.85546875" style="31"/>
    <col min="210" max="210" width="5.42578125" style="31" customWidth="1"/>
    <col min="211" max="212" width="12.85546875" style="31" customWidth="1"/>
    <col min="213" max="219" width="5.42578125" style="31" customWidth="1"/>
    <col min="220" max="221" width="8.42578125" style="31" customWidth="1"/>
    <col min="222" max="231" width="8" style="31" customWidth="1"/>
    <col min="232" max="232" width="8.85546875" style="31" customWidth="1"/>
    <col min="233" max="233" width="10.140625" style="31" customWidth="1"/>
    <col min="234" max="239" width="7.85546875" style="31" customWidth="1"/>
    <col min="240" max="465" width="8.85546875" style="31"/>
    <col min="466" max="466" width="5.42578125" style="31" customWidth="1"/>
    <col min="467" max="468" width="12.85546875" style="31" customWidth="1"/>
    <col min="469" max="475" width="5.42578125" style="31" customWidth="1"/>
    <col min="476" max="477" width="8.42578125" style="31" customWidth="1"/>
    <col min="478" max="487" width="8" style="31" customWidth="1"/>
    <col min="488" max="488" width="8.85546875" style="31" customWidth="1"/>
    <col min="489" max="489" width="10.140625" style="31" customWidth="1"/>
    <col min="490" max="495" width="7.85546875" style="31" customWidth="1"/>
    <col min="496" max="721" width="8.85546875" style="31"/>
    <col min="722" max="722" width="5.42578125" style="31" customWidth="1"/>
    <col min="723" max="724" width="12.85546875" style="31" customWidth="1"/>
    <col min="725" max="731" width="5.42578125" style="31" customWidth="1"/>
    <col min="732" max="733" width="8.42578125" style="31" customWidth="1"/>
    <col min="734" max="743" width="8" style="31" customWidth="1"/>
    <col min="744" max="744" width="8.85546875" style="31" customWidth="1"/>
    <col min="745" max="745" width="10.140625" style="31" customWidth="1"/>
    <col min="746" max="751" width="7.85546875" style="31" customWidth="1"/>
    <col min="752" max="977" width="8.85546875" style="31"/>
    <col min="978" max="978" width="5.42578125" style="31" customWidth="1"/>
    <col min="979" max="980" width="12.85546875" style="31" customWidth="1"/>
    <col min="981" max="987" width="5.42578125" style="31" customWidth="1"/>
    <col min="988" max="989" width="8.42578125" style="31" customWidth="1"/>
    <col min="990" max="999" width="8" style="31" customWidth="1"/>
    <col min="1000" max="1000" width="8.85546875" style="31" customWidth="1"/>
    <col min="1001" max="1001" width="10.140625" style="31" customWidth="1"/>
    <col min="1002" max="1007" width="7.85546875" style="31" customWidth="1"/>
    <col min="1008" max="1233" width="8.85546875" style="31"/>
    <col min="1234" max="1234" width="5.42578125" style="31" customWidth="1"/>
    <col min="1235" max="1236" width="12.85546875" style="31" customWidth="1"/>
    <col min="1237" max="1243" width="5.42578125" style="31" customWidth="1"/>
    <col min="1244" max="1245" width="8.42578125" style="31" customWidth="1"/>
    <col min="1246" max="1255" width="8" style="31" customWidth="1"/>
    <col min="1256" max="1256" width="8.85546875" style="31" customWidth="1"/>
    <col min="1257" max="1257" width="10.140625" style="31" customWidth="1"/>
    <col min="1258" max="1263" width="7.85546875" style="31" customWidth="1"/>
    <col min="1264" max="1489" width="8.85546875" style="31"/>
    <col min="1490" max="1490" width="5.42578125" style="31" customWidth="1"/>
    <col min="1491" max="1492" width="12.85546875" style="31" customWidth="1"/>
    <col min="1493" max="1499" width="5.42578125" style="31" customWidth="1"/>
    <col min="1500" max="1501" width="8.42578125" style="31" customWidth="1"/>
    <col min="1502" max="1511" width="8" style="31" customWidth="1"/>
    <col min="1512" max="1512" width="8.85546875" style="31" customWidth="1"/>
    <col min="1513" max="1513" width="10.140625" style="31" customWidth="1"/>
    <col min="1514" max="1519" width="7.85546875" style="31" customWidth="1"/>
    <col min="1520" max="1745" width="8.85546875" style="31"/>
    <col min="1746" max="1746" width="5.42578125" style="31" customWidth="1"/>
    <col min="1747" max="1748" width="12.85546875" style="31" customWidth="1"/>
    <col min="1749" max="1755" width="5.42578125" style="31" customWidth="1"/>
    <col min="1756" max="1757" width="8.42578125" style="31" customWidth="1"/>
    <col min="1758" max="1767" width="8" style="31" customWidth="1"/>
    <col min="1768" max="1768" width="8.85546875" style="31" customWidth="1"/>
    <col min="1769" max="1769" width="10.140625" style="31" customWidth="1"/>
    <col min="1770" max="1775" width="7.85546875" style="31" customWidth="1"/>
    <col min="1776" max="2001" width="8.85546875" style="31"/>
    <col min="2002" max="2002" width="5.42578125" style="31" customWidth="1"/>
    <col min="2003" max="2004" width="12.85546875" style="31" customWidth="1"/>
    <col min="2005" max="2011" width="5.42578125" style="31" customWidth="1"/>
    <col min="2012" max="2013" width="8.42578125" style="31" customWidth="1"/>
    <col min="2014" max="2023" width="8" style="31" customWidth="1"/>
    <col min="2024" max="2024" width="8.85546875" style="31" customWidth="1"/>
    <col min="2025" max="2025" width="10.140625" style="31" customWidth="1"/>
    <col min="2026" max="2031" width="7.85546875" style="31" customWidth="1"/>
    <col min="2032" max="2257" width="8.85546875" style="31"/>
    <col min="2258" max="2258" width="5.42578125" style="31" customWidth="1"/>
    <col min="2259" max="2260" width="12.85546875" style="31" customWidth="1"/>
    <col min="2261" max="2267" width="5.42578125" style="31" customWidth="1"/>
    <col min="2268" max="2269" width="8.42578125" style="31" customWidth="1"/>
    <col min="2270" max="2279" width="8" style="31" customWidth="1"/>
    <col min="2280" max="2280" width="8.85546875" style="31" customWidth="1"/>
    <col min="2281" max="2281" width="10.140625" style="31" customWidth="1"/>
    <col min="2282" max="2287" width="7.85546875" style="31" customWidth="1"/>
    <col min="2288" max="2513" width="8.85546875" style="31"/>
    <col min="2514" max="2514" width="5.42578125" style="31" customWidth="1"/>
    <col min="2515" max="2516" width="12.85546875" style="31" customWidth="1"/>
    <col min="2517" max="2523" width="5.42578125" style="31" customWidth="1"/>
    <col min="2524" max="2525" width="8.42578125" style="31" customWidth="1"/>
    <col min="2526" max="2535" width="8" style="31" customWidth="1"/>
    <col min="2536" max="2536" width="8.85546875" style="31" customWidth="1"/>
    <col min="2537" max="2537" width="10.140625" style="31" customWidth="1"/>
    <col min="2538" max="2543" width="7.85546875" style="31" customWidth="1"/>
    <col min="2544" max="2769" width="8.85546875" style="31"/>
    <col min="2770" max="2770" width="5.42578125" style="31" customWidth="1"/>
    <col min="2771" max="2772" width="12.85546875" style="31" customWidth="1"/>
    <col min="2773" max="2779" width="5.42578125" style="31" customWidth="1"/>
    <col min="2780" max="2781" width="8.42578125" style="31" customWidth="1"/>
    <col min="2782" max="2791" width="8" style="31" customWidth="1"/>
    <col min="2792" max="2792" width="8.85546875" style="31" customWidth="1"/>
    <col min="2793" max="2793" width="10.140625" style="31" customWidth="1"/>
    <col min="2794" max="2799" width="7.85546875" style="31" customWidth="1"/>
    <col min="2800" max="3025" width="8.85546875" style="31"/>
    <col min="3026" max="3026" width="5.42578125" style="31" customWidth="1"/>
    <col min="3027" max="3028" width="12.85546875" style="31" customWidth="1"/>
    <col min="3029" max="3035" width="5.42578125" style="31" customWidth="1"/>
    <col min="3036" max="3037" width="8.42578125" style="31" customWidth="1"/>
    <col min="3038" max="3047" width="8" style="31" customWidth="1"/>
    <col min="3048" max="3048" width="8.85546875" style="31" customWidth="1"/>
    <col min="3049" max="3049" width="10.140625" style="31" customWidth="1"/>
    <col min="3050" max="3055" width="7.85546875" style="31" customWidth="1"/>
    <col min="3056" max="3281" width="8.85546875" style="31"/>
    <col min="3282" max="3282" width="5.42578125" style="31" customWidth="1"/>
    <col min="3283" max="3284" width="12.85546875" style="31" customWidth="1"/>
    <col min="3285" max="3291" width="5.42578125" style="31" customWidth="1"/>
    <col min="3292" max="3293" width="8.42578125" style="31" customWidth="1"/>
    <col min="3294" max="3303" width="8" style="31" customWidth="1"/>
    <col min="3304" max="3304" width="8.85546875" style="31" customWidth="1"/>
    <col min="3305" max="3305" width="10.140625" style="31" customWidth="1"/>
    <col min="3306" max="3311" width="7.85546875" style="31" customWidth="1"/>
    <col min="3312" max="3537" width="8.85546875" style="31"/>
    <col min="3538" max="3538" width="5.42578125" style="31" customWidth="1"/>
    <col min="3539" max="3540" width="12.85546875" style="31" customWidth="1"/>
    <col min="3541" max="3547" width="5.42578125" style="31" customWidth="1"/>
    <col min="3548" max="3549" width="8.42578125" style="31" customWidth="1"/>
    <col min="3550" max="3559" width="8" style="31" customWidth="1"/>
    <col min="3560" max="3560" width="8.85546875" style="31" customWidth="1"/>
    <col min="3561" max="3561" width="10.140625" style="31" customWidth="1"/>
    <col min="3562" max="3567" width="7.85546875" style="31" customWidth="1"/>
    <col min="3568" max="3793" width="8.85546875" style="31"/>
    <col min="3794" max="3794" width="5.42578125" style="31" customWidth="1"/>
    <col min="3795" max="3796" width="12.85546875" style="31" customWidth="1"/>
    <col min="3797" max="3803" width="5.42578125" style="31" customWidth="1"/>
    <col min="3804" max="3805" width="8.42578125" style="31" customWidth="1"/>
    <col min="3806" max="3815" width="8" style="31" customWidth="1"/>
    <col min="3816" max="3816" width="8.85546875" style="31" customWidth="1"/>
    <col min="3817" max="3817" width="10.140625" style="31" customWidth="1"/>
    <col min="3818" max="3823" width="7.85546875" style="31" customWidth="1"/>
    <col min="3824" max="4049" width="8.85546875" style="31"/>
    <col min="4050" max="4050" width="5.42578125" style="31" customWidth="1"/>
    <col min="4051" max="4052" width="12.85546875" style="31" customWidth="1"/>
    <col min="4053" max="4059" width="5.42578125" style="31" customWidth="1"/>
    <col min="4060" max="4061" width="8.42578125" style="31" customWidth="1"/>
    <col min="4062" max="4071" width="8" style="31" customWidth="1"/>
    <col min="4072" max="4072" width="8.85546875" style="31" customWidth="1"/>
    <col min="4073" max="4073" width="10.140625" style="31" customWidth="1"/>
    <col min="4074" max="4079" width="7.85546875" style="31" customWidth="1"/>
    <col min="4080" max="4305" width="8.85546875" style="31"/>
    <col min="4306" max="4306" width="5.42578125" style="31" customWidth="1"/>
    <col min="4307" max="4308" width="12.85546875" style="31" customWidth="1"/>
    <col min="4309" max="4315" width="5.42578125" style="31" customWidth="1"/>
    <col min="4316" max="4317" width="8.42578125" style="31" customWidth="1"/>
    <col min="4318" max="4327" width="8" style="31" customWidth="1"/>
    <col min="4328" max="4328" width="8.85546875" style="31" customWidth="1"/>
    <col min="4329" max="4329" width="10.140625" style="31" customWidth="1"/>
    <col min="4330" max="4335" width="7.85546875" style="31" customWidth="1"/>
    <col min="4336" max="4561" width="8.85546875" style="31"/>
    <col min="4562" max="4562" width="5.42578125" style="31" customWidth="1"/>
    <col min="4563" max="4564" width="12.85546875" style="31" customWidth="1"/>
    <col min="4565" max="4571" width="5.42578125" style="31" customWidth="1"/>
    <col min="4572" max="4573" width="8.42578125" style="31" customWidth="1"/>
    <col min="4574" max="4583" width="8" style="31" customWidth="1"/>
    <col min="4584" max="4584" width="8.85546875" style="31" customWidth="1"/>
    <col min="4585" max="4585" width="10.140625" style="31" customWidth="1"/>
    <col min="4586" max="4591" width="7.85546875" style="31" customWidth="1"/>
    <col min="4592" max="4817" width="8.85546875" style="31"/>
    <col min="4818" max="4818" width="5.42578125" style="31" customWidth="1"/>
    <col min="4819" max="4820" width="12.85546875" style="31" customWidth="1"/>
    <col min="4821" max="4827" width="5.42578125" style="31" customWidth="1"/>
    <col min="4828" max="4829" width="8.42578125" style="31" customWidth="1"/>
    <col min="4830" max="4839" width="8" style="31" customWidth="1"/>
    <col min="4840" max="4840" width="8.85546875" style="31" customWidth="1"/>
    <col min="4841" max="4841" width="10.140625" style="31" customWidth="1"/>
    <col min="4842" max="4847" width="7.85546875" style="31" customWidth="1"/>
    <col min="4848" max="5073" width="8.85546875" style="31"/>
    <col min="5074" max="5074" width="5.42578125" style="31" customWidth="1"/>
    <col min="5075" max="5076" width="12.85546875" style="31" customWidth="1"/>
    <col min="5077" max="5083" width="5.42578125" style="31" customWidth="1"/>
    <col min="5084" max="5085" width="8.42578125" style="31" customWidth="1"/>
    <col min="5086" max="5095" width="8" style="31" customWidth="1"/>
    <col min="5096" max="5096" width="8.85546875" style="31" customWidth="1"/>
    <col min="5097" max="5097" width="10.140625" style="31" customWidth="1"/>
    <col min="5098" max="5103" width="7.85546875" style="31" customWidth="1"/>
    <col min="5104" max="5329" width="8.85546875" style="31"/>
    <col min="5330" max="5330" width="5.42578125" style="31" customWidth="1"/>
    <col min="5331" max="5332" width="12.85546875" style="31" customWidth="1"/>
    <col min="5333" max="5339" width="5.42578125" style="31" customWidth="1"/>
    <col min="5340" max="5341" width="8.42578125" style="31" customWidth="1"/>
    <col min="5342" max="5351" width="8" style="31" customWidth="1"/>
    <col min="5352" max="5352" width="8.85546875" style="31" customWidth="1"/>
    <col min="5353" max="5353" width="10.140625" style="31" customWidth="1"/>
    <col min="5354" max="5359" width="7.85546875" style="31" customWidth="1"/>
    <col min="5360" max="5585" width="8.85546875" style="31"/>
    <col min="5586" max="5586" width="5.42578125" style="31" customWidth="1"/>
    <col min="5587" max="5588" width="12.85546875" style="31" customWidth="1"/>
    <col min="5589" max="5595" width="5.42578125" style="31" customWidth="1"/>
    <col min="5596" max="5597" width="8.42578125" style="31" customWidth="1"/>
    <col min="5598" max="5607" width="8" style="31" customWidth="1"/>
    <col min="5608" max="5608" width="8.85546875" style="31" customWidth="1"/>
    <col min="5609" max="5609" width="10.140625" style="31" customWidth="1"/>
    <col min="5610" max="5615" width="7.85546875" style="31" customWidth="1"/>
    <col min="5616" max="5841" width="8.85546875" style="31"/>
    <col min="5842" max="5842" width="5.42578125" style="31" customWidth="1"/>
    <col min="5843" max="5844" width="12.85546875" style="31" customWidth="1"/>
    <col min="5845" max="5851" width="5.42578125" style="31" customWidth="1"/>
    <col min="5852" max="5853" width="8.42578125" style="31" customWidth="1"/>
    <col min="5854" max="5863" width="8" style="31" customWidth="1"/>
    <col min="5864" max="5864" width="8.85546875" style="31" customWidth="1"/>
    <col min="5865" max="5865" width="10.140625" style="31" customWidth="1"/>
    <col min="5866" max="5871" width="7.85546875" style="31" customWidth="1"/>
    <col min="5872" max="6097" width="8.85546875" style="31"/>
    <col min="6098" max="6098" width="5.42578125" style="31" customWidth="1"/>
    <col min="6099" max="6100" width="12.85546875" style="31" customWidth="1"/>
    <col min="6101" max="6107" width="5.42578125" style="31" customWidth="1"/>
    <col min="6108" max="6109" width="8.42578125" style="31" customWidth="1"/>
    <col min="6110" max="6119" width="8" style="31" customWidth="1"/>
    <col min="6120" max="6120" width="8.85546875" style="31" customWidth="1"/>
    <col min="6121" max="6121" width="10.140625" style="31" customWidth="1"/>
    <col min="6122" max="6127" width="7.85546875" style="31" customWidth="1"/>
    <col min="6128" max="6353" width="8.85546875" style="31"/>
    <col min="6354" max="6354" width="5.42578125" style="31" customWidth="1"/>
    <col min="6355" max="6356" width="12.85546875" style="31" customWidth="1"/>
    <col min="6357" max="6363" width="5.42578125" style="31" customWidth="1"/>
    <col min="6364" max="6365" width="8.42578125" style="31" customWidth="1"/>
    <col min="6366" max="6375" width="8" style="31" customWidth="1"/>
    <col min="6376" max="6376" width="8.85546875" style="31" customWidth="1"/>
    <col min="6377" max="6377" width="10.140625" style="31" customWidth="1"/>
    <col min="6378" max="6383" width="7.85546875" style="31" customWidth="1"/>
    <col min="6384" max="6609" width="8.85546875" style="31"/>
    <col min="6610" max="6610" width="5.42578125" style="31" customWidth="1"/>
    <col min="6611" max="6612" width="12.85546875" style="31" customWidth="1"/>
    <col min="6613" max="6619" width="5.42578125" style="31" customWidth="1"/>
    <col min="6620" max="6621" width="8.42578125" style="31" customWidth="1"/>
    <col min="6622" max="6631" width="8" style="31" customWidth="1"/>
    <col min="6632" max="6632" width="8.85546875" style="31" customWidth="1"/>
    <col min="6633" max="6633" width="10.140625" style="31" customWidth="1"/>
    <col min="6634" max="6639" width="7.85546875" style="31" customWidth="1"/>
    <col min="6640" max="6865" width="8.85546875" style="31"/>
    <col min="6866" max="6866" width="5.42578125" style="31" customWidth="1"/>
    <col min="6867" max="6868" width="12.85546875" style="31" customWidth="1"/>
    <col min="6869" max="6875" width="5.42578125" style="31" customWidth="1"/>
    <col min="6876" max="6877" width="8.42578125" style="31" customWidth="1"/>
    <col min="6878" max="6887" width="8" style="31" customWidth="1"/>
    <col min="6888" max="6888" width="8.85546875" style="31" customWidth="1"/>
    <col min="6889" max="6889" width="10.140625" style="31" customWidth="1"/>
    <col min="6890" max="6895" width="7.85546875" style="31" customWidth="1"/>
    <col min="6896" max="7121" width="8.85546875" style="31"/>
    <col min="7122" max="7122" width="5.42578125" style="31" customWidth="1"/>
    <col min="7123" max="7124" width="12.85546875" style="31" customWidth="1"/>
    <col min="7125" max="7131" width="5.42578125" style="31" customWidth="1"/>
    <col min="7132" max="7133" width="8.42578125" style="31" customWidth="1"/>
    <col min="7134" max="7143" width="8" style="31" customWidth="1"/>
    <col min="7144" max="7144" width="8.85546875" style="31" customWidth="1"/>
    <col min="7145" max="7145" width="10.140625" style="31" customWidth="1"/>
    <col min="7146" max="7151" width="7.85546875" style="31" customWidth="1"/>
    <col min="7152" max="7377" width="8.85546875" style="31"/>
    <col min="7378" max="7378" width="5.42578125" style="31" customWidth="1"/>
    <col min="7379" max="7380" width="12.85546875" style="31" customWidth="1"/>
    <col min="7381" max="7387" width="5.42578125" style="31" customWidth="1"/>
    <col min="7388" max="7389" width="8.42578125" style="31" customWidth="1"/>
    <col min="7390" max="7399" width="8" style="31" customWidth="1"/>
    <col min="7400" max="7400" width="8.85546875" style="31" customWidth="1"/>
    <col min="7401" max="7401" width="10.140625" style="31" customWidth="1"/>
    <col min="7402" max="7407" width="7.85546875" style="31" customWidth="1"/>
    <col min="7408" max="7633" width="8.85546875" style="31"/>
    <col min="7634" max="7634" width="5.42578125" style="31" customWidth="1"/>
    <col min="7635" max="7636" width="12.85546875" style="31" customWidth="1"/>
    <col min="7637" max="7643" width="5.42578125" style="31" customWidth="1"/>
    <col min="7644" max="7645" width="8.42578125" style="31" customWidth="1"/>
    <col min="7646" max="7655" width="8" style="31" customWidth="1"/>
    <col min="7656" max="7656" width="8.85546875" style="31" customWidth="1"/>
    <col min="7657" max="7657" width="10.140625" style="31" customWidth="1"/>
    <col min="7658" max="7663" width="7.85546875" style="31" customWidth="1"/>
    <col min="7664" max="7889" width="8.85546875" style="31"/>
    <col min="7890" max="7890" width="5.42578125" style="31" customWidth="1"/>
    <col min="7891" max="7892" width="12.85546875" style="31" customWidth="1"/>
    <col min="7893" max="7899" width="5.42578125" style="31" customWidth="1"/>
    <col min="7900" max="7901" width="8.42578125" style="31" customWidth="1"/>
    <col min="7902" max="7911" width="8" style="31" customWidth="1"/>
    <col min="7912" max="7912" width="8.85546875" style="31" customWidth="1"/>
    <col min="7913" max="7913" width="10.140625" style="31" customWidth="1"/>
    <col min="7914" max="7919" width="7.85546875" style="31" customWidth="1"/>
    <col min="7920" max="8145" width="8.85546875" style="31"/>
    <col min="8146" max="8146" width="5.42578125" style="31" customWidth="1"/>
    <col min="8147" max="8148" width="12.85546875" style="31" customWidth="1"/>
    <col min="8149" max="8155" width="5.42578125" style="31" customWidth="1"/>
    <col min="8156" max="8157" width="8.42578125" style="31" customWidth="1"/>
    <col min="8158" max="8167" width="8" style="31" customWidth="1"/>
    <col min="8168" max="8168" width="8.85546875" style="31" customWidth="1"/>
    <col min="8169" max="8169" width="10.140625" style="31" customWidth="1"/>
    <col min="8170" max="8175" width="7.85546875" style="31" customWidth="1"/>
    <col min="8176" max="8401" width="8.85546875" style="31"/>
    <col min="8402" max="8402" width="5.42578125" style="31" customWidth="1"/>
    <col min="8403" max="8404" width="12.85546875" style="31" customWidth="1"/>
    <col min="8405" max="8411" width="5.42578125" style="31" customWidth="1"/>
    <col min="8412" max="8413" width="8.42578125" style="31" customWidth="1"/>
    <col min="8414" max="8423" width="8" style="31" customWidth="1"/>
    <col min="8424" max="8424" width="8.85546875" style="31" customWidth="1"/>
    <col min="8425" max="8425" width="10.140625" style="31" customWidth="1"/>
    <col min="8426" max="8431" width="7.85546875" style="31" customWidth="1"/>
    <col min="8432" max="8657" width="8.85546875" style="31"/>
    <col min="8658" max="8658" width="5.42578125" style="31" customWidth="1"/>
    <col min="8659" max="8660" width="12.85546875" style="31" customWidth="1"/>
    <col min="8661" max="8667" width="5.42578125" style="31" customWidth="1"/>
    <col min="8668" max="8669" width="8.42578125" style="31" customWidth="1"/>
    <col min="8670" max="8679" width="8" style="31" customWidth="1"/>
    <col min="8680" max="8680" width="8.85546875" style="31" customWidth="1"/>
    <col min="8681" max="8681" width="10.140625" style="31" customWidth="1"/>
    <col min="8682" max="8687" width="7.85546875" style="31" customWidth="1"/>
    <col min="8688" max="8913" width="8.85546875" style="31"/>
    <col min="8914" max="8914" width="5.42578125" style="31" customWidth="1"/>
    <col min="8915" max="8916" width="12.85546875" style="31" customWidth="1"/>
    <col min="8917" max="8923" width="5.42578125" style="31" customWidth="1"/>
    <col min="8924" max="8925" width="8.42578125" style="31" customWidth="1"/>
    <col min="8926" max="8935" width="8" style="31" customWidth="1"/>
    <col min="8936" max="8936" width="8.85546875" style="31" customWidth="1"/>
    <col min="8937" max="8937" width="10.140625" style="31" customWidth="1"/>
    <col min="8938" max="8943" width="7.85546875" style="31" customWidth="1"/>
    <col min="8944" max="9169" width="8.85546875" style="31"/>
    <col min="9170" max="9170" width="5.42578125" style="31" customWidth="1"/>
    <col min="9171" max="9172" width="12.85546875" style="31" customWidth="1"/>
    <col min="9173" max="9179" width="5.42578125" style="31" customWidth="1"/>
    <col min="9180" max="9181" width="8.42578125" style="31" customWidth="1"/>
    <col min="9182" max="9191" width="8" style="31" customWidth="1"/>
    <col min="9192" max="9192" width="8.85546875" style="31" customWidth="1"/>
    <col min="9193" max="9193" width="10.140625" style="31" customWidth="1"/>
    <col min="9194" max="9199" width="7.85546875" style="31" customWidth="1"/>
    <col min="9200" max="9425" width="8.85546875" style="31"/>
    <col min="9426" max="9426" width="5.42578125" style="31" customWidth="1"/>
    <col min="9427" max="9428" width="12.85546875" style="31" customWidth="1"/>
    <col min="9429" max="9435" width="5.42578125" style="31" customWidth="1"/>
    <col min="9436" max="9437" width="8.42578125" style="31" customWidth="1"/>
    <col min="9438" max="9447" width="8" style="31" customWidth="1"/>
    <col min="9448" max="9448" width="8.85546875" style="31" customWidth="1"/>
    <col min="9449" max="9449" width="10.140625" style="31" customWidth="1"/>
    <col min="9450" max="9455" width="7.85546875" style="31" customWidth="1"/>
    <col min="9456" max="9681" width="8.85546875" style="31"/>
    <col min="9682" max="9682" width="5.42578125" style="31" customWidth="1"/>
    <col min="9683" max="9684" width="12.85546875" style="31" customWidth="1"/>
    <col min="9685" max="9691" width="5.42578125" style="31" customWidth="1"/>
    <col min="9692" max="9693" width="8.42578125" style="31" customWidth="1"/>
    <col min="9694" max="9703" width="8" style="31" customWidth="1"/>
    <col min="9704" max="9704" width="8.85546875" style="31" customWidth="1"/>
    <col min="9705" max="9705" width="10.140625" style="31" customWidth="1"/>
    <col min="9706" max="9711" width="7.85546875" style="31" customWidth="1"/>
    <col min="9712" max="9937" width="8.85546875" style="31"/>
    <col min="9938" max="9938" width="5.42578125" style="31" customWidth="1"/>
    <col min="9939" max="9940" width="12.85546875" style="31" customWidth="1"/>
    <col min="9941" max="9947" width="5.42578125" style="31" customWidth="1"/>
    <col min="9948" max="9949" width="8.42578125" style="31" customWidth="1"/>
    <col min="9950" max="9959" width="8" style="31" customWidth="1"/>
    <col min="9960" max="9960" width="8.85546875" style="31" customWidth="1"/>
    <col min="9961" max="9961" width="10.140625" style="31" customWidth="1"/>
    <col min="9962" max="9967" width="7.85546875" style="31" customWidth="1"/>
    <col min="9968" max="10193" width="8.85546875" style="31"/>
    <col min="10194" max="10194" width="5.42578125" style="31" customWidth="1"/>
    <col min="10195" max="10196" width="12.85546875" style="31" customWidth="1"/>
    <col min="10197" max="10203" width="5.42578125" style="31" customWidth="1"/>
    <col min="10204" max="10205" width="8.42578125" style="31" customWidth="1"/>
    <col min="10206" max="10215" width="8" style="31" customWidth="1"/>
    <col min="10216" max="10216" width="8.85546875" style="31" customWidth="1"/>
    <col min="10217" max="10217" width="10.140625" style="31" customWidth="1"/>
    <col min="10218" max="10223" width="7.85546875" style="31" customWidth="1"/>
    <col min="10224" max="10449" width="8.85546875" style="31"/>
    <col min="10450" max="10450" width="5.42578125" style="31" customWidth="1"/>
    <col min="10451" max="10452" width="12.85546875" style="31" customWidth="1"/>
    <col min="10453" max="10459" width="5.42578125" style="31" customWidth="1"/>
    <col min="10460" max="10461" width="8.42578125" style="31" customWidth="1"/>
    <col min="10462" max="10471" width="8" style="31" customWidth="1"/>
    <col min="10472" max="10472" width="8.85546875" style="31" customWidth="1"/>
    <col min="10473" max="10473" width="10.140625" style="31" customWidth="1"/>
    <col min="10474" max="10479" width="7.85546875" style="31" customWidth="1"/>
    <col min="10480" max="10705" width="8.85546875" style="31"/>
    <col min="10706" max="10706" width="5.42578125" style="31" customWidth="1"/>
    <col min="10707" max="10708" width="12.85546875" style="31" customWidth="1"/>
    <col min="10709" max="10715" width="5.42578125" style="31" customWidth="1"/>
    <col min="10716" max="10717" width="8.42578125" style="31" customWidth="1"/>
    <col min="10718" max="10727" width="8" style="31" customWidth="1"/>
    <col min="10728" max="10728" width="8.85546875" style="31" customWidth="1"/>
    <col min="10729" max="10729" width="10.140625" style="31" customWidth="1"/>
    <col min="10730" max="10735" width="7.85546875" style="31" customWidth="1"/>
    <col min="10736" max="10961" width="8.85546875" style="31"/>
    <col min="10962" max="10962" width="5.42578125" style="31" customWidth="1"/>
    <col min="10963" max="10964" width="12.85546875" style="31" customWidth="1"/>
    <col min="10965" max="10971" width="5.42578125" style="31" customWidth="1"/>
    <col min="10972" max="10973" width="8.42578125" style="31" customWidth="1"/>
    <col min="10974" max="10983" width="8" style="31" customWidth="1"/>
    <col min="10984" max="10984" width="8.85546875" style="31" customWidth="1"/>
    <col min="10985" max="10985" width="10.140625" style="31" customWidth="1"/>
    <col min="10986" max="10991" width="7.85546875" style="31" customWidth="1"/>
    <col min="10992" max="11217" width="8.85546875" style="31"/>
    <col min="11218" max="11218" width="5.42578125" style="31" customWidth="1"/>
    <col min="11219" max="11220" width="12.85546875" style="31" customWidth="1"/>
    <col min="11221" max="11227" width="5.42578125" style="31" customWidth="1"/>
    <col min="11228" max="11229" width="8.42578125" style="31" customWidth="1"/>
    <col min="11230" max="11239" width="8" style="31" customWidth="1"/>
    <col min="11240" max="11240" width="8.85546875" style="31" customWidth="1"/>
    <col min="11241" max="11241" width="10.140625" style="31" customWidth="1"/>
    <col min="11242" max="11247" width="7.85546875" style="31" customWidth="1"/>
    <col min="11248" max="11473" width="8.85546875" style="31"/>
    <col min="11474" max="11474" width="5.42578125" style="31" customWidth="1"/>
    <col min="11475" max="11476" width="12.85546875" style="31" customWidth="1"/>
    <col min="11477" max="11483" width="5.42578125" style="31" customWidth="1"/>
    <col min="11484" max="11485" width="8.42578125" style="31" customWidth="1"/>
    <col min="11486" max="11495" width="8" style="31" customWidth="1"/>
    <col min="11496" max="11496" width="8.85546875" style="31" customWidth="1"/>
    <col min="11497" max="11497" width="10.140625" style="31" customWidth="1"/>
    <col min="11498" max="11503" width="7.85546875" style="31" customWidth="1"/>
    <col min="11504" max="11729" width="8.85546875" style="31"/>
    <col min="11730" max="11730" width="5.42578125" style="31" customWidth="1"/>
    <col min="11731" max="11732" width="12.85546875" style="31" customWidth="1"/>
    <col min="11733" max="11739" width="5.42578125" style="31" customWidth="1"/>
    <col min="11740" max="11741" width="8.42578125" style="31" customWidth="1"/>
    <col min="11742" max="11751" width="8" style="31" customWidth="1"/>
    <col min="11752" max="11752" width="8.85546875" style="31" customWidth="1"/>
    <col min="11753" max="11753" width="10.140625" style="31" customWidth="1"/>
    <col min="11754" max="11759" width="7.85546875" style="31" customWidth="1"/>
    <col min="11760" max="11985" width="8.85546875" style="31"/>
    <col min="11986" max="11986" width="5.42578125" style="31" customWidth="1"/>
    <col min="11987" max="11988" width="12.85546875" style="31" customWidth="1"/>
    <col min="11989" max="11995" width="5.42578125" style="31" customWidth="1"/>
    <col min="11996" max="11997" width="8.42578125" style="31" customWidth="1"/>
    <col min="11998" max="12007" width="8" style="31" customWidth="1"/>
    <col min="12008" max="12008" width="8.85546875" style="31" customWidth="1"/>
    <col min="12009" max="12009" width="10.140625" style="31" customWidth="1"/>
    <col min="12010" max="12015" width="7.85546875" style="31" customWidth="1"/>
    <col min="12016" max="12241" width="8.85546875" style="31"/>
    <col min="12242" max="12242" width="5.42578125" style="31" customWidth="1"/>
    <col min="12243" max="12244" width="12.85546875" style="31" customWidth="1"/>
    <col min="12245" max="12251" width="5.42578125" style="31" customWidth="1"/>
    <col min="12252" max="12253" width="8.42578125" style="31" customWidth="1"/>
    <col min="12254" max="12263" width="8" style="31" customWidth="1"/>
    <col min="12264" max="12264" width="8.85546875" style="31" customWidth="1"/>
    <col min="12265" max="12265" width="10.140625" style="31" customWidth="1"/>
    <col min="12266" max="12271" width="7.85546875" style="31" customWidth="1"/>
    <col min="12272" max="12497" width="8.85546875" style="31"/>
    <col min="12498" max="12498" width="5.42578125" style="31" customWidth="1"/>
    <col min="12499" max="12500" width="12.85546875" style="31" customWidth="1"/>
    <col min="12501" max="12507" width="5.42578125" style="31" customWidth="1"/>
    <col min="12508" max="12509" width="8.42578125" style="31" customWidth="1"/>
    <col min="12510" max="12519" width="8" style="31" customWidth="1"/>
    <col min="12520" max="12520" width="8.85546875" style="31" customWidth="1"/>
    <col min="12521" max="12521" width="10.140625" style="31" customWidth="1"/>
    <col min="12522" max="12527" width="7.85546875" style="31" customWidth="1"/>
    <col min="12528" max="12753" width="8.85546875" style="31"/>
    <col min="12754" max="12754" width="5.42578125" style="31" customWidth="1"/>
    <col min="12755" max="12756" width="12.85546875" style="31" customWidth="1"/>
    <col min="12757" max="12763" width="5.42578125" style="31" customWidth="1"/>
    <col min="12764" max="12765" width="8.42578125" style="31" customWidth="1"/>
    <col min="12766" max="12775" width="8" style="31" customWidth="1"/>
    <col min="12776" max="12776" width="8.85546875" style="31" customWidth="1"/>
    <col min="12777" max="12777" width="10.140625" style="31" customWidth="1"/>
    <col min="12778" max="12783" width="7.85546875" style="31" customWidth="1"/>
    <col min="12784" max="13009" width="8.85546875" style="31"/>
    <col min="13010" max="13010" width="5.42578125" style="31" customWidth="1"/>
    <col min="13011" max="13012" width="12.85546875" style="31" customWidth="1"/>
    <col min="13013" max="13019" width="5.42578125" style="31" customWidth="1"/>
    <col min="13020" max="13021" width="8.42578125" style="31" customWidth="1"/>
    <col min="13022" max="13031" width="8" style="31" customWidth="1"/>
    <col min="13032" max="13032" width="8.85546875" style="31" customWidth="1"/>
    <col min="13033" max="13033" width="10.140625" style="31" customWidth="1"/>
    <col min="13034" max="13039" width="7.85546875" style="31" customWidth="1"/>
    <col min="13040" max="13265" width="8.85546875" style="31"/>
    <col min="13266" max="13266" width="5.42578125" style="31" customWidth="1"/>
    <col min="13267" max="13268" width="12.85546875" style="31" customWidth="1"/>
    <col min="13269" max="13275" width="5.42578125" style="31" customWidth="1"/>
    <col min="13276" max="13277" width="8.42578125" style="31" customWidth="1"/>
    <col min="13278" max="13287" width="8" style="31" customWidth="1"/>
    <col min="13288" max="13288" width="8.85546875" style="31" customWidth="1"/>
    <col min="13289" max="13289" width="10.140625" style="31" customWidth="1"/>
    <col min="13290" max="13295" width="7.85546875" style="31" customWidth="1"/>
    <col min="13296" max="13521" width="8.85546875" style="31"/>
    <col min="13522" max="13522" width="5.42578125" style="31" customWidth="1"/>
    <col min="13523" max="13524" width="12.85546875" style="31" customWidth="1"/>
    <col min="13525" max="13531" width="5.42578125" style="31" customWidth="1"/>
    <col min="13532" max="13533" width="8.42578125" style="31" customWidth="1"/>
    <col min="13534" max="13543" width="8" style="31" customWidth="1"/>
    <col min="13544" max="13544" width="8.85546875" style="31" customWidth="1"/>
    <col min="13545" max="13545" width="10.140625" style="31" customWidth="1"/>
    <col min="13546" max="13551" width="7.85546875" style="31" customWidth="1"/>
    <col min="13552" max="13777" width="8.85546875" style="31"/>
    <col min="13778" max="13778" width="5.42578125" style="31" customWidth="1"/>
    <col min="13779" max="13780" width="12.85546875" style="31" customWidth="1"/>
    <col min="13781" max="13787" width="5.42578125" style="31" customWidth="1"/>
    <col min="13788" max="13789" width="8.42578125" style="31" customWidth="1"/>
    <col min="13790" max="13799" width="8" style="31" customWidth="1"/>
    <col min="13800" max="13800" width="8.85546875" style="31" customWidth="1"/>
    <col min="13801" max="13801" width="10.140625" style="31" customWidth="1"/>
    <col min="13802" max="13807" width="7.85546875" style="31" customWidth="1"/>
    <col min="13808" max="14033" width="8.85546875" style="31"/>
    <col min="14034" max="14034" width="5.42578125" style="31" customWidth="1"/>
    <col min="14035" max="14036" width="12.85546875" style="31" customWidth="1"/>
    <col min="14037" max="14043" width="5.42578125" style="31" customWidth="1"/>
    <col min="14044" max="14045" width="8.42578125" style="31" customWidth="1"/>
    <col min="14046" max="14055" width="8" style="31" customWidth="1"/>
    <col min="14056" max="14056" width="8.85546875" style="31" customWidth="1"/>
    <col min="14057" max="14057" width="10.140625" style="31" customWidth="1"/>
    <col min="14058" max="14063" width="7.85546875" style="31" customWidth="1"/>
    <col min="14064" max="14289" width="8.85546875" style="31"/>
    <col min="14290" max="14290" width="5.42578125" style="31" customWidth="1"/>
    <col min="14291" max="14292" width="12.85546875" style="31" customWidth="1"/>
    <col min="14293" max="14299" width="5.42578125" style="31" customWidth="1"/>
    <col min="14300" max="14301" width="8.42578125" style="31" customWidth="1"/>
    <col min="14302" max="14311" width="8" style="31" customWidth="1"/>
    <col min="14312" max="14312" width="8.85546875" style="31" customWidth="1"/>
    <col min="14313" max="14313" width="10.140625" style="31" customWidth="1"/>
    <col min="14314" max="14319" width="7.85546875" style="31" customWidth="1"/>
    <col min="14320" max="14545" width="8.85546875" style="31"/>
    <col min="14546" max="14546" width="5.42578125" style="31" customWidth="1"/>
    <col min="14547" max="14548" width="12.85546875" style="31" customWidth="1"/>
    <col min="14549" max="14555" width="5.42578125" style="31" customWidth="1"/>
    <col min="14556" max="14557" width="8.42578125" style="31" customWidth="1"/>
    <col min="14558" max="14567" width="8" style="31" customWidth="1"/>
    <col min="14568" max="14568" width="8.85546875" style="31" customWidth="1"/>
    <col min="14569" max="14569" width="10.140625" style="31" customWidth="1"/>
    <col min="14570" max="14575" width="7.85546875" style="31" customWidth="1"/>
    <col min="14576" max="14801" width="8.85546875" style="31"/>
    <col min="14802" max="14802" width="5.42578125" style="31" customWidth="1"/>
    <col min="14803" max="14804" width="12.85546875" style="31" customWidth="1"/>
    <col min="14805" max="14811" width="5.42578125" style="31" customWidth="1"/>
    <col min="14812" max="14813" width="8.42578125" style="31" customWidth="1"/>
    <col min="14814" max="14823" width="8" style="31" customWidth="1"/>
    <col min="14824" max="14824" width="8.85546875" style="31" customWidth="1"/>
    <col min="14825" max="14825" width="10.140625" style="31" customWidth="1"/>
    <col min="14826" max="14831" width="7.85546875" style="31" customWidth="1"/>
    <col min="14832" max="15057" width="8.85546875" style="31"/>
    <col min="15058" max="15058" width="5.42578125" style="31" customWidth="1"/>
    <col min="15059" max="15060" width="12.85546875" style="31" customWidth="1"/>
    <col min="15061" max="15067" width="5.42578125" style="31" customWidth="1"/>
    <col min="15068" max="15069" width="8.42578125" style="31" customWidth="1"/>
    <col min="15070" max="15079" width="8" style="31" customWidth="1"/>
    <col min="15080" max="15080" width="8.85546875" style="31" customWidth="1"/>
    <col min="15081" max="15081" width="10.140625" style="31" customWidth="1"/>
    <col min="15082" max="15087" width="7.85546875" style="31" customWidth="1"/>
    <col min="15088" max="15313" width="8.85546875" style="31"/>
    <col min="15314" max="15314" width="5.42578125" style="31" customWidth="1"/>
    <col min="15315" max="15316" width="12.85546875" style="31" customWidth="1"/>
    <col min="15317" max="15323" width="5.42578125" style="31" customWidth="1"/>
    <col min="15324" max="15325" width="8.42578125" style="31" customWidth="1"/>
    <col min="15326" max="15335" width="8" style="31" customWidth="1"/>
    <col min="15336" max="15336" width="8.85546875" style="31" customWidth="1"/>
    <col min="15337" max="15337" width="10.140625" style="31" customWidth="1"/>
    <col min="15338" max="15343" width="7.85546875" style="31" customWidth="1"/>
    <col min="15344" max="15569" width="8.85546875" style="31"/>
    <col min="15570" max="15570" width="5.42578125" style="31" customWidth="1"/>
    <col min="15571" max="15572" width="12.85546875" style="31" customWidth="1"/>
    <col min="15573" max="15579" width="5.42578125" style="31" customWidth="1"/>
    <col min="15580" max="15581" width="8.42578125" style="31" customWidth="1"/>
    <col min="15582" max="15591" width="8" style="31" customWidth="1"/>
    <col min="15592" max="15592" width="8.85546875" style="31" customWidth="1"/>
    <col min="15593" max="15593" width="10.140625" style="31" customWidth="1"/>
    <col min="15594" max="15599" width="7.85546875" style="31" customWidth="1"/>
    <col min="15600" max="15825" width="8.85546875" style="31"/>
    <col min="15826" max="15826" width="5.42578125" style="31" customWidth="1"/>
    <col min="15827" max="15828" width="12.85546875" style="31" customWidth="1"/>
    <col min="15829" max="15835" width="5.42578125" style="31" customWidth="1"/>
    <col min="15836" max="15837" width="8.42578125" style="31" customWidth="1"/>
    <col min="15838" max="15847" width="8" style="31" customWidth="1"/>
    <col min="15848" max="15848" width="8.85546875" style="31" customWidth="1"/>
    <col min="15849" max="15849" width="10.140625" style="31" customWidth="1"/>
    <col min="15850" max="15855" width="7.85546875" style="31" customWidth="1"/>
    <col min="15856" max="16081" width="8.85546875" style="31"/>
    <col min="16082" max="16082" width="5.42578125" style="31" customWidth="1"/>
    <col min="16083" max="16084" width="12.85546875" style="31" customWidth="1"/>
    <col min="16085" max="16091" width="5.42578125" style="31" customWidth="1"/>
    <col min="16092" max="16093" width="8.42578125" style="31" customWidth="1"/>
    <col min="16094" max="16103" width="8" style="31" customWidth="1"/>
    <col min="16104" max="16104" width="8.85546875" style="31" customWidth="1"/>
    <col min="16105" max="16105" width="10.140625" style="31" customWidth="1"/>
    <col min="16106" max="16111" width="7.85546875" style="31" customWidth="1"/>
    <col min="16112" max="16384" width="8.85546875" style="31"/>
  </cols>
  <sheetData>
    <row r="1" spans="1:42" ht="32.25" customHeight="1">
      <c r="C1" s="32"/>
      <c r="D1" s="31"/>
      <c r="Q1" s="222" t="s">
        <v>268</v>
      </c>
      <c r="R1" s="222"/>
      <c r="W1" s="31"/>
      <c r="AK1" s="223" t="s">
        <v>269</v>
      </c>
      <c r="AL1" s="223"/>
      <c r="AM1" s="223"/>
    </row>
    <row r="2" spans="1:42" ht="38.25" customHeight="1">
      <c r="D2" s="31"/>
      <c r="W2" s="31"/>
      <c r="AF2" s="55"/>
      <c r="AG2" s="55"/>
    </row>
    <row r="3" spans="1:42" ht="20.25" customHeight="1">
      <c r="A3" s="224" t="s">
        <v>270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56"/>
      <c r="T3" s="56"/>
      <c r="U3" s="56"/>
      <c r="V3" s="57"/>
      <c r="W3" s="57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2" ht="20.25" customHeight="1">
      <c r="A4" s="224" t="s">
        <v>878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56"/>
      <c r="T4" s="56"/>
      <c r="U4" s="56"/>
      <c r="V4" s="57"/>
      <c r="W4" s="57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42" ht="15" customHeight="1">
      <c r="A5" s="225" t="s">
        <v>271</v>
      </c>
      <c r="B5" s="225"/>
      <c r="C5" s="225"/>
      <c r="D5" s="225"/>
      <c r="R5" s="59" t="s">
        <v>272</v>
      </c>
      <c r="W5" s="31"/>
      <c r="AB5" s="51"/>
      <c r="AC5" s="51"/>
      <c r="AD5" s="51"/>
      <c r="AE5" s="51"/>
      <c r="AF5" s="51"/>
      <c r="AG5" s="51"/>
      <c r="AM5" s="59" t="s">
        <v>3</v>
      </c>
    </row>
    <row r="6" spans="1:42" ht="21.75" customHeight="1">
      <c r="A6" s="226" t="s">
        <v>273</v>
      </c>
      <c r="B6" s="227" t="s">
        <v>274</v>
      </c>
      <c r="C6" s="227"/>
      <c r="D6" s="228" t="s">
        <v>5</v>
      </c>
      <c r="E6" s="229" t="s">
        <v>6</v>
      </c>
      <c r="F6" s="60"/>
      <c r="G6" s="232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 t="s">
        <v>274</v>
      </c>
      <c r="T6" s="227"/>
      <c r="U6" s="227"/>
      <c r="V6" s="227"/>
      <c r="W6" s="241" t="s">
        <v>5</v>
      </c>
      <c r="X6" s="232" t="s">
        <v>6</v>
      </c>
      <c r="Y6" s="227"/>
      <c r="Z6" s="227"/>
      <c r="AA6" s="227"/>
      <c r="AB6" s="227"/>
      <c r="AC6" s="227"/>
      <c r="AD6" s="227"/>
      <c r="AE6" s="227"/>
      <c r="AF6" s="227"/>
      <c r="AG6" s="227"/>
      <c r="AH6" s="242" t="s">
        <v>11</v>
      </c>
      <c r="AI6" s="245"/>
      <c r="AJ6" s="245"/>
      <c r="AK6" s="245"/>
      <c r="AL6" s="245"/>
      <c r="AM6" s="245"/>
      <c r="AN6" s="233" t="s">
        <v>275</v>
      </c>
      <c r="AO6" s="234"/>
      <c r="AP6" s="234"/>
    </row>
    <row r="7" spans="1:42" ht="28.5" customHeight="1">
      <c r="A7" s="226"/>
      <c r="B7" s="227"/>
      <c r="C7" s="227"/>
      <c r="D7" s="228"/>
      <c r="E7" s="230"/>
      <c r="F7" s="235" t="s">
        <v>12</v>
      </c>
      <c r="G7" s="232" t="s">
        <v>7</v>
      </c>
      <c r="H7" s="227"/>
      <c r="I7" s="227"/>
      <c r="J7" s="227"/>
      <c r="K7" s="227" t="s">
        <v>8</v>
      </c>
      <c r="L7" s="227"/>
      <c r="M7" s="227"/>
      <c r="N7" s="227"/>
      <c r="O7" s="227" t="s">
        <v>9</v>
      </c>
      <c r="P7" s="227"/>
      <c r="Q7" s="227"/>
      <c r="R7" s="227"/>
      <c r="S7" s="227"/>
      <c r="T7" s="227"/>
      <c r="U7" s="227"/>
      <c r="V7" s="227"/>
      <c r="W7" s="241"/>
      <c r="X7" s="232" t="s">
        <v>9</v>
      </c>
      <c r="Y7" s="227"/>
      <c r="Z7" s="235" t="s">
        <v>10</v>
      </c>
      <c r="AA7" s="235" t="s">
        <v>12</v>
      </c>
      <c r="AB7" s="237" t="s">
        <v>7</v>
      </c>
      <c r="AC7" s="238"/>
      <c r="AD7" s="237" t="s">
        <v>8</v>
      </c>
      <c r="AE7" s="238"/>
      <c r="AF7" s="237" t="s">
        <v>9</v>
      </c>
      <c r="AG7" s="238"/>
      <c r="AH7" s="243"/>
      <c r="AI7" s="243" t="s">
        <v>12</v>
      </c>
      <c r="AJ7" s="242" t="s">
        <v>21</v>
      </c>
      <c r="AK7" s="62"/>
      <c r="AL7" s="246" t="s">
        <v>22</v>
      </c>
      <c r="AM7" s="63"/>
      <c r="AN7" s="251" t="s">
        <v>10</v>
      </c>
      <c r="AO7" s="215" t="s">
        <v>11</v>
      </c>
      <c r="AP7" s="215" t="s">
        <v>23</v>
      </c>
    </row>
    <row r="8" spans="1:42" s="54" customFormat="1" ht="21.75" customHeight="1">
      <c r="A8" s="226"/>
      <c r="B8" s="227"/>
      <c r="C8" s="227"/>
      <c r="D8" s="228"/>
      <c r="E8" s="230"/>
      <c r="F8" s="235"/>
      <c r="G8" s="238" t="s">
        <v>13</v>
      </c>
      <c r="H8" s="252"/>
      <c r="I8" s="252" t="s">
        <v>14</v>
      </c>
      <c r="J8" s="252"/>
      <c r="K8" s="252" t="s">
        <v>15</v>
      </c>
      <c r="L8" s="252"/>
      <c r="M8" s="252" t="s">
        <v>16</v>
      </c>
      <c r="N8" s="252"/>
      <c r="O8" s="252" t="s">
        <v>17</v>
      </c>
      <c r="P8" s="252"/>
      <c r="Q8" s="252" t="s">
        <v>18</v>
      </c>
      <c r="R8" s="252"/>
      <c r="S8" s="227"/>
      <c r="T8" s="227"/>
      <c r="U8" s="227"/>
      <c r="V8" s="227"/>
      <c r="W8" s="241"/>
      <c r="X8" s="238" t="s">
        <v>19</v>
      </c>
      <c r="Y8" s="252"/>
      <c r="Z8" s="235"/>
      <c r="AA8" s="235"/>
      <c r="AB8" s="239"/>
      <c r="AC8" s="240"/>
      <c r="AD8" s="239"/>
      <c r="AE8" s="240"/>
      <c r="AF8" s="239"/>
      <c r="AG8" s="240"/>
      <c r="AH8" s="244"/>
      <c r="AI8" s="243"/>
      <c r="AJ8" s="243"/>
      <c r="AK8" s="235" t="s">
        <v>12</v>
      </c>
      <c r="AL8" s="243"/>
      <c r="AM8" s="235" t="s">
        <v>12</v>
      </c>
      <c r="AN8" s="251"/>
      <c r="AO8" s="215"/>
      <c r="AP8" s="215"/>
    </row>
    <row r="9" spans="1:42" ht="57" customHeight="1">
      <c r="A9" s="226"/>
      <c r="B9" s="227"/>
      <c r="C9" s="227"/>
      <c r="D9" s="228"/>
      <c r="E9" s="231"/>
      <c r="F9" s="235"/>
      <c r="G9" s="64" t="s">
        <v>20</v>
      </c>
      <c r="H9" s="65" t="s">
        <v>12</v>
      </c>
      <c r="I9" s="64" t="s">
        <v>20</v>
      </c>
      <c r="J9" s="65" t="s">
        <v>12</v>
      </c>
      <c r="K9" s="64" t="s">
        <v>20</v>
      </c>
      <c r="L9" s="65" t="s">
        <v>12</v>
      </c>
      <c r="M9" s="64" t="s">
        <v>20</v>
      </c>
      <c r="N9" s="65" t="s">
        <v>12</v>
      </c>
      <c r="O9" s="64" t="s">
        <v>20</v>
      </c>
      <c r="P9" s="65" t="s">
        <v>12</v>
      </c>
      <c r="Q9" s="64" t="s">
        <v>20</v>
      </c>
      <c r="R9" s="65" t="s">
        <v>12</v>
      </c>
      <c r="S9" s="232"/>
      <c r="T9" s="227"/>
      <c r="U9" s="227"/>
      <c r="V9" s="227"/>
      <c r="W9" s="241"/>
      <c r="X9" s="64" t="s">
        <v>20</v>
      </c>
      <c r="Y9" s="65" t="s">
        <v>12</v>
      </c>
      <c r="Z9" s="236"/>
      <c r="AA9" s="235"/>
      <c r="AB9" s="66" t="s">
        <v>20</v>
      </c>
      <c r="AC9" s="67" t="s">
        <v>12</v>
      </c>
      <c r="AD9" s="66" t="s">
        <v>20</v>
      </c>
      <c r="AE9" s="67" t="s">
        <v>12</v>
      </c>
      <c r="AF9" s="66" t="s">
        <v>20</v>
      </c>
      <c r="AG9" s="67" t="s">
        <v>12</v>
      </c>
      <c r="AH9" s="244"/>
      <c r="AI9" s="243"/>
      <c r="AJ9" s="243"/>
      <c r="AK9" s="235"/>
      <c r="AL9" s="243"/>
      <c r="AM9" s="235"/>
      <c r="AN9" s="251"/>
      <c r="AO9" s="215"/>
      <c r="AP9" s="215"/>
    </row>
    <row r="10" spans="1:42">
      <c r="A10" s="68"/>
      <c r="B10" s="227" t="s">
        <v>24</v>
      </c>
      <c r="C10" s="227"/>
      <c r="D10" s="69" t="s">
        <v>25</v>
      </c>
      <c r="E10" s="70">
        <v>1</v>
      </c>
      <c r="F10" s="70">
        <v>2</v>
      </c>
      <c r="G10" s="41">
        <v>3</v>
      </c>
      <c r="H10" s="41">
        <v>4</v>
      </c>
      <c r="I10" s="41">
        <v>5</v>
      </c>
      <c r="J10" s="41">
        <v>6</v>
      </c>
      <c r="K10" s="41">
        <v>7</v>
      </c>
      <c r="L10" s="41">
        <v>8</v>
      </c>
      <c r="M10" s="41">
        <v>9</v>
      </c>
      <c r="N10" s="41">
        <v>10</v>
      </c>
      <c r="O10" s="41">
        <v>11</v>
      </c>
      <c r="P10" s="41">
        <v>12</v>
      </c>
      <c r="Q10" s="41">
        <v>13</v>
      </c>
      <c r="R10" s="41">
        <v>14</v>
      </c>
      <c r="S10" s="226" t="s">
        <v>24</v>
      </c>
      <c r="T10" s="226"/>
      <c r="U10" s="226"/>
      <c r="V10" s="226"/>
      <c r="W10" s="69" t="s">
        <v>25</v>
      </c>
      <c r="X10" s="41">
        <v>15</v>
      </c>
      <c r="Y10" s="41">
        <v>16</v>
      </c>
      <c r="Z10" s="41">
        <v>17</v>
      </c>
      <c r="AA10" s="41">
        <v>18</v>
      </c>
      <c r="AB10" s="41">
        <v>19</v>
      </c>
      <c r="AC10" s="41">
        <v>20</v>
      </c>
      <c r="AD10" s="41">
        <v>21</v>
      </c>
      <c r="AE10" s="41">
        <v>22</v>
      </c>
      <c r="AF10" s="41">
        <v>23</v>
      </c>
      <c r="AG10" s="41">
        <v>24</v>
      </c>
      <c r="AH10" s="41">
        <v>25</v>
      </c>
      <c r="AI10" s="41">
        <v>26</v>
      </c>
      <c r="AJ10" s="41">
        <v>27</v>
      </c>
      <c r="AK10" s="41">
        <v>28</v>
      </c>
      <c r="AL10" s="41">
        <v>29</v>
      </c>
      <c r="AM10" s="41">
        <v>30</v>
      </c>
      <c r="AN10" s="251"/>
      <c r="AO10" s="215"/>
      <c r="AP10" s="215"/>
    </row>
    <row r="11" spans="1:42" ht="16.5" customHeight="1">
      <c r="A11" s="249" t="s">
        <v>276</v>
      </c>
      <c r="B11" s="249"/>
      <c r="C11" s="249"/>
      <c r="D11" s="71">
        <v>1</v>
      </c>
      <c r="E11" s="72">
        <f t="shared" ref="E11:R11" si="0">+E12+E13</f>
        <v>22251</v>
      </c>
      <c r="F11" s="72">
        <f t="shared" si="0"/>
        <v>9508</v>
      </c>
      <c r="G11" s="72">
        <f t="shared" si="0"/>
        <v>1296</v>
      </c>
      <c r="H11" s="72">
        <f t="shared" si="0"/>
        <v>529</v>
      </c>
      <c r="I11" s="72">
        <f t="shared" si="0"/>
        <v>433</v>
      </c>
      <c r="J11" s="72">
        <f t="shared" si="0"/>
        <v>179</v>
      </c>
      <c r="K11" s="72">
        <f t="shared" si="0"/>
        <v>11010</v>
      </c>
      <c r="L11" s="72">
        <f t="shared" si="0"/>
        <v>5831</v>
      </c>
      <c r="M11" s="72">
        <f t="shared" si="0"/>
        <v>7308</v>
      </c>
      <c r="N11" s="72">
        <f t="shared" si="0"/>
        <v>2536</v>
      </c>
      <c r="O11" s="72">
        <f t="shared" si="0"/>
        <v>1968</v>
      </c>
      <c r="P11" s="72">
        <f t="shared" si="0"/>
        <v>312</v>
      </c>
      <c r="Q11" s="72">
        <f t="shared" si="0"/>
        <v>236</v>
      </c>
      <c r="R11" s="72">
        <f t="shared" si="0"/>
        <v>121</v>
      </c>
      <c r="S11" s="250" t="str">
        <f>+A11</f>
        <v>БҮГД-76</v>
      </c>
      <c r="T11" s="250"/>
      <c r="U11" s="250"/>
      <c r="V11" s="250"/>
      <c r="W11" s="73">
        <f t="shared" ref="W11:W74" si="1">+D11</f>
        <v>1</v>
      </c>
      <c r="X11" s="73">
        <f t="shared" ref="X11:AG11" si="2">+X12+X13</f>
        <v>0</v>
      </c>
      <c r="Y11" s="73">
        <f t="shared" si="2"/>
        <v>0</v>
      </c>
      <c r="Z11" s="72">
        <f t="shared" si="2"/>
        <v>11488</v>
      </c>
      <c r="AA11" s="72">
        <f t="shared" si="2"/>
        <v>4571</v>
      </c>
      <c r="AB11" s="72">
        <f t="shared" si="2"/>
        <v>959</v>
      </c>
      <c r="AC11" s="72">
        <f t="shared" si="2"/>
        <v>353</v>
      </c>
      <c r="AD11" s="72">
        <f t="shared" si="2"/>
        <v>8687</v>
      </c>
      <c r="AE11" s="72">
        <f t="shared" si="2"/>
        <v>3874</v>
      </c>
      <c r="AF11" s="72">
        <f t="shared" si="2"/>
        <v>1842</v>
      </c>
      <c r="AG11" s="72">
        <f t="shared" si="2"/>
        <v>344</v>
      </c>
      <c r="AH11" s="72">
        <f t="shared" ref="AH11:AI16" si="3">+AJ11+AL11</f>
        <v>1598</v>
      </c>
      <c r="AI11" s="72">
        <f t="shared" si="3"/>
        <v>752</v>
      </c>
      <c r="AJ11" s="72">
        <f>+AJ12+AJ13</f>
        <v>841</v>
      </c>
      <c r="AK11" s="72">
        <f>+AK12+AK13</f>
        <v>339</v>
      </c>
      <c r="AL11" s="72">
        <f>+AL12+AL13</f>
        <v>757</v>
      </c>
      <c r="AM11" s="72">
        <f>+AM12+AM13</f>
        <v>413</v>
      </c>
      <c r="AN11" s="74">
        <f>+Z11*100/E11</f>
        <v>51.629140263358948</v>
      </c>
      <c r="AO11" s="75">
        <f>+AH11*100/E11</f>
        <v>7.1816996988899371</v>
      </c>
      <c r="AP11" s="76">
        <f>+AN11+AO11</f>
        <v>58.810839962248885</v>
      </c>
    </row>
    <row r="12" spans="1:42" ht="16.5" customHeight="1">
      <c r="A12" s="247" t="s">
        <v>277</v>
      </c>
      <c r="B12" s="247"/>
      <c r="C12" s="247"/>
      <c r="D12" s="77">
        <v>2</v>
      </c>
      <c r="E12" s="78">
        <f t="shared" ref="E12:R12" si="4">+E16+E371+E902</f>
        <v>14170</v>
      </c>
      <c r="F12" s="78">
        <f t="shared" si="4"/>
        <v>6021</v>
      </c>
      <c r="G12" s="78">
        <f t="shared" si="4"/>
        <v>951</v>
      </c>
      <c r="H12" s="78">
        <f t="shared" si="4"/>
        <v>428</v>
      </c>
      <c r="I12" s="78">
        <f t="shared" si="4"/>
        <v>401</v>
      </c>
      <c r="J12" s="78">
        <f t="shared" si="4"/>
        <v>157</v>
      </c>
      <c r="K12" s="78">
        <f t="shared" si="4"/>
        <v>6361</v>
      </c>
      <c r="L12" s="78">
        <f t="shared" si="4"/>
        <v>3269</v>
      </c>
      <c r="M12" s="78">
        <f t="shared" si="4"/>
        <v>5469</v>
      </c>
      <c r="N12" s="78">
        <f t="shared" si="4"/>
        <v>1779</v>
      </c>
      <c r="O12" s="78">
        <f t="shared" si="4"/>
        <v>752</v>
      </c>
      <c r="P12" s="78">
        <f t="shared" si="4"/>
        <v>267</v>
      </c>
      <c r="Q12" s="78">
        <f t="shared" si="4"/>
        <v>236</v>
      </c>
      <c r="R12" s="78">
        <f t="shared" si="4"/>
        <v>121</v>
      </c>
      <c r="S12" s="247" t="str">
        <f>+A12</f>
        <v>Төрийн өмчийн-44</v>
      </c>
      <c r="T12" s="247"/>
      <c r="U12" s="247"/>
      <c r="V12" s="247"/>
      <c r="W12" s="79">
        <f t="shared" si="1"/>
        <v>2</v>
      </c>
      <c r="X12" s="78">
        <f t="shared" ref="X12:AG12" si="5">+X16+X371+X902</f>
        <v>0</v>
      </c>
      <c r="Y12" s="78">
        <f t="shared" si="5"/>
        <v>0</v>
      </c>
      <c r="Z12" s="78">
        <f t="shared" si="5"/>
        <v>6343</v>
      </c>
      <c r="AA12" s="78">
        <f t="shared" si="5"/>
        <v>2561</v>
      </c>
      <c r="AB12" s="78">
        <f t="shared" si="5"/>
        <v>729</v>
      </c>
      <c r="AC12" s="78">
        <f t="shared" si="5"/>
        <v>304</v>
      </c>
      <c r="AD12" s="78">
        <f t="shared" si="5"/>
        <v>4926</v>
      </c>
      <c r="AE12" s="78">
        <f t="shared" si="5"/>
        <v>1958</v>
      </c>
      <c r="AF12" s="78">
        <f t="shared" si="5"/>
        <v>688</v>
      </c>
      <c r="AG12" s="78">
        <f t="shared" si="5"/>
        <v>299</v>
      </c>
      <c r="AH12" s="78">
        <f t="shared" si="3"/>
        <v>922</v>
      </c>
      <c r="AI12" s="78">
        <f t="shared" si="3"/>
        <v>412</v>
      </c>
      <c r="AJ12" s="78">
        <f>+AJ16+AJ371+AJ902</f>
        <v>552</v>
      </c>
      <c r="AK12" s="78">
        <f>+AK16+AK371+AK902</f>
        <v>213</v>
      </c>
      <c r="AL12" s="78">
        <f>+AL16+AL371+AL902</f>
        <v>370</v>
      </c>
      <c r="AM12" s="78">
        <f>+AM16+AM371+AM902</f>
        <v>199</v>
      </c>
      <c r="AN12" s="74">
        <f t="shared" ref="AN12:AN75" si="6">+Z12*100/E12</f>
        <v>44.763585038814398</v>
      </c>
      <c r="AO12" s="75">
        <f t="shared" ref="AO12:AO75" si="7">+AH12*100/E12</f>
        <v>6.5067043048694426</v>
      </c>
      <c r="AP12" s="76">
        <f t="shared" ref="AP12:AP75" si="8">+AN12+AO12</f>
        <v>51.270289343683842</v>
      </c>
    </row>
    <row r="13" spans="1:42" ht="16.5" customHeight="1">
      <c r="A13" s="247" t="s">
        <v>278</v>
      </c>
      <c r="B13" s="247"/>
      <c r="C13" s="247"/>
      <c r="D13" s="77">
        <v>3</v>
      </c>
      <c r="E13" s="78">
        <f t="shared" ref="E13:R13" si="9">+E215+E811</f>
        <v>8081</v>
      </c>
      <c r="F13" s="78">
        <f t="shared" si="9"/>
        <v>3487</v>
      </c>
      <c r="G13" s="78">
        <f t="shared" si="9"/>
        <v>345</v>
      </c>
      <c r="H13" s="78">
        <f t="shared" si="9"/>
        <v>101</v>
      </c>
      <c r="I13" s="78">
        <f t="shared" si="9"/>
        <v>32</v>
      </c>
      <c r="J13" s="78">
        <f t="shared" si="9"/>
        <v>22</v>
      </c>
      <c r="K13" s="78">
        <f t="shared" si="9"/>
        <v>4649</v>
      </c>
      <c r="L13" s="78">
        <f t="shared" si="9"/>
        <v>2562</v>
      </c>
      <c r="M13" s="78">
        <f t="shared" si="9"/>
        <v>1839</v>
      </c>
      <c r="N13" s="78">
        <f t="shared" si="9"/>
        <v>757</v>
      </c>
      <c r="O13" s="78">
        <f t="shared" si="9"/>
        <v>1216</v>
      </c>
      <c r="P13" s="78">
        <f t="shared" si="9"/>
        <v>45</v>
      </c>
      <c r="Q13" s="78">
        <f t="shared" si="9"/>
        <v>0</v>
      </c>
      <c r="R13" s="78">
        <f t="shared" si="9"/>
        <v>0</v>
      </c>
      <c r="S13" s="247" t="str">
        <f>+A13</f>
        <v>Төрийн бус өмчийн-32</v>
      </c>
      <c r="T13" s="247"/>
      <c r="U13" s="247"/>
      <c r="V13" s="247"/>
      <c r="W13" s="79">
        <f t="shared" si="1"/>
        <v>3</v>
      </c>
      <c r="X13" s="78">
        <f t="shared" ref="X13:AG13" si="10">+X215+X811</f>
        <v>0</v>
      </c>
      <c r="Y13" s="78">
        <f t="shared" si="10"/>
        <v>0</v>
      </c>
      <c r="Z13" s="78">
        <f t="shared" si="10"/>
        <v>5145</v>
      </c>
      <c r="AA13" s="78">
        <f t="shared" si="10"/>
        <v>2010</v>
      </c>
      <c r="AB13" s="78">
        <f t="shared" si="10"/>
        <v>230</v>
      </c>
      <c r="AC13" s="78">
        <f t="shared" si="10"/>
        <v>49</v>
      </c>
      <c r="AD13" s="78">
        <f t="shared" si="10"/>
        <v>3761</v>
      </c>
      <c r="AE13" s="78">
        <f t="shared" si="10"/>
        <v>1916</v>
      </c>
      <c r="AF13" s="78">
        <f t="shared" si="10"/>
        <v>1154</v>
      </c>
      <c r="AG13" s="78">
        <f t="shared" si="10"/>
        <v>45</v>
      </c>
      <c r="AH13" s="78">
        <f t="shared" si="3"/>
        <v>676</v>
      </c>
      <c r="AI13" s="78">
        <f t="shared" si="3"/>
        <v>340</v>
      </c>
      <c r="AJ13" s="78">
        <f>+AJ215+AJ811</f>
        <v>289</v>
      </c>
      <c r="AK13" s="78">
        <f>+AK215+AK811</f>
        <v>126</v>
      </c>
      <c r="AL13" s="78">
        <f>+AL215+AL811</f>
        <v>387</v>
      </c>
      <c r="AM13" s="78">
        <f>+AM215+AM811</f>
        <v>214</v>
      </c>
      <c r="AN13" s="74">
        <f t="shared" si="6"/>
        <v>63.667862888256401</v>
      </c>
      <c r="AO13" s="75">
        <f t="shared" si="7"/>
        <v>8.3653013240935525</v>
      </c>
      <c r="AP13" s="76">
        <f t="shared" si="8"/>
        <v>72.033164212349959</v>
      </c>
    </row>
    <row r="14" spans="1:42" ht="16.5" customHeight="1">
      <c r="A14" s="248" t="s">
        <v>279</v>
      </c>
      <c r="B14" s="248"/>
      <c r="C14" s="248"/>
      <c r="D14" s="80">
        <v>4</v>
      </c>
      <c r="E14" s="81">
        <f t="shared" ref="E14:R14" si="11">+E167+E236+E240+E254+E257+E270+E284+E289+E295+E307+E311+E318+E328+E333+E341+E347+E352+E359+E365+E368+E372+E557+E590+E718+E812+E815+E830+E832+E864+E878+E895+E903+E908+E912+E918+E942</f>
        <v>11009</v>
      </c>
      <c r="F14" s="81">
        <f t="shared" si="11"/>
        <v>4113</v>
      </c>
      <c r="G14" s="81">
        <f t="shared" si="11"/>
        <v>603</v>
      </c>
      <c r="H14" s="81">
        <f t="shared" si="11"/>
        <v>185</v>
      </c>
      <c r="I14" s="81">
        <f t="shared" si="11"/>
        <v>208</v>
      </c>
      <c r="J14" s="81">
        <f t="shared" si="11"/>
        <v>80</v>
      </c>
      <c r="K14" s="81">
        <f t="shared" si="11"/>
        <v>4687</v>
      </c>
      <c r="L14" s="81">
        <f t="shared" si="11"/>
        <v>2388</v>
      </c>
      <c r="M14" s="81">
        <f t="shared" si="11"/>
        <v>3949</v>
      </c>
      <c r="N14" s="81">
        <f t="shared" si="11"/>
        <v>1384</v>
      </c>
      <c r="O14" s="81">
        <f t="shared" si="11"/>
        <v>1562</v>
      </c>
      <c r="P14" s="81">
        <f t="shared" si="11"/>
        <v>76</v>
      </c>
      <c r="Q14" s="81">
        <f t="shared" si="11"/>
        <v>0</v>
      </c>
      <c r="R14" s="81">
        <f t="shared" si="11"/>
        <v>0</v>
      </c>
      <c r="S14" s="248" t="str">
        <f>+A14</f>
        <v>Улаанбаатар хотод-36</v>
      </c>
      <c r="T14" s="248"/>
      <c r="U14" s="248"/>
      <c r="V14" s="248"/>
      <c r="W14" s="82">
        <f t="shared" si="1"/>
        <v>4</v>
      </c>
      <c r="X14" s="81">
        <f t="shared" ref="X14:AG14" si="12">+X167+X236+X240+X254+X257+X270+X284+X289+X295+X307+X311+X318+X328+X333+X341+X347+X352+X359+X365+X368+X372+X557+X590+X718+X812+X815+X830+X832+X864+X878+X895+X903+X908+X912+X918+X942</f>
        <v>0</v>
      </c>
      <c r="Y14" s="81">
        <f t="shared" si="12"/>
        <v>0</v>
      </c>
      <c r="Z14" s="81">
        <f t="shared" si="12"/>
        <v>6237</v>
      </c>
      <c r="AA14" s="81">
        <f t="shared" si="12"/>
        <v>2134</v>
      </c>
      <c r="AB14" s="81">
        <f t="shared" si="12"/>
        <v>474</v>
      </c>
      <c r="AC14" s="81">
        <f t="shared" si="12"/>
        <v>130</v>
      </c>
      <c r="AD14" s="81">
        <f t="shared" si="12"/>
        <v>4416</v>
      </c>
      <c r="AE14" s="81">
        <f t="shared" si="12"/>
        <v>1928</v>
      </c>
      <c r="AF14" s="81">
        <f t="shared" si="12"/>
        <v>1347</v>
      </c>
      <c r="AG14" s="81">
        <f t="shared" si="12"/>
        <v>76</v>
      </c>
      <c r="AH14" s="81">
        <f t="shared" si="3"/>
        <v>1119</v>
      </c>
      <c r="AI14" s="81">
        <f t="shared" si="3"/>
        <v>508</v>
      </c>
      <c r="AJ14" s="81">
        <f>+AJ167+AJ236+AJ240+AJ254+AJ257+AJ270+AJ284+AJ289+AJ295+AJ307+AJ311+AJ318+AJ328+AJ333+AJ341+AJ347+AJ352+AJ359+AJ365+AJ368+AJ372+AJ557+AJ590+AJ718+AJ812+AJ815+AJ830+AJ832+AJ864+AJ878+AJ895+AJ903+AJ908+AJ912+AJ918+AJ942</f>
        <v>532</v>
      </c>
      <c r="AK14" s="81">
        <f>+AK167+AK236+AK240+AK254+AK257+AK270+AK284+AK289+AK295+AK307+AK311+AK318+AK328+AK333+AK341+AK347+AK352+AK359+AK365+AK368+AK372+AK557+AK590+AK718+AK812+AK815+AK830+AK832+AK864+AK878+AK895+AK903+AK908+AK912+AK918+AK942</f>
        <v>201</v>
      </c>
      <c r="AL14" s="81">
        <f>+AL167+AL236+AL240+AL254+AL257+AL270+AL284+AL289+AL295+AL307+AL311+AL318+AL328+AL333+AL341+AL347+AL352+AL359+AL365+AL368+AL372+AL557+AL590+AL718+AL812+AL815+AL830+AL832+AL864+AL878+AL895+AL903+AL908+AL912+AL918+AL942</f>
        <v>587</v>
      </c>
      <c r="AM14" s="81">
        <f>+AM167+AM236+AM240+AM254+AM257+AM270+AM284+AM289+AM295+AM307+AM311+AM318+AM328+AM333+AM341+AM347+AM352+AM359+AM365+AM368+AM372+AM557+AM590+AM718+AM812+AM815+AM830+AM832+AM864+AM878+AM895+AM903+AM908+AM912+AM918+AM942</f>
        <v>307</v>
      </c>
      <c r="AN14" s="74">
        <f t="shared" si="6"/>
        <v>56.653647016077755</v>
      </c>
      <c r="AO14" s="75">
        <f t="shared" si="7"/>
        <v>10.164410936506494</v>
      </c>
      <c r="AP14" s="76">
        <f t="shared" si="8"/>
        <v>66.818057952584255</v>
      </c>
    </row>
    <row r="15" spans="1:42" ht="16.5" customHeight="1">
      <c r="A15" s="248" t="s">
        <v>280</v>
      </c>
      <c r="B15" s="248"/>
      <c r="C15" s="248"/>
      <c r="D15" s="80">
        <v>5</v>
      </c>
      <c r="E15" s="81">
        <f t="shared" ref="E15:R15" si="13">+E17+E36+E55+E71+E81+E98+E112+E123+E133+E140+E150+E158+E174+E190+E204+E216+E228+E250+E265+E276+E355+E389+E407+E421+E443+E458+E477+E495+E513+E531+E606+E630+E648+E663+E674+E689+E749+E761+E793+E937</f>
        <v>11242</v>
      </c>
      <c r="F15" s="81">
        <f t="shared" si="13"/>
        <v>5395</v>
      </c>
      <c r="G15" s="81">
        <f t="shared" si="13"/>
        <v>693</v>
      </c>
      <c r="H15" s="81">
        <f t="shared" si="13"/>
        <v>344</v>
      </c>
      <c r="I15" s="81">
        <f t="shared" si="13"/>
        <v>225</v>
      </c>
      <c r="J15" s="81">
        <f t="shared" si="13"/>
        <v>99</v>
      </c>
      <c r="K15" s="81">
        <f t="shared" si="13"/>
        <v>6323</v>
      </c>
      <c r="L15" s="81">
        <f t="shared" si="13"/>
        <v>3443</v>
      </c>
      <c r="M15" s="81">
        <f t="shared" si="13"/>
        <v>3359</v>
      </c>
      <c r="N15" s="81">
        <f t="shared" si="13"/>
        <v>1152</v>
      </c>
      <c r="O15" s="81">
        <f t="shared" si="13"/>
        <v>406</v>
      </c>
      <c r="P15" s="81">
        <f t="shared" si="13"/>
        <v>236</v>
      </c>
      <c r="Q15" s="81">
        <f t="shared" si="13"/>
        <v>236</v>
      </c>
      <c r="R15" s="81">
        <f t="shared" si="13"/>
        <v>121</v>
      </c>
      <c r="S15" s="248" t="str">
        <f>+A15</f>
        <v>Хөдөө орон нутагт-40</v>
      </c>
      <c r="T15" s="248"/>
      <c r="U15" s="248"/>
      <c r="V15" s="248"/>
      <c r="W15" s="82">
        <f t="shared" si="1"/>
        <v>5</v>
      </c>
      <c r="X15" s="81">
        <f t="shared" ref="X15:AG15" si="14">+X17+X36+X55+X71+X81+X98+X112+X123+X133+X140+X150+X158+X174+X190+X204+X216+X228+X250+X265+X276+X355+X389+X407+X421+X443+X458+X477+X495+X513+X531+X606+X630+X648+X663+X674+X689+X749+X761+X793+X937</f>
        <v>0</v>
      </c>
      <c r="Y15" s="81">
        <f t="shared" si="14"/>
        <v>0</v>
      </c>
      <c r="Z15" s="81">
        <f t="shared" si="14"/>
        <v>5251</v>
      </c>
      <c r="AA15" s="81">
        <f t="shared" si="14"/>
        <v>2437</v>
      </c>
      <c r="AB15" s="81">
        <f t="shared" si="14"/>
        <v>485</v>
      </c>
      <c r="AC15" s="81">
        <f t="shared" si="14"/>
        <v>223</v>
      </c>
      <c r="AD15" s="81">
        <f t="shared" si="14"/>
        <v>4271</v>
      </c>
      <c r="AE15" s="81">
        <f t="shared" si="14"/>
        <v>1946</v>
      </c>
      <c r="AF15" s="81">
        <f t="shared" si="14"/>
        <v>495</v>
      </c>
      <c r="AG15" s="81">
        <f t="shared" si="14"/>
        <v>268</v>
      </c>
      <c r="AH15" s="81">
        <f t="shared" si="3"/>
        <v>479</v>
      </c>
      <c r="AI15" s="81">
        <f t="shared" si="3"/>
        <v>244</v>
      </c>
      <c r="AJ15" s="81">
        <f>+AJ17+AJ36+AJ55+AJ71+AJ81+AJ98+AJ112+AJ123+AJ133+AJ140+AJ150+AJ158+AJ174+AJ190+AJ204+AJ216+AJ228+AJ250+AJ265+AJ276+AJ355+AJ389+AJ407+AJ421+AJ443+AJ458+AJ477+AJ495+AJ513+AJ531+AJ606+AJ630+AJ648+AJ663+AJ674+AJ689+AJ749+AJ761+AJ793+AJ937</f>
        <v>309</v>
      </c>
      <c r="AK15" s="81">
        <f>+AK17+AK36+AK55+AK71+AK81+AK98+AK112+AK123+AK133+AK140+AK150+AK158+AK174+AK190+AK204+AK216+AK228+AK250+AK265+AK276+AK355+AK389+AK407+AK421+AK443+AK458+AK477+AK495+AK513+AK531+AK606+AK630+AK648+AK663+AK674+AK689+AK749+AK761+AK793+AK937</f>
        <v>138</v>
      </c>
      <c r="AL15" s="81">
        <f>+AL17+AL36+AL55+AL71+AL81+AL98+AL112+AL123+AL133+AL140+AL150+AL158+AL174+AL190+AL204+AL216+AL228+AL250+AL265+AL276+AL355+AL389+AL407+AL421+AL443+AL458+AL477+AL495+AL513+AL531+AL606+AL630+AL648+AL663+AL674+AL689+AL749+AL761+AL793+AL937</f>
        <v>170</v>
      </c>
      <c r="AM15" s="81">
        <f>+AM17+AM36+AM55+AM71+AM81+AM98+AM112+AM123+AM133+AM140+AM150+AM158+AM174+AM190+AM204+AM216+AM228+AM250+AM265+AM276+AM355+AM389+AM407+AM421+AM443+AM458+AM477+AM495+AM513+AM531+AM606+AM630+AM648+AM663+AM674+AM689+AM749+AM761+AM793+AM937</f>
        <v>106</v>
      </c>
      <c r="AN15" s="74">
        <f t="shared" si="6"/>
        <v>46.708770681373423</v>
      </c>
      <c r="AO15" s="75">
        <f t="shared" si="7"/>
        <v>4.2608076854652195</v>
      </c>
      <c r="AP15" s="76">
        <f t="shared" si="8"/>
        <v>50.96957836683864</v>
      </c>
    </row>
    <row r="16" spans="1:42" ht="16.5" customHeight="1">
      <c r="A16" s="256" t="s">
        <v>281</v>
      </c>
      <c r="B16" s="256"/>
      <c r="C16" s="256"/>
      <c r="D16" s="83">
        <v>6</v>
      </c>
      <c r="E16" s="84">
        <f t="shared" ref="E16:R16" si="15">+E17+E36+E55+E71+E81+E98+E112+E123+E133+E140+E150+E158+E167+E174+E190+E204</f>
        <v>3493</v>
      </c>
      <c r="F16" s="84">
        <f t="shared" si="15"/>
        <v>1746</v>
      </c>
      <c r="G16" s="84">
        <f t="shared" si="15"/>
        <v>0</v>
      </c>
      <c r="H16" s="84">
        <f t="shared" si="15"/>
        <v>0</v>
      </c>
      <c r="I16" s="84">
        <f t="shared" si="15"/>
        <v>0</v>
      </c>
      <c r="J16" s="84">
        <f t="shared" si="15"/>
        <v>0</v>
      </c>
      <c r="K16" s="84">
        <f t="shared" si="15"/>
        <v>2472</v>
      </c>
      <c r="L16" s="84">
        <f t="shared" si="15"/>
        <v>1350</v>
      </c>
      <c r="M16" s="84">
        <f t="shared" si="15"/>
        <v>829</v>
      </c>
      <c r="N16" s="84">
        <f t="shared" si="15"/>
        <v>269</v>
      </c>
      <c r="O16" s="84">
        <f t="shared" si="15"/>
        <v>103</v>
      </c>
      <c r="P16" s="84">
        <f t="shared" si="15"/>
        <v>81</v>
      </c>
      <c r="Q16" s="84">
        <f t="shared" si="15"/>
        <v>89</v>
      </c>
      <c r="R16" s="84">
        <f t="shared" si="15"/>
        <v>46</v>
      </c>
      <c r="S16" s="257" t="s">
        <v>281</v>
      </c>
      <c r="T16" s="257"/>
      <c r="U16" s="257"/>
      <c r="V16" s="257"/>
      <c r="W16" s="85">
        <f t="shared" si="1"/>
        <v>6</v>
      </c>
      <c r="X16" s="84">
        <f t="shared" ref="X16:AG16" si="16">+X17+X36+X55+X71+X81+X98+X112+X123+X133+X140+X150+X158+X167+X174+X190+X204</f>
        <v>0</v>
      </c>
      <c r="Y16" s="84">
        <f t="shared" si="16"/>
        <v>0</v>
      </c>
      <c r="Z16" s="84">
        <f t="shared" si="16"/>
        <v>1376</v>
      </c>
      <c r="AA16" s="84">
        <f t="shared" si="16"/>
        <v>561</v>
      </c>
      <c r="AB16" s="84">
        <f t="shared" si="16"/>
        <v>0</v>
      </c>
      <c r="AC16" s="84">
        <f t="shared" si="16"/>
        <v>0</v>
      </c>
      <c r="AD16" s="84">
        <f t="shared" si="16"/>
        <v>1284</v>
      </c>
      <c r="AE16" s="84">
        <f t="shared" si="16"/>
        <v>505</v>
      </c>
      <c r="AF16" s="84">
        <f t="shared" si="16"/>
        <v>92</v>
      </c>
      <c r="AG16" s="84">
        <f t="shared" si="16"/>
        <v>56</v>
      </c>
      <c r="AH16" s="84">
        <f t="shared" si="3"/>
        <v>102</v>
      </c>
      <c r="AI16" s="84">
        <f t="shared" si="3"/>
        <v>65</v>
      </c>
      <c r="AJ16" s="84">
        <f>+AJ17+AJ36+AJ55+AJ71+AJ81+AJ98+AJ112+AJ123+AJ133+AJ140+AJ150+AJ158+AJ167+AJ174+AJ190+AJ204</f>
        <v>33</v>
      </c>
      <c r="AK16" s="84">
        <f>+AK17+AK36+AK55+AK71+AK81+AK98+AK112+AK123+AK133+AK140+AK150+AK158+AK167+AK174+AK190+AK204</f>
        <v>13</v>
      </c>
      <c r="AL16" s="84">
        <f>+AL17+AL36+AL55+AL71+AL81+AL98+AL112+AL123+AL133+AL140+AL150+AL158+AL167+AL174+AL190+AL204</f>
        <v>69</v>
      </c>
      <c r="AM16" s="84">
        <f>+AM17+AM36+AM55+AM71+AM81+AM98+AM112+AM123+AM133+AM140+AM150+AM158+AM167+AM174+AM190+AM204</f>
        <v>52</v>
      </c>
      <c r="AN16" s="74">
        <f t="shared" si="6"/>
        <v>39.393071858001719</v>
      </c>
      <c r="AO16" s="75">
        <f t="shared" si="7"/>
        <v>2.9201259662181505</v>
      </c>
      <c r="AP16" s="76">
        <f t="shared" si="8"/>
        <v>42.31319782421987</v>
      </c>
    </row>
    <row r="17" spans="1:42" s="89" customFormat="1" ht="16.5" customHeight="1">
      <c r="A17" s="258" t="s">
        <v>282</v>
      </c>
      <c r="B17" s="258"/>
      <c r="C17" s="258"/>
      <c r="D17" s="86">
        <v>7</v>
      </c>
      <c r="E17" s="87">
        <f>SUM(E18:E35)</f>
        <v>386</v>
      </c>
      <c r="F17" s="87">
        <f>SUM(F18:F35)</f>
        <v>174</v>
      </c>
      <c r="G17" s="87">
        <f>SUM(G18:G34)</f>
        <v>0</v>
      </c>
      <c r="H17" s="87">
        <f>SUM(H18:H34)</f>
        <v>0</v>
      </c>
      <c r="I17" s="87">
        <f>SUM(I18:I34)</f>
        <v>0</v>
      </c>
      <c r="J17" s="87">
        <f>SUM(J18:J34)</f>
        <v>0</v>
      </c>
      <c r="K17" s="87">
        <f>SUM(K18:K35)</f>
        <v>290</v>
      </c>
      <c r="L17" s="87">
        <f>SUM(L18:L35)</f>
        <v>137</v>
      </c>
      <c r="M17" s="87">
        <f>SUM(M18:M35)</f>
        <v>70</v>
      </c>
      <c r="N17" s="87">
        <f>SUM(N18:N35)</f>
        <v>19</v>
      </c>
      <c r="O17" s="87">
        <f>SUM(O18:O34)</f>
        <v>0</v>
      </c>
      <c r="P17" s="87">
        <f>SUM(P18:P34)</f>
        <v>0</v>
      </c>
      <c r="Q17" s="87">
        <f>SUM(Q18:Q34)</f>
        <v>26</v>
      </c>
      <c r="R17" s="87">
        <f>SUM(R18:R34)</f>
        <v>18</v>
      </c>
      <c r="S17" s="258" t="str">
        <f>+A17</f>
        <v>1. Архангай аймаг дахь МСҮТ</v>
      </c>
      <c r="T17" s="258"/>
      <c r="U17" s="258"/>
      <c r="V17" s="258"/>
      <c r="W17" s="88">
        <f t="shared" si="1"/>
        <v>7</v>
      </c>
      <c r="X17" s="87">
        <f>SUM(X18:X35)</f>
        <v>0</v>
      </c>
      <c r="Y17" s="87">
        <f>SUM(Y18:Y35)</f>
        <v>0</v>
      </c>
      <c r="Z17" s="87">
        <f>SUM(Z18:Z35)</f>
        <v>126</v>
      </c>
      <c r="AA17" s="87">
        <f t="shared" ref="AA17:AM17" si="17">SUM(AA18:AA35)</f>
        <v>73</v>
      </c>
      <c r="AB17" s="87">
        <f t="shared" si="17"/>
        <v>0</v>
      </c>
      <c r="AC17" s="87">
        <f t="shared" si="17"/>
        <v>0</v>
      </c>
      <c r="AD17" s="87">
        <f t="shared" si="17"/>
        <v>100</v>
      </c>
      <c r="AE17" s="87">
        <f t="shared" si="17"/>
        <v>55</v>
      </c>
      <c r="AF17" s="87">
        <f t="shared" si="17"/>
        <v>26</v>
      </c>
      <c r="AG17" s="87">
        <f t="shared" si="17"/>
        <v>18</v>
      </c>
      <c r="AH17" s="87">
        <f t="shared" si="17"/>
        <v>0</v>
      </c>
      <c r="AI17" s="87">
        <f t="shared" si="17"/>
        <v>0</v>
      </c>
      <c r="AJ17" s="87">
        <f t="shared" si="17"/>
        <v>0</v>
      </c>
      <c r="AK17" s="87">
        <f t="shared" si="17"/>
        <v>0</v>
      </c>
      <c r="AL17" s="87">
        <f t="shared" si="17"/>
        <v>0</v>
      </c>
      <c r="AM17" s="87">
        <f t="shared" si="17"/>
        <v>0</v>
      </c>
      <c r="AN17" s="74">
        <f t="shared" si="6"/>
        <v>32.642487046632127</v>
      </c>
      <c r="AO17" s="75">
        <f t="shared" si="7"/>
        <v>0</v>
      </c>
      <c r="AP17" s="76">
        <f t="shared" si="8"/>
        <v>32.642487046632127</v>
      </c>
    </row>
    <row r="18" spans="1:42">
      <c r="A18" s="68" t="s">
        <v>283</v>
      </c>
      <c r="B18" s="253" t="s">
        <v>215</v>
      </c>
      <c r="C18" s="254"/>
      <c r="D18" s="46">
        <v>8</v>
      </c>
      <c r="E18" s="41">
        <f>+G18+I18+K18+M18+O18+Q18+X18</f>
        <v>34</v>
      </c>
      <c r="F18" s="41">
        <f t="shared" ref="F18" si="18">+H18+J18+L18+N18+P18+R18+Y18</f>
        <v>1</v>
      </c>
      <c r="G18" s="41"/>
      <c r="H18" s="41"/>
      <c r="I18" s="41"/>
      <c r="J18" s="41"/>
      <c r="K18" s="41">
        <v>25</v>
      </c>
      <c r="L18" s="41">
        <v>1</v>
      </c>
      <c r="M18" s="41">
        <v>9</v>
      </c>
      <c r="N18" s="41"/>
      <c r="O18" s="41"/>
      <c r="P18" s="41"/>
      <c r="Q18" s="41"/>
      <c r="R18" s="41"/>
      <c r="S18" s="90" t="s">
        <v>283</v>
      </c>
      <c r="T18" s="255" t="s">
        <v>284</v>
      </c>
      <c r="U18" s="255"/>
      <c r="V18" s="255"/>
      <c r="W18" s="91">
        <f t="shared" si="1"/>
        <v>8</v>
      </c>
      <c r="X18" s="41"/>
      <c r="Y18" s="41"/>
      <c r="Z18" s="41">
        <f>+AB18+AD18+AF18</f>
        <v>4</v>
      </c>
      <c r="AA18" s="41">
        <f>+AC18+AE18+AG18</f>
        <v>0</v>
      </c>
      <c r="AB18" s="41"/>
      <c r="AC18" s="41"/>
      <c r="AD18" s="41">
        <v>4</v>
      </c>
      <c r="AE18" s="41"/>
      <c r="AF18" s="41"/>
      <c r="AG18" s="41"/>
      <c r="AH18" s="40">
        <f>+AJ18+AL18</f>
        <v>0</v>
      </c>
      <c r="AI18" s="40">
        <f>+AK18+AM18</f>
        <v>0</v>
      </c>
      <c r="AJ18" s="40"/>
      <c r="AK18" s="40"/>
      <c r="AL18" s="40"/>
      <c r="AM18" s="40"/>
      <c r="AN18" s="74">
        <f t="shared" si="6"/>
        <v>11.764705882352942</v>
      </c>
      <c r="AO18" s="75">
        <f t="shared" si="7"/>
        <v>0</v>
      </c>
      <c r="AP18" s="76">
        <f t="shared" si="8"/>
        <v>11.764705882352942</v>
      </c>
    </row>
    <row r="19" spans="1:42">
      <c r="A19" s="68" t="s">
        <v>285</v>
      </c>
      <c r="B19" s="253" t="s">
        <v>231</v>
      </c>
      <c r="C19" s="254"/>
      <c r="D19" s="46">
        <v>9</v>
      </c>
      <c r="E19" s="41">
        <f>+G19+I19+K19+M19+O19+Q19</f>
        <v>30</v>
      </c>
      <c r="F19" s="41">
        <f>+H19+J19+L19+N19+P19+R19</f>
        <v>28</v>
      </c>
      <c r="G19" s="41"/>
      <c r="H19" s="41"/>
      <c r="I19" s="41"/>
      <c r="J19" s="41"/>
      <c r="K19" s="41">
        <v>30</v>
      </c>
      <c r="L19" s="41">
        <v>28</v>
      </c>
      <c r="M19" s="41"/>
      <c r="N19" s="41"/>
      <c r="O19" s="41"/>
      <c r="P19" s="41"/>
      <c r="Q19" s="41"/>
      <c r="R19" s="41"/>
      <c r="S19" s="90" t="s">
        <v>285</v>
      </c>
      <c r="T19" s="255" t="s">
        <v>231</v>
      </c>
      <c r="U19" s="255"/>
      <c r="V19" s="255"/>
      <c r="W19" s="91">
        <f t="shared" si="1"/>
        <v>9</v>
      </c>
      <c r="X19" s="41"/>
      <c r="Y19" s="41"/>
      <c r="Z19" s="41">
        <f t="shared" ref="Z19:AA35" si="19">+AB19+AD19+AF19</f>
        <v>10</v>
      </c>
      <c r="AA19" s="41">
        <f t="shared" si="19"/>
        <v>10</v>
      </c>
      <c r="AB19" s="41"/>
      <c r="AC19" s="41"/>
      <c r="AD19" s="41">
        <v>10</v>
      </c>
      <c r="AE19" s="41">
        <v>10</v>
      </c>
      <c r="AF19" s="41"/>
      <c r="AG19" s="41"/>
      <c r="AH19" s="40">
        <f t="shared" ref="AH19:AI35" si="20">+AJ19+AL19</f>
        <v>0</v>
      </c>
      <c r="AI19" s="40">
        <f t="shared" si="20"/>
        <v>0</v>
      </c>
      <c r="AJ19" s="40"/>
      <c r="AK19" s="40"/>
      <c r="AL19" s="40"/>
      <c r="AM19" s="40"/>
      <c r="AN19" s="74">
        <f t="shared" si="6"/>
        <v>33.333333333333336</v>
      </c>
      <c r="AO19" s="75">
        <f t="shared" si="7"/>
        <v>0</v>
      </c>
      <c r="AP19" s="76">
        <f t="shared" si="8"/>
        <v>33.333333333333336</v>
      </c>
    </row>
    <row r="20" spans="1:42">
      <c r="A20" s="68" t="s">
        <v>286</v>
      </c>
      <c r="B20" s="253" t="s">
        <v>131</v>
      </c>
      <c r="C20" s="254"/>
      <c r="D20" s="46">
        <v>10</v>
      </c>
      <c r="E20" s="41">
        <f t="shared" ref="E20:F35" si="21">+G20+I20+K20+M20+O20+Q20</f>
        <v>23</v>
      </c>
      <c r="F20" s="41">
        <f t="shared" si="21"/>
        <v>7</v>
      </c>
      <c r="G20" s="41"/>
      <c r="H20" s="41"/>
      <c r="I20" s="41"/>
      <c r="J20" s="41"/>
      <c r="K20" s="41">
        <v>14</v>
      </c>
      <c r="L20" s="41">
        <v>6</v>
      </c>
      <c r="M20" s="41"/>
      <c r="N20" s="41"/>
      <c r="O20" s="41"/>
      <c r="P20" s="41"/>
      <c r="Q20" s="41">
        <v>9</v>
      </c>
      <c r="R20" s="41">
        <v>1</v>
      </c>
      <c r="S20" s="90" t="s">
        <v>286</v>
      </c>
      <c r="T20" s="255" t="s">
        <v>287</v>
      </c>
      <c r="U20" s="255"/>
      <c r="V20" s="255"/>
      <c r="W20" s="91">
        <f t="shared" si="1"/>
        <v>10</v>
      </c>
      <c r="X20" s="41"/>
      <c r="Y20" s="41"/>
      <c r="Z20" s="41">
        <f t="shared" si="19"/>
        <v>13</v>
      </c>
      <c r="AA20" s="41">
        <f t="shared" si="19"/>
        <v>2</v>
      </c>
      <c r="AB20" s="41"/>
      <c r="AC20" s="41"/>
      <c r="AD20" s="41">
        <v>4</v>
      </c>
      <c r="AE20" s="41">
        <v>1</v>
      </c>
      <c r="AF20" s="41">
        <v>9</v>
      </c>
      <c r="AG20" s="41">
        <v>1</v>
      </c>
      <c r="AH20" s="40">
        <f t="shared" si="20"/>
        <v>0</v>
      </c>
      <c r="AI20" s="40">
        <f t="shared" si="20"/>
        <v>0</v>
      </c>
      <c r="AJ20" s="40"/>
      <c r="AK20" s="40"/>
      <c r="AL20" s="40"/>
      <c r="AM20" s="40"/>
      <c r="AN20" s="74">
        <f t="shared" si="6"/>
        <v>56.521739130434781</v>
      </c>
      <c r="AO20" s="75">
        <f t="shared" si="7"/>
        <v>0</v>
      </c>
      <c r="AP20" s="76">
        <f t="shared" si="8"/>
        <v>56.521739130434781</v>
      </c>
    </row>
    <row r="21" spans="1:42">
      <c r="A21" s="90" t="s">
        <v>288</v>
      </c>
      <c r="B21" s="253" t="s">
        <v>238</v>
      </c>
      <c r="C21" s="254"/>
      <c r="D21" s="46">
        <v>11</v>
      </c>
      <c r="E21" s="41">
        <f t="shared" si="21"/>
        <v>46</v>
      </c>
      <c r="F21" s="41">
        <f t="shared" si="21"/>
        <v>37</v>
      </c>
      <c r="G21" s="41"/>
      <c r="H21" s="41"/>
      <c r="I21" s="41"/>
      <c r="J21" s="41"/>
      <c r="K21" s="41">
        <v>18</v>
      </c>
      <c r="L21" s="41">
        <v>16</v>
      </c>
      <c r="M21" s="41">
        <v>11</v>
      </c>
      <c r="N21" s="41">
        <v>4</v>
      </c>
      <c r="O21" s="41"/>
      <c r="P21" s="41"/>
      <c r="Q21" s="41">
        <v>17</v>
      </c>
      <c r="R21" s="41">
        <v>17</v>
      </c>
      <c r="S21" s="90" t="s">
        <v>288</v>
      </c>
      <c r="T21" s="255" t="s">
        <v>238</v>
      </c>
      <c r="U21" s="255"/>
      <c r="V21" s="255"/>
      <c r="W21" s="91">
        <f t="shared" si="1"/>
        <v>11</v>
      </c>
      <c r="X21" s="41"/>
      <c r="Y21" s="41"/>
      <c r="Z21" s="41">
        <f t="shared" si="19"/>
        <v>22</v>
      </c>
      <c r="AA21" s="41">
        <f t="shared" si="19"/>
        <v>22</v>
      </c>
      <c r="AB21" s="41"/>
      <c r="AC21" s="41"/>
      <c r="AD21" s="41">
        <v>5</v>
      </c>
      <c r="AE21" s="41">
        <v>5</v>
      </c>
      <c r="AF21" s="41">
        <v>17</v>
      </c>
      <c r="AG21" s="41">
        <v>17</v>
      </c>
      <c r="AH21" s="40">
        <f t="shared" si="20"/>
        <v>0</v>
      </c>
      <c r="AI21" s="40">
        <f t="shared" si="20"/>
        <v>0</v>
      </c>
      <c r="AJ21" s="40"/>
      <c r="AK21" s="40"/>
      <c r="AL21" s="40"/>
      <c r="AM21" s="40"/>
      <c r="AN21" s="74">
        <f t="shared" si="6"/>
        <v>47.826086956521742</v>
      </c>
      <c r="AO21" s="75">
        <f t="shared" si="7"/>
        <v>0</v>
      </c>
      <c r="AP21" s="76">
        <f t="shared" si="8"/>
        <v>47.826086956521742</v>
      </c>
    </row>
    <row r="22" spans="1:42">
      <c r="A22" s="68" t="s">
        <v>289</v>
      </c>
      <c r="B22" s="253" t="s">
        <v>261</v>
      </c>
      <c r="C22" s="254"/>
      <c r="D22" s="46">
        <v>12</v>
      </c>
      <c r="E22" s="41">
        <f t="shared" si="21"/>
        <v>15</v>
      </c>
      <c r="F22" s="41">
        <f t="shared" si="21"/>
        <v>13</v>
      </c>
      <c r="G22" s="41"/>
      <c r="H22" s="41"/>
      <c r="I22" s="41"/>
      <c r="J22" s="41"/>
      <c r="K22" s="41"/>
      <c r="L22" s="41"/>
      <c r="M22" s="41">
        <v>15</v>
      </c>
      <c r="N22" s="41">
        <v>13</v>
      </c>
      <c r="O22" s="41"/>
      <c r="P22" s="41"/>
      <c r="Q22" s="41"/>
      <c r="R22" s="41"/>
      <c r="S22" s="90" t="s">
        <v>289</v>
      </c>
      <c r="T22" s="255" t="s">
        <v>261</v>
      </c>
      <c r="U22" s="255"/>
      <c r="V22" s="255"/>
      <c r="W22" s="91">
        <f t="shared" si="1"/>
        <v>12</v>
      </c>
      <c r="X22" s="41"/>
      <c r="Y22" s="41"/>
      <c r="Z22" s="41">
        <f t="shared" si="19"/>
        <v>15</v>
      </c>
      <c r="AA22" s="41">
        <f t="shared" si="19"/>
        <v>13</v>
      </c>
      <c r="AB22" s="41"/>
      <c r="AC22" s="41"/>
      <c r="AD22" s="41">
        <v>15</v>
      </c>
      <c r="AE22" s="41">
        <v>13</v>
      </c>
      <c r="AF22" s="41"/>
      <c r="AG22" s="41"/>
      <c r="AH22" s="40">
        <f t="shared" si="20"/>
        <v>0</v>
      </c>
      <c r="AI22" s="40">
        <f t="shared" si="20"/>
        <v>0</v>
      </c>
      <c r="AJ22" s="40"/>
      <c r="AK22" s="40"/>
      <c r="AL22" s="40"/>
      <c r="AM22" s="40"/>
      <c r="AN22" s="74">
        <f t="shared" si="6"/>
        <v>100</v>
      </c>
      <c r="AO22" s="75">
        <f t="shared" si="7"/>
        <v>0</v>
      </c>
      <c r="AP22" s="76">
        <f t="shared" si="8"/>
        <v>100</v>
      </c>
    </row>
    <row r="23" spans="1:42">
      <c r="A23" s="68" t="s">
        <v>290</v>
      </c>
      <c r="B23" s="253" t="s">
        <v>135</v>
      </c>
      <c r="C23" s="254"/>
      <c r="D23" s="46">
        <v>13</v>
      </c>
      <c r="E23" s="41">
        <f t="shared" si="21"/>
        <v>11</v>
      </c>
      <c r="F23" s="41">
        <f t="shared" si="21"/>
        <v>4</v>
      </c>
      <c r="G23" s="41"/>
      <c r="H23" s="41"/>
      <c r="I23" s="41"/>
      <c r="J23" s="41"/>
      <c r="K23" s="41">
        <v>11</v>
      </c>
      <c r="L23" s="41">
        <v>4</v>
      </c>
      <c r="M23" s="41"/>
      <c r="N23" s="41"/>
      <c r="O23" s="41"/>
      <c r="P23" s="41"/>
      <c r="Q23" s="41"/>
      <c r="R23" s="41"/>
      <c r="S23" s="90" t="s">
        <v>290</v>
      </c>
      <c r="T23" s="255" t="s">
        <v>291</v>
      </c>
      <c r="U23" s="255"/>
      <c r="V23" s="255"/>
      <c r="W23" s="91">
        <f t="shared" si="1"/>
        <v>13</v>
      </c>
      <c r="X23" s="41"/>
      <c r="Y23" s="41"/>
      <c r="Z23" s="41">
        <f t="shared" si="19"/>
        <v>0</v>
      </c>
      <c r="AA23" s="41">
        <f t="shared" si="19"/>
        <v>0</v>
      </c>
      <c r="AB23" s="41"/>
      <c r="AC23" s="41"/>
      <c r="AD23" s="41"/>
      <c r="AE23" s="41"/>
      <c r="AF23" s="41"/>
      <c r="AG23" s="41"/>
      <c r="AH23" s="40">
        <f t="shared" si="20"/>
        <v>0</v>
      </c>
      <c r="AI23" s="40">
        <f t="shared" si="20"/>
        <v>0</v>
      </c>
      <c r="AJ23" s="40"/>
      <c r="AK23" s="40"/>
      <c r="AL23" s="40"/>
      <c r="AM23" s="40"/>
      <c r="AN23" s="74">
        <f t="shared" si="6"/>
        <v>0</v>
      </c>
      <c r="AO23" s="75">
        <f t="shared" si="7"/>
        <v>0</v>
      </c>
      <c r="AP23" s="76">
        <f t="shared" si="8"/>
        <v>0</v>
      </c>
    </row>
    <row r="24" spans="1:42">
      <c r="A24" s="68" t="s">
        <v>292</v>
      </c>
      <c r="B24" s="253" t="s">
        <v>150</v>
      </c>
      <c r="C24" s="254"/>
      <c r="D24" s="46">
        <v>14</v>
      </c>
      <c r="E24" s="41">
        <f t="shared" si="21"/>
        <v>15</v>
      </c>
      <c r="F24" s="41">
        <f t="shared" si="21"/>
        <v>1</v>
      </c>
      <c r="G24" s="41"/>
      <c r="H24" s="41"/>
      <c r="I24" s="41"/>
      <c r="J24" s="41"/>
      <c r="K24" s="41">
        <v>15</v>
      </c>
      <c r="L24" s="41">
        <v>1</v>
      </c>
      <c r="M24" s="41"/>
      <c r="N24" s="41"/>
      <c r="O24" s="41"/>
      <c r="P24" s="41"/>
      <c r="Q24" s="41"/>
      <c r="R24" s="41"/>
      <c r="S24" s="90" t="s">
        <v>292</v>
      </c>
      <c r="T24" s="255" t="s">
        <v>150</v>
      </c>
      <c r="U24" s="255"/>
      <c r="V24" s="255"/>
      <c r="W24" s="91">
        <f t="shared" si="1"/>
        <v>14</v>
      </c>
      <c r="X24" s="41"/>
      <c r="Y24" s="41"/>
      <c r="Z24" s="41">
        <f t="shared" si="19"/>
        <v>4</v>
      </c>
      <c r="AA24" s="41">
        <f t="shared" si="19"/>
        <v>0</v>
      </c>
      <c r="AB24" s="41"/>
      <c r="AC24" s="41"/>
      <c r="AD24" s="41">
        <v>4</v>
      </c>
      <c r="AE24" s="41"/>
      <c r="AF24" s="41"/>
      <c r="AG24" s="41"/>
      <c r="AH24" s="40">
        <f t="shared" si="20"/>
        <v>0</v>
      </c>
      <c r="AI24" s="40">
        <f t="shared" si="20"/>
        <v>0</v>
      </c>
      <c r="AJ24" s="40"/>
      <c r="AK24" s="40"/>
      <c r="AL24" s="40"/>
      <c r="AM24" s="40"/>
      <c r="AN24" s="74">
        <f t="shared" si="6"/>
        <v>26.666666666666668</v>
      </c>
      <c r="AO24" s="75">
        <f t="shared" si="7"/>
        <v>0</v>
      </c>
      <c r="AP24" s="76">
        <f t="shared" si="8"/>
        <v>26.666666666666668</v>
      </c>
    </row>
    <row r="25" spans="1:42">
      <c r="A25" s="68" t="s">
        <v>293</v>
      </c>
      <c r="B25" s="253" t="s">
        <v>139</v>
      </c>
      <c r="C25" s="254"/>
      <c r="D25" s="46">
        <v>15</v>
      </c>
      <c r="E25" s="41">
        <f t="shared" si="21"/>
        <v>27</v>
      </c>
      <c r="F25" s="41">
        <f t="shared" si="21"/>
        <v>5</v>
      </c>
      <c r="G25" s="41"/>
      <c r="H25" s="41"/>
      <c r="I25" s="41"/>
      <c r="J25" s="41"/>
      <c r="K25" s="41">
        <v>27</v>
      </c>
      <c r="L25" s="41">
        <v>5</v>
      </c>
      <c r="M25" s="41"/>
      <c r="N25" s="41"/>
      <c r="O25" s="41"/>
      <c r="P25" s="41"/>
      <c r="Q25" s="41"/>
      <c r="R25" s="41"/>
      <c r="S25" s="90" t="s">
        <v>293</v>
      </c>
      <c r="T25" s="255" t="s">
        <v>139</v>
      </c>
      <c r="U25" s="255"/>
      <c r="V25" s="255"/>
      <c r="W25" s="91">
        <f t="shared" si="1"/>
        <v>15</v>
      </c>
      <c r="X25" s="41"/>
      <c r="Y25" s="41"/>
      <c r="Z25" s="41">
        <f t="shared" si="19"/>
        <v>14</v>
      </c>
      <c r="AA25" s="41">
        <f t="shared" si="19"/>
        <v>2</v>
      </c>
      <c r="AB25" s="41"/>
      <c r="AC25" s="41"/>
      <c r="AD25" s="41">
        <v>14</v>
      </c>
      <c r="AE25" s="41">
        <v>2</v>
      </c>
      <c r="AF25" s="41"/>
      <c r="AG25" s="41"/>
      <c r="AH25" s="40">
        <f t="shared" si="20"/>
        <v>0</v>
      </c>
      <c r="AI25" s="40">
        <f t="shared" si="20"/>
        <v>0</v>
      </c>
      <c r="AJ25" s="40"/>
      <c r="AK25" s="40"/>
      <c r="AL25" s="40"/>
      <c r="AM25" s="40"/>
      <c r="AN25" s="74">
        <f t="shared" si="6"/>
        <v>51.851851851851855</v>
      </c>
      <c r="AO25" s="75">
        <f t="shared" si="7"/>
        <v>0</v>
      </c>
      <c r="AP25" s="76">
        <f t="shared" si="8"/>
        <v>51.851851851851855</v>
      </c>
    </row>
    <row r="26" spans="1:42">
      <c r="A26" s="68" t="s">
        <v>294</v>
      </c>
      <c r="B26" s="253" t="s">
        <v>153</v>
      </c>
      <c r="C26" s="254"/>
      <c r="D26" s="46">
        <v>16</v>
      </c>
      <c r="E26" s="41">
        <f t="shared" si="21"/>
        <v>15</v>
      </c>
      <c r="F26" s="41">
        <f t="shared" si="21"/>
        <v>0</v>
      </c>
      <c r="G26" s="41"/>
      <c r="H26" s="41"/>
      <c r="I26" s="41"/>
      <c r="J26" s="41"/>
      <c r="K26" s="41"/>
      <c r="L26" s="41"/>
      <c r="M26" s="41">
        <v>15</v>
      </c>
      <c r="N26" s="41"/>
      <c r="O26" s="41"/>
      <c r="P26" s="41"/>
      <c r="Q26" s="41"/>
      <c r="R26" s="41"/>
      <c r="S26" s="90" t="s">
        <v>294</v>
      </c>
      <c r="T26" s="255" t="s">
        <v>153</v>
      </c>
      <c r="U26" s="255"/>
      <c r="V26" s="255"/>
      <c r="W26" s="91">
        <f t="shared" si="1"/>
        <v>16</v>
      </c>
      <c r="X26" s="41"/>
      <c r="Y26" s="41"/>
      <c r="Z26" s="41">
        <f t="shared" si="19"/>
        <v>0</v>
      </c>
      <c r="AA26" s="41">
        <f t="shared" si="19"/>
        <v>0</v>
      </c>
      <c r="AB26" s="41"/>
      <c r="AC26" s="41"/>
      <c r="AD26" s="41"/>
      <c r="AE26" s="41"/>
      <c r="AF26" s="41"/>
      <c r="AG26" s="41"/>
      <c r="AH26" s="40">
        <f t="shared" si="20"/>
        <v>0</v>
      </c>
      <c r="AI26" s="40">
        <f t="shared" si="20"/>
        <v>0</v>
      </c>
      <c r="AJ26" s="40"/>
      <c r="AK26" s="40"/>
      <c r="AL26" s="40"/>
      <c r="AM26" s="40"/>
      <c r="AN26" s="74">
        <f t="shared" si="6"/>
        <v>0</v>
      </c>
      <c r="AO26" s="75">
        <f t="shared" si="7"/>
        <v>0</v>
      </c>
      <c r="AP26" s="76">
        <f t="shared" si="8"/>
        <v>0</v>
      </c>
    </row>
    <row r="27" spans="1:42">
      <c r="A27" s="68" t="s">
        <v>295</v>
      </c>
      <c r="B27" s="253" t="s">
        <v>296</v>
      </c>
      <c r="C27" s="254"/>
      <c r="D27" s="46">
        <v>17</v>
      </c>
      <c r="E27" s="41">
        <f t="shared" si="21"/>
        <v>15</v>
      </c>
      <c r="F27" s="41">
        <f t="shared" si="21"/>
        <v>8</v>
      </c>
      <c r="G27" s="41"/>
      <c r="H27" s="41"/>
      <c r="I27" s="41"/>
      <c r="J27" s="41"/>
      <c r="K27" s="41">
        <v>15</v>
      </c>
      <c r="L27" s="41">
        <v>8</v>
      </c>
      <c r="M27" s="41"/>
      <c r="N27" s="41"/>
      <c r="O27" s="41"/>
      <c r="P27" s="41"/>
      <c r="Q27" s="41"/>
      <c r="R27" s="41"/>
      <c r="S27" s="90" t="s">
        <v>295</v>
      </c>
      <c r="T27" s="261" t="s">
        <v>104</v>
      </c>
      <c r="U27" s="261"/>
      <c r="V27" s="261"/>
      <c r="W27" s="91">
        <f t="shared" si="1"/>
        <v>17</v>
      </c>
      <c r="X27" s="41"/>
      <c r="Y27" s="41"/>
      <c r="Z27" s="41">
        <f t="shared" si="19"/>
        <v>1</v>
      </c>
      <c r="AA27" s="41">
        <f t="shared" si="19"/>
        <v>0</v>
      </c>
      <c r="AB27" s="41"/>
      <c r="AC27" s="41"/>
      <c r="AD27" s="41">
        <v>1</v>
      </c>
      <c r="AE27" s="41"/>
      <c r="AF27" s="41"/>
      <c r="AG27" s="41"/>
      <c r="AH27" s="40">
        <f t="shared" si="20"/>
        <v>0</v>
      </c>
      <c r="AI27" s="40">
        <f t="shared" si="20"/>
        <v>0</v>
      </c>
      <c r="AJ27" s="40"/>
      <c r="AK27" s="40"/>
      <c r="AL27" s="40"/>
      <c r="AM27" s="40"/>
      <c r="AN27" s="74">
        <f t="shared" si="6"/>
        <v>6.666666666666667</v>
      </c>
      <c r="AO27" s="75">
        <f t="shared" si="7"/>
        <v>0</v>
      </c>
      <c r="AP27" s="76">
        <f t="shared" si="8"/>
        <v>6.666666666666667</v>
      </c>
    </row>
    <row r="28" spans="1:42">
      <c r="A28" s="68" t="s">
        <v>297</v>
      </c>
      <c r="B28" s="253" t="s">
        <v>229</v>
      </c>
      <c r="C28" s="254"/>
      <c r="D28" s="46">
        <v>18</v>
      </c>
      <c r="E28" s="41">
        <f t="shared" si="21"/>
        <v>22</v>
      </c>
      <c r="F28" s="41">
        <f t="shared" si="21"/>
        <v>13</v>
      </c>
      <c r="G28" s="41"/>
      <c r="H28" s="41"/>
      <c r="I28" s="41"/>
      <c r="J28" s="41"/>
      <c r="K28" s="41">
        <v>22</v>
      </c>
      <c r="L28" s="41">
        <v>13</v>
      </c>
      <c r="M28" s="41"/>
      <c r="N28" s="41"/>
      <c r="O28" s="41"/>
      <c r="P28" s="41"/>
      <c r="Q28" s="41"/>
      <c r="R28" s="41"/>
      <c r="S28" s="90" t="s">
        <v>297</v>
      </c>
      <c r="T28" s="261" t="s">
        <v>298</v>
      </c>
      <c r="U28" s="261"/>
      <c r="V28" s="261"/>
      <c r="W28" s="91">
        <f t="shared" si="1"/>
        <v>18</v>
      </c>
      <c r="X28" s="41"/>
      <c r="Y28" s="41"/>
      <c r="Z28" s="41">
        <f t="shared" si="19"/>
        <v>10</v>
      </c>
      <c r="AA28" s="41">
        <f t="shared" si="19"/>
        <v>6</v>
      </c>
      <c r="AB28" s="41"/>
      <c r="AC28" s="41"/>
      <c r="AD28" s="41">
        <v>10</v>
      </c>
      <c r="AE28" s="41">
        <v>6</v>
      </c>
      <c r="AF28" s="41"/>
      <c r="AG28" s="41"/>
      <c r="AH28" s="40">
        <f t="shared" si="20"/>
        <v>0</v>
      </c>
      <c r="AI28" s="40">
        <f t="shared" si="20"/>
        <v>0</v>
      </c>
      <c r="AJ28" s="40"/>
      <c r="AK28" s="40"/>
      <c r="AL28" s="40"/>
      <c r="AM28" s="40"/>
      <c r="AN28" s="74">
        <f t="shared" si="6"/>
        <v>45.454545454545453</v>
      </c>
      <c r="AO28" s="75">
        <f t="shared" si="7"/>
        <v>0</v>
      </c>
      <c r="AP28" s="76">
        <f t="shared" si="8"/>
        <v>45.454545454545453</v>
      </c>
    </row>
    <row r="29" spans="1:42">
      <c r="A29" s="68" t="s">
        <v>299</v>
      </c>
      <c r="B29" s="253" t="s">
        <v>122</v>
      </c>
      <c r="C29" s="254"/>
      <c r="D29" s="46">
        <v>19</v>
      </c>
      <c r="E29" s="41">
        <f t="shared" si="21"/>
        <v>17</v>
      </c>
      <c r="F29" s="41">
        <f t="shared" si="21"/>
        <v>6</v>
      </c>
      <c r="G29" s="41"/>
      <c r="H29" s="41"/>
      <c r="I29" s="41"/>
      <c r="J29" s="41"/>
      <c r="K29" s="41">
        <v>17</v>
      </c>
      <c r="L29" s="41">
        <v>6</v>
      </c>
      <c r="M29" s="41"/>
      <c r="N29" s="41"/>
      <c r="O29" s="41"/>
      <c r="P29" s="41"/>
      <c r="Q29" s="41"/>
      <c r="R29" s="41"/>
      <c r="S29" s="90" t="s">
        <v>299</v>
      </c>
      <c r="T29" s="259" t="s">
        <v>122</v>
      </c>
      <c r="U29" s="259"/>
      <c r="V29" s="259"/>
      <c r="W29" s="91">
        <f t="shared" si="1"/>
        <v>19</v>
      </c>
      <c r="X29" s="41"/>
      <c r="Y29" s="41"/>
      <c r="Z29" s="41">
        <f t="shared" si="19"/>
        <v>1</v>
      </c>
      <c r="AA29" s="41">
        <f t="shared" si="19"/>
        <v>0</v>
      </c>
      <c r="AB29" s="41"/>
      <c r="AC29" s="41"/>
      <c r="AD29" s="41">
        <v>1</v>
      </c>
      <c r="AE29" s="41"/>
      <c r="AF29" s="41"/>
      <c r="AG29" s="41"/>
      <c r="AH29" s="40">
        <f t="shared" si="20"/>
        <v>0</v>
      </c>
      <c r="AI29" s="40">
        <f t="shared" si="20"/>
        <v>0</v>
      </c>
      <c r="AJ29" s="40"/>
      <c r="AK29" s="40"/>
      <c r="AL29" s="40"/>
      <c r="AM29" s="40"/>
      <c r="AN29" s="74">
        <f t="shared" si="6"/>
        <v>5.882352941176471</v>
      </c>
      <c r="AO29" s="75">
        <f t="shared" si="7"/>
        <v>0</v>
      </c>
      <c r="AP29" s="76">
        <f t="shared" si="8"/>
        <v>5.882352941176471</v>
      </c>
    </row>
    <row r="30" spans="1:42">
      <c r="A30" s="68" t="s">
        <v>300</v>
      </c>
      <c r="B30" s="253" t="s">
        <v>301</v>
      </c>
      <c r="C30" s="254"/>
      <c r="D30" s="46">
        <v>20</v>
      </c>
      <c r="E30" s="41">
        <f t="shared" si="21"/>
        <v>39</v>
      </c>
      <c r="F30" s="41">
        <f t="shared" si="21"/>
        <v>14</v>
      </c>
      <c r="G30" s="41"/>
      <c r="H30" s="41"/>
      <c r="I30" s="41"/>
      <c r="J30" s="41"/>
      <c r="K30" s="41">
        <v>26</v>
      </c>
      <c r="L30" s="41">
        <v>12</v>
      </c>
      <c r="M30" s="41">
        <v>13</v>
      </c>
      <c r="N30" s="41">
        <v>2</v>
      </c>
      <c r="O30" s="41"/>
      <c r="P30" s="41"/>
      <c r="Q30" s="41"/>
      <c r="R30" s="41"/>
      <c r="S30" s="90" t="s">
        <v>300</v>
      </c>
      <c r="T30" s="259" t="s">
        <v>301</v>
      </c>
      <c r="U30" s="259"/>
      <c r="V30" s="259"/>
      <c r="W30" s="91">
        <f t="shared" si="1"/>
        <v>20</v>
      </c>
      <c r="X30" s="41"/>
      <c r="Y30" s="41"/>
      <c r="Z30" s="41">
        <f t="shared" si="19"/>
        <v>2</v>
      </c>
      <c r="AA30" s="41">
        <f t="shared" si="19"/>
        <v>0</v>
      </c>
      <c r="AB30" s="41"/>
      <c r="AC30" s="41"/>
      <c r="AD30" s="41">
        <v>2</v>
      </c>
      <c r="AE30" s="41"/>
      <c r="AF30" s="41"/>
      <c r="AG30" s="41"/>
      <c r="AH30" s="40">
        <f t="shared" si="20"/>
        <v>0</v>
      </c>
      <c r="AI30" s="40">
        <f t="shared" si="20"/>
        <v>0</v>
      </c>
      <c r="AJ30" s="40"/>
      <c r="AK30" s="40"/>
      <c r="AL30" s="40"/>
      <c r="AM30" s="40"/>
      <c r="AN30" s="74">
        <f t="shared" si="6"/>
        <v>5.1282051282051286</v>
      </c>
      <c r="AO30" s="75">
        <f t="shared" si="7"/>
        <v>0</v>
      </c>
      <c r="AP30" s="76">
        <f t="shared" si="8"/>
        <v>5.1282051282051286</v>
      </c>
    </row>
    <row r="31" spans="1:42">
      <c r="A31" s="68" t="s">
        <v>302</v>
      </c>
      <c r="B31" s="253" t="s">
        <v>236</v>
      </c>
      <c r="C31" s="254"/>
      <c r="D31" s="46">
        <v>21</v>
      </c>
      <c r="E31" s="41">
        <f t="shared" si="21"/>
        <v>32</v>
      </c>
      <c r="F31" s="41">
        <f t="shared" si="21"/>
        <v>26</v>
      </c>
      <c r="G31" s="41"/>
      <c r="H31" s="41"/>
      <c r="I31" s="41"/>
      <c r="J31" s="41"/>
      <c r="K31" s="41">
        <v>32</v>
      </c>
      <c r="L31" s="41">
        <v>26</v>
      </c>
      <c r="M31" s="41"/>
      <c r="N31" s="41"/>
      <c r="O31" s="41"/>
      <c r="P31" s="41"/>
      <c r="Q31" s="41"/>
      <c r="R31" s="41"/>
      <c r="S31" s="90" t="s">
        <v>302</v>
      </c>
      <c r="T31" s="260" t="s">
        <v>236</v>
      </c>
      <c r="U31" s="260"/>
      <c r="V31" s="260"/>
      <c r="W31" s="91">
        <f t="shared" si="1"/>
        <v>21</v>
      </c>
      <c r="X31" s="41"/>
      <c r="Y31" s="41"/>
      <c r="Z31" s="41">
        <f t="shared" si="19"/>
        <v>9</v>
      </c>
      <c r="AA31" s="41">
        <f t="shared" si="19"/>
        <v>9</v>
      </c>
      <c r="AB31" s="41"/>
      <c r="AC31" s="41"/>
      <c r="AD31" s="41">
        <v>9</v>
      </c>
      <c r="AE31" s="41">
        <v>9</v>
      </c>
      <c r="AF31" s="41"/>
      <c r="AG31" s="41"/>
      <c r="AH31" s="40">
        <f t="shared" si="20"/>
        <v>0</v>
      </c>
      <c r="AI31" s="40">
        <f t="shared" si="20"/>
        <v>0</v>
      </c>
      <c r="AJ31" s="40"/>
      <c r="AK31" s="40"/>
      <c r="AL31" s="40"/>
      <c r="AM31" s="40"/>
      <c r="AN31" s="74">
        <f t="shared" si="6"/>
        <v>28.125</v>
      </c>
      <c r="AO31" s="75">
        <f t="shared" si="7"/>
        <v>0</v>
      </c>
      <c r="AP31" s="76">
        <f t="shared" si="8"/>
        <v>28.125</v>
      </c>
    </row>
    <row r="32" spans="1:42">
      <c r="A32" s="68" t="s">
        <v>303</v>
      </c>
      <c r="B32" s="253" t="s">
        <v>136</v>
      </c>
      <c r="C32" s="254"/>
      <c r="D32" s="46">
        <v>22</v>
      </c>
      <c r="E32" s="41">
        <f t="shared" si="21"/>
        <v>7</v>
      </c>
      <c r="F32" s="41">
        <f t="shared" si="21"/>
        <v>0</v>
      </c>
      <c r="G32" s="41"/>
      <c r="H32" s="41"/>
      <c r="I32" s="41"/>
      <c r="J32" s="41"/>
      <c r="K32" s="41"/>
      <c r="L32" s="41"/>
      <c r="M32" s="41">
        <v>7</v>
      </c>
      <c r="N32" s="41"/>
      <c r="O32" s="41"/>
      <c r="P32" s="41"/>
      <c r="Q32" s="41"/>
      <c r="R32" s="41"/>
      <c r="S32" s="90" t="s">
        <v>303</v>
      </c>
      <c r="T32" s="259" t="s">
        <v>136</v>
      </c>
      <c r="U32" s="259"/>
      <c r="V32" s="259"/>
      <c r="W32" s="91">
        <f t="shared" si="1"/>
        <v>22</v>
      </c>
      <c r="X32" s="41"/>
      <c r="Y32" s="41"/>
      <c r="Z32" s="41">
        <f t="shared" si="19"/>
        <v>2</v>
      </c>
      <c r="AA32" s="41">
        <f t="shared" si="19"/>
        <v>0</v>
      </c>
      <c r="AB32" s="41"/>
      <c r="AC32" s="41"/>
      <c r="AD32" s="41">
        <v>2</v>
      </c>
      <c r="AE32" s="41"/>
      <c r="AF32" s="41"/>
      <c r="AG32" s="41"/>
      <c r="AH32" s="40">
        <f t="shared" si="20"/>
        <v>0</v>
      </c>
      <c r="AI32" s="40">
        <f t="shared" si="20"/>
        <v>0</v>
      </c>
      <c r="AJ32" s="40"/>
      <c r="AK32" s="40"/>
      <c r="AL32" s="40"/>
      <c r="AM32" s="40"/>
      <c r="AN32" s="74">
        <f t="shared" si="6"/>
        <v>28.571428571428573</v>
      </c>
      <c r="AO32" s="75">
        <f t="shared" si="7"/>
        <v>0</v>
      </c>
      <c r="AP32" s="76">
        <f t="shared" si="8"/>
        <v>28.571428571428573</v>
      </c>
    </row>
    <row r="33" spans="1:42">
      <c r="A33" s="68" t="s">
        <v>304</v>
      </c>
      <c r="B33" s="253" t="s">
        <v>305</v>
      </c>
      <c r="C33" s="254"/>
      <c r="D33" s="46">
        <v>23</v>
      </c>
      <c r="E33" s="41">
        <f t="shared" si="21"/>
        <v>11</v>
      </c>
      <c r="F33" s="41">
        <f t="shared" si="21"/>
        <v>0</v>
      </c>
      <c r="G33" s="41"/>
      <c r="H33" s="41"/>
      <c r="I33" s="41"/>
      <c r="J33" s="41"/>
      <c r="K33" s="41">
        <v>11</v>
      </c>
      <c r="L33" s="41"/>
      <c r="M33" s="41"/>
      <c r="N33" s="41"/>
      <c r="O33" s="41"/>
      <c r="P33" s="41"/>
      <c r="Q33" s="41"/>
      <c r="R33" s="41"/>
      <c r="S33" s="90" t="s">
        <v>304</v>
      </c>
      <c r="T33" s="260" t="s">
        <v>211</v>
      </c>
      <c r="U33" s="260"/>
      <c r="V33" s="260"/>
      <c r="W33" s="91">
        <f t="shared" si="1"/>
        <v>23</v>
      </c>
      <c r="X33" s="41"/>
      <c r="Y33" s="41"/>
      <c r="Z33" s="41">
        <f t="shared" si="19"/>
        <v>5</v>
      </c>
      <c r="AA33" s="41">
        <f t="shared" si="19"/>
        <v>0</v>
      </c>
      <c r="AB33" s="41"/>
      <c r="AC33" s="41"/>
      <c r="AD33" s="41">
        <v>5</v>
      </c>
      <c r="AE33" s="41"/>
      <c r="AF33" s="41"/>
      <c r="AG33" s="41"/>
      <c r="AH33" s="40">
        <f t="shared" si="20"/>
        <v>0</v>
      </c>
      <c r="AI33" s="40">
        <f t="shared" si="20"/>
        <v>0</v>
      </c>
      <c r="AJ33" s="40"/>
      <c r="AK33" s="40"/>
      <c r="AL33" s="40"/>
      <c r="AM33" s="40"/>
      <c r="AN33" s="74">
        <f t="shared" si="6"/>
        <v>45.454545454545453</v>
      </c>
      <c r="AO33" s="75">
        <f t="shared" si="7"/>
        <v>0</v>
      </c>
      <c r="AP33" s="76">
        <f t="shared" si="8"/>
        <v>45.454545454545453</v>
      </c>
    </row>
    <row r="34" spans="1:42">
      <c r="A34" s="68" t="s">
        <v>306</v>
      </c>
      <c r="B34" s="253" t="s">
        <v>307</v>
      </c>
      <c r="C34" s="254"/>
      <c r="D34" s="46">
        <v>24</v>
      </c>
      <c r="E34" s="41">
        <f t="shared" si="21"/>
        <v>12</v>
      </c>
      <c r="F34" s="41">
        <f t="shared" si="21"/>
        <v>7</v>
      </c>
      <c r="G34" s="41"/>
      <c r="H34" s="41"/>
      <c r="I34" s="41"/>
      <c r="J34" s="41"/>
      <c r="K34" s="41">
        <v>12</v>
      </c>
      <c r="L34" s="41">
        <v>7</v>
      </c>
      <c r="M34" s="41"/>
      <c r="N34" s="41"/>
      <c r="O34" s="41"/>
      <c r="P34" s="41"/>
      <c r="Q34" s="41"/>
      <c r="R34" s="41"/>
      <c r="S34" s="90" t="s">
        <v>306</v>
      </c>
      <c r="T34" s="255" t="s">
        <v>307</v>
      </c>
      <c r="U34" s="255"/>
      <c r="V34" s="255"/>
      <c r="W34" s="91">
        <f t="shared" si="1"/>
        <v>24</v>
      </c>
      <c r="X34" s="41"/>
      <c r="Y34" s="41"/>
      <c r="Z34" s="41">
        <f t="shared" si="19"/>
        <v>12</v>
      </c>
      <c r="AA34" s="41">
        <f t="shared" si="19"/>
        <v>7</v>
      </c>
      <c r="AB34" s="41"/>
      <c r="AC34" s="41"/>
      <c r="AD34" s="41">
        <v>12</v>
      </c>
      <c r="AE34" s="41">
        <v>7</v>
      </c>
      <c r="AF34" s="41"/>
      <c r="AG34" s="41"/>
      <c r="AH34" s="40">
        <f t="shared" si="20"/>
        <v>0</v>
      </c>
      <c r="AI34" s="40">
        <f t="shared" si="20"/>
        <v>0</v>
      </c>
      <c r="AJ34" s="40"/>
      <c r="AK34" s="40"/>
      <c r="AL34" s="40"/>
      <c r="AM34" s="40"/>
      <c r="AN34" s="74">
        <f t="shared" si="6"/>
        <v>100</v>
      </c>
      <c r="AO34" s="75">
        <f t="shared" si="7"/>
        <v>0</v>
      </c>
      <c r="AP34" s="76">
        <f t="shared" si="8"/>
        <v>100</v>
      </c>
    </row>
    <row r="35" spans="1:42">
      <c r="A35" s="68" t="s">
        <v>308</v>
      </c>
      <c r="B35" s="253" t="s">
        <v>120</v>
      </c>
      <c r="C35" s="254"/>
      <c r="D35" s="46">
        <v>25</v>
      </c>
      <c r="E35" s="41">
        <f t="shared" si="21"/>
        <v>15</v>
      </c>
      <c r="F35" s="41">
        <f t="shared" si="21"/>
        <v>4</v>
      </c>
      <c r="G35" s="41"/>
      <c r="H35" s="41"/>
      <c r="I35" s="41"/>
      <c r="J35" s="41"/>
      <c r="K35" s="41">
        <v>15</v>
      </c>
      <c r="L35" s="41">
        <v>4</v>
      </c>
      <c r="M35" s="41"/>
      <c r="N35" s="41"/>
      <c r="O35" s="41"/>
      <c r="P35" s="41"/>
      <c r="Q35" s="41"/>
      <c r="R35" s="41"/>
      <c r="S35" s="90" t="s">
        <v>308</v>
      </c>
      <c r="T35" s="255" t="s">
        <v>120</v>
      </c>
      <c r="U35" s="255"/>
      <c r="V35" s="255"/>
      <c r="W35" s="91">
        <f t="shared" si="1"/>
        <v>25</v>
      </c>
      <c r="X35" s="41"/>
      <c r="Y35" s="41"/>
      <c r="Z35" s="41">
        <f t="shared" si="19"/>
        <v>2</v>
      </c>
      <c r="AA35" s="41">
        <f t="shared" si="19"/>
        <v>2</v>
      </c>
      <c r="AB35" s="41"/>
      <c r="AC35" s="41"/>
      <c r="AD35" s="41">
        <v>2</v>
      </c>
      <c r="AE35" s="41">
        <v>2</v>
      </c>
      <c r="AF35" s="41"/>
      <c r="AG35" s="41"/>
      <c r="AH35" s="40">
        <f t="shared" si="20"/>
        <v>0</v>
      </c>
      <c r="AI35" s="40">
        <f t="shared" si="20"/>
        <v>0</v>
      </c>
      <c r="AJ35" s="40"/>
      <c r="AK35" s="40"/>
      <c r="AL35" s="40"/>
      <c r="AM35" s="40"/>
      <c r="AN35" s="74">
        <f t="shared" si="6"/>
        <v>13.333333333333334</v>
      </c>
      <c r="AO35" s="75">
        <f t="shared" si="7"/>
        <v>0</v>
      </c>
      <c r="AP35" s="76">
        <f t="shared" si="8"/>
        <v>13.333333333333334</v>
      </c>
    </row>
    <row r="36" spans="1:42" s="89" customFormat="1">
      <c r="A36" s="264" t="s">
        <v>309</v>
      </c>
      <c r="B36" s="264"/>
      <c r="C36" s="264"/>
      <c r="D36" s="86">
        <v>26</v>
      </c>
      <c r="E36" s="92">
        <f>E37+E38+E39+E40+E41+E42+E43+E44+E45+E46+E47+E48+E49+E50+E51+E52+E53+E54</f>
        <v>546</v>
      </c>
      <c r="F36" s="92">
        <f>F37+F38+F39+F40+F41+F42+F43+F44+F45+F46+F47+F48+F49+F50+F51+F52+F53+F54</f>
        <v>286</v>
      </c>
      <c r="G36" s="92">
        <f>SUM(G37:G49)</f>
        <v>0</v>
      </c>
      <c r="H36" s="92">
        <f>SUM(H37:H49)</f>
        <v>0</v>
      </c>
      <c r="I36" s="92">
        <f t="shared" ref="I36:J36" si="22">SUM(I37:I49)</f>
        <v>0</v>
      </c>
      <c r="J36" s="92">
        <f t="shared" si="22"/>
        <v>0</v>
      </c>
      <c r="K36" s="92">
        <f>K37+K38+K39+K40+K41+K42+K43+K44+K45+K46+K47+K48+K49+K50+K51+K52+K53+K54</f>
        <v>220</v>
      </c>
      <c r="L36" s="92">
        <f t="shared" ref="L36:R36" si="23">L37+L38+L39+L40+L41+L42+L43+L44+L45+L46+L47+L48+L49+L50+L51+L52+L53+L54</f>
        <v>127</v>
      </c>
      <c r="M36" s="92">
        <f>M37+M38+M39+M40+M41+M42+M43+M44+M45+M46+M47+M48+M49+M50+M51+M52+M53+M54</f>
        <v>178</v>
      </c>
      <c r="N36" s="92">
        <f t="shared" si="23"/>
        <v>59</v>
      </c>
      <c r="O36" s="92">
        <f>O37+O38+O39+O40+O41+O42+O43+O44+O45+O46+O47+O48+O49+O50+O51+O52+O53+O54</f>
        <v>103</v>
      </c>
      <c r="P36" s="92">
        <f t="shared" si="23"/>
        <v>81</v>
      </c>
      <c r="Q36" s="92">
        <f t="shared" si="23"/>
        <v>45</v>
      </c>
      <c r="R36" s="92">
        <f t="shared" si="23"/>
        <v>19</v>
      </c>
      <c r="S36" s="264" t="s">
        <v>309</v>
      </c>
      <c r="T36" s="264"/>
      <c r="U36" s="264"/>
      <c r="V36" s="264"/>
      <c r="W36" s="88">
        <f t="shared" si="1"/>
        <v>26</v>
      </c>
      <c r="X36" s="92">
        <f>SUM(X37:X49)</f>
        <v>0</v>
      </c>
      <c r="Y36" s="92">
        <f t="shared" ref="Y36" si="24">SUM(Y37:Y49)</f>
        <v>0</v>
      </c>
      <c r="Z36" s="92">
        <f>Z37+Z38+Z39+Z40+Z41+Z42+Z43+Z44+Z45+Z46+Z47+Z48+Z49+Z50+Z51+Z52+Z53+Z54</f>
        <v>169</v>
      </c>
      <c r="AA36" s="92">
        <f t="shared" ref="AA36:AM36" si="25">AA37+AA38+AA39+AA40+AA41+AA42+AA43+AA44+AA45+AA46+AA47+AA48+AA49+AA50+AA51+AA52+AA53+AA54</f>
        <v>62</v>
      </c>
      <c r="AB36" s="92">
        <f t="shared" si="25"/>
        <v>0</v>
      </c>
      <c r="AC36" s="92">
        <f t="shared" si="25"/>
        <v>0</v>
      </c>
      <c r="AD36" s="92">
        <f t="shared" si="25"/>
        <v>169</v>
      </c>
      <c r="AE36" s="92">
        <f t="shared" si="25"/>
        <v>62</v>
      </c>
      <c r="AF36" s="92">
        <f t="shared" si="25"/>
        <v>0</v>
      </c>
      <c r="AG36" s="92">
        <f t="shared" si="25"/>
        <v>0</v>
      </c>
      <c r="AH36" s="92">
        <f t="shared" si="25"/>
        <v>0</v>
      </c>
      <c r="AI36" s="92">
        <f t="shared" si="25"/>
        <v>0</v>
      </c>
      <c r="AJ36" s="92">
        <f t="shared" si="25"/>
        <v>0</v>
      </c>
      <c r="AK36" s="92">
        <f t="shared" si="25"/>
        <v>0</v>
      </c>
      <c r="AL36" s="92">
        <f t="shared" si="25"/>
        <v>0</v>
      </c>
      <c r="AM36" s="92">
        <f t="shared" si="25"/>
        <v>0</v>
      </c>
      <c r="AN36" s="74">
        <f t="shared" si="6"/>
        <v>30.952380952380953</v>
      </c>
      <c r="AO36" s="75">
        <f t="shared" si="7"/>
        <v>0</v>
      </c>
      <c r="AP36" s="76">
        <f t="shared" si="8"/>
        <v>30.952380952380953</v>
      </c>
    </row>
    <row r="37" spans="1:42">
      <c r="A37" s="93" t="s">
        <v>294</v>
      </c>
      <c r="B37" s="253" t="s">
        <v>153</v>
      </c>
      <c r="C37" s="254"/>
      <c r="D37" s="46">
        <v>27</v>
      </c>
      <c r="E37" s="40">
        <v>45</v>
      </c>
      <c r="F37" s="40">
        <f>+H37+J37+L37+N37+P37+R37</f>
        <v>0</v>
      </c>
      <c r="G37" s="40"/>
      <c r="H37" s="40"/>
      <c r="I37" s="40"/>
      <c r="J37" s="40"/>
      <c r="K37" s="40">
        <v>12</v>
      </c>
      <c r="L37" s="40">
        <v>0</v>
      </c>
      <c r="M37" s="40">
        <v>27</v>
      </c>
      <c r="N37" s="40">
        <v>0</v>
      </c>
      <c r="O37" s="40">
        <v>6</v>
      </c>
      <c r="P37" s="40"/>
      <c r="Q37" s="40"/>
      <c r="R37" s="40"/>
      <c r="S37" s="93" t="s">
        <v>294</v>
      </c>
      <c r="T37" s="262" t="s">
        <v>153</v>
      </c>
      <c r="U37" s="263"/>
      <c r="V37" s="263"/>
      <c r="W37" s="91">
        <f t="shared" si="1"/>
        <v>27</v>
      </c>
      <c r="X37" s="40"/>
      <c r="Y37" s="40"/>
      <c r="Z37" s="41">
        <f t="shared" ref="Z37:AA52" si="26">+AB37+AD37+AF37</f>
        <v>17</v>
      </c>
      <c r="AA37" s="41">
        <f t="shared" si="26"/>
        <v>0</v>
      </c>
      <c r="AB37" s="40"/>
      <c r="AC37" s="40"/>
      <c r="AD37" s="40">
        <v>17</v>
      </c>
      <c r="AE37" s="40"/>
      <c r="AF37" s="40"/>
      <c r="AG37" s="40"/>
      <c r="AH37" s="40">
        <f>+AJ37+AL37</f>
        <v>0</v>
      </c>
      <c r="AI37" s="40">
        <f>+AK37+AM37</f>
        <v>0</v>
      </c>
      <c r="AJ37" s="40"/>
      <c r="AK37" s="40"/>
      <c r="AL37" s="40"/>
      <c r="AM37" s="40"/>
      <c r="AN37" s="74">
        <f t="shared" si="6"/>
        <v>37.777777777777779</v>
      </c>
      <c r="AO37" s="75">
        <f t="shared" si="7"/>
        <v>0</v>
      </c>
      <c r="AP37" s="76">
        <f t="shared" si="8"/>
        <v>37.777777777777779</v>
      </c>
    </row>
    <row r="38" spans="1:42">
      <c r="A38" s="93" t="s">
        <v>310</v>
      </c>
      <c r="B38" s="253" t="s">
        <v>134</v>
      </c>
      <c r="C38" s="254"/>
      <c r="D38" s="46">
        <v>28</v>
      </c>
      <c r="E38" s="40">
        <v>37</v>
      </c>
      <c r="F38" s="40">
        <f t="shared" ref="F38:F54" si="27">+H38+J38+L38+N38+P38+R38</f>
        <v>7</v>
      </c>
      <c r="G38" s="40"/>
      <c r="H38" s="40"/>
      <c r="I38" s="40"/>
      <c r="J38" s="40"/>
      <c r="K38" s="40">
        <v>22</v>
      </c>
      <c r="L38" s="40">
        <v>7</v>
      </c>
      <c r="M38" s="40">
        <v>12</v>
      </c>
      <c r="N38" s="40">
        <v>0</v>
      </c>
      <c r="O38" s="40">
        <v>3</v>
      </c>
      <c r="P38" s="40"/>
      <c r="Q38" s="40"/>
      <c r="R38" s="40"/>
      <c r="S38" s="93" t="s">
        <v>310</v>
      </c>
      <c r="T38" s="262" t="s">
        <v>134</v>
      </c>
      <c r="U38" s="263"/>
      <c r="V38" s="263"/>
      <c r="W38" s="91">
        <f t="shared" si="1"/>
        <v>28</v>
      </c>
      <c r="X38" s="40"/>
      <c r="Y38" s="40"/>
      <c r="Z38" s="41">
        <f t="shared" si="26"/>
        <v>14</v>
      </c>
      <c r="AA38" s="41">
        <f t="shared" si="26"/>
        <v>0</v>
      </c>
      <c r="AB38" s="40"/>
      <c r="AC38" s="40"/>
      <c r="AD38" s="40">
        <v>14</v>
      </c>
      <c r="AE38" s="40"/>
      <c r="AF38" s="40"/>
      <c r="AG38" s="40"/>
      <c r="AH38" s="40">
        <f t="shared" ref="AH38:AI54" si="28">+AJ38+AL38</f>
        <v>0</v>
      </c>
      <c r="AI38" s="40">
        <f t="shared" si="28"/>
        <v>0</v>
      </c>
      <c r="AJ38" s="40"/>
      <c r="AK38" s="40"/>
      <c r="AL38" s="40"/>
      <c r="AM38" s="40"/>
      <c r="AN38" s="74">
        <f t="shared" si="6"/>
        <v>37.837837837837839</v>
      </c>
      <c r="AO38" s="75">
        <f t="shared" si="7"/>
        <v>0</v>
      </c>
      <c r="AP38" s="76">
        <f t="shared" si="8"/>
        <v>37.837837837837839</v>
      </c>
    </row>
    <row r="39" spans="1:42">
      <c r="A39" s="93" t="s">
        <v>303</v>
      </c>
      <c r="B39" s="253" t="s">
        <v>136</v>
      </c>
      <c r="C39" s="254"/>
      <c r="D39" s="46">
        <v>29</v>
      </c>
      <c r="E39" s="40">
        <f>+G39+I39+K39+M39+O39+Q39+X39</f>
        <v>32</v>
      </c>
      <c r="F39" s="40">
        <f t="shared" si="27"/>
        <v>0</v>
      </c>
      <c r="G39" s="40"/>
      <c r="H39" s="40"/>
      <c r="I39" s="40"/>
      <c r="J39" s="40"/>
      <c r="K39" s="40">
        <v>14</v>
      </c>
      <c r="L39" s="40">
        <v>0</v>
      </c>
      <c r="M39" s="40">
        <v>18</v>
      </c>
      <c r="N39" s="40">
        <v>0</v>
      </c>
      <c r="O39" s="40"/>
      <c r="P39" s="40"/>
      <c r="Q39" s="40"/>
      <c r="R39" s="40"/>
      <c r="S39" s="93" t="s">
        <v>303</v>
      </c>
      <c r="T39" s="262" t="s">
        <v>136</v>
      </c>
      <c r="U39" s="263"/>
      <c r="V39" s="263"/>
      <c r="W39" s="91">
        <f t="shared" si="1"/>
        <v>29</v>
      </c>
      <c r="X39" s="40"/>
      <c r="Y39" s="40"/>
      <c r="Z39" s="41">
        <f t="shared" si="26"/>
        <v>13</v>
      </c>
      <c r="AA39" s="41">
        <f t="shared" si="26"/>
        <v>0</v>
      </c>
      <c r="AB39" s="40"/>
      <c r="AC39" s="40"/>
      <c r="AD39" s="40">
        <v>13</v>
      </c>
      <c r="AE39" s="40"/>
      <c r="AF39" s="40"/>
      <c r="AG39" s="40"/>
      <c r="AH39" s="40">
        <f t="shared" si="28"/>
        <v>0</v>
      </c>
      <c r="AI39" s="40">
        <f t="shared" si="28"/>
        <v>0</v>
      </c>
      <c r="AJ39" s="40"/>
      <c r="AK39" s="40"/>
      <c r="AL39" s="40"/>
      <c r="AM39" s="40"/>
      <c r="AN39" s="74">
        <f t="shared" si="6"/>
        <v>40.625</v>
      </c>
      <c r="AO39" s="75">
        <f t="shared" si="7"/>
        <v>0</v>
      </c>
      <c r="AP39" s="76">
        <f t="shared" si="8"/>
        <v>40.625</v>
      </c>
    </row>
    <row r="40" spans="1:42">
      <c r="A40" s="93" t="s">
        <v>290</v>
      </c>
      <c r="B40" s="253" t="s">
        <v>135</v>
      </c>
      <c r="C40" s="254"/>
      <c r="D40" s="46">
        <v>30</v>
      </c>
      <c r="E40" s="40">
        <f>+G40+I40+K40+M40+O40+Q40+X40</f>
        <v>27</v>
      </c>
      <c r="F40" s="40">
        <f t="shared" si="27"/>
        <v>6</v>
      </c>
      <c r="G40" s="40"/>
      <c r="H40" s="40"/>
      <c r="I40" s="40"/>
      <c r="J40" s="40"/>
      <c r="K40" s="40">
        <v>13</v>
      </c>
      <c r="L40" s="40">
        <v>6</v>
      </c>
      <c r="M40" s="40">
        <v>14</v>
      </c>
      <c r="N40" s="40">
        <v>0</v>
      </c>
      <c r="O40" s="40"/>
      <c r="P40" s="40"/>
      <c r="Q40" s="40"/>
      <c r="R40" s="40"/>
      <c r="S40" s="93" t="s">
        <v>290</v>
      </c>
      <c r="T40" s="262" t="s">
        <v>135</v>
      </c>
      <c r="U40" s="263"/>
      <c r="V40" s="263"/>
      <c r="W40" s="91">
        <f t="shared" si="1"/>
        <v>30</v>
      </c>
      <c r="X40" s="40"/>
      <c r="Y40" s="40"/>
      <c r="Z40" s="41">
        <f t="shared" si="26"/>
        <v>13</v>
      </c>
      <c r="AA40" s="41">
        <f t="shared" si="26"/>
        <v>3</v>
      </c>
      <c r="AB40" s="40"/>
      <c r="AC40" s="40"/>
      <c r="AD40" s="40">
        <v>13</v>
      </c>
      <c r="AE40" s="40">
        <v>3</v>
      </c>
      <c r="AF40" s="40"/>
      <c r="AG40" s="40"/>
      <c r="AH40" s="40">
        <f t="shared" si="28"/>
        <v>0</v>
      </c>
      <c r="AI40" s="40">
        <f t="shared" si="28"/>
        <v>0</v>
      </c>
      <c r="AJ40" s="40"/>
      <c r="AK40" s="40"/>
      <c r="AL40" s="40"/>
      <c r="AM40" s="40"/>
      <c r="AN40" s="74">
        <f t="shared" si="6"/>
        <v>48.148148148148145</v>
      </c>
      <c r="AO40" s="75">
        <f t="shared" si="7"/>
        <v>0</v>
      </c>
      <c r="AP40" s="76">
        <f t="shared" si="8"/>
        <v>48.148148148148145</v>
      </c>
    </row>
    <row r="41" spans="1:42">
      <c r="A41" s="93" t="s">
        <v>286</v>
      </c>
      <c r="B41" s="253" t="s">
        <v>131</v>
      </c>
      <c r="C41" s="254"/>
      <c r="D41" s="46">
        <v>31</v>
      </c>
      <c r="E41" s="40">
        <f>+G41+I41+K41+M41+O41+Q41+X41</f>
        <v>23</v>
      </c>
      <c r="F41" s="40">
        <f t="shared" si="27"/>
        <v>11</v>
      </c>
      <c r="G41" s="40"/>
      <c r="H41" s="40"/>
      <c r="I41" s="40"/>
      <c r="J41" s="40"/>
      <c r="K41" s="40">
        <v>12</v>
      </c>
      <c r="L41" s="40">
        <v>9</v>
      </c>
      <c r="M41" s="40">
        <v>11</v>
      </c>
      <c r="N41" s="40">
        <v>2</v>
      </c>
      <c r="O41" s="40"/>
      <c r="P41" s="40"/>
      <c r="Q41" s="40"/>
      <c r="R41" s="40"/>
      <c r="S41" s="93" t="s">
        <v>286</v>
      </c>
      <c r="T41" s="262" t="s">
        <v>287</v>
      </c>
      <c r="U41" s="263"/>
      <c r="V41" s="263"/>
      <c r="W41" s="91">
        <f t="shared" si="1"/>
        <v>31</v>
      </c>
      <c r="X41" s="40"/>
      <c r="Y41" s="40"/>
      <c r="Z41" s="41">
        <f t="shared" si="26"/>
        <v>14</v>
      </c>
      <c r="AA41" s="41">
        <f t="shared" si="26"/>
        <v>4</v>
      </c>
      <c r="AB41" s="40"/>
      <c r="AC41" s="40"/>
      <c r="AD41" s="40">
        <v>14</v>
      </c>
      <c r="AE41" s="40">
        <v>4</v>
      </c>
      <c r="AF41" s="40"/>
      <c r="AG41" s="40"/>
      <c r="AH41" s="40">
        <f t="shared" si="28"/>
        <v>0</v>
      </c>
      <c r="AI41" s="40">
        <f t="shared" si="28"/>
        <v>0</v>
      </c>
      <c r="AJ41" s="40"/>
      <c r="AK41" s="40"/>
      <c r="AL41" s="40"/>
      <c r="AM41" s="40"/>
      <c r="AN41" s="74">
        <f t="shared" si="6"/>
        <v>60.869565217391305</v>
      </c>
      <c r="AO41" s="75">
        <f t="shared" si="7"/>
        <v>0</v>
      </c>
      <c r="AP41" s="76">
        <f t="shared" si="8"/>
        <v>60.869565217391305</v>
      </c>
    </row>
    <row r="42" spans="1:42">
      <c r="A42" s="93" t="s">
        <v>293</v>
      </c>
      <c r="B42" s="253" t="s">
        <v>139</v>
      </c>
      <c r="C42" s="254"/>
      <c r="D42" s="46">
        <v>32</v>
      </c>
      <c r="E42" s="40">
        <v>27</v>
      </c>
      <c r="F42" s="40">
        <f t="shared" si="27"/>
        <v>4</v>
      </c>
      <c r="G42" s="40"/>
      <c r="H42" s="40"/>
      <c r="I42" s="40"/>
      <c r="J42" s="40"/>
      <c r="K42" s="40">
        <v>11</v>
      </c>
      <c r="L42" s="40">
        <v>4</v>
      </c>
      <c r="M42" s="40">
        <v>14</v>
      </c>
      <c r="N42" s="40">
        <v>0</v>
      </c>
      <c r="O42" s="40">
        <v>2</v>
      </c>
      <c r="P42" s="40"/>
      <c r="Q42" s="40"/>
      <c r="R42" s="40"/>
      <c r="S42" s="93" t="s">
        <v>293</v>
      </c>
      <c r="T42" s="262" t="s">
        <v>139</v>
      </c>
      <c r="U42" s="263"/>
      <c r="V42" s="263"/>
      <c r="W42" s="91">
        <f t="shared" si="1"/>
        <v>32</v>
      </c>
      <c r="X42" s="40"/>
      <c r="Y42" s="40"/>
      <c r="Z42" s="41">
        <f t="shared" si="26"/>
        <v>12</v>
      </c>
      <c r="AA42" s="41">
        <f t="shared" si="26"/>
        <v>0</v>
      </c>
      <c r="AB42" s="40"/>
      <c r="AC42" s="40"/>
      <c r="AD42" s="40">
        <v>12</v>
      </c>
      <c r="AE42" s="40"/>
      <c r="AF42" s="40"/>
      <c r="AG42" s="40"/>
      <c r="AH42" s="40">
        <f t="shared" si="28"/>
        <v>0</v>
      </c>
      <c r="AI42" s="40">
        <f t="shared" si="28"/>
        <v>0</v>
      </c>
      <c r="AJ42" s="40"/>
      <c r="AK42" s="40"/>
      <c r="AL42" s="40"/>
      <c r="AM42" s="40"/>
      <c r="AN42" s="74">
        <f t="shared" si="6"/>
        <v>44.444444444444443</v>
      </c>
      <c r="AO42" s="75">
        <f t="shared" si="7"/>
        <v>0</v>
      </c>
      <c r="AP42" s="76">
        <f t="shared" si="8"/>
        <v>44.444444444444443</v>
      </c>
    </row>
    <row r="43" spans="1:42">
      <c r="A43" s="93" t="s">
        <v>283</v>
      </c>
      <c r="B43" s="253" t="s">
        <v>215</v>
      </c>
      <c r="C43" s="254"/>
      <c r="D43" s="46">
        <v>33</v>
      </c>
      <c r="E43" s="40">
        <v>35</v>
      </c>
      <c r="F43" s="40">
        <f t="shared" si="27"/>
        <v>0</v>
      </c>
      <c r="G43" s="40"/>
      <c r="H43" s="40"/>
      <c r="I43" s="40"/>
      <c r="J43" s="40"/>
      <c r="K43" s="40">
        <v>14</v>
      </c>
      <c r="L43" s="40">
        <v>0</v>
      </c>
      <c r="M43" s="40">
        <v>14</v>
      </c>
      <c r="N43" s="40">
        <v>0</v>
      </c>
      <c r="O43" s="40">
        <v>7</v>
      </c>
      <c r="P43" s="40"/>
      <c r="Q43" s="40"/>
      <c r="R43" s="40"/>
      <c r="S43" s="93" t="s">
        <v>283</v>
      </c>
      <c r="T43" s="262" t="s">
        <v>215</v>
      </c>
      <c r="U43" s="263"/>
      <c r="V43" s="263"/>
      <c r="W43" s="91">
        <f t="shared" si="1"/>
        <v>33</v>
      </c>
      <c r="X43" s="40"/>
      <c r="Y43" s="40"/>
      <c r="Z43" s="41">
        <f t="shared" si="26"/>
        <v>12</v>
      </c>
      <c r="AA43" s="41">
        <f t="shared" si="26"/>
        <v>0</v>
      </c>
      <c r="AB43" s="40"/>
      <c r="AC43" s="40"/>
      <c r="AD43" s="40">
        <v>12</v>
      </c>
      <c r="AE43" s="40"/>
      <c r="AF43" s="40"/>
      <c r="AG43" s="40"/>
      <c r="AH43" s="40">
        <f t="shared" si="28"/>
        <v>0</v>
      </c>
      <c r="AI43" s="40">
        <f t="shared" si="28"/>
        <v>0</v>
      </c>
      <c r="AJ43" s="40"/>
      <c r="AK43" s="40"/>
      <c r="AL43" s="40"/>
      <c r="AM43" s="40"/>
      <c r="AN43" s="74">
        <f t="shared" si="6"/>
        <v>34.285714285714285</v>
      </c>
      <c r="AO43" s="75">
        <f t="shared" si="7"/>
        <v>0</v>
      </c>
      <c r="AP43" s="76">
        <f t="shared" si="8"/>
        <v>34.285714285714285</v>
      </c>
    </row>
    <row r="44" spans="1:42">
      <c r="A44" s="93" t="s">
        <v>311</v>
      </c>
      <c r="B44" s="253" t="s">
        <v>256</v>
      </c>
      <c r="C44" s="254"/>
      <c r="D44" s="46">
        <v>34</v>
      </c>
      <c r="E44" s="40">
        <f>+G44+I44+K44+M44+O44+Q44+X44</f>
        <v>11</v>
      </c>
      <c r="F44" s="40">
        <f t="shared" si="27"/>
        <v>11</v>
      </c>
      <c r="G44" s="40"/>
      <c r="H44" s="40"/>
      <c r="I44" s="40"/>
      <c r="J44" s="40"/>
      <c r="K44" s="40">
        <v>11</v>
      </c>
      <c r="L44" s="40">
        <v>11</v>
      </c>
      <c r="M44" s="40">
        <v>0</v>
      </c>
      <c r="N44" s="40">
        <v>0</v>
      </c>
      <c r="O44" s="40"/>
      <c r="P44" s="40"/>
      <c r="Q44" s="40"/>
      <c r="R44" s="40"/>
      <c r="S44" s="93" t="s">
        <v>311</v>
      </c>
      <c r="T44" s="262" t="s">
        <v>256</v>
      </c>
      <c r="U44" s="263"/>
      <c r="V44" s="263"/>
      <c r="W44" s="91">
        <f t="shared" si="1"/>
        <v>34</v>
      </c>
      <c r="X44" s="40"/>
      <c r="Y44" s="40"/>
      <c r="Z44" s="41">
        <f t="shared" si="26"/>
        <v>2</v>
      </c>
      <c r="AA44" s="41">
        <f t="shared" si="26"/>
        <v>2</v>
      </c>
      <c r="AB44" s="40"/>
      <c r="AC44" s="40"/>
      <c r="AD44" s="40">
        <v>2</v>
      </c>
      <c r="AE44" s="40">
        <v>2</v>
      </c>
      <c r="AF44" s="40"/>
      <c r="AG44" s="40"/>
      <c r="AH44" s="40">
        <f t="shared" si="28"/>
        <v>0</v>
      </c>
      <c r="AI44" s="40">
        <f t="shared" si="28"/>
        <v>0</v>
      </c>
      <c r="AJ44" s="40"/>
      <c r="AK44" s="40"/>
      <c r="AL44" s="40"/>
      <c r="AM44" s="40"/>
      <c r="AN44" s="74">
        <f t="shared" si="6"/>
        <v>18.181818181818183</v>
      </c>
      <c r="AO44" s="75">
        <f t="shared" si="7"/>
        <v>0</v>
      </c>
      <c r="AP44" s="76">
        <f t="shared" si="8"/>
        <v>18.181818181818183</v>
      </c>
    </row>
    <row r="45" spans="1:42">
      <c r="A45" s="93" t="s">
        <v>312</v>
      </c>
      <c r="B45" s="253" t="s">
        <v>313</v>
      </c>
      <c r="C45" s="254"/>
      <c r="D45" s="46">
        <v>35</v>
      </c>
      <c r="E45" s="40">
        <f>+G45+I45+K45+M45+O45+Q45+X45</f>
        <v>15</v>
      </c>
      <c r="F45" s="40">
        <f t="shared" si="27"/>
        <v>8</v>
      </c>
      <c r="G45" s="40"/>
      <c r="H45" s="40"/>
      <c r="I45" s="40"/>
      <c r="J45" s="40"/>
      <c r="K45" s="40">
        <v>15</v>
      </c>
      <c r="L45" s="40">
        <v>8</v>
      </c>
      <c r="M45" s="40">
        <v>0</v>
      </c>
      <c r="N45" s="40">
        <v>0</v>
      </c>
      <c r="O45" s="40"/>
      <c r="P45" s="40"/>
      <c r="Q45" s="40"/>
      <c r="R45" s="40"/>
      <c r="S45" s="93" t="s">
        <v>312</v>
      </c>
      <c r="T45" s="262" t="s">
        <v>313</v>
      </c>
      <c r="U45" s="263"/>
      <c r="V45" s="263"/>
      <c r="W45" s="91">
        <f t="shared" si="1"/>
        <v>35</v>
      </c>
      <c r="X45" s="40"/>
      <c r="Y45" s="40"/>
      <c r="Z45" s="41">
        <f t="shared" si="26"/>
        <v>1</v>
      </c>
      <c r="AA45" s="41">
        <f t="shared" si="26"/>
        <v>0</v>
      </c>
      <c r="AB45" s="40"/>
      <c r="AC45" s="40"/>
      <c r="AD45" s="40">
        <v>1</v>
      </c>
      <c r="AE45" s="40"/>
      <c r="AF45" s="40"/>
      <c r="AG45" s="40"/>
      <c r="AH45" s="40">
        <f t="shared" si="28"/>
        <v>0</v>
      </c>
      <c r="AI45" s="40">
        <f t="shared" si="28"/>
        <v>0</v>
      </c>
      <c r="AJ45" s="40"/>
      <c r="AK45" s="40"/>
      <c r="AL45" s="40"/>
      <c r="AM45" s="40"/>
      <c r="AN45" s="74">
        <f t="shared" si="6"/>
        <v>6.666666666666667</v>
      </c>
      <c r="AO45" s="75">
        <f t="shared" si="7"/>
        <v>0</v>
      </c>
      <c r="AP45" s="76">
        <f t="shared" si="8"/>
        <v>6.666666666666667</v>
      </c>
    </row>
    <row r="46" spans="1:42">
      <c r="A46" s="93" t="s">
        <v>285</v>
      </c>
      <c r="B46" s="253" t="s">
        <v>231</v>
      </c>
      <c r="C46" s="254"/>
      <c r="D46" s="46">
        <v>36</v>
      </c>
      <c r="E46" s="40">
        <v>68</v>
      </c>
      <c r="F46" s="40">
        <f t="shared" si="27"/>
        <v>67</v>
      </c>
      <c r="G46" s="40"/>
      <c r="H46" s="40"/>
      <c r="I46" s="40"/>
      <c r="J46" s="40"/>
      <c r="K46" s="40">
        <v>27</v>
      </c>
      <c r="L46" s="40">
        <v>27</v>
      </c>
      <c r="M46" s="40">
        <v>20</v>
      </c>
      <c r="N46" s="40">
        <v>20</v>
      </c>
      <c r="O46" s="40">
        <v>21</v>
      </c>
      <c r="P46" s="40">
        <v>20</v>
      </c>
      <c r="Q46" s="40"/>
      <c r="R46" s="40"/>
      <c r="S46" s="93" t="s">
        <v>285</v>
      </c>
      <c r="T46" s="262" t="s">
        <v>231</v>
      </c>
      <c r="U46" s="263"/>
      <c r="V46" s="263"/>
      <c r="W46" s="91">
        <f t="shared" si="1"/>
        <v>36</v>
      </c>
      <c r="X46" s="40"/>
      <c r="Y46" s="40"/>
      <c r="Z46" s="41">
        <f t="shared" si="26"/>
        <v>16</v>
      </c>
      <c r="AA46" s="41">
        <f t="shared" si="26"/>
        <v>16</v>
      </c>
      <c r="AB46" s="40"/>
      <c r="AC46" s="40"/>
      <c r="AD46" s="40">
        <v>16</v>
      </c>
      <c r="AE46" s="40">
        <v>16</v>
      </c>
      <c r="AF46" s="40"/>
      <c r="AG46" s="40"/>
      <c r="AH46" s="40">
        <f t="shared" si="28"/>
        <v>0</v>
      </c>
      <c r="AI46" s="40">
        <f t="shared" si="28"/>
        <v>0</v>
      </c>
      <c r="AJ46" s="40"/>
      <c r="AK46" s="40"/>
      <c r="AL46" s="40"/>
      <c r="AM46" s="40"/>
      <c r="AN46" s="74">
        <f t="shared" si="6"/>
        <v>23.529411764705884</v>
      </c>
      <c r="AO46" s="75">
        <f t="shared" si="7"/>
        <v>0</v>
      </c>
      <c r="AP46" s="76">
        <f t="shared" si="8"/>
        <v>23.529411764705884</v>
      </c>
    </row>
    <row r="47" spans="1:42">
      <c r="A47" s="93" t="s">
        <v>288</v>
      </c>
      <c r="B47" s="253" t="s">
        <v>238</v>
      </c>
      <c r="C47" s="254"/>
      <c r="D47" s="46">
        <v>37</v>
      </c>
      <c r="E47" s="40">
        <v>60</v>
      </c>
      <c r="F47" s="40">
        <f t="shared" si="27"/>
        <v>60</v>
      </c>
      <c r="G47" s="40"/>
      <c r="H47" s="40"/>
      <c r="I47" s="40"/>
      <c r="J47" s="40"/>
      <c r="K47" s="40">
        <v>16</v>
      </c>
      <c r="L47" s="40">
        <v>16</v>
      </c>
      <c r="M47" s="40">
        <v>13</v>
      </c>
      <c r="N47" s="40">
        <v>13</v>
      </c>
      <c r="O47" s="40">
        <v>31</v>
      </c>
      <c r="P47" s="40">
        <v>31</v>
      </c>
      <c r="Q47" s="40"/>
      <c r="R47" s="40"/>
      <c r="S47" s="93" t="s">
        <v>288</v>
      </c>
      <c r="T47" s="262" t="s">
        <v>238</v>
      </c>
      <c r="U47" s="263"/>
      <c r="V47" s="263"/>
      <c r="W47" s="91">
        <f t="shared" si="1"/>
        <v>37</v>
      </c>
      <c r="X47" s="40"/>
      <c r="Y47" s="40"/>
      <c r="Z47" s="41">
        <f t="shared" si="26"/>
        <v>15</v>
      </c>
      <c r="AA47" s="41">
        <f t="shared" si="26"/>
        <v>15</v>
      </c>
      <c r="AB47" s="40"/>
      <c r="AC47" s="40"/>
      <c r="AD47" s="40">
        <v>15</v>
      </c>
      <c r="AE47" s="40">
        <v>15</v>
      </c>
      <c r="AF47" s="40"/>
      <c r="AG47" s="40"/>
      <c r="AH47" s="40">
        <f t="shared" si="28"/>
        <v>0</v>
      </c>
      <c r="AI47" s="40">
        <f t="shared" si="28"/>
        <v>0</v>
      </c>
      <c r="AJ47" s="40"/>
      <c r="AK47" s="40"/>
      <c r="AL47" s="40"/>
      <c r="AM47" s="40"/>
      <c r="AN47" s="74">
        <f t="shared" si="6"/>
        <v>25</v>
      </c>
      <c r="AO47" s="75">
        <f t="shared" si="7"/>
        <v>0</v>
      </c>
      <c r="AP47" s="76">
        <f t="shared" si="8"/>
        <v>25</v>
      </c>
    </row>
    <row r="48" spans="1:42">
      <c r="A48" s="93" t="s">
        <v>314</v>
      </c>
      <c r="B48" s="253" t="s">
        <v>237</v>
      </c>
      <c r="C48" s="254"/>
      <c r="D48" s="46">
        <v>38</v>
      </c>
      <c r="E48" s="40">
        <v>21</v>
      </c>
      <c r="F48" s="40">
        <f t="shared" si="27"/>
        <v>21</v>
      </c>
      <c r="G48" s="40"/>
      <c r="H48" s="40"/>
      <c r="I48" s="40"/>
      <c r="J48" s="40"/>
      <c r="K48" s="40">
        <v>11</v>
      </c>
      <c r="L48" s="40">
        <v>11</v>
      </c>
      <c r="M48" s="40">
        <v>0</v>
      </c>
      <c r="N48" s="40">
        <v>0</v>
      </c>
      <c r="O48" s="40">
        <v>10</v>
      </c>
      <c r="P48" s="40">
        <v>10</v>
      </c>
      <c r="Q48" s="40"/>
      <c r="R48" s="40"/>
      <c r="S48" s="93" t="s">
        <v>314</v>
      </c>
      <c r="T48" s="265" t="s">
        <v>237</v>
      </c>
      <c r="U48" s="266"/>
      <c r="V48" s="266"/>
      <c r="W48" s="91">
        <f t="shared" si="1"/>
        <v>38</v>
      </c>
      <c r="X48" s="40"/>
      <c r="Y48" s="40"/>
      <c r="Z48" s="41">
        <f t="shared" si="26"/>
        <v>4</v>
      </c>
      <c r="AA48" s="41">
        <f t="shared" si="26"/>
        <v>4</v>
      </c>
      <c r="AB48" s="40"/>
      <c r="AC48" s="40"/>
      <c r="AD48" s="40">
        <v>4</v>
      </c>
      <c r="AE48" s="40">
        <v>4</v>
      </c>
      <c r="AF48" s="40"/>
      <c r="AG48" s="40"/>
      <c r="AH48" s="40">
        <f t="shared" si="28"/>
        <v>0</v>
      </c>
      <c r="AI48" s="40">
        <f t="shared" si="28"/>
        <v>0</v>
      </c>
      <c r="AJ48" s="40"/>
      <c r="AK48" s="40"/>
      <c r="AL48" s="40"/>
      <c r="AM48" s="40"/>
      <c r="AN48" s="74">
        <f t="shared" si="6"/>
        <v>19.047619047619047</v>
      </c>
      <c r="AO48" s="75">
        <f t="shared" si="7"/>
        <v>0</v>
      </c>
      <c r="AP48" s="76">
        <f t="shared" si="8"/>
        <v>19.047619047619047</v>
      </c>
    </row>
    <row r="49" spans="1:42">
      <c r="A49" s="93" t="s">
        <v>289</v>
      </c>
      <c r="B49" s="253" t="s">
        <v>261</v>
      </c>
      <c r="C49" s="254"/>
      <c r="D49" s="46">
        <v>39</v>
      </c>
      <c r="E49" s="40">
        <v>51</v>
      </c>
      <c r="F49" s="40">
        <f t="shared" si="27"/>
        <v>46</v>
      </c>
      <c r="G49" s="40"/>
      <c r="H49" s="40"/>
      <c r="I49" s="40"/>
      <c r="J49" s="40"/>
      <c r="K49" s="40">
        <v>15</v>
      </c>
      <c r="L49" s="40">
        <v>14</v>
      </c>
      <c r="M49" s="40">
        <v>13</v>
      </c>
      <c r="N49" s="40">
        <v>12</v>
      </c>
      <c r="O49" s="40">
        <v>23</v>
      </c>
      <c r="P49" s="40">
        <v>20</v>
      </c>
      <c r="Q49" s="40"/>
      <c r="R49" s="40"/>
      <c r="S49" s="93" t="s">
        <v>289</v>
      </c>
      <c r="T49" s="262" t="s">
        <v>261</v>
      </c>
      <c r="U49" s="263"/>
      <c r="V49" s="263"/>
      <c r="W49" s="91">
        <f t="shared" si="1"/>
        <v>39</v>
      </c>
      <c r="X49" s="40"/>
      <c r="Y49" s="40"/>
      <c r="Z49" s="41">
        <f t="shared" si="26"/>
        <v>13</v>
      </c>
      <c r="AA49" s="41">
        <f t="shared" si="26"/>
        <v>13</v>
      </c>
      <c r="AB49" s="40"/>
      <c r="AC49" s="40"/>
      <c r="AD49" s="40">
        <v>13</v>
      </c>
      <c r="AE49" s="40">
        <v>13</v>
      </c>
      <c r="AF49" s="40"/>
      <c r="AG49" s="40"/>
      <c r="AH49" s="40">
        <f t="shared" si="28"/>
        <v>0</v>
      </c>
      <c r="AI49" s="40">
        <f t="shared" si="28"/>
        <v>0</v>
      </c>
      <c r="AJ49" s="40"/>
      <c r="AK49" s="40"/>
      <c r="AL49" s="40"/>
      <c r="AM49" s="40"/>
      <c r="AN49" s="74">
        <f t="shared" si="6"/>
        <v>25.490196078431371</v>
      </c>
      <c r="AO49" s="75">
        <f t="shared" si="7"/>
        <v>0</v>
      </c>
      <c r="AP49" s="76">
        <f t="shared" si="8"/>
        <v>25.490196078431371</v>
      </c>
    </row>
    <row r="50" spans="1:42">
      <c r="A50" s="93" t="s">
        <v>315</v>
      </c>
      <c r="B50" s="253" t="s">
        <v>205</v>
      </c>
      <c r="C50" s="254"/>
      <c r="D50" s="46">
        <v>40</v>
      </c>
      <c r="E50" s="40">
        <v>10</v>
      </c>
      <c r="F50" s="40">
        <f t="shared" si="27"/>
        <v>3</v>
      </c>
      <c r="G50" s="40"/>
      <c r="H50" s="40"/>
      <c r="I50" s="40"/>
      <c r="J50" s="40"/>
      <c r="K50" s="40">
        <v>0</v>
      </c>
      <c r="L50" s="40">
        <v>0</v>
      </c>
      <c r="M50" s="40">
        <v>10</v>
      </c>
      <c r="N50" s="40">
        <v>3</v>
      </c>
      <c r="O50" s="40"/>
      <c r="P50" s="40"/>
      <c r="Q50" s="40"/>
      <c r="R50" s="40"/>
      <c r="S50" s="93" t="s">
        <v>315</v>
      </c>
      <c r="T50" s="265" t="s">
        <v>205</v>
      </c>
      <c r="U50" s="266"/>
      <c r="V50" s="266"/>
      <c r="W50" s="91">
        <f t="shared" si="1"/>
        <v>40</v>
      </c>
      <c r="X50" s="40"/>
      <c r="Y50" s="40"/>
      <c r="Z50" s="41">
        <f t="shared" si="26"/>
        <v>10</v>
      </c>
      <c r="AA50" s="41">
        <f t="shared" si="26"/>
        <v>1</v>
      </c>
      <c r="AB50" s="40"/>
      <c r="AC50" s="40"/>
      <c r="AD50" s="40">
        <v>10</v>
      </c>
      <c r="AE50" s="40">
        <v>1</v>
      </c>
      <c r="AF50" s="40"/>
      <c r="AG50" s="40"/>
      <c r="AH50" s="40">
        <f t="shared" si="28"/>
        <v>0</v>
      </c>
      <c r="AI50" s="40">
        <f t="shared" si="28"/>
        <v>0</v>
      </c>
      <c r="AJ50" s="40"/>
      <c r="AK50" s="40"/>
      <c r="AL50" s="40"/>
      <c r="AM50" s="40"/>
      <c r="AN50" s="74">
        <f t="shared" si="6"/>
        <v>100</v>
      </c>
      <c r="AO50" s="75">
        <f t="shared" si="7"/>
        <v>0</v>
      </c>
      <c r="AP50" s="76">
        <f t="shared" si="8"/>
        <v>100</v>
      </c>
    </row>
    <row r="51" spans="1:42">
      <c r="A51" s="93" t="s">
        <v>316</v>
      </c>
      <c r="B51" s="253" t="s">
        <v>187</v>
      </c>
      <c r="C51" s="254"/>
      <c r="D51" s="46">
        <v>41</v>
      </c>
      <c r="E51" s="40">
        <v>13</v>
      </c>
      <c r="F51" s="40">
        <f t="shared" si="27"/>
        <v>0</v>
      </c>
      <c r="G51" s="40"/>
      <c r="H51" s="40"/>
      <c r="I51" s="40"/>
      <c r="J51" s="40"/>
      <c r="K51" s="40">
        <v>13</v>
      </c>
      <c r="L51" s="40">
        <v>0</v>
      </c>
      <c r="M51" s="40"/>
      <c r="N51" s="40"/>
      <c r="O51" s="40"/>
      <c r="P51" s="40"/>
      <c r="Q51" s="40"/>
      <c r="R51" s="40"/>
      <c r="S51" s="93" t="s">
        <v>316</v>
      </c>
      <c r="T51" s="262" t="s">
        <v>317</v>
      </c>
      <c r="U51" s="263"/>
      <c r="V51" s="263"/>
      <c r="W51" s="91">
        <f t="shared" si="1"/>
        <v>41</v>
      </c>
      <c r="X51" s="40"/>
      <c r="Y51" s="40"/>
      <c r="Z51" s="41">
        <f t="shared" si="26"/>
        <v>4</v>
      </c>
      <c r="AA51" s="41">
        <f t="shared" si="26"/>
        <v>0</v>
      </c>
      <c r="AB51" s="40"/>
      <c r="AC51" s="40"/>
      <c r="AD51" s="40">
        <v>4</v>
      </c>
      <c r="AE51" s="40"/>
      <c r="AF51" s="40"/>
      <c r="AG51" s="40"/>
      <c r="AH51" s="40">
        <f t="shared" si="28"/>
        <v>0</v>
      </c>
      <c r="AI51" s="40">
        <f t="shared" si="28"/>
        <v>0</v>
      </c>
      <c r="AJ51" s="40"/>
      <c r="AK51" s="40"/>
      <c r="AL51" s="40"/>
      <c r="AM51" s="40"/>
      <c r="AN51" s="74">
        <f t="shared" si="6"/>
        <v>30.76923076923077</v>
      </c>
      <c r="AO51" s="75">
        <f t="shared" si="7"/>
        <v>0</v>
      </c>
      <c r="AP51" s="76">
        <f t="shared" si="8"/>
        <v>30.76923076923077</v>
      </c>
    </row>
    <row r="52" spans="1:42">
      <c r="A52" s="93" t="s">
        <v>318</v>
      </c>
      <c r="B52" s="253" t="s">
        <v>209</v>
      </c>
      <c r="C52" s="254"/>
      <c r="D52" s="46">
        <v>42</v>
      </c>
      <c r="E52" s="40">
        <v>14</v>
      </c>
      <c r="F52" s="40">
        <f t="shared" si="27"/>
        <v>14</v>
      </c>
      <c r="G52" s="40"/>
      <c r="H52" s="40"/>
      <c r="I52" s="40"/>
      <c r="J52" s="40"/>
      <c r="K52" s="40">
        <v>14</v>
      </c>
      <c r="L52" s="40">
        <v>14</v>
      </c>
      <c r="M52" s="40">
        <v>0</v>
      </c>
      <c r="N52" s="40">
        <v>0</v>
      </c>
      <c r="O52" s="40"/>
      <c r="P52" s="40"/>
      <c r="Q52" s="40"/>
      <c r="R52" s="40"/>
      <c r="S52" s="93" t="s">
        <v>318</v>
      </c>
      <c r="T52" s="262" t="s">
        <v>209</v>
      </c>
      <c r="U52" s="263"/>
      <c r="V52" s="263"/>
      <c r="W52" s="91">
        <f t="shared" si="1"/>
        <v>42</v>
      </c>
      <c r="X52" s="40"/>
      <c r="Y52" s="40"/>
      <c r="Z52" s="41">
        <f t="shared" si="26"/>
        <v>2</v>
      </c>
      <c r="AA52" s="41">
        <f t="shared" si="26"/>
        <v>2</v>
      </c>
      <c r="AB52" s="40"/>
      <c r="AC52" s="40"/>
      <c r="AD52" s="40">
        <v>2</v>
      </c>
      <c r="AE52" s="40">
        <v>2</v>
      </c>
      <c r="AF52" s="40"/>
      <c r="AG52" s="40"/>
      <c r="AH52" s="40">
        <f t="shared" si="28"/>
        <v>0</v>
      </c>
      <c r="AI52" s="40">
        <f t="shared" si="28"/>
        <v>0</v>
      </c>
      <c r="AJ52" s="40"/>
      <c r="AK52" s="40"/>
      <c r="AL52" s="40"/>
      <c r="AM52" s="40"/>
      <c r="AN52" s="74">
        <f t="shared" si="6"/>
        <v>14.285714285714286</v>
      </c>
      <c r="AO52" s="75">
        <f t="shared" si="7"/>
        <v>0</v>
      </c>
      <c r="AP52" s="76">
        <f t="shared" si="8"/>
        <v>14.285714285714286</v>
      </c>
    </row>
    <row r="53" spans="1:42">
      <c r="A53" s="93" t="s">
        <v>295</v>
      </c>
      <c r="B53" s="253" t="s">
        <v>296</v>
      </c>
      <c r="C53" s="254"/>
      <c r="D53" s="46">
        <v>43</v>
      </c>
      <c r="E53" s="40">
        <v>12</v>
      </c>
      <c r="F53" s="40">
        <f t="shared" si="27"/>
        <v>9</v>
      </c>
      <c r="G53" s="40"/>
      <c r="H53" s="40"/>
      <c r="I53" s="40"/>
      <c r="J53" s="40"/>
      <c r="K53" s="40">
        <v>0</v>
      </c>
      <c r="L53" s="40">
        <v>0</v>
      </c>
      <c r="M53" s="40">
        <v>12</v>
      </c>
      <c r="N53" s="40">
        <v>9</v>
      </c>
      <c r="O53" s="40"/>
      <c r="P53" s="40"/>
      <c r="Q53" s="40"/>
      <c r="R53" s="40"/>
      <c r="S53" s="93" t="s">
        <v>295</v>
      </c>
      <c r="T53" s="265" t="s">
        <v>296</v>
      </c>
      <c r="U53" s="266"/>
      <c r="V53" s="266"/>
      <c r="W53" s="91">
        <f t="shared" si="1"/>
        <v>43</v>
      </c>
      <c r="X53" s="40"/>
      <c r="Y53" s="40"/>
      <c r="Z53" s="41">
        <f t="shared" ref="Z53:AA54" si="29">+AB53+AD53+AF53</f>
        <v>7</v>
      </c>
      <c r="AA53" s="41">
        <f t="shared" si="29"/>
        <v>2</v>
      </c>
      <c r="AB53" s="40"/>
      <c r="AC53" s="40"/>
      <c r="AD53" s="40">
        <v>7</v>
      </c>
      <c r="AE53" s="40">
        <v>2</v>
      </c>
      <c r="AF53" s="40"/>
      <c r="AG53" s="40"/>
      <c r="AH53" s="40">
        <f t="shared" si="28"/>
        <v>0</v>
      </c>
      <c r="AI53" s="40">
        <f t="shared" si="28"/>
        <v>0</v>
      </c>
      <c r="AJ53" s="40"/>
      <c r="AK53" s="40"/>
      <c r="AL53" s="40"/>
      <c r="AM53" s="40"/>
      <c r="AN53" s="74">
        <f t="shared" si="6"/>
        <v>58.333333333333336</v>
      </c>
      <c r="AO53" s="75">
        <f t="shared" si="7"/>
        <v>0</v>
      </c>
      <c r="AP53" s="76">
        <f t="shared" si="8"/>
        <v>58.333333333333336</v>
      </c>
    </row>
    <row r="54" spans="1:42">
      <c r="A54" s="93" t="s">
        <v>319</v>
      </c>
      <c r="B54" s="253" t="s">
        <v>320</v>
      </c>
      <c r="C54" s="254"/>
      <c r="D54" s="46">
        <v>44</v>
      </c>
      <c r="E54" s="40">
        <v>45</v>
      </c>
      <c r="F54" s="40">
        <f t="shared" si="27"/>
        <v>19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45</v>
      </c>
      <c r="R54" s="40">
        <v>19</v>
      </c>
      <c r="S54" s="93" t="s">
        <v>319</v>
      </c>
      <c r="T54" s="262" t="s">
        <v>320</v>
      </c>
      <c r="U54" s="263"/>
      <c r="V54" s="263"/>
      <c r="W54" s="91">
        <f t="shared" si="1"/>
        <v>44</v>
      </c>
      <c r="X54" s="40"/>
      <c r="Y54" s="40"/>
      <c r="Z54" s="41">
        <f t="shared" si="29"/>
        <v>0</v>
      </c>
      <c r="AA54" s="41">
        <f t="shared" si="29"/>
        <v>0</v>
      </c>
      <c r="AB54" s="40"/>
      <c r="AC54" s="40"/>
      <c r="AD54" s="40"/>
      <c r="AE54" s="40"/>
      <c r="AF54" s="40"/>
      <c r="AG54" s="40"/>
      <c r="AH54" s="40">
        <f t="shared" si="28"/>
        <v>0</v>
      </c>
      <c r="AI54" s="40">
        <f t="shared" si="28"/>
        <v>0</v>
      </c>
      <c r="AJ54" s="40"/>
      <c r="AK54" s="40"/>
      <c r="AL54" s="40"/>
      <c r="AM54" s="40"/>
      <c r="AN54" s="74">
        <f t="shared" si="6"/>
        <v>0</v>
      </c>
      <c r="AO54" s="75">
        <f t="shared" si="7"/>
        <v>0</v>
      </c>
      <c r="AP54" s="76">
        <f t="shared" si="8"/>
        <v>0</v>
      </c>
    </row>
    <row r="55" spans="1:42" s="89" customFormat="1">
      <c r="A55" s="258" t="s">
        <v>321</v>
      </c>
      <c r="B55" s="258"/>
      <c r="C55" s="258"/>
      <c r="D55" s="86">
        <v>45</v>
      </c>
      <c r="E55" s="86">
        <f>SUM(E56:E70)</f>
        <v>290</v>
      </c>
      <c r="F55" s="86">
        <f>SUM(F56:F70)</f>
        <v>179</v>
      </c>
      <c r="G55" s="86">
        <f>SUM(G56:G70)</f>
        <v>0</v>
      </c>
      <c r="H55" s="86">
        <f t="shared" ref="H55:R55" si="30">SUM(H56:H70)</f>
        <v>0</v>
      </c>
      <c r="I55" s="86">
        <f t="shared" si="30"/>
        <v>0</v>
      </c>
      <c r="J55" s="86">
        <f t="shared" si="30"/>
        <v>0</v>
      </c>
      <c r="K55" s="86">
        <f>SUM(K56:K70)</f>
        <v>260</v>
      </c>
      <c r="L55" s="86">
        <f>SUM(L56:L70)</f>
        <v>167</v>
      </c>
      <c r="M55" s="86">
        <f>SUM(M56:M70)</f>
        <v>30</v>
      </c>
      <c r="N55" s="86">
        <f t="shared" si="30"/>
        <v>12</v>
      </c>
      <c r="O55" s="86">
        <f t="shared" si="30"/>
        <v>0</v>
      </c>
      <c r="P55" s="86">
        <f t="shared" si="30"/>
        <v>0</v>
      </c>
      <c r="Q55" s="86">
        <f t="shared" si="30"/>
        <v>0</v>
      </c>
      <c r="R55" s="86">
        <f t="shared" si="30"/>
        <v>0</v>
      </c>
      <c r="S55" s="258" t="s">
        <v>321</v>
      </c>
      <c r="T55" s="258"/>
      <c r="U55" s="258"/>
      <c r="V55" s="258"/>
      <c r="W55" s="88">
        <f t="shared" si="1"/>
        <v>45</v>
      </c>
      <c r="X55" s="86">
        <f t="shared" ref="X55:AM55" si="31">SUM(X56:X70)</f>
        <v>0</v>
      </c>
      <c r="Y55" s="86">
        <f t="shared" si="31"/>
        <v>0</v>
      </c>
      <c r="Z55" s="86">
        <f>SUM(Z56:Z70)</f>
        <v>20</v>
      </c>
      <c r="AA55" s="86">
        <f t="shared" si="31"/>
        <v>8</v>
      </c>
      <c r="AB55" s="86">
        <f t="shared" si="31"/>
        <v>0</v>
      </c>
      <c r="AC55" s="86">
        <f t="shared" si="31"/>
        <v>0</v>
      </c>
      <c r="AD55" s="86">
        <f t="shared" si="31"/>
        <v>20</v>
      </c>
      <c r="AE55" s="86">
        <f t="shared" si="31"/>
        <v>8</v>
      </c>
      <c r="AF55" s="86">
        <f t="shared" si="31"/>
        <v>0</v>
      </c>
      <c r="AG55" s="86">
        <f t="shared" si="31"/>
        <v>0</v>
      </c>
      <c r="AH55" s="86">
        <f>SUM(AH56:AH70)</f>
        <v>0</v>
      </c>
      <c r="AI55" s="86">
        <f t="shared" si="31"/>
        <v>0</v>
      </c>
      <c r="AJ55" s="86">
        <f t="shared" si="31"/>
        <v>0</v>
      </c>
      <c r="AK55" s="86">
        <f t="shared" si="31"/>
        <v>0</v>
      </c>
      <c r="AL55" s="86">
        <f t="shared" si="31"/>
        <v>0</v>
      </c>
      <c r="AM55" s="86">
        <f t="shared" si="31"/>
        <v>0</v>
      </c>
      <c r="AN55" s="74">
        <f t="shared" si="6"/>
        <v>6.8965517241379306</v>
      </c>
      <c r="AO55" s="75">
        <f t="shared" si="7"/>
        <v>0</v>
      </c>
      <c r="AP55" s="76">
        <f t="shared" si="8"/>
        <v>6.8965517241379306</v>
      </c>
    </row>
    <row r="56" spans="1:42">
      <c r="A56" s="94" t="s">
        <v>288</v>
      </c>
      <c r="B56" s="253" t="s">
        <v>238</v>
      </c>
      <c r="C56" s="254"/>
      <c r="D56" s="46">
        <v>46</v>
      </c>
      <c r="E56" s="41">
        <f t="shared" ref="E56:E70" si="32">+G56+I56+K56+M56+O56+Q56+X56</f>
        <v>24</v>
      </c>
      <c r="F56" s="41">
        <f>+H56+J56+L56+N56+P56+R56</f>
        <v>22</v>
      </c>
      <c r="G56" s="41"/>
      <c r="H56" s="41"/>
      <c r="I56" s="41"/>
      <c r="J56" s="41"/>
      <c r="K56" s="41">
        <v>24</v>
      </c>
      <c r="L56" s="41">
        <v>22</v>
      </c>
      <c r="M56" s="41"/>
      <c r="N56" s="41"/>
      <c r="O56" s="41"/>
      <c r="P56" s="41"/>
      <c r="Q56" s="41"/>
      <c r="R56" s="41"/>
      <c r="S56" s="95" t="s">
        <v>288</v>
      </c>
      <c r="T56" s="260" t="s">
        <v>238</v>
      </c>
      <c r="U56" s="260"/>
      <c r="V56" s="260"/>
      <c r="W56" s="91">
        <f t="shared" si="1"/>
        <v>46</v>
      </c>
      <c r="X56" s="41"/>
      <c r="Y56" s="41"/>
      <c r="Z56" s="41">
        <f t="shared" ref="Z56:AA70" si="33">+AB56+AD56+AF56</f>
        <v>0</v>
      </c>
      <c r="AA56" s="41">
        <f t="shared" si="33"/>
        <v>0</v>
      </c>
      <c r="AB56" s="41"/>
      <c r="AC56" s="41"/>
      <c r="AD56" s="41"/>
      <c r="AE56" s="41"/>
      <c r="AF56" s="41"/>
      <c r="AG56" s="41"/>
      <c r="AH56" s="40">
        <f>+AJ56+AL56</f>
        <v>0</v>
      </c>
      <c r="AI56" s="40">
        <f>+AK56+AM56</f>
        <v>0</v>
      </c>
      <c r="AJ56" s="40"/>
      <c r="AK56" s="40"/>
      <c r="AL56" s="40"/>
      <c r="AM56" s="40"/>
      <c r="AN56" s="74">
        <f t="shared" si="6"/>
        <v>0</v>
      </c>
      <c r="AO56" s="75">
        <f t="shared" si="7"/>
        <v>0</v>
      </c>
      <c r="AP56" s="76">
        <f t="shared" si="8"/>
        <v>0</v>
      </c>
    </row>
    <row r="57" spans="1:42">
      <c r="A57" s="94" t="s">
        <v>311</v>
      </c>
      <c r="B57" s="253" t="s">
        <v>256</v>
      </c>
      <c r="C57" s="254"/>
      <c r="D57" s="46">
        <v>47</v>
      </c>
      <c r="E57" s="41">
        <f t="shared" si="32"/>
        <v>13</v>
      </c>
      <c r="F57" s="41">
        <f t="shared" ref="F57:F70" si="34">+H57+J57+L57+N57+P57+R57</f>
        <v>13</v>
      </c>
      <c r="G57" s="41"/>
      <c r="H57" s="41"/>
      <c r="I57" s="41"/>
      <c r="J57" s="41"/>
      <c r="K57" s="41">
        <v>13</v>
      </c>
      <c r="L57" s="41">
        <v>13</v>
      </c>
      <c r="M57" s="41"/>
      <c r="N57" s="41"/>
      <c r="O57" s="41"/>
      <c r="P57" s="41"/>
      <c r="Q57" s="41"/>
      <c r="R57" s="41"/>
      <c r="S57" s="95" t="s">
        <v>311</v>
      </c>
      <c r="T57" s="260" t="s">
        <v>256</v>
      </c>
      <c r="U57" s="260"/>
      <c r="V57" s="260"/>
      <c r="W57" s="91">
        <f t="shared" si="1"/>
        <v>47</v>
      </c>
      <c r="X57" s="41"/>
      <c r="Y57" s="41"/>
      <c r="Z57" s="41">
        <f t="shared" si="33"/>
        <v>0</v>
      </c>
      <c r="AA57" s="41">
        <f t="shared" si="33"/>
        <v>0</v>
      </c>
      <c r="AB57" s="41"/>
      <c r="AC57" s="41"/>
      <c r="AD57" s="41"/>
      <c r="AE57" s="41"/>
      <c r="AF57" s="41"/>
      <c r="AG57" s="41"/>
      <c r="AH57" s="40">
        <f t="shared" ref="AH57:AI70" si="35">+AJ57+AL57</f>
        <v>0</v>
      </c>
      <c r="AI57" s="40">
        <f>+AK57+AM57</f>
        <v>0</v>
      </c>
      <c r="AJ57" s="40"/>
      <c r="AK57" s="40"/>
      <c r="AL57" s="40"/>
      <c r="AM57" s="40"/>
      <c r="AN57" s="74">
        <f t="shared" si="6"/>
        <v>0</v>
      </c>
      <c r="AO57" s="75">
        <f t="shared" si="7"/>
        <v>0</v>
      </c>
      <c r="AP57" s="76">
        <f t="shared" si="8"/>
        <v>0</v>
      </c>
    </row>
    <row r="58" spans="1:42">
      <c r="A58" s="94" t="s">
        <v>312</v>
      </c>
      <c r="B58" s="253" t="s">
        <v>313</v>
      </c>
      <c r="C58" s="254"/>
      <c r="D58" s="46">
        <v>48</v>
      </c>
      <c r="E58" s="41">
        <f t="shared" si="32"/>
        <v>14</v>
      </c>
      <c r="F58" s="41">
        <f t="shared" si="34"/>
        <v>12</v>
      </c>
      <c r="G58" s="41"/>
      <c r="H58" s="41"/>
      <c r="I58" s="41"/>
      <c r="J58" s="41"/>
      <c r="K58" s="41">
        <v>14</v>
      </c>
      <c r="L58" s="41">
        <v>12</v>
      </c>
      <c r="M58" s="41"/>
      <c r="N58" s="41"/>
      <c r="O58" s="41"/>
      <c r="P58" s="41"/>
      <c r="Q58" s="41"/>
      <c r="R58" s="41"/>
      <c r="S58" s="95" t="s">
        <v>312</v>
      </c>
      <c r="T58" s="260" t="s">
        <v>322</v>
      </c>
      <c r="U58" s="260"/>
      <c r="V58" s="260"/>
      <c r="W58" s="91">
        <f t="shared" si="1"/>
        <v>48</v>
      </c>
      <c r="X58" s="41"/>
      <c r="Y58" s="41"/>
      <c r="Z58" s="41">
        <f t="shared" si="33"/>
        <v>0</v>
      </c>
      <c r="AA58" s="41">
        <f t="shared" si="33"/>
        <v>0</v>
      </c>
      <c r="AB58" s="41"/>
      <c r="AC58" s="41"/>
      <c r="AD58" s="41"/>
      <c r="AE58" s="41"/>
      <c r="AF58" s="41"/>
      <c r="AG58" s="41"/>
      <c r="AH58" s="40">
        <f t="shared" si="35"/>
        <v>0</v>
      </c>
      <c r="AI58" s="40">
        <f t="shared" si="35"/>
        <v>0</v>
      </c>
      <c r="AJ58" s="40"/>
      <c r="AK58" s="40"/>
      <c r="AL58" s="40"/>
      <c r="AM58" s="40"/>
      <c r="AN58" s="74">
        <f t="shared" si="6"/>
        <v>0</v>
      </c>
      <c r="AO58" s="75">
        <f t="shared" si="7"/>
        <v>0</v>
      </c>
      <c r="AP58" s="76">
        <f t="shared" si="8"/>
        <v>0</v>
      </c>
    </row>
    <row r="59" spans="1:42">
      <c r="A59" s="94" t="s">
        <v>285</v>
      </c>
      <c r="B59" s="253" t="s">
        <v>231</v>
      </c>
      <c r="C59" s="254"/>
      <c r="D59" s="46">
        <v>49</v>
      </c>
      <c r="E59" s="41">
        <f t="shared" si="32"/>
        <v>40</v>
      </c>
      <c r="F59" s="41">
        <f t="shared" si="34"/>
        <v>40</v>
      </c>
      <c r="G59" s="41"/>
      <c r="H59" s="41"/>
      <c r="I59" s="41"/>
      <c r="J59" s="41"/>
      <c r="K59" s="41">
        <v>28</v>
      </c>
      <c r="L59" s="41">
        <v>28</v>
      </c>
      <c r="M59" s="41">
        <v>12</v>
      </c>
      <c r="N59" s="41">
        <v>12</v>
      </c>
      <c r="O59" s="41"/>
      <c r="P59" s="41"/>
      <c r="Q59" s="41"/>
      <c r="R59" s="41"/>
      <c r="S59" s="95" t="s">
        <v>285</v>
      </c>
      <c r="T59" s="260" t="s">
        <v>231</v>
      </c>
      <c r="U59" s="260"/>
      <c r="V59" s="260"/>
      <c r="W59" s="91">
        <f t="shared" si="1"/>
        <v>49</v>
      </c>
      <c r="X59" s="41"/>
      <c r="Y59" s="41"/>
      <c r="Z59" s="41">
        <f t="shared" si="33"/>
        <v>8</v>
      </c>
      <c r="AA59" s="41">
        <f t="shared" si="33"/>
        <v>8</v>
      </c>
      <c r="AB59" s="41"/>
      <c r="AC59" s="41"/>
      <c r="AD59" s="41">
        <v>8</v>
      </c>
      <c r="AE59" s="41">
        <v>8</v>
      </c>
      <c r="AF59" s="41"/>
      <c r="AG59" s="41"/>
      <c r="AH59" s="40">
        <f t="shared" si="35"/>
        <v>0</v>
      </c>
      <c r="AI59" s="40">
        <f t="shared" si="35"/>
        <v>0</v>
      </c>
      <c r="AJ59" s="40"/>
      <c r="AK59" s="40"/>
      <c r="AL59" s="40"/>
      <c r="AM59" s="40"/>
      <c r="AN59" s="74">
        <f t="shared" si="6"/>
        <v>20</v>
      </c>
      <c r="AO59" s="75">
        <f t="shared" si="7"/>
        <v>0</v>
      </c>
      <c r="AP59" s="76">
        <f t="shared" si="8"/>
        <v>20</v>
      </c>
    </row>
    <row r="60" spans="1:42">
      <c r="A60" s="94" t="s">
        <v>295</v>
      </c>
      <c r="B60" s="253" t="s">
        <v>296</v>
      </c>
      <c r="C60" s="254"/>
      <c r="D60" s="46">
        <v>50</v>
      </c>
      <c r="E60" s="41">
        <f t="shared" si="32"/>
        <v>19</v>
      </c>
      <c r="F60" s="41">
        <f t="shared" si="34"/>
        <v>15</v>
      </c>
      <c r="G60" s="41"/>
      <c r="H60" s="41"/>
      <c r="I60" s="41"/>
      <c r="J60" s="41"/>
      <c r="K60" s="41">
        <v>19</v>
      </c>
      <c r="L60" s="41">
        <v>15</v>
      </c>
      <c r="M60" s="41"/>
      <c r="N60" s="41"/>
      <c r="O60" s="41"/>
      <c r="P60" s="41"/>
      <c r="Q60" s="41"/>
      <c r="R60" s="41"/>
      <c r="S60" s="95" t="s">
        <v>295</v>
      </c>
      <c r="T60" s="260" t="s">
        <v>296</v>
      </c>
      <c r="U60" s="260"/>
      <c r="V60" s="260"/>
      <c r="W60" s="91">
        <f t="shared" si="1"/>
        <v>50</v>
      </c>
      <c r="X60" s="41"/>
      <c r="Y60" s="41"/>
      <c r="Z60" s="41">
        <f t="shared" si="33"/>
        <v>0</v>
      </c>
      <c r="AA60" s="41">
        <f t="shared" si="33"/>
        <v>0</v>
      </c>
      <c r="AB60" s="41"/>
      <c r="AC60" s="41"/>
      <c r="AD60" s="41"/>
      <c r="AE60" s="41"/>
      <c r="AF60" s="41"/>
      <c r="AG60" s="41"/>
      <c r="AH60" s="40">
        <f t="shared" si="35"/>
        <v>0</v>
      </c>
      <c r="AI60" s="40">
        <f t="shared" si="35"/>
        <v>0</v>
      </c>
      <c r="AJ60" s="40"/>
      <c r="AK60" s="40"/>
      <c r="AL60" s="40"/>
      <c r="AM60" s="40"/>
      <c r="AN60" s="74">
        <f t="shared" si="6"/>
        <v>0</v>
      </c>
      <c r="AO60" s="75">
        <f t="shared" si="7"/>
        <v>0</v>
      </c>
      <c r="AP60" s="76">
        <f t="shared" si="8"/>
        <v>0</v>
      </c>
    </row>
    <row r="61" spans="1:42">
      <c r="A61" s="94" t="s">
        <v>289</v>
      </c>
      <c r="B61" s="253" t="s">
        <v>261</v>
      </c>
      <c r="C61" s="254"/>
      <c r="D61" s="46">
        <v>51</v>
      </c>
      <c r="E61" s="41">
        <f t="shared" si="32"/>
        <v>20</v>
      </c>
      <c r="F61" s="41">
        <f t="shared" si="34"/>
        <v>17</v>
      </c>
      <c r="G61" s="41"/>
      <c r="H61" s="41"/>
      <c r="I61" s="41"/>
      <c r="J61" s="41"/>
      <c r="K61" s="41">
        <v>20</v>
      </c>
      <c r="L61" s="41">
        <v>17</v>
      </c>
      <c r="M61" s="41"/>
      <c r="N61" s="41"/>
      <c r="O61" s="41"/>
      <c r="P61" s="41"/>
      <c r="Q61" s="41"/>
      <c r="R61" s="41"/>
      <c r="S61" s="95" t="s">
        <v>289</v>
      </c>
      <c r="T61" s="260" t="s">
        <v>261</v>
      </c>
      <c r="U61" s="260"/>
      <c r="V61" s="260"/>
      <c r="W61" s="91">
        <f t="shared" si="1"/>
        <v>51</v>
      </c>
      <c r="X61" s="41"/>
      <c r="Y61" s="41"/>
      <c r="Z61" s="41">
        <f t="shared" si="33"/>
        <v>0</v>
      </c>
      <c r="AA61" s="41">
        <f t="shared" si="33"/>
        <v>0</v>
      </c>
      <c r="AB61" s="41"/>
      <c r="AC61" s="41"/>
      <c r="AD61" s="41"/>
      <c r="AE61" s="41"/>
      <c r="AF61" s="41"/>
      <c r="AG61" s="41"/>
      <c r="AH61" s="40">
        <f t="shared" si="35"/>
        <v>0</v>
      </c>
      <c r="AI61" s="40">
        <f t="shared" si="35"/>
        <v>0</v>
      </c>
      <c r="AJ61" s="40"/>
      <c r="AK61" s="40"/>
      <c r="AL61" s="40"/>
      <c r="AM61" s="40"/>
      <c r="AN61" s="74">
        <f t="shared" si="6"/>
        <v>0</v>
      </c>
      <c r="AO61" s="75">
        <f t="shared" si="7"/>
        <v>0</v>
      </c>
      <c r="AP61" s="76">
        <f t="shared" si="8"/>
        <v>0</v>
      </c>
    </row>
    <row r="62" spans="1:42">
      <c r="A62" s="94" t="s">
        <v>283</v>
      </c>
      <c r="B62" s="253" t="s">
        <v>215</v>
      </c>
      <c r="C62" s="254"/>
      <c r="D62" s="46">
        <v>52</v>
      </c>
      <c r="E62" s="41">
        <f t="shared" si="32"/>
        <v>22</v>
      </c>
      <c r="F62" s="41">
        <f t="shared" si="34"/>
        <v>0</v>
      </c>
      <c r="G62" s="41"/>
      <c r="H62" s="41"/>
      <c r="I62" s="41"/>
      <c r="J62" s="41"/>
      <c r="K62" s="41">
        <v>18</v>
      </c>
      <c r="L62" s="41"/>
      <c r="M62" s="41">
        <v>4</v>
      </c>
      <c r="N62" s="41"/>
      <c r="O62" s="41"/>
      <c r="P62" s="41"/>
      <c r="Q62" s="41"/>
      <c r="R62" s="41"/>
      <c r="S62" s="95" t="s">
        <v>283</v>
      </c>
      <c r="T62" s="260" t="s">
        <v>215</v>
      </c>
      <c r="U62" s="260"/>
      <c r="V62" s="260"/>
      <c r="W62" s="91">
        <f t="shared" si="1"/>
        <v>52</v>
      </c>
      <c r="X62" s="41"/>
      <c r="Y62" s="41"/>
      <c r="Z62" s="41">
        <f t="shared" si="33"/>
        <v>1</v>
      </c>
      <c r="AA62" s="41">
        <f t="shared" si="33"/>
        <v>0</v>
      </c>
      <c r="AB62" s="41"/>
      <c r="AC62" s="41"/>
      <c r="AD62" s="41">
        <v>1</v>
      </c>
      <c r="AE62" s="41"/>
      <c r="AF62" s="41"/>
      <c r="AG62" s="41"/>
      <c r="AH62" s="40">
        <f t="shared" si="35"/>
        <v>0</v>
      </c>
      <c r="AI62" s="40">
        <f t="shared" si="35"/>
        <v>0</v>
      </c>
      <c r="AJ62" s="40"/>
      <c r="AK62" s="40"/>
      <c r="AL62" s="40"/>
      <c r="AM62" s="40"/>
      <c r="AN62" s="74">
        <f t="shared" si="6"/>
        <v>4.5454545454545459</v>
      </c>
      <c r="AO62" s="75">
        <f t="shared" si="7"/>
        <v>0</v>
      </c>
      <c r="AP62" s="76">
        <f t="shared" si="8"/>
        <v>4.5454545454545459</v>
      </c>
    </row>
    <row r="63" spans="1:42">
      <c r="A63" s="94" t="s">
        <v>323</v>
      </c>
      <c r="B63" s="253" t="s">
        <v>153</v>
      </c>
      <c r="C63" s="254"/>
      <c r="D63" s="46">
        <v>53</v>
      </c>
      <c r="E63" s="41">
        <f t="shared" si="32"/>
        <v>13</v>
      </c>
      <c r="F63" s="41">
        <f t="shared" si="34"/>
        <v>2</v>
      </c>
      <c r="G63" s="41"/>
      <c r="H63" s="41"/>
      <c r="I63" s="41"/>
      <c r="J63" s="41"/>
      <c r="K63" s="41">
        <v>13</v>
      </c>
      <c r="L63" s="41">
        <v>2</v>
      </c>
      <c r="M63" s="41"/>
      <c r="N63" s="41"/>
      <c r="O63" s="41"/>
      <c r="P63" s="41"/>
      <c r="Q63" s="41"/>
      <c r="R63" s="41"/>
      <c r="S63" s="95" t="s">
        <v>323</v>
      </c>
      <c r="T63" s="260" t="s">
        <v>324</v>
      </c>
      <c r="U63" s="260"/>
      <c r="V63" s="260"/>
      <c r="W63" s="91">
        <f t="shared" si="1"/>
        <v>53</v>
      </c>
      <c r="X63" s="41"/>
      <c r="Y63" s="41"/>
      <c r="Z63" s="41">
        <f t="shared" si="33"/>
        <v>0</v>
      </c>
      <c r="AA63" s="41">
        <f t="shared" si="33"/>
        <v>0</v>
      </c>
      <c r="AB63" s="41"/>
      <c r="AC63" s="41"/>
      <c r="AD63" s="41"/>
      <c r="AE63" s="41"/>
      <c r="AF63" s="41"/>
      <c r="AG63" s="41"/>
      <c r="AH63" s="40">
        <f t="shared" si="35"/>
        <v>0</v>
      </c>
      <c r="AI63" s="40">
        <f t="shared" si="35"/>
        <v>0</v>
      </c>
      <c r="AJ63" s="40"/>
      <c r="AK63" s="40"/>
      <c r="AL63" s="40"/>
      <c r="AM63" s="40"/>
      <c r="AN63" s="74">
        <f t="shared" si="6"/>
        <v>0</v>
      </c>
      <c r="AO63" s="75">
        <f t="shared" si="7"/>
        <v>0</v>
      </c>
      <c r="AP63" s="76">
        <f t="shared" si="8"/>
        <v>0</v>
      </c>
    </row>
    <row r="64" spans="1:42">
      <c r="A64" s="94" t="s">
        <v>325</v>
      </c>
      <c r="B64" s="253" t="s">
        <v>326</v>
      </c>
      <c r="C64" s="254"/>
      <c r="D64" s="46">
        <v>54</v>
      </c>
      <c r="E64" s="41">
        <f t="shared" si="32"/>
        <v>13</v>
      </c>
      <c r="F64" s="41">
        <f t="shared" si="34"/>
        <v>9</v>
      </c>
      <c r="G64" s="41"/>
      <c r="H64" s="41"/>
      <c r="I64" s="41"/>
      <c r="J64" s="41"/>
      <c r="K64" s="41">
        <v>13</v>
      </c>
      <c r="L64" s="41">
        <v>9</v>
      </c>
      <c r="M64" s="41"/>
      <c r="N64" s="41"/>
      <c r="O64" s="41"/>
      <c r="P64" s="41"/>
      <c r="Q64" s="41"/>
      <c r="R64" s="41"/>
      <c r="S64" s="95" t="s">
        <v>325</v>
      </c>
      <c r="T64" s="260" t="s">
        <v>327</v>
      </c>
      <c r="U64" s="260"/>
      <c r="V64" s="260"/>
      <c r="W64" s="91">
        <f t="shared" si="1"/>
        <v>54</v>
      </c>
      <c r="X64" s="41"/>
      <c r="Y64" s="41"/>
      <c r="Z64" s="41">
        <f t="shared" si="33"/>
        <v>0</v>
      </c>
      <c r="AA64" s="41">
        <f t="shared" si="33"/>
        <v>0</v>
      </c>
      <c r="AB64" s="41"/>
      <c r="AC64" s="41"/>
      <c r="AD64" s="41"/>
      <c r="AE64" s="41"/>
      <c r="AF64" s="41"/>
      <c r="AG64" s="41"/>
      <c r="AH64" s="40">
        <f t="shared" si="35"/>
        <v>0</v>
      </c>
      <c r="AI64" s="40">
        <f t="shared" si="35"/>
        <v>0</v>
      </c>
      <c r="AJ64" s="40"/>
      <c r="AK64" s="40"/>
      <c r="AL64" s="40"/>
      <c r="AM64" s="40"/>
      <c r="AN64" s="74">
        <f t="shared" si="6"/>
        <v>0</v>
      </c>
      <c r="AO64" s="75">
        <f t="shared" si="7"/>
        <v>0</v>
      </c>
      <c r="AP64" s="76">
        <f t="shared" si="8"/>
        <v>0</v>
      </c>
    </row>
    <row r="65" spans="1:42">
      <c r="A65" s="94" t="s">
        <v>292</v>
      </c>
      <c r="B65" s="253" t="s">
        <v>150</v>
      </c>
      <c r="C65" s="254"/>
      <c r="D65" s="46">
        <v>55</v>
      </c>
      <c r="E65" s="41">
        <f t="shared" si="32"/>
        <v>15</v>
      </c>
      <c r="F65" s="41">
        <f t="shared" si="34"/>
        <v>0</v>
      </c>
      <c r="G65" s="41"/>
      <c r="H65" s="41"/>
      <c r="I65" s="41"/>
      <c r="J65" s="41"/>
      <c r="K65" s="41">
        <v>15</v>
      </c>
      <c r="L65" s="41"/>
      <c r="M65" s="41"/>
      <c r="N65" s="41"/>
      <c r="O65" s="41"/>
      <c r="P65" s="41"/>
      <c r="Q65" s="41"/>
      <c r="R65" s="41"/>
      <c r="S65" s="95" t="s">
        <v>292</v>
      </c>
      <c r="T65" s="260" t="s">
        <v>150</v>
      </c>
      <c r="U65" s="260"/>
      <c r="V65" s="260"/>
      <c r="W65" s="91">
        <f t="shared" si="1"/>
        <v>55</v>
      </c>
      <c r="X65" s="41"/>
      <c r="Y65" s="41"/>
      <c r="Z65" s="41">
        <f t="shared" si="33"/>
        <v>0</v>
      </c>
      <c r="AA65" s="41">
        <f t="shared" si="33"/>
        <v>0</v>
      </c>
      <c r="AB65" s="41"/>
      <c r="AC65" s="41"/>
      <c r="AD65" s="41"/>
      <c r="AE65" s="41"/>
      <c r="AF65" s="41"/>
      <c r="AG65" s="41"/>
      <c r="AH65" s="40">
        <f t="shared" si="35"/>
        <v>0</v>
      </c>
      <c r="AI65" s="40">
        <f t="shared" si="35"/>
        <v>0</v>
      </c>
      <c r="AJ65" s="40"/>
      <c r="AK65" s="40"/>
      <c r="AL65" s="40"/>
      <c r="AM65" s="40"/>
      <c r="AN65" s="74">
        <f t="shared" si="6"/>
        <v>0</v>
      </c>
      <c r="AO65" s="75">
        <f t="shared" si="7"/>
        <v>0</v>
      </c>
      <c r="AP65" s="76">
        <f t="shared" si="8"/>
        <v>0</v>
      </c>
    </row>
    <row r="66" spans="1:42">
      <c r="A66" s="94" t="s">
        <v>328</v>
      </c>
      <c r="B66" s="253" t="s">
        <v>95</v>
      </c>
      <c r="C66" s="254"/>
      <c r="D66" s="46">
        <v>56</v>
      </c>
      <c r="E66" s="41">
        <f t="shared" si="32"/>
        <v>18</v>
      </c>
      <c r="F66" s="41">
        <f t="shared" si="34"/>
        <v>16</v>
      </c>
      <c r="G66" s="41"/>
      <c r="H66" s="41"/>
      <c r="I66" s="41"/>
      <c r="J66" s="41"/>
      <c r="K66" s="41">
        <v>18</v>
      </c>
      <c r="L66" s="41">
        <v>16</v>
      </c>
      <c r="M66" s="41"/>
      <c r="N66" s="41"/>
      <c r="O66" s="41"/>
      <c r="P66" s="41"/>
      <c r="Q66" s="41"/>
      <c r="R66" s="41"/>
      <c r="S66" s="95" t="s">
        <v>328</v>
      </c>
      <c r="T66" s="260" t="s">
        <v>329</v>
      </c>
      <c r="U66" s="260"/>
      <c r="V66" s="260"/>
      <c r="W66" s="91">
        <f t="shared" si="1"/>
        <v>56</v>
      </c>
      <c r="X66" s="41"/>
      <c r="Y66" s="41"/>
      <c r="Z66" s="41">
        <f t="shared" si="33"/>
        <v>0</v>
      </c>
      <c r="AA66" s="41">
        <f t="shared" si="33"/>
        <v>0</v>
      </c>
      <c r="AB66" s="41"/>
      <c r="AC66" s="41"/>
      <c r="AD66" s="41"/>
      <c r="AE66" s="41"/>
      <c r="AF66" s="41"/>
      <c r="AG66" s="41"/>
      <c r="AH66" s="40">
        <f t="shared" si="35"/>
        <v>0</v>
      </c>
      <c r="AI66" s="40">
        <f t="shared" si="35"/>
        <v>0</v>
      </c>
      <c r="AJ66" s="40"/>
      <c r="AK66" s="40"/>
      <c r="AL66" s="40"/>
      <c r="AM66" s="40"/>
      <c r="AN66" s="74">
        <f t="shared" si="6"/>
        <v>0</v>
      </c>
      <c r="AO66" s="75">
        <f t="shared" si="7"/>
        <v>0</v>
      </c>
      <c r="AP66" s="76">
        <f t="shared" si="8"/>
        <v>0</v>
      </c>
    </row>
    <row r="67" spans="1:42">
      <c r="A67" s="94" t="s">
        <v>330</v>
      </c>
      <c r="B67" s="253" t="s">
        <v>204</v>
      </c>
      <c r="C67" s="254"/>
      <c r="D67" s="46">
        <v>57</v>
      </c>
      <c r="E67" s="41">
        <f t="shared" si="32"/>
        <v>29</v>
      </c>
      <c r="F67" s="41">
        <f t="shared" si="34"/>
        <v>4</v>
      </c>
      <c r="G67" s="41"/>
      <c r="H67" s="41"/>
      <c r="I67" s="41"/>
      <c r="J67" s="41"/>
      <c r="K67" s="41">
        <v>15</v>
      </c>
      <c r="L67" s="41">
        <v>4</v>
      </c>
      <c r="M67" s="41">
        <v>14</v>
      </c>
      <c r="N67" s="41"/>
      <c r="O67" s="41"/>
      <c r="P67" s="41"/>
      <c r="Q67" s="41"/>
      <c r="R67" s="41"/>
      <c r="S67" s="95" t="s">
        <v>330</v>
      </c>
      <c r="T67" s="260" t="s">
        <v>331</v>
      </c>
      <c r="U67" s="260"/>
      <c r="V67" s="260"/>
      <c r="W67" s="91">
        <f t="shared" si="1"/>
        <v>57</v>
      </c>
      <c r="X67" s="41"/>
      <c r="Y67" s="41"/>
      <c r="Z67" s="41">
        <f t="shared" si="33"/>
        <v>11</v>
      </c>
      <c r="AA67" s="41">
        <f t="shared" si="33"/>
        <v>0</v>
      </c>
      <c r="AB67" s="41"/>
      <c r="AC67" s="41"/>
      <c r="AD67" s="41">
        <v>11</v>
      </c>
      <c r="AE67" s="41"/>
      <c r="AF67" s="41"/>
      <c r="AG67" s="41"/>
      <c r="AH67" s="40">
        <f t="shared" si="35"/>
        <v>0</v>
      </c>
      <c r="AI67" s="40">
        <f t="shared" si="35"/>
        <v>0</v>
      </c>
      <c r="AJ67" s="40"/>
      <c r="AK67" s="40"/>
      <c r="AL67" s="40"/>
      <c r="AM67" s="40"/>
      <c r="AN67" s="74">
        <f t="shared" si="6"/>
        <v>37.931034482758619</v>
      </c>
      <c r="AO67" s="75">
        <f t="shared" si="7"/>
        <v>0</v>
      </c>
      <c r="AP67" s="76">
        <f t="shared" si="8"/>
        <v>37.931034482758619</v>
      </c>
    </row>
    <row r="68" spans="1:42">
      <c r="A68" s="94" t="s">
        <v>332</v>
      </c>
      <c r="B68" s="253" t="s">
        <v>92</v>
      </c>
      <c r="C68" s="254"/>
      <c r="D68" s="46">
        <v>58</v>
      </c>
      <c r="E68" s="41">
        <f t="shared" si="32"/>
        <v>20</v>
      </c>
      <c r="F68" s="41">
        <f t="shared" si="34"/>
        <v>14</v>
      </c>
      <c r="G68" s="41"/>
      <c r="H68" s="41"/>
      <c r="I68" s="41"/>
      <c r="J68" s="41"/>
      <c r="K68" s="41">
        <v>20</v>
      </c>
      <c r="L68" s="41">
        <v>14</v>
      </c>
      <c r="M68" s="41"/>
      <c r="N68" s="41"/>
      <c r="O68" s="41"/>
      <c r="P68" s="41"/>
      <c r="Q68" s="41"/>
      <c r="R68" s="41"/>
      <c r="S68" s="95" t="s">
        <v>332</v>
      </c>
      <c r="T68" s="260" t="s">
        <v>92</v>
      </c>
      <c r="U68" s="260"/>
      <c r="V68" s="260"/>
      <c r="W68" s="91">
        <f t="shared" si="1"/>
        <v>58</v>
      </c>
      <c r="X68" s="41"/>
      <c r="Y68" s="41"/>
      <c r="Z68" s="41">
        <f t="shared" si="33"/>
        <v>0</v>
      </c>
      <c r="AA68" s="41">
        <f t="shared" si="33"/>
        <v>0</v>
      </c>
      <c r="AB68" s="41"/>
      <c r="AC68" s="41"/>
      <c r="AD68" s="41"/>
      <c r="AE68" s="41"/>
      <c r="AF68" s="41"/>
      <c r="AG68" s="41"/>
      <c r="AH68" s="40">
        <f t="shared" si="35"/>
        <v>0</v>
      </c>
      <c r="AI68" s="40">
        <f t="shared" si="35"/>
        <v>0</v>
      </c>
      <c r="AJ68" s="40"/>
      <c r="AK68" s="40"/>
      <c r="AL68" s="40"/>
      <c r="AM68" s="40"/>
      <c r="AN68" s="74">
        <f t="shared" si="6"/>
        <v>0</v>
      </c>
      <c r="AO68" s="75">
        <f t="shared" si="7"/>
        <v>0</v>
      </c>
      <c r="AP68" s="76">
        <f t="shared" si="8"/>
        <v>0</v>
      </c>
    </row>
    <row r="69" spans="1:42">
      <c r="A69" s="94" t="s">
        <v>286</v>
      </c>
      <c r="B69" s="253" t="s">
        <v>131</v>
      </c>
      <c r="C69" s="254"/>
      <c r="D69" s="46">
        <v>59</v>
      </c>
      <c r="E69" s="41">
        <f t="shared" si="32"/>
        <v>15</v>
      </c>
      <c r="F69" s="41">
        <f t="shared" si="34"/>
        <v>5</v>
      </c>
      <c r="G69" s="41"/>
      <c r="H69" s="41"/>
      <c r="I69" s="41"/>
      <c r="J69" s="41"/>
      <c r="K69" s="41">
        <v>15</v>
      </c>
      <c r="L69" s="41">
        <v>5</v>
      </c>
      <c r="M69" s="41"/>
      <c r="N69" s="41"/>
      <c r="O69" s="41"/>
      <c r="P69" s="41"/>
      <c r="Q69" s="41"/>
      <c r="R69" s="41"/>
      <c r="S69" s="95" t="s">
        <v>286</v>
      </c>
      <c r="T69" s="260" t="s">
        <v>287</v>
      </c>
      <c r="U69" s="260"/>
      <c r="V69" s="260"/>
      <c r="W69" s="91">
        <f t="shared" si="1"/>
        <v>59</v>
      </c>
      <c r="X69" s="41"/>
      <c r="Y69" s="41"/>
      <c r="Z69" s="41">
        <f t="shared" si="33"/>
        <v>0</v>
      </c>
      <c r="AA69" s="41">
        <f t="shared" si="33"/>
        <v>0</v>
      </c>
      <c r="AB69" s="41"/>
      <c r="AC69" s="41"/>
      <c r="AD69" s="41"/>
      <c r="AE69" s="41"/>
      <c r="AF69" s="41"/>
      <c r="AG69" s="41"/>
      <c r="AH69" s="40">
        <f t="shared" si="35"/>
        <v>0</v>
      </c>
      <c r="AI69" s="40">
        <f t="shared" si="35"/>
        <v>0</v>
      </c>
      <c r="AJ69" s="40"/>
      <c r="AK69" s="40"/>
      <c r="AL69" s="40"/>
      <c r="AM69" s="40"/>
      <c r="AN69" s="74">
        <f t="shared" si="6"/>
        <v>0</v>
      </c>
      <c r="AO69" s="75">
        <f t="shared" si="7"/>
        <v>0</v>
      </c>
      <c r="AP69" s="76">
        <f t="shared" si="8"/>
        <v>0</v>
      </c>
    </row>
    <row r="70" spans="1:42">
      <c r="A70" s="94" t="s">
        <v>333</v>
      </c>
      <c r="B70" s="253" t="s">
        <v>221</v>
      </c>
      <c r="C70" s="254"/>
      <c r="D70" s="46">
        <v>60</v>
      </c>
      <c r="E70" s="41">
        <f t="shared" si="32"/>
        <v>15</v>
      </c>
      <c r="F70" s="41">
        <f t="shared" si="34"/>
        <v>10</v>
      </c>
      <c r="G70" s="41"/>
      <c r="H70" s="41"/>
      <c r="I70" s="41"/>
      <c r="J70" s="41"/>
      <c r="K70" s="41">
        <v>15</v>
      </c>
      <c r="L70" s="41">
        <v>10</v>
      </c>
      <c r="M70" s="41"/>
      <c r="N70" s="41"/>
      <c r="O70" s="41"/>
      <c r="P70" s="41"/>
      <c r="Q70" s="41"/>
      <c r="R70" s="41"/>
      <c r="S70" s="95" t="s">
        <v>333</v>
      </c>
      <c r="T70" s="260" t="s">
        <v>334</v>
      </c>
      <c r="U70" s="260"/>
      <c r="V70" s="260"/>
      <c r="W70" s="91">
        <f t="shared" si="1"/>
        <v>60</v>
      </c>
      <c r="X70" s="41"/>
      <c r="Y70" s="41"/>
      <c r="Z70" s="41">
        <f t="shared" si="33"/>
        <v>0</v>
      </c>
      <c r="AA70" s="41">
        <f t="shared" si="33"/>
        <v>0</v>
      </c>
      <c r="AB70" s="41"/>
      <c r="AC70" s="41"/>
      <c r="AD70" s="41"/>
      <c r="AE70" s="41"/>
      <c r="AF70" s="41"/>
      <c r="AG70" s="41"/>
      <c r="AH70" s="40">
        <f t="shared" si="35"/>
        <v>0</v>
      </c>
      <c r="AI70" s="40">
        <f t="shared" si="35"/>
        <v>0</v>
      </c>
      <c r="AJ70" s="40"/>
      <c r="AK70" s="40"/>
      <c r="AL70" s="40"/>
      <c r="AM70" s="40"/>
      <c r="AN70" s="74">
        <f t="shared" si="6"/>
        <v>0</v>
      </c>
      <c r="AO70" s="75">
        <f t="shared" si="7"/>
        <v>0</v>
      </c>
      <c r="AP70" s="76">
        <f t="shared" si="8"/>
        <v>0</v>
      </c>
    </row>
    <row r="71" spans="1:42" s="57" customFormat="1">
      <c r="A71" s="258" t="s">
        <v>335</v>
      </c>
      <c r="B71" s="258"/>
      <c r="C71" s="258"/>
      <c r="D71" s="86">
        <v>61</v>
      </c>
      <c r="E71" s="86">
        <f>SUM(E72:E80)</f>
        <v>122</v>
      </c>
      <c r="F71" s="86">
        <f>SUM(F72:F80)</f>
        <v>78</v>
      </c>
      <c r="G71" s="86">
        <f>SUM(G72:G80)</f>
        <v>0</v>
      </c>
      <c r="H71" s="86">
        <f t="shared" ref="H71:R71" si="36">SUM(H72:H80)</f>
        <v>0</v>
      </c>
      <c r="I71" s="86">
        <f t="shared" si="36"/>
        <v>0</v>
      </c>
      <c r="J71" s="86">
        <f t="shared" si="36"/>
        <v>0</v>
      </c>
      <c r="K71" s="86">
        <f>SUM(K72:K80)</f>
        <v>116</v>
      </c>
      <c r="L71" s="86">
        <f>SUM(L72:L80)</f>
        <v>77</v>
      </c>
      <c r="M71" s="86">
        <f>SUM(M72:M80)</f>
        <v>6</v>
      </c>
      <c r="N71" s="86">
        <f t="shared" si="36"/>
        <v>1</v>
      </c>
      <c r="O71" s="86">
        <f t="shared" si="36"/>
        <v>0</v>
      </c>
      <c r="P71" s="86">
        <f t="shared" si="36"/>
        <v>0</v>
      </c>
      <c r="Q71" s="86">
        <f t="shared" si="36"/>
        <v>0</v>
      </c>
      <c r="R71" s="86">
        <f t="shared" si="36"/>
        <v>0</v>
      </c>
      <c r="S71" s="258" t="str">
        <f>+A71</f>
        <v>4. Булган аймаг дахь ХАА-н МСҮТ</v>
      </c>
      <c r="T71" s="258"/>
      <c r="U71" s="258"/>
      <c r="V71" s="258"/>
      <c r="W71" s="88">
        <f t="shared" si="1"/>
        <v>61</v>
      </c>
      <c r="X71" s="86">
        <f t="shared" ref="X71:AM71" si="37">SUM(X72:X80)</f>
        <v>0</v>
      </c>
      <c r="Y71" s="86">
        <f t="shared" si="37"/>
        <v>0</v>
      </c>
      <c r="Z71" s="86">
        <f>SUM(Z72:Z80)</f>
        <v>68</v>
      </c>
      <c r="AA71" s="86">
        <f t="shared" si="37"/>
        <v>50</v>
      </c>
      <c r="AB71" s="86">
        <f t="shared" si="37"/>
        <v>0</v>
      </c>
      <c r="AC71" s="86">
        <f t="shared" si="37"/>
        <v>0</v>
      </c>
      <c r="AD71" s="86">
        <f t="shared" si="37"/>
        <v>68</v>
      </c>
      <c r="AE71" s="86">
        <f t="shared" si="37"/>
        <v>50</v>
      </c>
      <c r="AF71" s="86">
        <f t="shared" si="37"/>
        <v>0</v>
      </c>
      <c r="AG71" s="86">
        <f t="shared" si="37"/>
        <v>0</v>
      </c>
      <c r="AH71" s="86">
        <f t="shared" si="37"/>
        <v>0</v>
      </c>
      <c r="AI71" s="86">
        <f t="shared" si="37"/>
        <v>0</v>
      </c>
      <c r="AJ71" s="86">
        <f t="shared" si="37"/>
        <v>0</v>
      </c>
      <c r="AK71" s="86">
        <f t="shared" si="37"/>
        <v>0</v>
      </c>
      <c r="AL71" s="86">
        <f t="shared" si="37"/>
        <v>0</v>
      </c>
      <c r="AM71" s="86">
        <f t="shared" si="37"/>
        <v>0</v>
      </c>
      <c r="AN71" s="74">
        <f t="shared" si="6"/>
        <v>55.73770491803279</v>
      </c>
      <c r="AO71" s="75">
        <f t="shared" si="7"/>
        <v>0</v>
      </c>
      <c r="AP71" s="76">
        <f t="shared" si="8"/>
        <v>55.73770491803279</v>
      </c>
    </row>
    <row r="72" spans="1:42" s="54" customFormat="1">
      <c r="A72" s="95" t="s">
        <v>302</v>
      </c>
      <c r="B72" s="253" t="s">
        <v>236</v>
      </c>
      <c r="C72" s="254"/>
      <c r="D72" s="46">
        <v>62</v>
      </c>
      <c r="E72" s="41">
        <f t="shared" ref="E72:E80" si="38">+G72+I72+K72+M72+O72+Q72+X72</f>
        <v>13</v>
      </c>
      <c r="F72" s="41">
        <f>+H72+J72+L72+N72+P72+R72</f>
        <v>13</v>
      </c>
      <c r="G72" s="41"/>
      <c r="H72" s="41"/>
      <c r="I72" s="41"/>
      <c r="J72" s="41"/>
      <c r="K72" s="41">
        <v>13</v>
      </c>
      <c r="L72" s="41">
        <v>13</v>
      </c>
      <c r="M72" s="41"/>
      <c r="N72" s="41"/>
      <c r="O72" s="41"/>
      <c r="P72" s="41"/>
      <c r="Q72" s="41"/>
      <c r="R72" s="41"/>
      <c r="S72" s="95" t="s">
        <v>302</v>
      </c>
      <c r="T72" s="265" t="s">
        <v>336</v>
      </c>
      <c r="U72" s="265"/>
      <c r="V72" s="265"/>
      <c r="W72" s="91">
        <f t="shared" si="1"/>
        <v>62</v>
      </c>
      <c r="X72" s="41"/>
      <c r="Y72" s="41"/>
      <c r="Z72" s="41">
        <f t="shared" ref="Z72:AA80" si="39">+AB72+AD72+AF72</f>
        <v>9</v>
      </c>
      <c r="AA72" s="41">
        <f t="shared" si="39"/>
        <v>9</v>
      </c>
      <c r="AB72" s="41"/>
      <c r="AC72" s="41"/>
      <c r="AD72" s="41">
        <v>9</v>
      </c>
      <c r="AE72" s="41">
        <v>9</v>
      </c>
      <c r="AF72" s="41"/>
      <c r="AG72" s="41"/>
      <c r="AH72" s="40">
        <f>+AJ72+AL72</f>
        <v>0</v>
      </c>
      <c r="AI72" s="40">
        <f>+AK72+AM72</f>
        <v>0</v>
      </c>
      <c r="AJ72" s="40"/>
      <c r="AK72" s="40"/>
      <c r="AL72" s="40"/>
      <c r="AM72" s="40"/>
      <c r="AN72" s="74">
        <f t="shared" si="6"/>
        <v>69.230769230769226</v>
      </c>
      <c r="AO72" s="75">
        <f t="shared" si="7"/>
        <v>0</v>
      </c>
      <c r="AP72" s="76">
        <f t="shared" si="8"/>
        <v>69.230769230769226</v>
      </c>
    </row>
    <row r="73" spans="1:42" s="54" customFormat="1">
      <c r="A73" s="95" t="s">
        <v>337</v>
      </c>
      <c r="B73" s="253" t="s">
        <v>301</v>
      </c>
      <c r="C73" s="254"/>
      <c r="D73" s="46">
        <v>63</v>
      </c>
      <c r="E73" s="41">
        <f t="shared" si="38"/>
        <v>20</v>
      </c>
      <c r="F73" s="41">
        <f t="shared" ref="F73:F80" si="40">+H73+J73+L73+N73+P73+R73</f>
        <v>9</v>
      </c>
      <c r="G73" s="41"/>
      <c r="H73" s="41"/>
      <c r="I73" s="41"/>
      <c r="J73" s="41"/>
      <c r="K73" s="41">
        <v>14</v>
      </c>
      <c r="L73" s="41">
        <v>8</v>
      </c>
      <c r="M73" s="41">
        <v>6</v>
      </c>
      <c r="N73" s="41">
        <v>1</v>
      </c>
      <c r="O73" s="41"/>
      <c r="P73" s="41"/>
      <c r="Q73" s="41"/>
      <c r="R73" s="41"/>
      <c r="S73" s="95" t="s">
        <v>337</v>
      </c>
      <c r="T73" s="261" t="s">
        <v>338</v>
      </c>
      <c r="U73" s="261"/>
      <c r="V73" s="261"/>
      <c r="W73" s="91">
        <f t="shared" si="1"/>
        <v>63</v>
      </c>
      <c r="X73" s="41"/>
      <c r="Y73" s="41"/>
      <c r="Z73" s="41">
        <f t="shared" si="39"/>
        <v>6</v>
      </c>
      <c r="AA73" s="41">
        <f t="shared" si="39"/>
        <v>3</v>
      </c>
      <c r="AB73" s="41"/>
      <c r="AC73" s="41"/>
      <c r="AD73" s="41">
        <v>6</v>
      </c>
      <c r="AE73" s="41">
        <v>3</v>
      </c>
      <c r="AF73" s="41"/>
      <c r="AG73" s="41"/>
      <c r="AH73" s="40">
        <f t="shared" ref="AH73:AI80" si="41">+AJ73+AL73</f>
        <v>0</v>
      </c>
      <c r="AI73" s="40">
        <f t="shared" si="41"/>
        <v>0</v>
      </c>
      <c r="AJ73" s="40"/>
      <c r="AK73" s="40"/>
      <c r="AL73" s="40"/>
      <c r="AM73" s="40"/>
      <c r="AN73" s="74">
        <f t="shared" si="6"/>
        <v>30</v>
      </c>
      <c r="AO73" s="75">
        <f t="shared" si="7"/>
        <v>0</v>
      </c>
      <c r="AP73" s="76">
        <f t="shared" si="8"/>
        <v>30</v>
      </c>
    </row>
    <row r="74" spans="1:42" s="54" customFormat="1">
      <c r="A74" s="96" t="s">
        <v>330</v>
      </c>
      <c r="B74" s="253" t="s">
        <v>204</v>
      </c>
      <c r="C74" s="254"/>
      <c r="D74" s="46">
        <v>64</v>
      </c>
      <c r="E74" s="41">
        <f t="shared" si="38"/>
        <v>7</v>
      </c>
      <c r="F74" s="41">
        <f t="shared" si="40"/>
        <v>1</v>
      </c>
      <c r="G74" s="41"/>
      <c r="H74" s="41"/>
      <c r="I74" s="41"/>
      <c r="J74" s="41"/>
      <c r="K74" s="41">
        <v>7</v>
      </c>
      <c r="L74" s="41">
        <v>1</v>
      </c>
      <c r="M74" s="41"/>
      <c r="N74" s="41"/>
      <c r="O74" s="41"/>
      <c r="P74" s="41"/>
      <c r="Q74" s="41"/>
      <c r="R74" s="41"/>
      <c r="S74" s="68" t="s">
        <v>330</v>
      </c>
      <c r="T74" s="261" t="s">
        <v>204</v>
      </c>
      <c r="U74" s="261"/>
      <c r="V74" s="261"/>
      <c r="W74" s="91">
        <f t="shared" si="1"/>
        <v>64</v>
      </c>
      <c r="X74" s="41"/>
      <c r="Y74" s="41"/>
      <c r="Z74" s="41">
        <f t="shared" si="39"/>
        <v>3</v>
      </c>
      <c r="AA74" s="41">
        <f t="shared" si="39"/>
        <v>0</v>
      </c>
      <c r="AB74" s="41"/>
      <c r="AC74" s="41"/>
      <c r="AD74" s="41">
        <v>3</v>
      </c>
      <c r="AE74" s="41"/>
      <c r="AF74" s="41"/>
      <c r="AG74" s="41"/>
      <c r="AH74" s="40">
        <f t="shared" si="41"/>
        <v>0</v>
      </c>
      <c r="AI74" s="40">
        <f t="shared" si="41"/>
        <v>0</v>
      </c>
      <c r="AJ74" s="40"/>
      <c r="AK74" s="40"/>
      <c r="AL74" s="40"/>
      <c r="AM74" s="40"/>
      <c r="AN74" s="74">
        <f t="shared" si="6"/>
        <v>42.857142857142854</v>
      </c>
      <c r="AO74" s="75">
        <f t="shared" si="7"/>
        <v>0</v>
      </c>
      <c r="AP74" s="76">
        <f t="shared" si="8"/>
        <v>42.857142857142854</v>
      </c>
    </row>
    <row r="75" spans="1:42" s="54" customFormat="1">
      <c r="A75" s="96" t="s">
        <v>339</v>
      </c>
      <c r="B75" s="253" t="s">
        <v>198</v>
      </c>
      <c r="C75" s="254"/>
      <c r="D75" s="46">
        <v>65</v>
      </c>
      <c r="E75" s="41">
        <f t="shared" si="38"/>
        <v>14</v>
      </c>
      <c r="F75" s="41">
        <f t="shared" si="40"/>
        <v>10</v>
      </c>
      <c r="G75" s="41"/>
      <c r="H75" s="41"/>
      <c r="I75" s="41"/>
      <c r="J75" s="41"/>
      <c r="K75" s="41">
        <v>14</v>
      </c>
      <c r="L75" s="41">
        <v>10</v>
      </c>
      <c r="M75" s="41"/>
      <c r="N75" s="41"/>
      <c r="O75" s="41"/>
      <c r="P75" s="41"/>
      <c r="Q75" s="41"/>
      <c r="R75" s="41"/>
      <c r="S75" s="68" t="s">
        <v>339</v>
      </c>
      <c r="T75" s="261" t="s">
        <v>198</v>
      </c>
      <c r="U75" s="261"/>
      <c r="V75" s="261"/>
      <c r="W75" s="91">
        <f t="shared" ref="W75:W138" si="42">+D75</f>
        <v>65</v>
      </c>
      <c r="X75" s="41"/>
      <c r="Y75" s="41"/>
      <c r="Z75" s="41">
        <f t="shared" si="39"/>
        <v>9</v>
      </c>
      <c r="AA75" s="41">
        <f t="shared" si="39"/>
        <v>8</v>
      </c>
      <c r="AB75" s="41"/>
      <c r="AC75" s="41"/>
      <c r="AD75" s="41">
        <v>9</v>
      </c>
      <c r="AE75" s="41">
        <v>8</v>
      </c>
      <c r="AF75" s="41"/>
      <c r="AG75" s="41"/>
      <c r="AH75" s="40">
        <f t="shared" si="41"/>
        <v>0</v>
      </c>
      <c r="AI75" s="40">
        <f t="shared" si="41"/>
        <v>0</v>
      </c>
      <c r="AJ75" s="40"/>
      <c r="AK75" s="40"/>
      <c r="AL75" s="40"/>
      <c r="AM75" s="40"/>
      <c r="AN75" s="74">
        <f t="shared" si="6"/>
        <v>64.285714285714292</v>
      </c>
      <c r="AO75" s="75">
        <f t="shared" si="7"/>
        <v>0</v>
      </c>
      <c r="AP75" s="76">
        <f t="shared" si="8"/>
        <v>64.285714285714292</v>
      </c>
    </row>
    <row r="76" spans="1:42" s="54" customFormat="1">
      <c r="A76" s="95" t="s">
        <v>340</v>
      </c>
      <c r="B76" s="253" t="s">
        <v>209</v>
      </c>
      <c r="C76" s="254"/>
      <c r="D76" s="46">
        <v>66</v>
      </c>
      <c r="E76" s="41">
        <f t="shared" si="38"/>
        <v>20</v>
      </c>
      <c r="F76" s="41">
        <f t="shared" si="40"/>
        <v>9</v>
      </c>
      <c r="G76" s="41"/>
      <c r="H76" s="41"/>
      <c r="I76" s="41"/>
      <c r="J76" s="41"/>
      <c r="K76" s="41">
        <v>20</v>
      </c>
      <c r="L76" s="41">
        <v>9</v>
      </c>
      <c r="M76" s="41"/>
      <c r="N76" s="41"/>
      <c r="O76" s="41"/>
      <c r="P76" s="41"/>
      <c r="Q76" s="41"/>
      <c r="R76" s="41"/>
      <c r="S76" s="95" t="s">
        <v>340</v>
      </c>
      <c r="T76" s="261" t="s">
        <v>209</v>
      </c>
      <c r="U76" s="261"/>
      <c r="V76" s="261"/>
      <c r="W76" s="91">
        <f t="shared" si="42"/>
        <v>66</v>
      </c>
      <c r="X76" s="41"/>
      <c r="Y76" s="41"/>
      <c r="Z76" s="41">
        <f t="shared" si="39"/>
        <v>11</v>
      </c>
      <c r="AA76" s="41">
        <f t="shared" si="39"/>
        <v>7</v>
      </c>
      <c r="AB76" s="41"/>
      <c r="AC76" s="41"/>
      <c r="AD76" s="41">
        <v>11</v>
      </c>
      <c r="AE76" s="41">
        <v>7</v>
      </c>
      <c r="AF76" s="41"/>
      <c r="AG76" s="41"/>
      <c r="AH76" s="40">
        <f t="shared" si="41"/>
        <v>0</v>
      </c>
      <c r="AI76" s="40">
        <f t="shared" si="41"/>
        <v>0</v>
      </c>
      <c r="AJ76" s="40"/>
      <c r="AK76" s="40"/>
      <c r="AL76" s="40"/>
      <c r="AM76" s="40"/>
      <c r="AN76" s="74">
        <f t="shared" ref="AN76:AN139" si="43">+Z76*100/E76</f>
        <v>55</v>
      </c>
      <c r="AO76" s="75">
        <f t="shared" ref="AO76:AO139" si="44">+AH76*100/E76</f>
        <v>0</v>
      </c>
      <c r="AP76" s="76">
        <f t="shared" ref="AP76:AP139" si="45">+AN76+AO76</f>
        <v>55</v>
      </c>
    </row>
    <row r="77" spans="1:42" s="54" customFormat="1">
      <c r="A77" s="95" t="s">
        <v>306</v>
      </c>
      <c r="B77" s="253" t="s">
        <v>208</v>
      </c>
      <c r="C77" s="254"/>
      <c r="D77" s="46">
        <v>67</v>
      </c>
      <c r="E77" s="41">
        <f t="shared" si="38"/>
        <v>10</v>
      </c>
      <c r="F77" s="41">
        <f t="shared" si="40"/>
        <v>9</v>
      </c>
      <c r="G77" s="41"/>
      <c r="H77" s="41"/>
      <c r="I77" s="41"/>
      <c r="J77" s="41"/>
      <c r="K77" s="41">
        <v>10</v>
      </c>
      <c r="L77" s="41">
        <v>9</v>
      </c>
      <c r="M77" s="41"/>
      <c r="N77" s="41"/>
      <c r="O77" s="41"/>
      <c r="P77" s="41"/>
      <c r="Q77" s="41"/>
      <c r="R77" s="41"/>
      <c r="S77" s="95" t="s">
        <v>306</v>
      </c>
      <c r="T77" s="261" t="s">
        <v>341</v>
      </c>
      <c r="U77" s="261"/>
      <c r="V77" s="261"/>
      <c r="W77" s="91">
        <f t="shared" si="42"/>
        <v>67</v>
      </c>
      <c r="X77" s="41"/>
      <c r="Y77" s="41"/>
      <c r="Z77" s="41">
        <f t="shared" si="39"/>
        <v>4</v>
      </c>
      <c r="AA77" s="41">
        <f t="shared" si="39"/>
        <v>4</v>
      </c>
      <c r="AB77" s="41"/>
      <c r="AC77" s="41"/>
      <c r="AD77" s="41">
        <v>4</v>
      </c>
      <c r="AE77" s="41">
        <v>4</v>
      </c>
      <c r="AF77" s="41"/>
      <c r="AG77" s="41"/>
      <c r="AH77" s="40">
        <f t="shared" si="41"/>
        <v>0</v>
      </c>
      <c r="AI77" s="40">
        <f t="shared" si="41"/>
        <v>0</v>
      </c>
      <c r="AJ77" s="40"/>
      <c r="AK77" s="40"/>
      <c r="AL77" s="40"/>
      <c r="AM77" s="40"/>
      <c r="AN77" s="74">
        <f t="shared" si="43"/>
        <v>40</v>
      </c>
      <c r="AO77" s="75">
        <f t="shared" si="44"/>
        <v>0</v>
      </c>
      <c r="AP77" s="76">
        <f t="shared" si="45"/>
        <v>40</v>
      </c>
    </row>
    <row r="78" spans="1:42" s="54" customFormat="1">
      <c r="A78" s="95" t="s">
        <v>299</v>
      </c>
      <c r="B78" s="253" t="s">
        <v>122</v>
      </c>
      <c r="C78" s="254"/>
      <c r="D78" s="46">
        <v>68</v>
      </c>
      <c r="E78" s="41">
        <f t="shared" si="38"/>
        <v>8</v>
      </c>
      <c r="F78" s="41">
        <f t="shared" si="40"/>
        <v>4</v>
      </c>
      <c r="G78" s="41"/>
      <c r="H78" s="41"/>
      <c r="I78" s="41"/>
      <c r="J78" s="41"/>
      <c r="K78" s="41">
        <v>8</v>
      </c>
      <c r="L78" s="41">
        <v>4</v>
      </c>
      <c r="M78" s="41"/>
      <c r="N78" s="41"/>
      <c r="O78" s="41"/>
      <c r="P78" s="41"/>
      <c r="Q78" s="41"/>
      <c r="R78" s="41"/>
      <c r="S78" s="95" t="s">
        <v>299</v>
      </c>
      <c r="T78" s="261" t="s">
        <v>122</v>
      </c>
      <c r="U78" s="261"/>
      <c r="V78" s="261"/>
      <c r="W78" s="91">
        <f t="shared" si="42"/>
        <v>68</v>
      </c>
      <c r="X78" s="41"/>
      <c r="Y78" s="41"/>
      <c r="Z78" s="41">
        <f t="shared" si="39"/>
        <v>4</v>
      </c>
      <c r="AA78" s="41">
        <f t="shared" si="39"/>
        <v>2</v>
      </c>
      <c r="AB78" s="41"/>
      <c r="AC78" s="41"/>
      <c r="AD78" s="41">
        <v>4</v>
      </c>
      <c r="AE78" s="41">
        <v>2</v>
      </c>
      <c r="AF78" s="41"/>
      <c r="AG78" s="41"/>
      <c r="AH78" s="40">
        <f t="shared" si="41"/>
        <v>0</v>
      </c>
      <c r="AI78" s="40">
        <f t="shared" si="41"/>
        <v>0</v>
      </c>
      <c r="AJ78" s="40"/>
      <c r="AK78" s="40"/>
      <c r="AL78" s="40"/>
      <c r="AM78" s="40"/>
      <c r="AN78" s="74">
        <f t="shared" si="43"/>
        <v>50</v>
      </c>
      <c r="AO78" s="75">
        <f t="shared" si="44"/>
        <v>0</v>
      </c>
      <c r="AP78" s="76">
        <f t="shared" si="45"/>
        <v>50</v>
      </c>
    </row>
    <row r="79" spans="1:42" s="54" customFormat="1">
      <c r="A79" s="97" t="s">
        <v>342</v>
      </c>
      <c r="B79" s="253" t="s">
        <v>200</v>
      </c>
      <c r="C79" s="254"/>
      <c r="D79" s="46">
        <v>69</v>
      </c>
      <c r="E79" s="41">
        <f t="shared" si="38"/>
        <v>12</v>
      </c>
      <c r="F79" s="41">
        <f t="shared" si="40"/>
        <v>10</v>
      </c>
      <c r="G79" s="41"/>
      <c r="H79" s="41"/>
      <c r="I79" s="41"/>
      <c r="J79" s="41"/>
      <c r="K79" s="41">
        <v>12</v>
      </c>
      <c r="L79" s="41">
        <v>10</v>
      </c>
      <c r="M79" s="41"/>
      <c r="N79" s="41"/>
      <c r="O79" s="41"/>
      <c r="P79" s="41"/>
      <c r="Q79" s="41"/>
      <c r="R79" s="41"/>
      <c r="S79" s="97" t="s">
        <v>342</v>
      </c>
      <c r="T79" s="261" t="s">
        <v>200</v>
      </c>
      <c r="U79" s="261"/>
      <c r="V79" s="261"/>
      <c r="W79" s="91">
        <f t="shared" si="42"/>
        <v>69</v>
      </c>
      <c r="X79" s="41"/>
      <c r="Y79" s="41"/>
      <c r="Z79" s="41">
        <f t="shared" si="39"/>
        <v>6</v>
      </c>
      <c r="AA79" s="41">
        <f t="shared" si="39"/>
        <v>6</v>
      </c>
      <c r="AB79" s="41"/>
      <c r="AC79" s="41"/>
      <c r="AD79" s="41">
        <v>6</v>
      </c>
      <c r="AE79" s="41">
        <v>6</v>
      </c>
      <c r="AF79" s="41"/>
      <c r="AG79" s="41"/>
      <c r="AH79" s="40">
        <f t="shared" si="41"/>
        <v>0</v>
      </c>
      <c r="AI79" s="40">
        <f t="shared" si="41"/>
        <v>0</v>
      </c>
      <c r="AJ79" s="40"/>
      <c r="AK79" s="40"/>
      <c r="AL79" s="40"/>
      <c r="AM79" s="40"/>
      <c r="AN79" s="74">
        <f t="shared" si="43"/>
        <v>50</v>
      </c>
      <c r="AO79" s="75">
        <f t="shared" si="44"/>
        <v>0</v>
      </c>
      <c r="AP79" s="76">
        <f t="shared" si="45"/>
        <v>50</v>
      </c>
    </row>
    <row r="80" spans="1:42" s="54" customFormat="1">
      <c r="A80" s="98" t="s">
        <v>343</v>
      </c>
      <c r="B80" s="253" t="s">
        <v>201</v>
      </c>
      <c r="C80" s="254"/>
      <c r="D80" s="46">
        <v>70</v>
      </c>
      <c r="E80" s="41">
        <f t="shared" si="38"/>
        <v>18</v>
      </c>
      <c r="F80" s="41">
        <f t="shared" si="40"/>
        <v>13</v>
      </c>
      <c r="G80" s="41"/>
      <c r="H80" s="41"/>
      <c r="I80" s="41"/>
      <c r="J80" s="41"/>
      <c r="K80" s="41">
        <v>18</v>
      </c>
      <c r="L80" s="41">
        <v>13</v>
      </c>
      <c r="M80" s="41"/>
      <c r="N80" s="41"/>
      <c r="O80" s="41"/>
      <c r="P80" s="41"/>
      <c r="Q80" s="41"/>
      <c r="R80" s="41"/>
      <c r="S80" s="97" t="s">
        <v>343</v>
      </c>
      <c r="T80" s="255" t="s">
        <v>201</v>
      </c>
      <c r="U80" s="255"/>
      <c r="V80" s="255"/>
      <c r="W80" s="91">
        <f t="shared" si="42"/>
        <v>70</v>
      </c>
      <c r="X80" s="41"/>
      <c r="Y80" s="41"/>
      <c r="Z80" s="41">
        <f t="shared" si="39"/>
        <v>16</v>
      </c>
      <c r="AA80" s="41">
        <f t="shared" si="39"/>
        <v>11</v>
      </c>
      <c r="AB80" s="41"/>
      <c r="AC80" s="41"/>
      <c r="AD80" s="41">
        <v>16</v>
      </c>
      <c r="AE80" s="41">
        <v>11</v>
      </c>
      <c r="AF80" s="41"/>
      <c r="AG80" s="41"/>
      <c r="AH80" s="40">
        <f t="shared" si="41"/>
        <v>0</v>
      </c>
      <c r="AI80" s="40">
        <f t="shared" si="41"/>
        <v>0</v>
      </c>
      <c r="AJ80" s="40"/>
      <c r="AK80" s="40"/>
      <c r="AL80" s="40"/>
      <c r="AM80" s="40"/>
      <c r="AN80" s="74">
        <f t="shared" si="43"/>
        <v>88.888888888888886</v>
      </c>
      <c r="AO80" s="75">
        <f t="shared" si="44"/>
        <v>0</v>
      </c>
      <c r="AP80" s="76">
        <f t="shared" si="45"/>
        <v>88.888888888888886</v>
      </c>
    </row>
    <row r="81" spans="1:42" s="89" customFormat="1">
      <c r="A81" s="258" t="s">
        <v>344</v>
      </c>
      <c r="B81" s="258"/>
      <c r="C81" s="258"/>
      <c r="D81" s="86">
        <v>71</v>
      </c>
      <c r="E81" s="86">
        <f>SUM(E82:E97)</f>
        <v>191</v>
      </c>
      <c r="F81" s="86">
        <f>SUM(F82:F97)</f>
        <v>98</v>
      </c>
      <c r="G81" s="86">
        <f>SUM(G82:G96)</f>
        <v>0</v>
      </c>
      <c r="H81" s="86">
        <f>SUM(H82:H96)</f>
        <v>0</v>
      </c>
      <c r="I81" s="86">
        <f>SUM(I82:I96)</f>
        <v>0</v>
      </c>
      <c r="J81" s="86">
        <f>SUM(J82:J96)</f>
        <v>0</v>
      </c>
      <c r="K81" s="86">
        <f>SUM(K82:K97)</f>
        <v>97</v>
      </c>
      <c r="L81" s="86">
        <f>SUM(L82:L97)</f>
        <v>58</v>
      </c>
      <c r="M81" s="86">
        <f>SUM(M82:M97)</f>
        <v>94</v>
      </c>
      <c r="N81" s="86">
        <f>SUM(N82:N97)</f>
        <v>40</v>
      </c>
      <c r="O81" s="86">
        <f>SUM(O82:O96)</f>
        <v>0</v>
      </c>
      <c r="P81" s="86">
        <f>SUM(P82:P96)</f>
        <v>0</v>
      </c>
      <c r="Q81" s="86">
        <f>SUM(Q82:Q96)</f>
        <v>0</v>
      </c>
      <c r="R81" s="86">
        <f>SUM(R82:R96)</f>
        <v>0</v>
      </c>
      <c r="S81" s="258" t="s">
        <v>345</v>
      </c>
      <c r="T81" s="258"/>
      <c r="U81" s="258"/>
      <c r="V81" s="258"/>
      <c r="W81" s="88">
        <f t="shared" si="42"/>
        <v>71</v>
      </c>
      <c r="X81" s="86">
        <f>SUM(X82:X96)</f>
        <v>0</v>
      </c>
      <c r="Y81" s="86">
        <f>SUM(Y82:Y96)</f>
        <v>0</v>
      </c>
      <c r="Z81" s="86">
        <f>SUM(Z82:Z97)</f>
        <v>40</v>
      </c>
      <c r="AA81" s="86">
        <v>20</v>
      </c>
      <c r="AB81" s="86">
        <v>0</v>
      </c>
      <c r="AC81" s="86">
        <v>0</v>
      </c>
      <c r="AD81" s="86">
        <v>40</v>
      </c>
      <c r="AE81" s="86">
        <v>20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  <c r="AL81" s="86">
        <v>0</v>
      </c>
      <c r="AM81" s="86">
        <v>0</v>
      </c>
      <c r="AN81" s="74">
        <f t="shared" si="43"/>
        <v>20.94240837696335</v>
      </c>
      <c r="AO81" s="75">
        <f t="shared" si="44"/>
        <v>0</v>
      </c>
      <c r="AP81" s="76">
        <f t="shared" si="45"/>
        <v>20.94240837696335</v>
      </c>
    </row>
    <row r="82" spans="1:42">
      <c r="A82" s="95" t="s">
        <v>346</v>
      </c>
      <c r="B82" s="253" t="s">
        <v>231</v>
      </c>
      <c r="C82" s="254"/>
      <c r="D82" s="46">
        <v>72</v>
      </c>
      <c r="E82" s="41">
        <f t="shared" ref="E82:E97" si="46">+G82+I82+K82+M82+O82+Q82+X82</f>
        <v>27</v>
      </c>
      <c r="F82" s="41">
        <f>+H82+J82+L82+N82+P82+R82</f>
        <v>26</v>
      </c>
      <c r="G82" s="41"/>
      <c r="H82" s="41"/>
      <c r="I82" s="41"/>
      <c r="J82" s="41"/>
      <c r="K82" s="41">
        <v>13</v>
      </c>
      <c r="L82" s="41">
        <v>12</v>
      </c>
      <c r="M82" s="41">
        <v>14</v>
      </c>
      <c r="N82" s="41">
        <v>14</v>
      </c>
      <c r="O82" s="41"/>
      <c r="P82" s="41"/>
      <c r="Q82" s="41"/>
      <c r="R82" s="41"/>
      <c r="S82" s="90" t="s">
        <v>346</v>
      </c>
      <c r="T82" s="265" t="s">
        <v>231</v>
      </c>
      <c r="U82" s="265"/>
      <c r="V82" s="265"/>
      <c r="W82" s="91">
        <f t="shared" si="42"/>
        <v>72</v>
      </c>
      <c r="X82" s="41"/>
      <c r="Y82" s="41"/>
      <c r="Z82" s="41">
        <f t="shared" ref="Z82:AA97" si="47">+AB82+AD82+AF82</f>
        <v>7</v>
      </c>
      <c r="AA82" s="41">
        <f t="shared" si="47"/>
        <v>6</v>
      </c>
      <c r="AB82" s="41"/>
      <c r="AC82" s="41"/>
      <c r="AD82" s="41">
        <v>7</v>
      </c>
      <c r="AE82" s="41">
        <v>6</v>
      </c>
      <c r="AF82" s="41"/>
      <c r="AG82" s="41"/>
      <c r="AH82" s="40">
        <f>+AJ82+AL82</f>
        <v>0</v>
      </c>
      <c r="AI82" s="40">
        <f>+AK82+AM82</f>
        <v>0</v>
      </c>
      <c r="AJ82" s="40"/>
      <c r="AK82" s="40"/>
      <c r="AL82" s="40"/>
      <c r="AM82" s="40"/>
      <c r="AN82" s="74">
        <f t="shared" si="43"/>
        <v>25.925925925925927</v>
      </c>
      <c r="AO82" s="75">
        <f t="shared" si="44"/>
        <v>0</v>
      </c>
      <c r="AP82" s="76">
        <f t="shared" si="45"/>
        <v>25.925925925925927</v>
      </c>
    </row>
    <row r="83" spans="1:42">
      <c r="A83" s="99" t="s">
        <v>347</v>
      </c>
      <c r="B83" s="253" t="s">
        <v>150</v>
      </c>
      <c r="C83" s="254"/>
      <c r="D83" s="46">
        <v>73</v>
      </c>
      <c r="E83" s="41">
        <f t="shared" si="46"/>
        <v>7</v>
      </c>
      <c r="F83" s="41">
        <f t="shared" ref="F83:F97" si="48">+H83+J83+L83+N83+P83+R83</f>
        <v>0</v>
      </c>
      <c r="G83" s="41"/>
      <c r="H83" s="41"/>
      <c r="I83" s="41"/>
      <c r="J83" s="41"/>
      <c r="K83" s="41"/>
      <c r="L83" s="41"/>
      <c r="M83" s="41">
        <v>7</v>
      </c>
      <c r="N83" s="41"/>
      <c r="O83" s="41"/>
      <c r="P83" s="41"/>
      <c r="Q83" s="41"/>
      <c r="R83" s="41"/>
      <c r="S83" s="100" t="s">
        <v>347</v>
      </c>
      <c r="T83" s="260" t="s">
        <v>150</v>
      </c>
      <c r="U83" s="260"/>
      <c r="V83" s="260"/>
      <c r="W83" s="91">
        <f t="shared" si="42"/>
        <v>73</v>
      </c>
      <c r="X83" s="41"/>
      <c r="Y83" s="41"/>
      <c r="Z83" s="41">
        <f t="shared" si="47"/>
        <v>0</v>
      </c>
      <c r="AA83" s="41">
        <f t="shared" si="47"/>
        <v>0</v>
      </c>
      <c r="AB83" s="41"/>
      <c r="AC83" s="41"/>
      <c r="AD83" s="41"/>
      <c r="AE83" s="41"/>
      <c r="AF83" s="41"/>
      <c r="AG83" s="41"/>
      <c r="AH83" s="40">
        <f t="shared" ref="AH83:AI97" si="49">+AJ83+AL83</f>
        <v>0</v>
      </c>
      <c r="AI83" s="40">
        <f t="shared" si="49"/>
        <v>0</v>
      </c>
      <c r="AJ83" s="40"/>
      <c r="AK83" s="40"/>
      <c r="AL83" s="40"/>
      <c r="AM83" s="40"/>
      <c r="AN83" s="74">
        <f t="shared" si="43"/>
        <v>0</v>
      </c>
      <c r="AO83" s="75">
        <f t="shared" si="44"/>
        <v>0</v>
      </c>
      <c r="AP83" s="76">
        <f t="shared" si="45"/>
        <v>0</v>
      </c>
    </row>
    <row r="84" spans="1:42">
      <c r="A84" s="99" t="s">
        <v>348</v>
      </c>
      <c r="B84" s="253" t="s">
        <v>260</v>
      </c>
      <c r="C84" s="254"/>
      <c r="D84" s="46">
        <v>74</v>
      </c>
      <c r="E84" s="41">
        <f t="shared" si="46"/>
        <v>12</v>
      </c>
      <c r="F84" s="41">
        <f t="shared" si="48"/>
        <v>9</v>
      </c>
      <c r="G84" s="41"/>
      <c r="H84" s="41"/>
      <c r="I84" s="41"/>
      <c r="J84" s="41"/>
      <c r="K84" s="41"/>
      <c r="L84" s="41"/>
      <c r="M84" s="41">
        <v>12</v>
      </c>
      <c r="N84" s="41">
        <v>9</v>
      </c>
      <c r="O84" s="41"/>
      <c r="P84" s="41"/>
      <c r="Q84" s="41"/>
      <c r="R84" s="41"/>
      <c r="S84" s="100" t="s">
        <v>348</v>
      </c>
      <c r="T84" s="260" t="s">
        <v>260</v>
      </c>
      <c r="U84" s="260"/>
      <c r="V84" s="260"/>
      <c r="W84" s="91">
        <f t="shared" si="42"/>
        <v>74</v>
      </c>
      <c r="X84" s="41"/>
      <c r="Y84" s="41"/>
      <c r="Z84" s="41">
        <f t="shared" si="47"/>
        <v>0</v>
      </c>
      <c r="AA84" s="41">
        <f t="shared" si="47"/>
        <v>0</v>
      </c>
      <c r="AB84" s="41"/>
      <c r="AC84" s="41"/>
      <c r="AD84" s="41"/>
      <c r="AE84" s="41"/>
      <c r="AF84" s="41"/>
      <c r="AG84" s="41"/>
      <c r="AH84" s="40">
        <f t="shared" si="49"/>
        <v>0</v>
      </c>
      <c r="AI84" s="40">
        <f t="shared" si="49"/>
        <v>0</v>
      </c>
      <c r="AJ84" s="40"/>
      <c r="AK84" s="40"/>
      <c r="AL84" s="40"/>
      <c r="AM84" s="40"/>
      <c r="AN84" s="74">
        <f t="shared" si="43"/>
        <v>0</v>
      </c>
      <c r="AO84" s="75">
        <f t="shared" si="44"/>
        <v>0</v>
      </c>
      <c r="AP84" s="76">
        <f t="shared" si="45"/>
        <v>0</v>
      </c>
    </row>
    <row r="85" spans="1:42">
      <c r="A85" s="99" t="s">
        <v>349</v>
      </c>
      <c r="B85" s="253" t="s">
        <v>206</v>
      </c>
      <c r="C85" s="254"/>
      <c r="D85" s="46">
        <v>75</v>
      </c>
      <c r="E85" s="41">
        <f t="shared" si="46"/>
        <v>8</v>
      </c>
      <c r="F85" s="41">
        <f t="shared" si="48"/>
        <v>3</v>
      </c>
      <c r="G85" s="41"/>
      <c r="H85" s="41"/>
      <c r="I85" s="41"/>
      <c r="J85" s="41"/>
      <c r="K85" s="41"/>
      <c r="L85" s="41"/>
      <c r="M85" s="41">
        <v>8</v>
      </c>
      <c r="N85" s="41">
        <v>3</v>
      </c>
      <c r="O85" s="41"/>
      <c r="P85" s="41"/>
      <c r="Q85" s="41"/>
      <c r="R85" s="41"/>
      <c r="S85" s="100" t="s">
        <v>349</v>
      </c>
      <c r="T85" s="260" t="s">
        <v>206</v>
      </c>
      <c r="U85" s="260"/>
      <c r="V85" s="260"/>
      <c r="W85" s="91">
        <f t="shared" si="42"/>
        <v>75</v>
      </c>
      <c r="X85" s="41"/>
      <c r="Y85" s="41"/>
      <c r="Z85" s="41">
        <f t="shared" si="47"/>
        <v>0</v>
      </c>
      <c r="AA85" s="41">
        <f t="shared" si="47"/>
        <v>0</v>
      </c>
      <c r="AB85" s="41"/>
      <c r="AC85" s="41"/>
      <c r="AD85" s="41"/>
      <c r="AE85" s="41"/>
      <c r="AF85" s="41"/>
      <c r="AG85" s="41"/>
      <c r="AH85" s="40">
        <f t="shared" si="49"/>
        <v>0</v>
      </c>
      <c r="AI85" s="40">
        <f t="shared" si="49"/>
        <v>0</v>
      </c>
      <c r="AJ85" s="40"/>
      <c r="AK85" s="40"/>
      <c r="AL85" s="40"/>
      <c r="AM85" s="40"/>
      <c r="AN85" s="74">
        <f t="shared" si="43"/>
        <v>0</v>
      </c>
      <c r="AO85" s="75">
        <f t="shared" si="44"/>
        <v>0</v>
      </c>
      <c r="AP85" s="76">
        <f t="shared" si="45"/>
        <v>0</v>
      </c>
    </row>
    <row r="86" spans="1:42">
      <c r="A86" s="95" t="s">
        <v>295</v>
      </c>
      <c r="B86" s="253" t="s">
        <v>296</v>
      </c>
      <c r="C86" s="254"/>
      <c r="D86" s="46">
        <v>76</v>
      </c>
      <c r="E86" s="41">
        <f t="shared" si="46"/>
        <v>7</v>
      </c>
      <c r="F86" s="41">
        <f t="shared" si="48"/>
        <v>6</v>
      </c>
      <c r="G86" s="41"/>
      <c r="H86" s="41"/>
      <c r="I86" s="41"/>
      <c r="J86" s="41"/>
      <c r="K86" s="41">
        <v>7</v>
      </c>
      <c r="L86" s="41">
        <v>6</v>
      </c>
      <c r="M86" s="41"/>
      <c r="N86" s="41"/>
      <c r="O86" s="41"/>
      <c r="P86" s="41"/>
      <c r="Q86" s="41"/>
      <c r="R86" s="41"/>
      <c r="S86" s="90" t="s">
        <v>295</v>
      </c>
      <c r="T86" s="265" t="s">
        <v>296</v>
      </c>
      <c r="U86" s="265"/>
      <c r="V86" s="265"/>
      <c r="W86" s="91">
        <f t="shared" si="42"/>
        <v>76</v>
      </c>
      <c r="X86" s="41"/>
      <c r="Y86" s="41"/>
      <c r="Z86" s="41">
        <f t="shared" si="47"/>
        <v>3</v>
      </c>
      <c r="AA86" s="41">
        <f t="shared" si="47"/>
        <v>3</v>
      </c>
      <c r="AB86" s="41"/>
      <c r="AC86" s="41"/>
      <c r="AD86" s="41">
        <v>3</v>
      </c>
      <c r="AE86" s="41">
        <v>3</v>
      </c>
      <c r="AF86" s="41"/>
      <c r="AG86" s="41"/>
      <c r="AH86" s="40">
        <f t="shared" si="49"/>
        <v>0</v>
      </c>
      <c r="AI86" s="40">
        <f t="shared" si="49"/>
        <v>0</v>
      </c>
      <c r="AJ86" s="40"/>
      <c r="AK86" s="40"/>
      <c r="AL86" s="40"/>
      <c r="AM86" s="40"/>
      <c r="AN86" s="74">
        <f t="shared" si="43"/>
        <v>42.857142857142854</v>
      </c>
      <c r="AO86" s="75">
        <f t="shared" si="44"/>
        <v>0</v>
      </c>
      <c r="AP86" s="76">
        <f t="shared" si="45"/>
        <v>42.857142857142854</v>
      </c>
    </row>
    <row r="87" spans="1:42">
      <c r="A87" s="95" t="s">
        <v>294</v>
      </c>
      <c r="B87" s="253" t="s">
        <v>153</v>
      </c>
      <c r="C87" s="254"/>
      <c r="D87" s="46">
        <v>77</v>
      </c>
      <c r="E87" s="41">
        <f t="shared" si="46"/>
        <v>13</v>
      </c>
      <c r="F87" s="41">
        <f t="shared" si="48"/>
        <v>0</v>
      </c>
      <c r="G87" s="41"/>
      <c r="H87" s="41"/>
      <c r="I87" s="41"/>
      <c r="J87" s="41"/>
      <c r="K87" s="41"/>
      <c r="L87" s="41"/>
      <c r="M87" s="41">
        <v>13</v>
      </c>
      <c r="N87" s="41"/>
      <c r="O87" s="41"/>
      <c r="P87" s="41"/>
      <c r="Q87" s="41"/>
      <c r="R87" s="41"/>
      <c r="S87" s="90" t="s">
        <v>294</v>
      </c>
      <c r="T87" s="265" t="s">
        <v>350</v>
      </c>
      <c r="U87" s="265"/>
      <c r="V87" s="265"/>
      <c r="W87" s="91">
        <f t="shared" si="42"/>
        <v>77</v>
      </c>
      <c r="X87" s="41"/>
      <c r="Y87" s="41"/>
      <c r="Z87" s="41">
        <f t="shared" si="47"/>
        <v>0</v>
      </c>
      <c r="AA87" s="41">
        <f t="shared" si="47"/>
        <v>0</v>
      </c>
      <c r="AB87" s="41"/>
      <c r="AC87" s="41"/>
      <c r="AD87" s="41"/>
      <c r="AE87" s="41"/>
      <c r="AF87" s="41"/>
      <c r="AG87" s="41"/>
      <c r="AH87" s="40">
        <f t="shared" si="49"/>
        <v>0</v>
      </c>
      <c r="AI87" s="40">
        <f t="shared" si="49"/>
        <v>0</v>
      </c>
      <c r="AJ87" s="40"/>
      <c r="AK87" s="40"/>
      <c r="AL87" s="40"/>
      <c r="AM87" s="40"/>
      <c r="AN87" s="74">
        <f t="shared" si="43"/>
        <v>0</v>
      </c>
      <c r="AO87" s="75">
        <f t="shared" si="44"/>
        <v>0</v>
      </c>
      <c r="AP87" s="76">
        <f t="shared" si="45"/>
        <v>0</v>
      </c>
    </row>
    <row r="88" spans="1:42">
      <c r="A88" s="95" t="s">
        <v>286</v>
      </c>
      <c r="B88" s="253" t="s">
        <v>131</v>
      </c>
      <c r="C88" s="254"/>
      <c r="D88" s="46">
        <v>78</v>
      </c>
      <c r="E88" s="41">
        <f t="shared" si="46"/>
        <v>12</v>
      </c>
      <c r="F88" s="41">
        <f t="shared" si="48"/>
        <v>2</v>
      </c>
      <c r="G88" s="41"/>
      <c r="H88" s="41"/>
      <c r="I88" s="41"/>
      <c r="J88" s="41"/>
      <c r="K88" s="41">
        <v>3</v>
      </c>
      <c r="L88" s="41"/>
      <c r="M88" s="41">
        <v>9</v>
      </c>
      <c r="N88" s="41">
        <v>2</v>
      </c>
      <c r="O88" s="41"/>
      <c r="P88" s="41"/>
      <c r="Q88" s="41"/>
      <c r="R88" s="41"/>
      <c r="S88" s="90" t="s">
        <v>286</v>
      </c>
      <c r="T88" s="265" t="s">
        <v>287</v>
      </c>
      <c r="U88" s="265"/>
      <c r="V88" s="265"/>
      <c r="W88" s="91">
        <f t="shared" si="42"/>
        <v>78</v>
      </c>
      <c r="X88" s="41"/>
      <c r="Y88" s="41"/>
      <c r="Z88" s="41">
        <f t="shared" si="47"/>
        <v>0</v>
      </c>
      <c r="AA88" s="41">
        <f t="shared" si="47"/>
        <v>0</v>
      </c>
      <c r="AB88" s="41"/>
      <c r="AC88" s="41"/>
      <c r="AD88" s="41"/>
      <c r="AE88" s="41"/>
      <c r="AF88" s="41"/>
      <c r="AG88" s="41"/>
      <c r="AH88" s="40">
        <f t="shared" si="49"/>
        <v>0</v>
      </c>
      <c r="AI88" s="40">
        <f t="shared" si="49"/>
        <v>0</v>
      </c>
      <c r="AJ88" s="40"/>
      <c r="AK88" s="40"/>
      <c r="AL88" s="40"/>
      <c r="AM88" s="40"/>
      <c r="AN88" s="74">
        <f t="shared" si="43"/>
        <v>0</v>
      </c>
      <c r="AO88" s="75">
        <f t="shared" si="44"/>
        <v>0</v>
      </c>
      <c r="AP88" s="76">
        <f t="shared" si="45"/>
        <v>0</v>
      </c>
    </row>
    <row r="89" spans="1:42">
      <c r="A89" s="99" t="s">
        <v>351</v>
      </c>
      <c r="B89" s="253" t="s">
        <v>136</v>
      </c>
      <c r="C89" s="254"/>
      <c r="D89" s="46">
        <v>79</v>
      </c>
      <c r="E89" s="41">
        <f t="shared" si="46"/>
        <v>5</v>
      </c>
      <c r="F89" s="41">
        <f t="shared" si="48"/>
        <v>0</v>
      </c>
      <c r="G89" s="41"/>
      <c r="H89" s="41"/>
      <c r="I89" s="41"/>
      <c r="J89" s="41"/>
      <c r="K89" s="41"/>
      <c r="L89" s="41"/>
      <c r="M89" s="41">
        <v>5</v>
      </c>
      <c r="N89" s="41"/>
      <c r="O89" s="41"/>
      <c r="P89" s="41"/>
      <c r="Q89" s="41"/>
      <c r="R89" s="41"/>
      <c r="S89" s="100" t="s">
        <v>351</v>
      </c>
      <c r="T89" s="260" t="s">
        <v>136</v>
      </c>
      <c r="U89" s="260"/>
      <c r="V89" s="260"/>
      <c r="W89" s="91">
        <f t="shared" si="42"/>
        <v>79</v>
      </c>
      <c r="X89" s="41"/>
      <c r="Y89" s="41"/>
      <c r="Z89" s="41">
        <f t="shared" si="47"/>
        <v>4</v>
      </c>
      <c r="AA89" s="41">
        <f t="shared" si="47"/>
        <v>0</v>
      </c>
      <c r="AB89" s="41"/>
      <c r="AC89" s="41"/>
      <c r="AD89" s="41">
        <v>4</v>
      </c>
      <c r="AE89" s="41"/>
      <c r="AF89" s="41"/>
      <c r="AG89" s="41"/>
      <c r="AH89" s="40">
        <f t="shared" si="49"/>
        <v>0</v>
      </c>
      <c r="AI89" s="40">
        <f t="shared" si="49"/>
        <v>0</v>
      </c>
      <c r="AJ89" s="40"/>
      <c r="AK89" s="40"/>
      <c r="AL89" s="40"/>
      <c r="AM89" s="40"/>
      <c r="AN89" s="74">
        <f t="shared" si="43"/>
        <v>80</v>
      </c>
      <c r="AO89" s="75">
        <f t="shared" si="44"/>
        <v>0</v>
      </c>
      <c r="AP89" s="76">
        <f t="shared" si="45"/>
        <v>80</v>
      </c>
    </row>
    <row r="90" spans="1:42">
      <c r="A90" s="99" t="s">
        <v>352</v>
      </c>
      <c r="B90" s="253" t="s">
        <v>139</v>
      </c>
      <c r="C90" s="254"/>
      <c r="D90" s="46">
        <v>80</v>
      </c>
      <c r="E90" s="41">
        <f t="shared" si="46"/>
        <v>13</v>
      </c>
      <c r="F90" s="41">
        <f t="shared" si="48"/>
        <v>0</v>
      </c>
      <c r="G90" s="41"/>
      <c r="H90" s="41"/>
      <c r="I90" s="41"/>
      <c r="J90" s="41"/>
      <c r="K90" s="41"/>
      <c r="L90" s="41"/>
      <c r="M90" s="41">
        <v>13</v>
      </c>
      <c r="N90" s="41"/>
      <c r="O90" s="41"/>
      <c r="P90" s="41"/>
      <c r="Q90" s="41"/>
      <c r="R90" s="41"/>
      <c r="S90" s="100" t="s">
        <v>352</v>
      </c>
      <c r="T90" s="260" t="s">
        <v>139</v>
      </c>
      <c r="U90" s="260"/>
      <c r="V90" s="260"/>
      <c r="W90" s="91">
        <f t="shared" si="42"/>
        <v>80</v>
      </c>
      <c r="X90" s="41"/>
      <c r="Y90" s="41"/>
      <c r="Z90" s="41">
        <f t="shared" si="47"/>
        <v>0</v>
      </c>
      <c r="AA90" s="41">
        <f t="shared" si="47"/>
        <v>0</v>
      </c>
      <c r="AB90" s="41"/>
      <c r="AC90" s="41"/>
      <c r="AD90" s="41"/>
      <c r="AE90" s="41"/>
      <c r="AF90" s="41"/>
      <c r="AG90" s="41"/>
      <c r="AH90" s="40">
        <f t="shared" si="49"/>
        <v>0</v>
      </c>
      <c r="AI90" s="40">
        <f t="shared" si="49"/>
        <v>0</v>
      </c>
      <c r="AJ90" s="40"/>
      <c r="AK90" s="40"/>
      <c r="AL90" s="40"/>
      <c r="AM90" s="40"/>
      <c r="AN90" s="74">
        <f t="shared" si="43"/>
        <v>0</v>
      </c>
      <c r="AO90" s="75">
        <f t="shared" si="44"/>
        <v>0</v>
      </c>
      <c r="AP90" s="76">
        <f t="shared" si="45"/>
        <v>0</v>
      </c>
    </row>
    <row r="91" spans="1:42">
      <c r="A91" s="95" t="s">
        <v>328</v>
      </c>
      <c r="B91" s="253" t="s">
        <v>95</v>
      </c>
      <c r="C91" s="254"/>
      <c r="D91" s="46">
        <v>81</v>
      </c>
      <c r="E91" s="41">
        <f t="shared" si="46"/>
        <v>12</v>
      </c>
      <c r="F91" s="41">
        <f t="shared" si="48"/>
        <v>12</v>
      </c>
      <c r="G91" s="41"/>
      <c r="H91" s="41"/>
      <c r="I91" s="41"/>
      <c r="J91" s="41"/>
      <c r="K91" s="41">
        <v>12</v>
      </c>
      <c r="L91" s="41">
        <v>12</v>
      </c>
      <c r="M91" s="41"/>
      <c r="N91" s="41"/>
      <c r="O91" s="41"/>
      <c r="P91" s="41"/>
      <c r="Q91" s="41"/>
      <c r="R91" s="41"/>
      <c r="S91" s="90" t="s">
        <v>328</v>
      </c>
      <c r="T91" s="265" t="s">
        <v>95</v>
      </c>
      <c r="U91" s="265"/>
      <c r="V91" s="265"/>
      <c r="W91" s="91">
        <f t="shared" si="42"/>
        <v>81</v>
      </c>
      <c r="X91" s="41"/>
      <c r="Y91" s="41"/>
      <c r="Z91" s="41">
        <f t="shared" si="47"/>
        <v>5</v>
      </c>
      <c r="AA91" s="41">
        <f t="shared" si="47"/>
        <v>5</v>
      </c>
      <c r="AB91" s="41"/>
      <c r="AC91" s="41"/>
      <c r="AD91" s="41">
        <v>5</v>
      </c>
      <c r="AE91" s="41">
        <v>5</v>
      </c>
      <c r="AF91" s="41"/>
      <c r="AG91" s="41"/>
      <c r="AH91" s="40">
        <f t="shared" si="49"/>
        <v>0</v>
      </c>
      <c r="AI91" s="40">
        <f t="shared" si="49"/>
        <v>0</v>
      </c>
      <c r="AJ91" s="40"/>
      <c r="AK91" s="40"/>
      <c r="AL91" s="40"/>
      <c r="AM91" s="40"/>
      <c r="AN91" s="74">
        <f t="shared" si="43"/>
        <v>41.666666666666664</v>
      </c>
      <c r="AO91" s="75">
        <f t="shared" si="44"/>
        <v>0</v>
      </c>
      <c r="AP91" s="76">
        <f t="shared" si="45"/>
        <v>41.666666666666664</v>
      </c>
    </row>
    <row r="92" spans="1:42">
      <c r="A92" s="95" t="s">
        <v>289</v>
      </c>
      <c r="B92" s="253" t="s">
        <v>261</v>
      </c>
      <c r="C92" s="254"/>
      <c r="D92" s="46">
        <v>82</v>
      </c>
      <c r="E92" s="41">
        <f t="shared" si="46"/>
        <v>13</v>
      </c>
      <c r="F92" s="41">
        <f t="shared" si="48"/>
        <v>12</v>
      </c>
      <c r="G92" s="41"/>
      <c r="H92" s="41"/>
      <c r="I92" s="41"/>
      <c r="J92" s="41"/>
      <c r="K92" s="41"/>
      <c r="L92" s="41"/>
      <c r="M92" s="41">
        <v>13</v>
      </c>
      <c r="N92" s="41">
        <v>12</v>
      </c>
      <c r="O92" s="41"/>
      <c r="P92" s="41"/>
      <c r="Q92" s="41"/>
      <c r="R92" s="41"/>
      <c r="S92" s="90" t="s">
        <v>289</v>
      </c>
      <c r="T92" s="265" t="s">
        <v>261</v>
      </c>
      <c r="U92" s="265"/>
      <c r="V92" s="265"/>
      <c r="W92" s="91">
        <f t="shared" si="42"/>
        <v>82</v>
      </c>
      <c r="X92" s="41"/>
      <c r="Y92" s="41"/>
      <c r="Z92" s="41">
        <f t="shared" si="47"/>
        <v>0</v>
      </c>
      <c r="AA92" s="41">
        <f t="shared" si="47"/>
        <v>0</v>
      </c>
      <c r="AB92" s="41"/>
      <c r="AC92" s="41"/>
      <c r="AD92" s="41"/>
      <c r="AE92" s="41"/>
      <c r="AF92" s="41"/>
      <c r="AG92" s="41"/>
      <c r="AH92" s="40">
        <f t="shared" si="49"/>
        <v>0</v>
      </c>
      <c r="AI92" s="40">
        <f t="shared" si="49"/>
        <v>0</v>
      </c>
      <c r="AJ92" s="40"/>
      <c r="AK92" s="40"/>
      <c r="AL92" s="40"/>
      <c r="AM92" s="40"/>
      <c r="AN92" s="74">
        <f t="shared" si="43"/>
        <v>0</v>
      </c>
      <c r="AO92" s="75">
        <f t="shared" si="44"/>
        <v>0</v>
      </c>
      <c r="AP92" s="76">
        <f t="shared" si="45"/>
        <v>0</v>
      </c>
    </row>
    <row r="93" spans="1:42">
      <c r="A93" s="95" t="s">
        <v>353</v>
      </c>
      <c r="B93" s="253" t="s">
        <v>354</v>
      </c>
      <c r="C93" s="254"/>
      <c r="D93" s="46">
        <v>83</v>
      </c>
      <c r="E93" s="41">
        <f t="shared" si="46"/>
        <v>13</v>
      </c>
      <c r="F93" s="41">
        <f t="shared" si="48"/>
        <v>1</v>
      </c>
      <c r="G93" s="41"/>
      <c r="H93" s="41"/>
      <c r="I93" s="41"/>
      <c r="J93" s="41"/>
      <c r="K93" s="41">
        <v>13</v>
      </c>
      <c r="L93" s="41">
        <v>1</v>
      </c>
      <c r="M93" s="41"/>
      <c r="N93" s="41"/>
      <c r="O93" s="41"/>
      <c r="P93" s="41"/>
      <c r="Q93" s="41"/>
      <c r="R93" s="41"/>
      <c r="S93" s="90" t="s">
        <v>353</v>
      </c>
      <c r="T93" s="265" t="s">
        <v>354</v>
      </c>
      <c r="U93" s="265"/>
      <c r="V93" s="265"/>
      <c r="W93" s="91">
        <f t="shared" si="42"/>
        <v>83</v>
      </c>
      <c r="X93" s="41"/>
      <c r="Y93" s="41"/>
      <c r="Z93" s="41">
        <f t="shared" si="47"/>
        <v>3</v>
      </c>
      <c r="AA93" s="41">
        <f t="shared" si="47"/>
        <v>0</v>
      </c>
      <c r="AB93" s="41"/>
      <c r="AC93" s="41"/>
      <c r="AD93" s="41">
        <v>3</v>
      </c>
      <c r="AE93" s="41"/>
      <c r="AF93" s="41"/>
      <c r="AG93" s="41"/>
      <c r="AH93" s="40">
        <f t="shared" si="49"/>
        <v>0</v>
      </c>
      <c r="AI93" s="40">
        <f t="shared" si="49"/>
        <v>0</v>
      </c>
      <c r="AJ93" s="40"/>
      <c r="AK93" s="40"/>
      <c r="AL93" s="40"/>
      <c r="AM93" s="40"/>
      <c r="AN93" s="74">
        <f t="shared" si="43"/>
        <v>23.076923076923077</v>
      </c>
      <c r="AO93" s="75">
        <f t="shared" si="44"/>
        <v>0</v>
      </c>
      <c r="AP93" s="76">
        <f t="shared" si="45"/>
        <v>23.076923076923077</v>
      </c>
    </row>
    <row r="94" spans="1:42">
      <c r="A94" s="99" t="s">
        <v>355</v>
      </c>
      <c r="B94" s="253" t="s">
        <v>238</v>
      </c>
      <c r="C94" s="254"/>
      <c r="D94" s="46">
        <v>84</v>
      </c>
      <c r="E94" s="41">
        <f t="shared" si="46"/>
        <v>9</v>
      </c>
      <c r="F94" s="41">
        <f t="shared" si="48"/>
        <v>9</v>
      </c>
      <c r="G94" s="41"/>
      <c r="H94" s="41"/>
      <c r="I94" s="41"/>
      <c r="J94" s="41"/>
      <c r="K94" s="41">
        <v>9</v>
      </c>
      <c r="L94" s="41">
        <v>9</v>
      </c>
      <c r="M94" s="41"/>
      <c r="N94" s="41"/>
      <c r="O94" s="41"/>
      <c r="P94" s="41"/>
      <c r="Q94" s="41"/>
      <c r="R94" s="41"/>
      <c r="S94" s="100" t="s">
        <v>355</v>
      </c>
      <c r="T94" s="260" t="s">
        <v>238</v>
      </c>
      <c r="U94" s="260"/>
      <c r="V94" s="260"/>
      <c r="W94" s="91">
        <f t="shared" si="42"/>
        <v>84</v>
      </c>
      <c r="X94" s="41"/>
      <c r="Y94" s="41"/>
      <c r="Z94" s="41">
        <f t="shared" si="47"/>
        <v>4</v>
      </c>
      <c r="AA94" s="41">
        <f t="shared" si="47"/>
        <v>4</v>
      </c>
      <c r="AB94" s="41"/>
      <c r="AC94" s="41"/>
      <c r="AD94" s="41">
        <v>4</v>
      </c>
      <c r="AE94" s="41">
        <v>4</v>
      </c>
      <c r="AF94" s="41"/>
      <c r="AG94" s="41"/>
      <c r="AH94" s="40">
        <f t="shared" si="49"/>
        <v>0</v>
      </c>
      <c r="AI94" s="40">
        <f t="shared" si="49"/>
        <v>0</v>
      </c>
      <c r="AJ94" s="40"/>
      <c r="AK94" s="40"/>
      <c r="AL94" s="40"/>
      <c r="AM94" s="40"/>
      <c r="AN94" s="74">
        <f t="shared" si="43"/>
        <v>44.444444444444443</v>
      </c>
      <c r="AO94" s="75">
        <f t="shared" si="44"/>
        <v>0</v>
      </c>
      <c r="AP94" s="76">
        <f t="shared" si="45"/>
        <v>44.444444444444443</v>
      </c>
    </row>
    <row r="95" spans="1:42">
      <c r="A95" s="99" t="s">
        <v>356</v>
      </c>
      <c r="B95" s="253" t="s">
        <v>209</v>
      </c>
      <c r="C95" s="254"/>
      <c r="D95" s="46">
        <v>85</v>
      </c>
      <c r="E95" s="41">
        <f t="shared" si="46"/>
        <v>11</v>
      </c>
      <c r="F95" s="41">
        <f t="shared" si="48"/>
        <v>10</v>
      </c>
      <c r="G95" s="41"/>
      <c r="H95" s="41"/>
      <c r="I95" s="41"/>
      <c r="J95" s="41"/>
      <c r="K95" s="41">
        <v>11</v>
      </c>
      <c r="L95" s="41">
        <v>10</v>
      </c>
      <c r="M95" s="41"/>
      <c r="N95" s="41"/>
      <c r="O95" s="41"/>
      <c r="P95" s="41"/>
      <c r="Q95" s="41"/>
      <c r="R95" s="41"/>
      <c r="S95" s="100" t="s">
        <v>356</v>
      </c>
      <c r="T95" s="260" t="s">
        <v>209</v>
      </c>
      <c r="U95" s="260"/>
      <c r="V95" s="260"/>
      <c r="W95" s="91">
        <f t="shared" si="42"/>
        <v>85</v>
      </c>
      <c r="X95" s="41"/>
      <c r="Y95" s="41"/>
      <c r="Z95" s="41">
        <f t="shared" si="47"/>
        <v>1</v>
      </c>
      <c r="AA95" s="41">
        <f t="shared" si="47"/>
        <v>1</v>
      </c>
      <c r="AB95" s="41"/>
      <c r="AC95" s="41"/>
      <c r="AD95" s="41">
        <v>1</v>
      </c>
      <c r="AE95" s="41">
        <v>1</v>
      </c>
      <c r="AF95" s="41"/>
      <c r="AG95" s="41"/>
      <c r="AH95" s="40">
        <f t="shared" si="49"/>
        <v>0</v>
      </c>
      <c r="AI95" s="40">
        <f t="shared" si="49"/>
        <v>0</v>
      </c>
      <c r="AJ95" s="40"/>
      <c r="AK95" s="40"/>
      <c r="AL95" s="40"/>
      <c r="AM95" s="40"/>
      <c r="AN95" s="74">
        <f t="shared" si="43"/>
        <v>9.0909090909090917</v>
      </c>
      <c r="AO95" s="75">
        <f t="shared" si="44"/>
        <v>0</v>
      </c>
      <c r="AP95" s="76">
        <f t="shared" si="45"/>
        <v>9.0909090909090917</v>
      </c>
    </row>
    <row r="96" spans="1:42">
      <c r="A96" s="95" t="s">
        <v>316</v>
      </c>
      <c r="B96" s="253" t="s">
        <v>187</v>
      </c>
      <c r="C96" s="254"/>
      <c r="D96" s="46">
        <v>86</v>
      </c>
      <c r="E96" s="41">
        <f t="shared" si="46"/>
        <v>14</v>
      </c>
      <c r="F96" s="41">
        <f t="shared" si="48"/>
        <v>0</v>
      </c>
      <c r="G96" s="41"/>
      <c r="H96" s="41"/>
      <c r="I96" s="41"/>
      <c r="J96" s="41"/>
      <c r="K96" s="41">
        <v>14</v>
      </c>
      <c r="L96" s="41"/>
      <c r="M96" s="41"/>
      <c r="N96" s="41"/>
      <c r="O96" s="41"/>
      <c r="P96" s="41"/>
      <c r="Q96" s="41"/>
      <c r="R96" s="41"/>
      <c r="S96" s="90" t="s">
        <v>316</v>
      </c>
      <c r="T96" s="265" t="s">
        <v>187</v>
      </c>
      <c r="U96" s="265"/>
      <c r="V96" s="265"/>
      <c r="W96" s="91">
        <f t="shared" si="42"/>
        <v>86</v>
      </c>
      <c r="X96" s="41"/>
      <c r="Y96" s="41"/>
      <c r="Z96" s="41">
        <f t="shared" si="47"/>
        <v>10</v>
      </c>
      <c r="AA96" s="41">
        <f t="shared" si="47"/>
        <v>0</v>
      </c>
      <c r="AB96" s="41"/>
      <c r="AC96" s="41"/>
      <c r="AD96" s="41">
        <v>10</v>
      </c>
      <c r="AE96" s="41"/>
      <c r="AF96" s="41"/>
      <c r="AG96" s="41"/>
      <c r="AH96" s="40">
        <f t="shared" si="49"/>
        <v>0</v>
      </c>
      <c r="AI96" s="40">
        <f t="shared" si="49"/>
        <v>0</v>
      </c>
      <c r="AJ96" s="40"/>
      <c r="AK96" s="40"/>
      <c r="AL96" s="40"/>
      <c r="AM96" s="40"/>
      <c r="AN96" s="74">
        <f t="shared" si="43"/>
        <v>71.428571428571431</v>
      </c>
      <c r="AO96" s="75">
        <f t="shared" si="44"/>
        <v>0</v>
      </c>
      <c r="AP96" s="76">
        <f t="shared" si="45"/>
        <v>71.428571428571431</v>
      </c>
    </row>
    <row r="97" spans="1:42">
      <c r="A97" s="68" t="s">
        <v>319</v>
      </c>
      <c r="B97" s="253" t="s">
        <v>168</v>
      </c>
      <c r="C97" s="254"/>
      <c r="D97" s="46">
        <v>87</v>
      </c>
      <c r="E97" s="41">
        <f t="shared" si="46"/>
        <v>15</v>
      </c>
      <c r="F97" s="41">
        <f t="shared" si="48"/>
        <v>8</v>
      </c>
      <c r="G97" s="101"/>
      <c r="H97" s="40"/>
      <c r="I97" s="101"/>
      <c r="J97" s="101"/>
      <c r="K97" s="40">
        <v>15</v>
      </c>
      <c r="L97" s="40">
        <v>8</v>
      </c>
      <c r="M97" s="40"/>
      <c r="N97" s="101"/>
      <c r="O97" s="40"/>
      <c r="P97" s="40"/>
      <c r="Q97" s="40"/>
      <c r="R97" s="101"/>
      <c r="S97" s="68" t="s">
        <v>319</v>
      </c>
      <c r="T97" s="266" t="s">
        <v>168</v>
      </c>
      <c r="U97" s="266"/>
      <c r="V97" s="266"/>
      <c r="W97" s="91">
        <f t="shared" si="42"/>
        <v>87</v>
      </c>
      <c r="X97" s="101"/>
      <c r="Y97" s="101"/>
      <c r="Z97" s="41">
        <f t="shared" si="47"/>
        <v>3</v>
      </c>
      <c r="AA97" s="41">
        <f t="shared" si="47"/>
        <v>1</v>
      </c>
      <c r="AB97" s="40"/>
      <c r="AC97" s="40"/>
      <c r="AD97" s="40">
        <v>3</v>
      </c>
      <c r="AE97" s="40">
        <v>1</v>
      </c>
      <c r="AF97" s="40"/>
      <c r="AG97" s="40"/>
      <c r="AH97" s="40">
        <f t="shared" si="49"/>
        <v>0</v>
      </c>
      <c r="AI97" s="40">
        <f t="shared" si="49"/>
        <v>0</v>
      </c>
      <c r="AJ97" s="40"/>
      <c r="AK97" s="40"/>
      <c r="AL97" s="40"/>
      <c r="AM97" s="40"/>
      <c r="AN97" s="74">
        <f t="shared" si="43"/>
        <v>20</v>
      </c>
      <c r="AO97" s="75">
        <f t="shared" si="44"/>
        <v>0</v>
      </c>
      <c r="AP97" s="76">
        <f t="shared" si="45"/>
        <v>20</v>
      </c>
    </row>
    <row r="98" spans="1:42" s="89" customFormat="1">
      <c r="A98" s="267" t="s">
        <v>357</v>
      </c>
      <c r="B98" s="267"/>
      <c r="C98" s="267"/>
      <c r="D98" s="86">
        <v>88</v>
      </c>
      <c r="E98" s="86">
        <f>SUM(E99:E111)</f>
        <v>186</v>
      </c>
      <c r="F98" s="86">
        <f>SUM(F99:F111)</f>
        <v>117</v>
      </c>
      <c r="G98" s="86">
        <f>SUM(G99:G111)</f>
        <v>0</v>
      </c>
      <c r="H98" s="86">
        <f t="shared" ref="H98:R98" si="50">SUM(H99:H111)</f>
        <v>0</v>
      </c>
      <c r="I98" s="86">
        <f t="shared" si="50"/>
        <v>0</v>
      </c>
      <c r="J98" s="86">
        <f t="shared" si="50"/>
        <v>0</v>
      </c>
      <c r="K98" s="86">
        <f>SUM(K99:K111)</f>
        <v>131</v>
      </c>
      <c r="L98" s="86">
        <f>SUM(L99:L111)</f>
        <v>97</v>
      </c>
      <c r="M98" s="86">
        <f>SUM(M99:M111)</f>
        <v>55</v>
      </c>
      <c r="N98" s="86">
        <f>SUM(N99:N111)</f>
        <v>20</v>
      </c>
      <c r="O98" s="86">
        <f t="shared" si="50"/>
        <v>0</v>
      </c>
      <c r="P98" s="86">
        <f t="shared" si="50"/>
        <v>0</v>
      </c>
      <c r="Q98" s="86">
        <f t="shared" si="50"/>
        <v>0</v>
      </c>
      <c r="R98" s="86">
        <f t="shared" si="50"/>
        <v>0</v>
      </c>
      <c r="S98" s="267" t="s">
        <v>358</v>
      </c>
      <c r="T98" s="267"/>
      <c r="U98" s="267"/>
      <c r="V98" s="267"/>
      <c r="W98" s="88">
        <f t="shared" si="42"/>
        <v>88</v>
      </c>
      <c r="X98" s="86">
        <f t="shared" ref="X98:AM98" si="51">SUM(X99:X111)</f>
        <v>0</v>
      </c>
      <c r="Y98" s="86">
        <f t="shared" si="51"/>
        <v>0</v>
      </c>
      <c r="Z98" s="86">
        <f>SUM(Z99:Z111)</f>
        <v>53</v>
      </c>
      <c r="AA98" s="86">
        <f>SUM(AA99:AA111)</f>
        <v>17</v>
      </c>
      <c r="AB98" s="86">
        <f t="shared" si="51"/>
        <v>0</v>
      </c>
      <c r="AC98" s="86">
        <f t="shared" si="51"/>
        <v>0</v>
      </c>
      <c r="AD98" s="86">
        <f t="shared" si="51"/>
        <v>53</v>
      </c>
      <c r="AE98" s="86">
        <f t="shared" si="51"/>
        <v>17</v>
      </c>
      <c r="AF98" s="86">
        <f t="shared" si="51"/>
        <v>0</v>
      </c>
      <c r="AG98" s="86">
        <f t="shared" si="51"/>
        <v>0</v>
      </c>
      <c r="AH98" s="86">
        <f>SUM(AH99:AH111)</f>
        <v>10</v>
      </c>
      <c r="AI98" s="86">
        <f>SUM(AI99:AI111)</f>
        <v>9</v>
      </c>
      <c r="AJ98" s="86">
        <f t="shared" si="51"/>
        <v>10</v>
      </c>
      <c r="AK98" s="86">
        <f t="shared" si="51"/>
        <v>9</v>
      </c>
      <c r="AL98" s="86">
        <f t="shared" si="51"/>
        <v>0</v>
      </c>
      <c r="AM98" s="86">
        <f t="shared" si="51"/>
        <v>0</v>
      </c>
      <c r="AN98" s="74">
        <f t="shared" si="43"/>
        <v>28.49462365591398</v>
      </c>
      <c r="AO98" s="75">
        <f t="shared" si="44"/>
        <v>5.376344086021505</v>
      </c>
      <c r="AP98" s="76">
        <f t="shared" si="45"/>
        <v>33.870967741935488</v>
      </c>
    </row>
    <row r="99" spans="1:42">
      <c r="A99" s="95" t="s">
        <v>286</v>
      </c>
      <c r="B99" s="253" t="s">
        <v>131</v>
      </c>
      <c r="C99" s="254"/>
      <c r="D99" s="46">
        <v>89</v>
      </c>
      <c r="E99" s="41">
        <f t="shared" ref="E99:E111" si="52">G99+I99+K99+M99+O99+Q99+X99</f>
        <v>13</v>
      </c>
      <c r="F99" s="41">
        <f>H99+J99+L99+N99+P99+R99</f>
        <v>8</v>
      </c>
      <c r="G99" s="41"/>
      <c r="H99" s="41"/>
      <c r="I99" s="41"/>
      <c r="J99" s="41"/>
      <c r="K99" s="41"/>
      <c r="L99" s="41"/>
      <c r="M99" s="41">
        <v>13</v>
      </c>
      <c r="N99" s="41">
        <v>8</v>
      </c>
      <c r="O99" s="41"/>
      <c r="P99" s="41"/>
      <c r="Q99" s="41"/>
      <c r="R99" s="41"/>
      <c r="S99" s="90" t="s">
        <v>286</v>
      </c>
      <c r="T99" s="262" t="s">
        <v>131</v>
      </c>
      <c r="U99" s="262"/>
      <c r="V99" s="262"/>
      <c r="W99" s="91">
        <f t="shared" si="42"/>
        <v>89</v>
      </c>
      <c r="X99" s="41"/>
      <c r="Y99" s="41"/>
      <c r="Z99" s="41">
        <f t="shared" ref="Z99:AA111" si="53">+AB99+AD99+AF99</f>
        <v>6</v>
      </c>
      <c r="AA99" s="41">
        <f t="shared" si="53"/>
        <v>4</v>
      </c>
      <c r="AB99" s="41"/>
      <c r="AC99" s="41"/>
      <c r="AD99" s="41">
        <v>6</v>
      </c>
      <c r="AE99" s="41">
        <v>4</v>
      </c>
      <c r="AF99" s="41"/>
      <c r="AG99" s="41"/>
      <c r="AH99" s="40">
        <f>AJ99+AL99</f>
        <v>5</v>
      </c>
      <c r="AI99" s="40">
        <f>AK99+AM99</f>
        <v>4</v>
      </c>
      <c r="AJ99" s="40">
        <v>5</v>
      </c>
      <c r="AK99" s="40">
        <v>4</v>
      </c>
      <c r="AL99" s="40"/>
      <c r="AM99" s="40"/>
      <c r="AN99" s="74">
        <f t="shared" si="43"/>
        <v>46.153846153846153</v>
      </c>
      <c r="AO99" s="75">
        <f t="shared" si="44"/>
        <v>38.46153846153846</v>
      </c>
      <c r="AP99" s="76">
        <f t="shared" si="45"/>
        <v>84.615384615384613</v>
      </c>
    </row>
    <row r="100" spans="1:42">
      <c r="A100" s="95" t="s">
        <v>293</v>
      </c>
      <c r="B100" s="253" t="s">
        <v>139</v>
      </c>
      <c r="C100" s="254"/>
      <c r="D100" s="46">
        <v>90</v>
      </c>
      <c r="E100" s="41">
        <f t="shared" si="52"/>
        <v>9</v>
      </c>
      <c r="F100" s="41">
        <f t="shared" ref="F100:F111" si="54">H100+J100+L100+N100+P100+R100</f>
        <v>1</v>
      </c>
      <c r="G100" s="41"/>
      <c r="H100" s="41"/>
      <c r="I100" s="41"/>
      <c r="J100" s="41"/>
      <c r="K100" s="41">
        <v>9</v>
      </c>
      <c r="L100" s="41">
        <v>1</v>
      </c>
      <c r="M100" s="41"/>
      <c r="N100" s="41"/>
      <c r="O100" s="41"/>
      <c r="P100" s="41"/>
      <c r="Q100" s="41"/>
      <c r="R100" s="41"/>
      <c r="S100" s="90" t="s">
        <v>293</v>
      </c>
      <c r="T100" s="262" t="s">
        <v>139</v>
      </c>
      <c r="U100" s="262"/>
      <c r="V100" s="262"/>
      <c r="W100" s="91">
        <f t="shared" si="42"/>
        <v>90</v>
      </c>
      <c r="X100" s="41"/>
      <c r="Y100" s="41"/>
      <c r="Z100" s="41">
        <f t="shared" si="53"/>
        <v>2</v>
      </c>
      <c r="AA100" s="41">
        <f t="shared" si="53"/>
        <v>0</v>
      </c>
      <c r="AB100" s="41"/>
      <c r="AC100" s="41"/>
      <c r="AD100" s="41">
        <v>2</v>
      </c>
      <c r="AE100" s="41"/>
      <c r="AF100" s="41"/>
      <c r="AG100" s="41"/>
      <c r="AH100" s="40">
        <f>AJ100+AL100</f>
        <v>0</v>
      </c>
      <c r="AI100" s="40">
        <f t="shared" ref="AH100:AI111" si="55">AK100+AM100</f>
        <v>0</v>
      </c>
      <c r="AJ100" s="40"/>
      <c r="AK100" s="40"/>
      <c r="AL100" s="40"/>
      <c r="AM100" s="40"/>
      <c r="AN100" s="74">
        <f t="shared" si="43"/>
        <v>22.222222222222221</v>
      </c>
      <c r="AO100" s="75">
        <f t="shared" si="44"/>
        <v>0</v>
      </c>
      <c r="AP100" s="76">
        <f t="shared" si="45"/>
        <v>22.222222222222221</v>
      </c>
    </row>
    <row r="101" spans="1:42">
      <c r="A101" s="95" t="s">
        <v>310</v>
      </c>
      <c r="B101" s="253" t="s">
        <v>134</v>
      </c>
      <c r="C101" s="254"/>
      <c r="D101" s="46">
        <v>91</v>
      </c>
      <c r="E101" s="41">
        <f t="shared" si="52"/>
        <v>13</v>
      </c>
      <c r="F101" s="41">
        <f t="shared" si="54"/>
        <v>0</v>
      </c>
      <c r="G101" s="41"/>
      <c r="H101" s="41"/>
      <c r="I101" s="41"/>
      <c r="J101" s="41"/>
      <c r="K101" s="41">
        <v>13</v>
      </c>
      <c r="L101" s="41"/>
      <c r="M101" s="41"/>
      <c r="N101" s="41"/>
      <c r="O101" s="41"/>
      <c r="P101" s="41"/>
      <c r="Q101" s="41"/>
      <c r="R101" s="41"/>
      <c r="S101" s="90" t="s">
        <v>310</v>
      </c>
      <c r="T101" s="262" t="s">
        <v>134</v>
      </c>
      <c r="U101" s="262"/>
      <c r="V101" s="262"/>
      <c r="W101" s="91">
        <f t="shared" si="42"/>
        <v>91</v>
      </c>
      <c r="X101" s="41"/>
      <c r="Y101" s="41"/>
      <c r="Z101" s="41">
        <f t="shared" si="53"/>
        <v>3</v>
      </c>
      <c r="AA101" s="41">
        <f t="shared" si="53"/>
        <v>0</v>
      </c>
      <c r="AB101" s="41"/>
      <c r="AC101" s="41"/>
      <c r="AD101" s="41">
        <v>3</v>
      </c>
      <c r="AE101" s="41"/>
      <c r="AF101" s="41"/>
      <c r="AG101" s="41"/>
      <c r="AH101" s="40">
        <f t="shared" si="55"/>
        <v>0</v>
      </c>
      <c r="AI101" s="40">
        <f t="shared" si="55"/>
        <v>0</v>
      </c>
      <c r="AJ101" s="40"/>
      <c r="AK101" s="40"/>
      <c r="AL101" s="40"/>
      <c r="AM101" s="40"/>
      <c r="AN101" s="74">
        <f t="shared" si="43"/>
        <v>23.076923076923077</v>
      </c>
      <c r="AO101" s="75">
        <f t="shared" si="44"/>
        <v>0</v>
      </c>
      <c r="AP101" s="76">
        <f t="shared" si="45"/>
        <v>23.076923076923077</v>
      </c>
    </row>
    <row r="102" spans="1:42">
      <c r="A102" s="95" t="s">
        <v>346</v>
      </c>
      <c r="B102" s="253" t="s">
        <v>231</v>
      </c>
      <c r="C102" s="254"/>
      <c r="D102" s="46">
        <v>92</v>
      </c>
      <c r="E102" s="41">
        <f t="shared" si="52"/>
        <v>29</v>
      </c>
      <c r="F102" s="41">
        <f t="shared" si="54"/>
        <v>27</v>
      </c>
      <c r="G102" s="41"/>
      <c r="H102" s="41"/>
      <c r="I102" s="41"/>
      <c r="J102" s="41"/>
      <c r="K102" s="41">
        <v>15</v>
      </c>
      <c r="L102" s="41">
        <v>15</v>
      </c>
      <c r="M102" s="41">
        <v>14</v>
      </c>
      <c r="N102" s="41">
        <v>12</v>
      </c>
      <c r="O102" s="41"/>
      <c r="P102" s="41"/>
      <c r="Q102" s="41"/>
      <c r="R102" s="41"/>
      <c r="S102" s="95" t="s">
        <v>346</v>
      </c>
      <c r="T102" s="259" t="s">
        <v>231</v>
      </c>
      <c r="U102" s="259"/>
      <c r="V102" s="259"/>
      <c r="W102" s="91">
        <f t="shared" si="42"/>
        <v>92</v>
      </c>
      <c r="X102" s="41"/>
      <c r="Y102" s="41"/>
      <c r="Z102" s="41">
        <f t="shared" si="53"/>
        <v>9</v>
      </c>
      <c r="AA102" s="41">
        <f t="shared" si="53"/>
        <v>9</v>
      </c>
      <c r="AB102" s="41"/>
      <c r="AC102" s="41"/>
      <c r="AD102" s="41">
        <v>9</v>
      </c>
      <c r="AE102" s="41">
        <v>9</v>
      </c>
      <c r="AF102" s="41"/>
      <c r="AG102" s="41"/>
      <c r="AH102" s="40">
        <f>AJ102+AL102</f>
        <v>5</v>
      </c>
      <c r="AI102" s="40">
        <f>AK102+AM102</f>
        <v>5</v>
      </c>
      <c r="AJ102" s="40">
        <v>5</v>
      </c>
      <c r="AK102" s="40">
        <v>5</v>
      </c>
      <c r="AL102" s="40"/>
      <c r="AM102" s="40"/>
      <c r="AN102" s="74">
        <f t="shared" si="43"/>
        <v>31.03448275862069</v>
      </c>
      <c r="AO102" s="75">
        <f t="shared" si="44"/>
        <v>17.241379310344829</v>
      </c>
      <c r="AP102" s="76">
        <f t="shared" si="45"/>
        <v>48.275862068965523</v>
      </c>
    </row>
    <row r="103" spans="1:42">
      <c r="A103" s="95" t="s">
        <v>283</v>
      </c>
      <c r="B103" s="253" t="s">
        <v>215</v>
      </c>
      <c r="C103" s="254"/>
      <c r="D103" s="46">
        <v>93</v>
      </c>
      <c r="E103" s="41">
        <f t="shared" si="52"/>
        <v>12</v>
      </c>
      <c r="F103" s="41">
        <f t="shared" si="54"/>
        <v>0</v>
      </c>
      <c r="G103" s="41"/>
      <c r="H103" s="41"/>
      <c r="I103" s="41"/>
      <c r="J103" s="41"/>
      <c r="K103" s="41"/>
      <c r="L103" s="41"/>
      <c r="M103" s="41">
        <v>12</v>
      </c>
      <c r="N103" s="41"/>
      <c r="O103" s="41"/>
      <c r="P103" s="41"/>
      <c r="Q103" s="41"/>
      <c r="R103" s="41"/>
      <c r="S103" s="90" t="s">
        <v>283</v>
      </c>
      <c r="T103" s="262" t="s">
        <v>215</v>
      </c>
      <c r="U103" s="262"/>
      <c r="V103" s="262"/>
      <c r="W103" s="91">
        <f t="shared" si="42"/>
        <v>93</v>
      </c>
      <c r="X103" s="41"/>
      <c r="Y103" s="41"/>
      <c r="Z103" s="41">
        <f t="shared" si="53"/>
        <v>2</v>
      </c>
      <c r="AA103" s="41">
        <f t="shared" si="53"/>
        <v>0</v>
      </c>
      <c r="AB103" s="41"/>
      <c r="AC103" s="41"/>
      <c r="AD103" s="41">
        <v>2</v>
      </c>
      <c r="AE103" s="41"/>
      <c r="AF103" s="41"/>
      <c r="AG103" s="41"/>
      <c r="AH103" s="40">
        <f t="shared" si="55"/>
        <v>0</v>
      </c>
      <c r="AI103" s="40">
        <f t="shared" si="55"/>
        <v>0</v>
      </c>
      <c r="AJ103" s="40"/>
      <c r="AK103" s="40"/>
      <c r="AL103" s="40"/>
      <c r="AM103" s="40"/>
      <c r="AN103" s="74">
        <f t="shared" si="43"/>
        <v>16.666666666666668</v>
      </c>
      <c r="AO103" s="75">
        <f t="shared" si="44"/>
        <v>0</v>
      </c>
      <c r="AP103" s="76">
        <f t="shared" si="45"/>
        <v>16.666666666666668</v>
      </c>
    </row>
    <row r="104" spans="1:42">
      <c r="A104" s="95" t="s">
        <v>294</v>
      </c>
      <c r="B104" s="253" t="s">
        <v>153</v>
      </c>
      <c r="C104" s="254"/>
      <c r="D104" s="46">
        <v>94</v>
      </c>
      <c r="E104" s="41">
        <f t="shared" si="52"/>
        <v>16</v>
      </c>
      <c r="F104" s="41">
        <f t="shared" si="54"/>
        <v>0</v>
      </c>
      <c r="G104" s="41"/>
      <c r="H104" s="41"/>
      <c r="I104" s="41"/>
      <c r="J104" s="41"/>
      <c r="K104" s="41"/>
      <c r="L104" s="41"/>
      <c r="M104" s="41">
        <v>16</v>
      </c>
      <c r="N104" s="41"/>
      <c r="O104" s="41"/>
      <c r="P104" s="41"/>
      <c r="Q104" s="41"/>
      <c r="R104" s="41"/>
      <c r="S104" s="90" t="s">
        <v>294</v>
      </c>
      <c r="T104" s="262" t="s">
        <v>359</v>
      </c>
      <c r="U104" s="262"/>
      <c r="V104" s="262"/>
      <c r="W104" s="91">
        <f t="shared" si="42"/>
        <v>94</v>
      </c>
      <c r="X104" s="41"/>
      <c r="Y104" s="41"/>
      <c r="Z104" s="41">
        <f t="shared" si="53"/>
        <v>11</v>
      </c>
      <c r="AA104" s="41">
        <f t="shared" si="53"/>
        <v>0</v>
      </c>
      <c r="AB104" s="41"/>
      <c r="AC104" s="41"/>
      <c r="AD104" s="41">
        <v>11</v>
      </c>
      <c r="AE104" s="41"/>
      <c r="AF104" s="41"/>
      <c r="AG104" s="41"/>
      <c r="AH104" s="40">
        <f t="shared" si="55"/>
        <v>0</v>
      </c>
      <c r="AI104" s="40">
        <f t="shared" si="55"/>
        <v>0</v>
      </c>
      <c r="AJ104" s="40"/>
      <c r="AK104" s="40"/>
      <c r="AL104" s="40"/>
      <c r="AM104" s="40"/>
      <c r="AN104" s="74">
        <f t="shared" si="43"/>
        <v>68.75</v>
      </c>
      <c r="AO104" s="75">
        <f t="shared" si="44"/>
        <v>0</v>
      </c>
      <c r="AP104" s="76">
        <f t="shared" si="45"/>
        <v>68.75</v>
      </c>
    </row>
    <row r="105" spans="1:42">
      <c r="A105" s="95" t="s">
        <v>360</v>
      </c>
      <c r="B105" s="253" t="s">
        <v>167</v>
      </c>
      <c r="C105" s="254"/>
      <c r="D105" s="46">
        <v>95</v>
      </c>
      <c r="E105" s="41">
        <f t="shared" si="52"/>
        <v>11</v>
      </c>
      <c r="F105" s="41">
        <f t="shared" si="54"/>
        <v>4</v>
      </c>
      <c r="G105" s="41"/>
      <c r="H105" s="41"/>
      <c r="I105" s="41"/>
      <c r="J105" s="41"/>
      <c r="K105" s="41">
        <v>11</v>
      </c>
      <c r="L105" s="41">
        <v>4</v>
      </c>
      <c r="M105" s="41"/>
      <c r="N105" s="41"/>
      <c r="O105" s="41"/>
      <c r="P105" s="41"/>
      <c r="Q105" s="41"/>
      <c r="R105" s="41"/>
      <c r="S105" s="90" t="s">
        <v>360</v>
      </c>
      <c r="T105" s="262" t="s">
        <v>167</v>
      </c>
      <c r="U105" s="262"/>
      <c r="V105" s="262"/>
      <c r="W105" s="91">
        <f t="shared" si="42"/>
        <v>95</v>
      </c>
      <c r="X105" s="41"/>
      <c r="Y105" s="41"/>
      <c r="Z105" s="41">
        <f t="shared" si="53"/>
        <v>7</v>
      </c>
      <c r="AA105" s="41">
        <f t="shared" si="53"/>
        <v>0</v>
      </c>
      <c r="AB105" s="41"/>
      <c r="AC105" s="41"/>
      <c r="AD105" s="41">
        <v>7</v>
      </c>
      <c r="AE105" s="41"/>
      <c r="AF105" s="41"/>
      <c r="AG105" s="41"/>
      <c r="AH105" s="40">
        <f t="shared" si="55"/>
        <v>0</v>
      </c>
      <c r="AI105" s="40">
        <f t="shared" si="55"/>
        <v>0</v>
      </c>
      <c r="AJ105" s="40"/>
      <c r="AK105" s="40"/>
      <c r="AL105" s="40"/>
      <c r="AM105" s="40"/>
      <c r="AN105" s="74">
        <f t="shared" si="43"/>
        <v>63.636363636363633</v>
      </c>
      <c r="AO105" s="75">
        <f t="shared" si="44"/>
        <v>0</v>
      </c>
      <c r="AP105" s="76">
        <f t="shared" si="45"/>
        <v>63.636363636363633</v>
      </c>
    </row>
    <row r="106" spans="1:42">
      <c r="A106" s="95" t="s">
        <v>312</v>
      </c>
      <c r="B106" s="253" t="s">
        <v>313</v>
      </c>
      <c r="C106" s="254"/>
      <c r="D106" s="46">
        <v>96</v>
      </c>
      <c r="E106" s="41">
        <f t="shared" si="52"/>
        <v>12</v>
      </c>
      <c r="F106" s="41">
        <f t="shared" si="54"/>
        <v>8</v>
      </c>
      <c r="G106" s="41"/>
      <c r="H106" s="41"/>
      <c r="I106" s="41"/>
      <c r="J106" s="41"/>
      <c r="K106" s="41">
        <v>12</v>
      </c>
      <c r="L106" s="41">
        <v>8</v>
      </c>
      <c r="M106" s="41"/>
      <c r="N106" s="41"/>
      <c r="O106" s="41"/>
      <c r="P106" s="41"/>
      <c r="Q106" s="41"/>
      <c r="R106" s="41"/>
      <c r="S106" s="90" t="s">
        <v>312</v>
      </c>
      <c r="T106" s="262" t="s">
        <v>361</v>
      </c>
      <c r="U106" s="262"/>
      <c r="V106" s="262"/>
      <c r="W106" s="91">
        <f t="shared" si="42"/>
        <v>96</v>
      </c>
      <c r="X106" s="41"/>
      <c r="Y106" s="41"/>
      <c r="Z106" s="41">
        <f t="shared" si="53"/>
        <v>3</v>
      </c>
      <c r="AA106" s="41">
        <f t="shared" si="53"/>
        <v>1</v>
      </c>
      <c r="AB106" s="41"/>
      <c r="AC106" s="41"/>
      <c r="AD106" s="41">
        <v>3</v>
      </c>
      <c r="AE106" s="41">
        <v>1</v>
      </c>
      <c r="AF106" s="41"/>
      <c r="AG106" s="41"/>
      <c r="AH106" s="40">
        <f t="shared" si="55"/>
        <v>0</v>
      </c>
      <c r="AI106" s="40">
        <f t="shared" si="55"/>
        <v>0</v>
      </c>
      <c r="AJ106" s="40"/>
      <c r="AK106" s="40"/>
      <c r="AL106" s="40"/>
      <c r="AM106" s="40"/>
      <c r="AN106" s="74">
        <f t="shared" si="43"/>
        <v>25</v>
      </c>
      <c r="AO106" s="75">
        <f t="shared" si="44"/>
        <v>0</v>
      </c>
      <c r="AP106" s="76">
        <f t="shared" si="45"/>
        <v>25</v>
      </c>
    </row>
    <row r="107" spans="1:42">
      <c r="A107" s="95" t="s">
        <v>308</v>
      </c>
      <c r="B107" s="253" t="s">
        <v>120</v>
      </c>
      <c r="C107" s="254"/>
      <c r="D107" s="46">
        <v>97</v>
      </c>
      <c r="E107" s="41">
        <f t="shared" si="52"/>
        <v>14</v>
      </c>
      <c r="F107" s="41">
        <f t="shared" si="54"/>
        <v>12</v>
      </c>
      <c r="G107" s="41"/>
      <c r="H107" s="41"/>
      <c r="I107" s="41"/>
      <c r="J107" s="41"/>
      <c r="K107" s="41">
        <v>14</v>
      </c>
      <c r="L107" s="41">
        <v>12</v>
      </c>
      <c r="M107" s="41"/>
      <c r="N107" s="41"/>
      <c r="O107" s="41"/>
      <c r="P107" s="41"/>
      <c r="Q107" s="41"/>
      <c r="R107" s="41"/>
      <c r="S107" s="95" t="s">
        <v>308</v>
      </c>
      <c r="T107" s="259" t="s">
        <v>120</v>
      </c>
      <c r="U107" s="259"/>
      <c r="V107" s="259"/>
      <c r="W107" s="91">
        <f t="shared" si="42"/>
        <v>97</v>
      </c>
      <c r="X107" s="41"/>
      <c r="Y107" s="41"/>
      <c r="Z107" s="41">
        <f t="shared" si="53"/>
        <v>0</v>
      </c>
      <c r="AA107" s="41">
        <f t="shared" si="53"/>
        <v>0</v>
      </c>
      <c r="AB107" s="41"/>
      <c r="AC107" s="41"/>
      <c r="AD107" s="41"/>
      <c r="AE107" s="41"/>
      <c r="AF107" s="41"/>
      <c r="AG107" s="41"/>
      <c r="AH107" s="40">
        <f t="shared" si="55"/>
        <v>0</v>
      </c>
      <c r="AI107" s="40">
        <f t="shared" si="55"/>
        <v>0</v>
      </c>
      <c r="AJ107" s="40"/>
      <c r="AK107" s="40"/>
      <c r="AL107" s="40"/>
      <c r="AM107" s="40"/>
      <c r="AN107" s="74">
        <f t="shared" si="43"/>
        <v>0</v>
      </c>
      <c r="AO107" s="75">
        <f t="shared" si="44"/>
        <v>0</v>
      </c>
      <c r="AP107" s="76">
        <f t="shared" si="45"/>
        <v>0</v>
      </c>
    </row>
    <row r="108" spans="1:42">
      <c r="A108" s="95" t="s">
        <v>332</v>
      </c>
      <c r="B108" s="253" t="s">
        <v>92</v>
      </c>
      <c r="C108" s="254"/>
      <c r="D108" s="46">
        <v>98</v>
      </c>
      <c r="E108" s="41">
        <f t="shared" si="52"/>
        <v>11</v>
      </c>
      <c r="F108" s="41">
        <f t="shared" si="54"/>
        <v>11</v>
      </c>
      <c r="G108" s="41"/>
      <c r="H108" s="41"/>
      <c r="I108" s="41"/>
      <c r="J108" s="41"/>
      <c r="K108" s="41">
        <v>11</v>
      </c>
      <c r="L108" s="41">
        <v>11</v>
      </c>
      <c r="M108" s="41"/>
      <c r="N108" s="41"/>
      <c r="O108" s="41"/>
      <c r="P108" s="41"/>
      <c r="Q108" s="41"/>
      <c r="R108" s="41"/>
      <c r="S108" s="90" t="s">
        <v>332</v>
      </c>
      <c r="T108" s="262" t="s">
        <v>92</v>
      </c>
      <c r="U108" s="262"/>
      <c r="V108" s="262"/>
      <c r="W108" s="91">
        <f t="shared" si="42"/>
        <v>98</v>
      </c>
      <c r="X108" s="41"/>
      <c r="Y108" s="41"/>
      <c r="Z108" s="41">
        <f t="shared" si="53"/>
        <v>1</v>
      </c>
      <c r="AA108" s="41">
        <f t="shared" si="53"/>
        <v>0</v>
      </c>
      <c r="AB108" s="41"/>
      <c r="AC108" s="41"/>
      <c r="AD108" s="41">
        <v>1</v>
      </c>
      <c r="AE108" s="41"/>
      <c r="AF108" s="41"/>
      <c r="AG108" s="41"/>
      <c r="AH108" s="40">
        <f t="shared" si="55"/>
        <v>0</v>
      </c>
      <c r="AI108" s="40">
        <f t="shared" si="55"/>
        <v>0</v>
      </c>
      <c r="AJ108" s="40"/>
      <c r="AK108" s="40"/>
      <c r="AL108" s="40"/>
      <c r="AM108" s="40"/>
      <c r="AN108" s="74">
        <f t="shared" si="43"/>
        <v>9.0909090909090917</v>
      </c>
      <c r="AO108" s="75">
        <f t="shared" si="44"/>
        <v>0</v>
      </c>
      <c r="AP108" s="76">
        <f t="shared" si="45"/>
        <v>9.0909090909090917</v>
      </c>
    </row>
    <row r="109" spans="1:42">
      <c r="A109" s="95" t="s">
        <v>362</v>
      </c>
      <c r="B109" s="253" t="s">
        <v>363</v>
      </c>
      <c r="C109" s="254"/>
      <c r="D109" s="46">
        <v>99</v>
      </c>
      <c r="E109" s="41">
        <f t="shared" si="52"/>
        <v>13</v>
      </c>
      <c r="F109" s="41">
        <f t="shared" si="54"/>
        <v>13</v>
      </c>
      <c r="G109" s="41"/>
      <c r="H109" s="41"/>
      <c r="I109" s="41"/>
      <c r="J109" s="41"/>
      <c r="K109" s="41">
        <v>13</v>
      </c>
      <c r="L109" s="41">
        <v>13</v>
      </c>
      <c r="M109" s="41"/>
      <c r="N109" s="41"/>
      <c r="O109" s="41"/>
      <c r="P109" s="41"/>
      <c r="Q109" s="41"/>
      <c r="R109" s="41"/>
      <c r="S109" s="90" t="s">
        <v>362</v>
      </c>
      <c r="T109" s="265" t="s">
        <v>364</v>
      </c>
      <c r="U109" s="262"/>
      <c r="V109" s="262"/>
      <c r="W109" s="91">
        <f t="shared" si="42"/>
        <v>99</v>
      </c>
      <c r="X109" s="41"/>
      <c r="Y109" s="41"/>
      <c r="Z109" s="41">
        <f t="shared" si="53"/>
        <v>2</v>
      </c>
      <c r="AA109" s="41">
        <f t="shared" si="53"/>
        <v>2</v>
      </c>
      <c r="AB109" s="41"/>
      <c r="AC109" s="41"/>
      <c r="AD109" s="41">
        <v>2</v>
      </c>
      <c r="AE109" s="41">
        <v>2</v>
      </c>
      <c r="AF109" s="41"/>
      <c r="AG109" s="41"/>
      <c r="AH109" s="40">
        <f t="shared" si="55"/>
        <v>0</v>
      </c>
      <c r="AI109" s="40">
        <f t="shared" si="55"/>
        <v>0</v>
      </c>
      <c r="AJ109" s="40"/>
      <c r="AK109" s="40"/>
      <c r="AL109" s="40"/>
      <c r="AM109" s="40"/>
      <c r="AN109" s="74">
        <f t="shared" si="43"/>
        <v>15.384615384615385</v>
      </c>
      <c r="AO109" s="75">
        <f t="shared" si="44"/>
        <v>0</v>
      </c>
      <c r="AP109" s="76">
        <f t="shared" si="45"/>
        <v>15.384615384615385</v>
      </c>
    </row>
    <row r="110" spans="1:42">
      <c r="A110" s="95" t="s">
        <v>314</v>
      </c>
      <c r="B110" s="253" t="s">
        <v>237</v>
      </c>
      <c r="C110" s="254"/>
      <c r="D110" s="46">
        <v>100</v>
      </c>
      <c r="E110" s="41">
        <f t="shared" si="52"/>
        <v>13</v>
      </c>
      <c r="F110" s="41">
        <f t="shared" si="54"/>
        <v>13</v>
      </c>
      <c r="G110" s="41"/>
      <c r="H110" s="41"/>
      <c r="I110" s="41"/>
      <c r="J110" s="41"/>
      <c r="K110" s="41">
        <v>13</v>
      </c>
      <c r="L110" s="41">
        <v>13</v>
      </c>
      <c r="M110" s="41"/>
      <c r="N110" s="41"/>
      <c r="O110" s="41"/>
      <c r="P110" s="41"/>
      <c r="Q110" s="41"/>
      <c r="R110" s="41"/>
      <c r="S110" s="90" t="s">
        <v>314</v>
      </c>
      <c r="T110" s="265" t="s">
        <v>365</v>
      </c>
      <c r="U110" s="265"/>
      <c r="V110" s="265"/>
      <c r="W110" s="91">
        <f t="shared" si="42"/>
        <v>100</v>
      </c>
      <c r="X110" s="41"/>
      <c r="Y110" s="41"/>
      <c r="Z110" s="41">
        <f t="shared" si="53"/>
        <v>1</v>
      </c>
      <c r="AA110" s="41">
        <f t="shared" si="53"/>
        <v>1</v>
      </c>
      <c r="AB110" s="41"/>
      <c r="AC110" s="41"/>
      <c r="AD110" s="41">
        <v>1</v>
      </c>
      <c r="AE110" s="41">
        <v>1</v>
      </c>
      <c r="AF110" s="41"/>
      <c r="AG110" s="41"/>
      <c r="AH110" s="40">
        <f t="shared" si="55"/>
        <v>0</v>
      </c>
      <c r="AI110" s="40">
        <f t="shared" si="55"/>
        <v>0</v>
      </c>
      <c r="AJ110" s="40"/>
      <c r="AK110" s="40"/>
      <c r="AL110" s="40"/>
      <c r="AM110" s="40"/>
      <c r="AN110" s="74">
        <f t="shared" si="43"/>
        <v>7.6923076923076925</v>
      </c>
      <c r="AO110" s="75">
        <f t="shared" si="44"/>
        <v>0</v>
      </c>
      <c r="AP110" s="76">
        <f t="shared" si="45"/>
        <v>7.6923076923076925</v>
      </c>
    </row>
    <row r="111" spans="1:42">
      <c r="A111" s="95" t="s">
        <v>366</v>
      </c>
      <c r="B111" s="253" t="s">
        <v>98</v>
      </c>
      <c r="C111" s="254"/>
      <c r="D111" s="46">
        <v>101</v>
      </c>
      <c r="E111" s="41">
        <f t="shared" si="52"/>
        <v>20</v>
      </c>
      <c r="F111" s="41">
        <f t="shared" si="54"/>
        <v>20</v>
      </c>
      <c r="G111" s="41"/>
      <c r="H111" s="41"/>
      <c r="I111" s="41"/>
      <c r="J111" s="41"/>
      <c r="K111" s="41">
        <v>20</v>
      </c>
      <c r="L111" s="41">
        <v>20</v>
      </c>
      <c r="M111" s="41"/>
      <c r="N111" s="41"/>
      <c r="O111" s="41"/>
      <c r="P111" s="41"/>
      <c r="Q111" s="41"/>
      <c r="R111" s="41"/>
      <c r="S111" s="90" t="s">
        <v>366</v>
      </c>
      <c r="T111" s="262" t="s">
        <v>98</v>
      </c>
      <c r="U111" s="262"/>
      <c r="V111" s="262"/>
      <c r="W111" s="91">
        <f t="shared" si="42"/>
        <v>101</v>
      </c>
      <c r="X111" s="41"/>
      <c r="Y111" s="41"/>
      <c r="Z111" s="41">
        <f t="shared" si="53"/>
        <v>6</v>
      </c>
      <c r="AA111" s="41">
        <f t="shared" si="53"/>
        <v>0</v>
      </c>
      <c r="AB111" s="41"/>
      <c r="AC111" s="41"/>
      <c r="AD111" s="41">
        <v>6</v>
      </c>
      <c r="AE111" s="41"/>
      <c r="AF111" s="41"/>
      <c r="AG111" s="41"/>
      <c r="AH111" s="40">
        <f t="shared" si="55"/>
        <v>0</v>
      </c>
      <c r="AI111" s="40">
        <f t="shared" si="55"/>
        <v>0</v>
      </c>
      <c r="AJ111" s="40"/>
      <c r="AK111" s="40"/>
      <c r="AL111" s="40"/>
      <c r="AM111" s="40"/>
      <c r="AN111" s="74">
        <f t="shared" si="43"/>
        <v>30</v>
      </c>
      <c r="AO111" s="75">
        <f t="shared" si="44"/>
        <v>0</v>
      </c>
      <c r="AP111" s="76">
        <f t="shared" si="45"/>
        <v>30</v>
      </c>
    </row>
    <row r="112" spans="1:42" s="89" customFormat="1">
      <c r="A112" s="258" t="s">
        <v>367</v>
      </c>
      <c r="B112" s="258"/>
      <c r="C112" s="258"/>
      <c r="D112" s="86">
        <v>102</v>
      </c>
      <c r="E112" s="86">
        <f>SUM(E113:E122)</f>
        <v>167</v>
      </c>
      <c r="F112" s="86">
        <f>SUM(F113:F122)</f>
        <v>87</v>
      </c>
      <c r="G112" s="86">
        <f>SUM(G113:G122)</f>
        <v>0</v>
      </c>
      <c r="H112" s="86">
        <f t="shared" ref="H112:R112" si="56">SUM(H113:H122)</f>
        <v>0</v>
      </c>
      <c r="I112" s="86">
        <f t="shared" si="56"/>
        <v>0</v>
      </c>
      <c r="J112" s="86">
        <f t="shared" si="56"/>
        <v>0</v>
      </c>
      <c r="K112" s="86">
        <f>SUM(K113:K122)</f>
        <v>120</v>
      </c>
      <c r="L112" s="86">
        <f>SUM(L113:L122)</f>
        <v>77</v>
      </c>
      <c r="M112" s="86">
        <f>SUM(M113:M122)</f>
        <v>47</v>
      </c>
      <c r="N112" s="86">
        <f>SUM(N113:N122)</f>
        <v>10</v>
      </c>
      <c r="O112" s="86">
        <f t="shared" si="56"/>
        <v>0</v>
      </c>
      <c r="P112" s="86">
        <f t="shared" si="56"/>
        <v>0</v>
      </c>
      <c r="Q112" s="86">
        <f t="shared" si="56"/>
        <v>0</v>
      </c>
      <c r="R112" s="86">
        <f t="shared" si="56"/>
        <v>0</v>
      </c>
      <c r="S112" s="258" t="str">
        <f>+A112</f>
        <v>7.Завхан аймгийн Тосонцэнгэл сум дахь МСҮТ</v>
      </c>
      <c r="T112" s="258"/>
      <c r="U112" s="258"/>
      <c r="V112" s="258"/>
      <c r="W112" s="88">
        <f t="shared" si="42"/>
        <v>102</v>
      </c>
      <c r="X112" s="86">
        <f t="shared" ref="X112:AM112" si="57">SUM(X113:X122)</f>
        <v>0</v>
      </c>
      <c r="Y112" s="86">
        <f t="shared" si="57"/>
        <v>0</v>
      </c>
      <c r="Z112" s="86">
        <f>SUM(Z113:Z122)</f>
        <v>55</v>
      </c>
      <c r="AA112" s="86">
        <f t="shared" si="57"/>
        <v>32</v>
      </c>
      <c r="AB112" s="86">
        <f t="shared" si="57"/>
        <v>0</v>
      </c>
      <c r="AC112" s="86">
        <f t="shared" si="57"/>
        <v>0</v>
      </c>
      <c r="AD112" s="86">
        <f t="shared" si="57"/>
        <v>55</v>
      </c>
      <c r="AE112" s="86">
        <f t="shared" si="57"/>
        <v>32</v>
      </c>
      <c r="AF112" s="86">
        <f t="shared" si="57"/>
        <v>0</v>
      </c>
      <c r="AG112" s="86">
        <f t="shared" si="57"/>
        <v>0</v>
      </c>
      <c r="AH112" s="86">
        <f>SUM(AH113:AH122)</f>
        <v>2</v>
      </c>
      <c r="AI112" s="86">
        <f t="shared" si="57"/>
        <v>1</v>
      </c>
      <c r="AJ112" s="86">
        <f t="shared" si="57"/>
        <v>2</v>
      </c>
      <c r="AK112" s="86">
        <f t="shared" si="57"/>
        <v>1</v>
      </c>
      <c r="AL112" s="86">
        <f t="shared" si="57"/>
        <v>0</v>
      </c>
      <c r="AM112" s="86">
        <f t="shared" si="57"/>
        <v>0</v>
      </c>
      <c r="AN112" s="74">
        <f t="shared" si="43"/>
        <v>32.934131736526943</v>
      </c>
      <c r="AO112" s="75">
        <f t="shared" si="44"/>
        <v>1.1976047904191616</v>
      </c>
      <c r="AP112" s="76">
        <f t="shared" si="45"/>
        <v>34.131736526946106</v>
      </c>
    </row>
    <row r="113" spans="1:42">
      <c r="A113" s="95" t="s">
        <v>368</v>
      </c>
      <c r="B113" s="253" t="s">
        <v>369</v>
      </c>
      <c r="C113" s="254"/>
      <c r="D113" s="46">
        <v>103</v>
      </c>
      <c r="E113" s="41">
        <f t="shared" ref="E113:E122" si="58">+G113+I113+K113+M113+O113+Q113+X113</f>
        <v>30</v>
      </c>
      <c r="F113" s="41">
        <f>+H113+J113+L113+N113+P113+R113</f>
        <v>9</v>
      </c>
      <c r="G113" s="41"/>
      <c r="H113" s="41"/>
      <c r="I113" s="41"/>
      <c r="J113" s="41"/>
      <c r="K113" s="41">
        <v>30</v>
      </c>
      <c r="L113" s="41">
        <v>9</v>
      </c>
      <c r="M113" s="41"/>
      <c r="N113" s="41"/>
      <c r="O113" s="41"/>
      <c r="P113" s="41"/>
      <c r="Q113" s="41"/>
      <c r="R113" s="41"/>
      <c r="S113" s="95" t="s">
        <v>368</v>
      </c>
      <c r="T113" s="265" t="str">
        <f t="shared" ref="T113:T122" si="59">B113</f>
        <v xml:space="preserve">Малчин </v>
      </c>
      <c r="U113" s="265"/>
      <c r="V113" s="265"/>
      <c r="W113" s="91">
        <f t="shared" si="42"/>
        <v>103</v>
      </c>
      <c r="X113" s="41"/>
      <c r="Y113" s="41"/>
      <c r="Z113" s="41">
        <f t="shared" ref="Z113:AA122" si="60">+AB113+AD113+AF113</f>
        <v>23</v>
      </c>
      <c r="AA113" s="41">
        <f t="shared" si="60"/>
        <v>8</v>
      </c>
      <c r="AB113" s="41"/>
      <c r="AC113" s="41"/>
      <c r="AD113" s="41">
        <v>23</v>
      </c>
      <c r="AE113" s="41">
        <v>8</v>
      </c>
      <c r="AF113" s="41"/>
      <c r="AG113" s="41"/>
      <c r="AH113" s="40">
        <f>+AJ113+AL113</f>
        <v>0</v>
      </c>
      <c r="AI113" s="40">
        <f>+AK113+AM113</f>
        <v>0</v>
      </c>
      <c r="AJ113" s="40"/>
      <c r="AK113" s="40"/>
      <c r="AL113" s="40"/>
      <c r="AM113" s="40"/>
      <c r="AN113" s="74">
        <f t="shared" si="43"/>
        <v>76.666666666666671</v>
      </c>
      <c r="AO113" s="75">
        <f t="shared" si="44"/>
        <v>0</v>
      </c>
      <c r="AP113" s="76">
        <f t="shared" si="45"/>
        <v>76.666666666666671</v>
      </c>
    </row>
    <row r="114" spans="1:42">
      <c r="A114" s="95" t="s">
        <v>370</v>
      </c>
      <c r="B114" s="253" t="s">
        <v>363</v>
      </c>
      <c r="C114" s="254"/>
      <c r="D114" s="46">
        <v>104</v>
      </c>
      <c r="E114" s="41">
        <f t="shared" si="58"/>
        <v>20</v>
      </c>
      <c r="F114" s="41">
        <f t="shared" ref="F114:F122" si="61">+H114+J114+L114+N114+P114+R114</f>
        <v>16</v>
      </c>
      <c r="G114" s="41"/>
      <c r="H114" s="41"/>
      <c r="I114" s="41"/>
      <c r="J114" s="41"/>
      <c r="K114" s="41">
        <v>20</v>
      </c>
      <c r="L114" s="41">
        <v>16</v>
      </c>
      <c r="M114" s="41"/>
      <c r="N114" s="41"/>
      <c r="O114" s="41"/>
      <c r="P114" s="41"/>
      <c r="Q114" s="41"/>
      <c r="R114" s="41"/>
      <c r="S114" s="95" t="s">
        <v>370</v>
      </c>
      <c r="T114" s="265" t="str">
        <f t="shared" si="59"/>
        <v>Нарийн бичгийн дарга-албан хэргийн ажилтан</v>
      </c>
      <c r="U114" s="265"/>
      <c r="V114" s="265"/>
      <c r="W114" s="91">
        <f t="shared" si="42"/>
        <v>104</v>
      </c>
      <c r="X114" s="41"/>
      <c r="Y114" s="41"/>
      <c r="Z114" s="41">
        <f t="shared" si="60"/>
        <v>6</v>
      </c>
      <c r="AA114" s="41">
        <f t="shared" si="60"/>
        <v>5</v>
      </c>
      <c r="AB114" s="41"/>
      <c r="AC114" s="41"/>
      <c r="AD114" s="41">
        <v>6</v>
      </c>
      <c r="AE114" s="41">
        <v>5</v>
      </c>
      <c r="AF114" s="41"/>
      <c r="AG114" s="41"/>
      <c r="AH114" s="40">
        <f t="shared" ref="AH114:AI122" si="62">+AJ114+AL114</f>
        <v>0</v>
      </c>
      <c r="AI114" s="40">
        <f t="shared" si="62"/>
        <v>0</v>
      </c>
      <c r="AJ114" s="40"/>
      <c r="AK114" s="40"/>
      <c r="AL114" s="40"/>
      <c r="AM114" s="40"/>
      <c r="AN114" s="74">
        <f t="shared" si="43"/>
        <v>30</v>
      </c>
      <c r="AO114" s="75">
        <f t="shared" si="44"/>
        <v>0</v>
      </c>
      <c r="AP114" s="76">
        <f t="shared" si="45"/>
        <v>30</v>
      </c>
    </row>
    <row r="115" spans="1:42">
      <c r="A115" s="95" t="s">
        <v>371</v>
      </c>
      <c r="B115" s="253" t="s">
        <v>372</v>
      </c>
      <c r="C115" s="254"/>
      <c r="D115" s="46">
        <v>105</v>
      </c>
      <c r="E115" s="41">
        <f t="shared" si="58"/>
        <v>20</v>
      </c>
      <c r="F115" s="41">
        <f t="shared" si="61"/>
        <v>20</v>
      </c>
      <c r="G115" s="41"/>
      <c r="H115" s="41"/>
      <c r="I115" s="41"/>
      <c r="J115" s="41"/>
      <c r="K115" s="41">
        <v>20</v>
      </c>
      <c r="L115" s="41">
        <v>20</v>
      </c>
      <c r="M115" s="41"/>
      <c r="N115" s="41"/>
      <c r="O115" s="41"/>
      <c r="P115" s="41"/>
      <c r="Q115" s="41"/>
      <c r="R115" s="41"/>
      <c r="S115" s="95" t="s">
        <v>371</v>
      </c>
      <c r="T115" s="265" t="str">
        <f t="shared" si="59"/>
        <v xml:space="preserve">Оёмол бүтээгдэхүүний оёдолчин </v>
      </c>
      <c r="U115" s="265"/>
      <c r="V115" s="265"/>
      <c r="W115" s="91">
        <f t="shared" si="42"/>
        <v>105</v>
      </c>
      <c r="X115" s="41"/>
      <c r="Y115" s="41"/>
      <c r="Z115" s="41">
        <f t="shared" si="60"/>
        <v>5</v>
      </c>
      <c r="AA115" s="41">
        <f t="shared" si="60"/>
        <v>5</v>
      </c>
      <c r="AB115" s="41"/>
      <c r="AC115" s="41"/>
      <c r="AD115" s="41">
        <v>5</v>
      </c>
      <c r="AE115" s="41">
        <v>5</v>
      </c>
      <c r="AF115" s="41"/>
      <c r="AG115" s="41"/>
      <c r="AH115" s="40">
        <f t="shared" si="62"/>
        <v>0</v>
      </c>
      <c r="AI115" s="40">
        <f t="shared" si="62"/>
        <v>0</v>
      </c>
      <c r="AJ115" s="40"/>
      <c r="AK115" s="40"/>
      <c r="AL115" s="40"/>
      <c r="AM115" s="40"/>
      <c r="AN115" s="74">
        <f t="shared" si="43"/>
        <v>25</v>
      </c>
      <c r="AO115" s="75">
        <f t="shared" si="44"/>
        <v>0</v>
      </c>
      <c r="AP115" s="76">
        <f t="shared" si="45"/>
        <v>25</v>
      </c>
    </row>
    <row r="116" spans="1:42">
      <c r="A116" s="95" t="s">
        <v>373</v>
      </c>
      <c r="B116" s="253" t="s">
        <v>125</v>
      </c>
      <c r="C116" s="254"/>
      <c r="D116" s="46">
        <v>106</v>
      </c>
      <c r="E116" s="41">
        <f t="shared" si="58"/>
        <v>15</v>
      </c>
      <c r="F116" s="41">
        <f t="shared" si="61"/>
        <v>4</v>
      </c>
      <c r="G116" s="41"/>
      <c r="H116" s="41"/>
      <c r="I116" s="41"/>
      <c r="J116" s="41"/>
      <c r="K116" s="41">
        <v>15</v>
      </c>
      <c r="L116" s="41">
        <v>4</v>
      </c>
      <c r="M116" s="41"/>
      <c r="N116" s="41"/>
      <c r="O116" s="41"/>
      <c r="P116" s="41"/>
      <c r="Q116" s="41"/>
      <c r="R116" s="41"/>
      <c r="S116" s="95" t="s">
        <v>373</v>
      </c>
      <c r="T116" s="265" t="str">
        <f t="shared" si="59"/>
        <v>Ойн арчилгаа, ашиглалтын ажилтан</v>
      </c>
      <c r="U116" s="265"/>
      <c r="V116" s="265"/>
      <c r="W116" s="91">
        <f t="shared" si="42"/>
        <v>106</v>
      </c>
      <c r="X116" s="41"/>
      <c r="Y116" s="41"/>
      <c r="Z116" s="41">
        <f t="shared" si="60"/>
        <v>6</v>
      </c>
      <c r="AA116" s="41">
        <f t="shared" si="60"/>
        <v>2</v>
      </c>
      <c r="AB116" s="41"/>
      <c r="AC116" s="41"/>
      <c r="AD116" s="41">
        <v>6</v>
      </c>
      <c r="AE116" s="41">
        <v>2</v>
      </c>
      <c r="AF116" s="41"/>
      <c r="AG116" s="41"/>
      <c r="AH116" s="40">
        <f t="shared" si="62"/>
        <v>0</v>
      </c>
      <c r="AI116" s="40">
        <f t="shared" si="62"/>
        <v>0</v>
      </c>
      <c r="AJ116" s="40"/>
      <c r="AK116" s="40"/>
      <c r="AL116" s="40"/>
      <c r="AM116" s="40"/>
      <c r="AN116" s="74">
        <f t="shared" si="43"/>
        <v>40</v>
      </c>
      <c r="AO116" s="75">
        <f t="shared" si="44"/>
        <v>0</v>
      </c>
      <c r="AP116" s="76">
        <f t="shared" si="45"/>
        <v>40</v>
      </c>
    </row>
    <row r="117" spans="1:42">
      <c r="A117" s="95" t="s">
        <v>374</v>
      </c>
      <c r="B117" s="253" t="s">
        <v>238</v>
      </c>
      <c r="C117" s="254"/>
      <c r="D117" s="46">
        <v>107</v>
      </c>
      <c r="E117" s="41">
        <f t="shared" si="58"/>
        <v>28</v>
      </c>
      <c r="F117" s="41">
        <f t="shared" si="61"/>
        <v>24</v>
      </c>
      <c r="G117" s="41"/>
      <c r="H117" s="41"/>
      <c r="I117" s="41"/>
      <c r="J117" s="41"/>
      <c r="K117" s="41">
        <v>20</v>
      </c>
      <c r="L117" s="41">
        <v>19</v>
      </c>
      <c r="M117" s="41">
        <v>8</v>
      </c>
      <c r="N117" s="41">
        <v>5</v>
      </c>
      <c r="O117" s="41"/>
      <c r="P117" s="41"/>
      <c r="Q117" s="41"/>
      <c r="R117" s="41"/>
      <c r="S117" s="95" t="s">
        <v>374</v>
      </c>
      <c r="T117" s="265" t="str">
        <f t="shared" si="59"/>
        <v>Тогооч</v>
      </c>
      <c r="U117" s="265"/>
      <c r="V117" s="265"/>
      <c r="W117" s="91">
        <f t="shared" si="42"/>
        <v>107</v>
      </c>
      <c r="X117" s="41"/>
      <c r="Y117" s="41"/>
      <c r="Z117" s="41">
        <f t="shared" si="60"/>
        <v>8</v>
      </c>
      <c r="AA117" s="41">
        <f t="shared" si="60"/>
        <v>8</v>
      </c>
      <c r="AB117" s="41"/>
      <c r="AC117" s="41"/>
      <c r="AD117" s="41">
        <v>8</v>
      </c>
      <c r="AE117" s="41">
        <v>8</v>
      </c>
      <c r="AF117" s="41"/>
      <c r="AG117" s="41"/>
      <c r="AH117" s="40">
        <f t="shared" si="62"/>
        <v>0</v>
      </c>
      <c r="AI117" s="40">
        <f t="shared" si="62"/>
        <v>0</v>
      </c>
      <c r="AJ117" s="40"/>
      <c r="AK117" s="40"/>
      <c r="AL117" s="40"/>
      <c r="AM117" s="40"/>
      <c r="AN117" s="74">
        <f t="shared" si="43"/>
        <v>28.571428571428573</v>
      </c>
      <c r="AO117" s="75">
        <f t="shared" si="44"/>
        <v>0</v>
      </c>
      <c r="AP117" s="76">
        <f t="shared" si="45"/>
        <v>28.571428571428573</v>
      </c>
    </row>
    <row r="118" spans="1:42">
      <c r="A118" s="95" t="s">
        <v>375</v>
      </c>
      <c r="B118" s="253" t="s">
        <v>209</v>
      </c>
      <c r="C118" s="254"/>
      <c r="D118" s="46">
        <v>108</v>
      </c>
      <c r="E118" s="41">
        <f t="shared" si="58"/>
        <v>15</v>
      </c>
      <c r="F118" s="41">
        <f t="shared" si="61"/>
        <v>9</v>
      </c>
      <c r="G118" s="41"/>
      <c r="H118" s="41"/>
      <c r="I118" s="41"/>
      <c r="J118" s="41"/>
      <c r="K118" s="41">
        <v>15</v>
      </c>
      <c r="L118" s="41">
        <v>9</v>
      </c>
      <c r="M118" s="41"/>
      <c r="N118" s="41"/>
      <c r="O118" s="41"/>
      <c r="P118" s="41"/>
      <c r="Q118" s="41"/>
      <c r="R118" s="41"/>
      <c r="S118" s="95" t="s">
        <v>375</v>
      </c>
      <c r="T118" s="265" t="str">
        <f t="shared" si="59"/>
        <v>Хүлэмжийн аж ахуйн фермер</v>
      </c>
      <c r="U118" s="265"/>
      <c r="V118" s="265"/>
      <c r="W118" s="91">
        <f t="shared" si="42"/>
        <v>108</v>
      </c>
      <c r="X118" s="41"/>
      <c r="Y118" s="41"/>
      <c r="Z118" s="41">
        <f t="shared" si="60"/>
        <v>2</v>
      </c>
      <c r="AA118" s="41">
        <f t="shared" si="60"/>
        <v>2</v>
      </c>
      <c r="AB118" s="41"/>
      <c r="AC118" s="41"/>
      <c r="AD118" s="41">
        <v>2</v>
      </c>
      <c r="AE118" s="41">
        <v>2</v>
      </c>
      <c r="AF118" s="41"/>
      <c r="AG118" s="41"/>
      <c r="AH118" s="40">
        <f t="shared" si="62"/>
        <v>0</v>
      </c>
      <c r="AI118" s="40">
        <f t="shared" si="62"/>
        <v>0</v>
      </c>
      <c r="AJ118" s="40"/>
      <c r="AK118" s="40"/>
      <c r="AL118" s="40"/>
      <c r="AM118" s="40"/>
      <c r="AN118" s="74">
        <f t="shared" si="43"/>
        <v>13.333333333333334</v>
      </c>
      <c r="AO118" s="75">
        <f t="shared" si="44"/>
        <v>0</v>
      </c>
      <c r="AP118" s="76">
        <f t="shared" si="45"/>
        <v>13.333333333333334</v>
      </c>
    </row>
    <row r="119" spans="1:42">
      <c r="A119" s="95" t="s">
        <v>356</v>
      </c>
      <c r="B119" s="253" t="s">
        <v>153</v>
      </c>
      <c r="C119" s="254"/>
      <c r="D119" s="46">
        <v>109</v>
      </c>
      <c r="E119" s="41">
        <f t="shared" si="58"/>
        <v>15</v>
      </c>
      <c r="F119" s="41">
        <f t="shared" si="61"/>
        <v>0</v>
      </c>
      <c r="G119" s="41"/>
      <c r="H119" s="41"/>
      <c r="I119" s="41"/>
      <c r="J119" s="41"/>
      <c r="K119" s="41"/>
      <c r="L119" s="41"/>
      <c r="M119" s="41">
        <v>15</v>
      </c>
      <c r="N119" s="41"/>
      <c r="O119" s="41"/>
      <c r="P119" s="41"/>
      <c r="Q119" s="41"/>
      <c r="R119" s="41"/>
      <c r="S119" s="95" t="s">
        <v>356</v>
      </c>
      <c r="T119" s="265" t="str">
        <f t="shared" si="59"/>
        <v>Автомашины засварчин</v>
      </c>
      <c r="U119" s="265"/>
      <c r="V119" s="265"/>
      <c r="W119" s="91">
        <f t="shared" si="42"/>
        <v>109</v>
      </c>
      <c r="X119" s="41"/>
      <c r="Y119" s="41"/>
      <c r="Z119" s="41">
        <f t="shared" si="60"/>
        <v>2</v>
      </c>
      <c r="AA119" s="41">
        <f t="shared" si="60"/>
        <v>0</v>
      </c>
      <c r="AB119" s="41"/>
      <c r="AC119" s="41"/>
      <c r="AD119" s="41">
        <v>2</v>
      </c>
      <c r="AE119" s="41">
        <v>0</v>
      </c>
      <c r="AF119" s="41"/>
      <c r="AG119" s="41"/>
      <c r="AH119" s="40">
        <f t="shared" si="62"/>
        <v>0</v>
      </c>
      <c r="AI119" s="40">
        <f t="shared" si="62"/>
        <v>0</v>
      </c>
      <c r="AJ119" s="40"/>
      <c r="AK119" s="40"/>
      <c r="AL119" s="40"/>
      <c r="AM119" s="40"/>
      <c r="AN119" s="74">
        <f t="shared" si="43"/>
        <v>13.333333333333334</v>
      </c>
      <c r="AO119" s="75">
        <f t="shared" si="44"/>
        <v>0</v>
      </c>
      <c r="AP119" s="76">
        <f t="shared" si="45"/>
        <v>13.333333333333334</v>
      </c>
    </row>
    <row r="120" spans="1:42">
      <c r="A120" s="95" t="s">
        <v>376</v>
      </c>
      <c r="B120" s="253" t="s">
        <v>377</v>
      </c>
      <c r="C120" s="254"/>
      <c r="D120" s="46">
        <v>110</v>
      </c>
      <c r="E120" s="41">
        <f t="shared" si="58"/>
        <v>10</v>
      </c>
      <c r="F120" s="41">
        <f t="shared" si="61"/>
        <v>0</v>
      </c>
      <c r="G120" s="41"/>
      <c r="H120" s="41"/>
      <c r="I120" s="41"/>
      <c r="J120" s="41"/>
      <c r="K120" s="41"/>
      <c r="L120" s="41"/>
      <c r="M120" s="41">
        <v>10</v>
      </c>
      <c r="N120" s="41"/>
      <c r="O120" s="41"/>
      <c r="P120" s="41"/>
      <c r="Q120" s="41"/>
      <c r="R120" s="41"/>
      <c r="S120" s="95" t="s">
        <v>376</v>
      </c>
      <c r="T120" s="265" t="str">
        <f t="shared" si="59"/>
        <v xml:space="preserve">Модон эдлэлийн мужаан </v>
      </c>
      <c r="U120" s="265"/>
      <c r="V120" s="265"/>
      <c r="W120" s="91">
        <f t="shared" si="42"/>
        <v>110</v>
      </c>
      <c r="X120" s="41"/>
      <c r="Y120" s="41"/>
      <c r="Z120" s="41">
        <f t="shared" si="60"/>
        <v>1</v>
      </c>
      <c r="AA120" s="41">
        <f t="shared" si="60"/>
        <v>0</v>
      </c>
      <c r="AB120" s="41"/>
      <c r="AC120" s="41"/>
      <c r="AD120" s="41">
        <v>1</v>
      </c>
      <c r="AE120" s="41">
        <v>0</v>
      </c>
      <c r="AF120" s="41"/>
      <c r="AG120" s="41"/>
      <c r="AH120" s="40">
        <f t="shared" si="62"/>
        <v>0</v>
      </c>
      <c r="AI120" s="40">
        <f t="shared" si="62"/>
        <v>0</v>
      </c>
      <c r="AJ120" s="40"/>
      <c r="AK120" s="40"/>
      <c r="AL120" s="40"/>
      <c r="AM120" s="40"/>
      <c r="AN120" s="74">
        <f t="shared" si="43"/>
        <v>10</v>
      </c>
      <c r="AO120" s="75">
        <f t="shared" si="44"/>
        <v>0</v>
      </c>
      <c r="AP120" s="76">
        <f t="shared" si="45"/>
        <v>10</v>
      </c>
    </row>
    <row r="121" spans="1:42">
      <c r="A121" s="95" t="s">
        <v>378</v>
      </c>
      <c r="B121" s="253" t="s">
        <v>114</v>
      </c>
      <c r="C121" s="254"/>
      <c r="D121" s="46">
        <v>111</v>
      </c>
      <c r="E121" s="41">
        <f t="shared" si="58"/>
        <v>9</v>
      </c>
      <c r="F121" s="41">
        <f t="shared" si="61"/>
        <v>4</v>
      </c>
      <c r="G121" s="41"/>
      <c r="H121" s="41"/>
      <c r="I121" s="41"/>
      <c r="J121" s="41"/>
      <c r="K121" s="41"/>
      <c r="L121" s="41"/>
      <c r="M121" s="41">
        <v>9</v>
      </c>
      <c r="N121" s="41">
        <v>4</v>
      </c>
      <c r="O121" s="41"/>
      <c r="P121" s="41"/>
      <c r="Q121" s="41"/>
      <c r="R121" s="41"/>
      <c r="S121" s="95" t="s">
        <v>378</v>
      </c>
      <c r="T121" s="265" t="str">
        <f t="shared" si="59"/>
        <v>Цахим хэрэгслийн засварчин</v>
      </c>
      <c r="U121" s="265"/>
      <c r="V121" s="265"/>
      <c r="W121" s="91">
        <f t="shared" si="42"/>
        <v>111</v>
      </c>
      <c r="X121" s="41"/>
      <c r="Y121" s="41"/>
      <c r="Z121" s="41">
        <f t="shared" si="60"/>
        <v>2</v>
      </c>
      <c r="AA121" s="41">
        <f t="shared" si="60"/>
        <v>2</v>
      </c>
      <c r="AB121" s="41"/>
      <c r="AC121" s="41"/>
      <c r="AD121" s="41">
        <v>2</v>
      </c>
      <c r="AE121" s="41">
        <v>2</v>
      </c>
      <c r="AF121" s="41"/>
      <c r="AG121" s="41"/>
      <c r="AH121" s="40">
        <f>+AJ121+AL121</f>
        <v>2</v>
      </c>
      <c r="AI121" s="40">
        <f>+AK121+AM121</f>
        <v>1</v>
      </c>
      <c r="AJ121" s="40">
        <v>2</v>
      </c>
      <c r="AK121" s="40">
        <v>1</v>
      </c>
      <c r="AL121" s="40"/>
      <c r="AM121" s="40"/>
      <c r="AN121" s="74">
        <f t="shared" si="43"/>
        <v>22.222222222222221</v>
      </c>
      <c r="AO121" s="75">
        <f t="shared" si="44"/>
        <v>22.222222222222221</v>
      </c>
      <c r="AP121" s="76">
        <f t="shared" si="45"/>
        <v>44.444444444444443</v>
      </c>
    </row>
    <row r="122" spans="1:42">
      <c r="A122" s="95" t="s">
        <v>347</v>
      </c>
      <c r="B122" s="253" t="s">
        <v>379</v>
      </c>
      <c r="C122" s="254"/>
      <c r="D122" s="46">
        <v>112</v>
      </c>
      <c r="E122" s="41">
        <f t="shared" si="58"/>
        <v>5</v>
      </c>
      <c r="F122" s="41">
        <f t="shared" si="61"/>
        <v>1</v>
      </c>
      <c r="G122" s="41"/>
      <c r="H122" s="41"/>
      <c r="I122" s="41"/>
      <c r="J122" s="41"/>
      <c r="K122" s="41"/>
      <c r="L122" s="41"/>
      <c r="M122" s="41">
        <v>5</v>
      </c>
      <c r="N122" s="41">
        <v>1</v>
      </c>
      <c r="O122" s="41"/>
      <c r="P122" s="41"/>
      <c r="Q122" s="41"/>
      <c r="R122" s="41"/>
      <c r="S122" s="95" t="s">
        <v>347</v>
      </c>
      <c r="T122" s="265" t="str">
        <f t="shared" si="59"/>
        <v xml:space="preserve">Ойжуулагч </v>
      </c>
      <c r="U122" s="265"/>
      <c r="V122" s="265"/>
      <c r="W122" s="91">
        <f t="shared" si="42"/>
        <v>112</v>
      </c>
      <c r="X122" s="41"/>
      <c r="Y122" s="41"/>
      <c r="Z122" s="41">
        <f t="shared" si="60"/>
        <v>0</v>
      </c>
      <c r="AA122" s="41">
        <f t="shared" si="60"/>
        <v>0</v>
      </c>
      <c r="AB122" s="41"/>
      <c r="AC122" s="41"/>
      <c r="AD122" s="41">
        <v>0</v>
      </c>
      <c r="AE122" s="41">
        <v>0</v>
      </c>
      <c r="AF122" s="41"/>
      <c r="AG122" s="41"/>
      <c r="AH122" s="40">
        <f t="shared" si="62"/>
        <v>0</v>
      </c>
      <c r="AI122" s="40">
        <f t="shared" si="62"/>
        <v>0</v>
      </c>
      <c r="AJ122" s="40"/>
      <c r="AK122" s="40"/>
      <c r="AL122" s="40"/>
      <c r="AM122" s="40"/>
      <c r="AN122" s="74">
        <f t="shared" si="43"/>
        <v>0</v>
      </c>
      <c r="AO122" s="75">
        <f t="shared" si="44"/>
        <v>0</v>
      </c>
      <c r="AP122" s="76">
        <f t="shared" si="45"/>
        <v>0</v>
      </c>
    </row>
    <row r="123" spans="1:42" s="89" customFormat="1">
      <c r="A123" s="267" t="s">
        <v>380</v>
      </c>
      <c r="B123" s="267"/>
      <c r="C123" s="267"/>
      <c r="D123" s="86">
        <v>113</v>
      </c>
      <c r="E123" s="86">
        <f>SUM(E124:E132)</f>
        <v>216</v>
      </c>
      <c r="F123" s="86">
        <f>SUM(F124:F132)</f>
        <v>120</v>
      </c>
      <c r="G123" s="86"/>
      <c r="H123" s="86"/>
      <c r="I123" s="86"/>
      <c r="J123" s="86"/>
      <c r="K123" s="86">
        <f>SUM(K124:K132)</f>
        <v>216</v>
      </c>
      <c r="L123" s="86">
        <f>SUM(L124:L132)</f>
        <v>120</v>
      </c>
      <c r="M123" s="86"/>
      <c r="N123" s="86"/>
      <c r="O123" s="86"/>
      <c r="P123" s="86"/>
      <c r="Q123" s="86"/>
      <c r="R123" s="86"/>
      <c r="S123" s="267" t="str">
        <f>+A123</f>
        <v>8. Орхон аймаг дахь  МСҮТ</v>
      </c>
      <c r="T123" s="267"/>
      <c r="U123" s="267"/>
      <c r="V123" s="267"/>
      <c r="W123" s="88">
        <f t="shared" si="42"/>
        <v>113</v>
      </c>
      <c r="X123" s="86"/>
      <c r="Y123" s="86"/>
      <c r="Z123" s="86">
        <f>SUM(Z124:Z132)</f>
        <v>40</v>
      </c>
      <c r="AA123" s="86">
        <f>SUM(AA124:AA132)</f>
        <v>9</v>
      </c>
      <c r="AB123" s="86">
        <f t="shared" ref="AB123:AC123" si="63">SUM(AB124:AB132)</f>
        <v>0</v>
      </c>
      <c r="AC123" s="86">
        <f t="shared" si="63"/>
        <v>0</v>
      </c>
      <c r="AD123" s="86">
        <f>SUM(AD124:AD132)</f>
        <v>40</v>
      </c>
      <c r="AE123" s="86">
        <f>SUM(AE124:AE132)</f>
        <v>9</v>
      </c>
      <c r="AF123" s="86">
        <f t="shared" ref="AF123:AM123" si="64">SUM(AF124:AF132)</f>
        <v>0</v>
      </c>
      <c r="AG123" s="86">
        <f t="shared" si="64"/>
        <v>0</v>
      </c>
      <c r="AH123" s="86">
        <f t="shared" si="64"/>
        <v>55</v>
      </c>
      <c r="AI123" s="86">
        <f t="shared" si="64"/>
        <v>44</v>
      </c>
      <c r="AJ123" s="86">
        <f t="shared" si="64"/>
        <v>0</v>
      </c>
      <c r="AK123" s="86">
        <f t="shared" si="64"/>
        <v>0</v>
      </c>
      <c r="AL123" s="86">
        <f t="shared" si="64"/>
        <v>55</v>
      </c>
      <c r="AM123" s="86">
        <f t="shared" si="64"/>
        <v>44</v>
      </c>
      <c r="AN123" s="74">
        <f t="shared" si="43"/>
        <v>18.518518518518519</v>
      </c>
      <c r="AO123" s="75">
        <f t="shared" si="44"/>
        <v>25.462962962962962</v>
      </c>
      <c r="AP123" s="76">
        <f t="shared" si="45"/>
        <v>43.981481481481481</v>
      </c>
    </row>
    <row r="124" spans="1:42">
      <c r="A124" s="95" t="s">
        <v>376</v>
      </c>
      <c r="B124" s="253" t="s">
        <v>153</v>
      </c>
      <c r="C124" s="254"/>
      <c r="D124" s="46">
        <v>114</v>
      </c>
      <c r="E124" s="41">
        <v>19</v>
      </c>
      <c r="F124" s="41">
        <v>1</v>
      </c>
      <c r="G124" s="41"/>
      <c r="H124" s="41"/>
      <c r="I124" s="41"/>
      <c r="J124" s="41"/>
      <c r="K124" s="41">
        <v>19</v>
      </c>
      <c r="L124" s="41">
        <v>1</v>
      </c>
      <c r="M124" s="41"/>
      <c r="N124" s="41"/>
      <c r="O124" s="41"/>
      <c r="P124" s="41"/>
      <c r="Q124" s="41"/>
      <c r="R124" s="41"/>
      <c r="S124" s="95" t="s">
        <v>376</v>
      </c>
      <c r="T124" s="260" t="s">
        <v>153</v>
      </c>
      <c r="U124" s="260"/>
      <c r="V124" s="260"/>
      <c r="W124" s="91">
        <f t="shared" si="42"/>
        <v>114</v>
      </c>
      <c r="X124" s="41"/>
      <c r="Y124" s="41"/>
      <c r="Z124" s="41">
        <f t="shared" ref="Z124:AA132" si="65">+AB124+AD124+AF124</f>
        <v>16</v>
      </c>
      <c r="AA124" s="41">
        <f t="shared" si="65"/>
        <v>1</v>
      </c>
      <c r="AB124" s="41"/>
      <c r="AC124" s="41"/>
      <c r="AD124" s="41">
        <v>16</v>
      </c>
      <c r="AE124" s="41">
        <v>1</v>
      </c>
      <c r="AF124" s="41"/>
      <c r="AG124" s="41"/>
      <c r="AH124" s="40">
        <f>+AJ124+AL124</f>
        <v>5</v>
      </c>
      <c r="AI124" s="40">
        <f>+AK124+AM124</f>
        <v>1</v>
      </c>
      <c r="AJ124" s="40"/>
      <c r="AK124" s="40"/>
      <c r="AL124" s="40">
        <v>5</v>
      </c>
      <c r="AM124" s="40">
        <v>1</v>
      </c>
      <c r="AN124" s="74">
        <f t="shared" si="43"/>
        <v>84.21052631578948</v>
      </c>
      <c r="AO124" s="75">
        <f t="shared" si="44"/>
        <v>26.315789473684209</v>
      </c>
      <c r="AP124" s="76">
        <f t="shared" si="45"/>
        <v>110.52631578947368</v>
      </c>
    </row>
    <row r="125" spans="1:42">
      <c r="A125" s="95" t="s">
        <v>381</v>
      </c>
      <c r="B125" s="253" t="s">
        <v>131</v>
      </c>
      <c r="C125" s="254"/>
      <c r="D125" s="46">
        <v>115</v>
      </c>
      <c r="E125" s="41">
        <v>25</v>
      </c>
      <c r="F125" s="41">
        <v>15</v>
      </c>
      <c r="G125" s="41"/>
      <c r="H125" s="41"/>
      <c r="I125" s="41"/>
      <c r="J125" s="41"/>
      <c r="K125" s="41">
        <v>25</v>
      </c>
      <c r="L125" s="41">
        <v>15</v>
      </c>
      <c r="M125" s="41"/>
      <c r="N125" s="41"/>
      <c r="O125" s="41"/>
      <c r="P125" s="41"/>
      <c r="Q125" s="41"/>
      <c r="R125" s="41"/>
      <c r="S125" s="95" t="s">
        <v>381</v>
      </c>
      <c r="T125" s="260" t="s">
        <v>287</v>
      </c>
      <c r="U125" s="260"/>
      <c r="V125" s="260"/>
      <c r="W125" s="91">
        <f t="shared" si="42"/>
        <v>115</v>
      </c>
      <c r="X125" s="41"/>
      <c r="Y125" s="41"/>
      <c r="Z125" s="41">
        <f t="shared" si="65"/>
        <v>0</v>
      </c>
      <c r="AA125" s="41">
        <f t="shared" si="65"/>
        <v>0</v>
      </c>
      <c r="AB125" s="41"/>
      <c r="AC125" s="41"/>
      <c r="AD125" s="41"/>
      <c r="AE125" s="41"/>
      <c r="AF125" s="41"/>
      <c r="AG125" s="41"/>
      <c r="AH125" s="40">
        <f t="shared" ref="AH125:AI132" si="66">+AJ125+AL125</f>
        <v>1</v>
      </c>
      <c r="AI125" s="40">
        <f t="shared" si="66"/>
        <v>1</v>
      </c>
      <c r="AJ125" s="40"/>
      <c r="AK125" s="40"/>
      <c r="AL125" s="40">
        <v>1</v>
      </c>
      <c r="AM125" s="40">
        <v>1</v>
      </c>
      <c r="AN125" s="74">
        <f t="shared" si="43"/>
        <v>0</v>
      </c>
      <c r="AO125" s="75">
        <f t="shared" si="44"/>
        <v>4</v>
      </c>
      <c r="AP125" s="76">
        <f t="shared" si="45"/>
        <v>4</v>
      </c>
    </row>
    <row r="126" spans="1:42">
      <c r="A126" s="95" t="s">
        <v>382</v>
      </c>
      <c r="B126" s="253" t="s">
        <v>134</v>
      </c>
      <c r="C126" s="254"/>
      <c r="D126" s="46">
        <v>116</v>
      </c>
      <c r="E126" s="41">
        <v>25</v>
      </c>
      <c r="F126" s="41">
        <v>8</v>
      </c>
      <c r="G126" s="41"/>
      <c r="H126" s="41"/>
      <c r="I126" s="41"/>
      <c r="J126" s="41"/>
      <c r="K126" s="41">
        <v>25</v>
      </c>
      <c r="L126" s="41">
        <v>8</v>
      </c>
      <c r="M126" s="41"/>
      <c r="N126" s="41"/>
      <c r="O126" s="41"/>
      <c r="P126" s="41"/>
      <c r="Q126" s="41"/>
      <c r="R126" s="41"/>
      <c r="S126" s="95" t="s">
        <v>382</v>
      </c>
      <c r="T126" s="260" t="s">
        <v>134</v>
      </c>
      <c r="U126" s="260"/>
      <c r="V126" s="260"/>
      <c r="W126" s="91">
        <f t="shared" si="42"/>
        <v>116</v>
      </c>
      <c r="X126" s="41"/>
      <c r="Y126" s="41"/>
      <c r="Z126" s="41">
        <f t="shared" si="65"/>
        <v>0</v>
      </c>
      <c r="AA126" s="41">
        <f t="shared" si="65"/>
        <v>0</v>
      </c>
      <c r="AB126" s="41"/>
      <c r="AC126" s="41"/>
      <c r="AD126" s="41"/>
      <c r="AE126" s="41"/>
      <c r="AF126" s="41"/>
      <c r="AG126" s="41"/>
      <c r="AH126" s="40">
        <f t="shared" si="66"/>
        <v>5</v>
      </c>
      <c r="AI126" s="40">
        <f t="shared" si="66"/>
        <v>3</v>
      </c>
      <c r="AJ126" s="40"/>
      <c r="AK126" s="40"/>
      <c r="AL126" s="40">
        <v>5</v>
      </c>
      <c r="AM126" s="40">
        <v>3</v>
      </c>
      <c r="AN126" s="74">
        <f t="shared" si="43"/>
        <v>0</v>
      </c>
      <c r="AO126" s="75">
        <f t="shared" si="44"/>
        <v>20</v>
      </c>
      <c r="AP126" s="76">
        <f t="shared" si="45"/>
        <v>20</v>
      </c>
    </row>
    <row r="127" spans="1:42">
      <c r="A127" s="95" t="s">
        <v>351</v>
      </c>
      <c r="B127" s="253" t="s">
        <v>136</v>
      </c>
      <c r="C127" s="254"/>
      <c r="D127" s="46">
        <v>117</v>
      </c>
      <c r="E127" s="41">
        <v>24</v>
      </c>
      <c r="F127" s="41">
        <v>7</v>
      </c>
      <c r="G127" s="41"/>
      <c r="H127" s="41"/>
      <c r="I127" s="41"/>
      <c r="J127" s="41"/>
      <c r="K127" s="41">
        <v>24</v>
      </c>
      <c r="L127" s="41">
        <v>7</v>
      </c>
      <c r="M127" s="41"/>
      <c r="N127" s="41"/>
      <c r="O127" s="41"/>
      <c r="P127" s="41"/>
      <c r="Q127" s="41"/>
      <c r="R127" s="41"/>
      <c r="S127" s="95" t="s">
        <v>351</v>
      </c>
      <c r="T127" s="260" t="s">
        <v>136</v>
      </c>
      <c r="U127" s="260"/>
      <c r="V127" s="260"/>
      <c r="W127" s="91">
        <f t="shared" si="42"/>
        <v>117</v>
      </c>
      <c r="X127" s="41"/>
      <c r="Y127" s="41"/>
      <c r="Z127" s="41">
        <f t="shared" si="65"/>
        <v>20</v>
      </c>
      <c r="AA127" s="41">
        <f t="shared" si="65"/>
        <v>8</v>
      </c>
      <c r="AB127" s="41"/>
      <c r="AC127" s="41"/>
      <c r="AD127" s="41">
        <v>20</v>
      </c>
      <c r="AE127" s="41">
        <v>8</v>
      </c>
      <c r="AF127" s="41"/>
      <c r="AG127" s="41"/>
      <c r="AH127" s="40">
        <f t="shared" si="66"/>
        <v>2</v>
      </c>
      <c r="AI127" s="40">
        <f t="shared" si="66"/>
        <v>1</v>
      </c>
      <c r="AJ127" s="40"/>
      <c r="AK127" s="40"/>
      <c r="AL127" s="40">
        <v>2</v>
      </c>
      <c r="AM127" s="40">
        <v>1</v>
      </c>
      <c r="AN127" s="74">
        <f t="shared" si="43"/>
        <v>83.333333333333329</v>
      </c>
      <c r="AO127" s="75">
        <f t="shared" si="44"/>
        <v>8.3333333333333339</v>
      </c>
      <c r="AP127" s="76">
        <f t="shared" si="45"/>
        <v>91.666666666666657</v>
      </c>
    </row>
    <row r="128" spans="1:42">
      <c r="A128" s="95" t="s">
        <v>368</v>
      </c>
      <c r="B128" s="253" t="s">
        <v>215</v>
      </c>
      <c r="C128" s="254"/>
      <c r="D128" s="46">
        <v>118</v>
      </c>
      <c r="E128" s="41">
        <v>25</v>
      </c>
      <c r="F128" s="41">
        <v>2</v>
      </c>
      <c r="G128" s="41"/>
      <c r="H128" s="41"/>
      <c r="I128" s="41"/>
      <c r="J128" s="41"/>
      <c r="K128" s="41">
        <v>25</v>
      </c>
      <c r="L128" s="41">
        <v>2</v>
      </c>
      <c r="M128" s="41"/>
      <c r="N128" s="41"/>
      <c r="O128" s="41"/>
      <c r="P128" s="41"/>
      <c r="Q128" s="41"/>
      <c r="R128" s="41"/>
      <c r="S128" s="95" t="s">
        <v>368</v>
      </c>
      <c r="T128" s="260" t="s">
        <v>215</v>
      </c>
      <c r="U128" s="260"/>
      <c r="V128" s="260"/>
      <c r="W128" s="91">
        <f t="shared" si="42"/>
        <v>118</v>
      </c>
      <c r="X128" s="41"/>
      <c r="Y128" s="41"/>
      <c r="Z128" s="41">
        <f t="shared" si="65"/>
        <v>2</v>
      </c>
      <c r="AA128" s="41">
        <f t="shared" si="65"/>
        <v>0</v>
      </c>
      <c r="AB128" s="41"/>
      <c r="AC128" s="41"/>
      <c r="AD128" s="41">
        <v>2</v>
      </c>
      <c r="AE128" s="41"/>
      <c r="AF128" s="41"/>
      <c r="AG128" s="41"/>
      <c r="AH128" s="40">
        <f t="shared" si="66"/>
        <v>5</v>
      </c>
      <c r="AI128" s="40">
        <f t="shared" si="66"/>
        <v>2</v>
      </c>
      <c r="AJ128" s="40"/>
      <c r="AK128" s="40"/>
      <c r="AL128" s="40">
        <v>5</v>
      </c>
      <c r="AM128" s="40">
        <v>2</v>
      </c>
      <c r="AN128" s="74">
        <f t="shared" si="43"/>
        <v>8</v>
      </c>
      <c r="AO128" s="75">
        <f t="shared" si="44"/>
        <v>20</v>
      </c>
      <c r="AP128" s="76">
        <f t="shared" si="45"/>
        <v>28</v>
      </c>
    </row>
    <row r="129" spans="1:42">
      <c r="A129" s="95" t="s">
        <v>383</v>
      </c>
      <c r="B129" s="253" t="s">
        <v>256</v>
      </c>
      <c r="C129" s="254"/>
      <c r="D129" s="46">
        <v>119</v>
      </c>
      <c r="E129" s="41">
        <v>25</v>
      </c>
      <c r="F129" s="41">
        <v>25</v>
      </c>
      <c r="G129" s="41"/>
      <c r="H129" s="41"/>
      <c r="I129" s="41"/>
      <c r="J129" s="41"/>
      <c r="K129" s="41">
        <v>25</v>
      </c>
      <c r="L129" s="41">
        <v>25</v>
      </c>
      <c r="M129" s="41"/>
      <c r="N129" s="41"/>
      <c r="O129" s="41"/>
      <c r="P129" s="41"/>
      <c r="Q129" s="41"/>
      <c r="R129" s="41"/>
      <c r="S129" s="95" t="s">
        <v>383</v>
      </c>
      <c r="T129" s="260" t="s">
        <v>256</v>
      </c>
      <c r="U129" s="260"/>
      <c r="V129" s="260"/>
      <c r="W129" s="91">
        <f t="shared" si="42"/>
        <v>119</v>
      </c>
      <c r="X129" s="41"/>
      <c r="Y129" s="41"/>
      <c r="Z129" s="41">
        <f t="shared" si="65"/>
        <v>0</v>
      </c>
      <c r="AA129" s="41">
        <f t="shared" si="65"/>
        <v>0</v>
      </c>
      <c r="AB129" s="41"/>
      <c r="AC129" s="41"/>
      <c r="AD129" s="41"/>
      <c r="AE129" s="41"/>
      <c r="AF129" s="41"/>
      <c r="AG129" s="41"/>
      <c r="AH129" s="40">
        <f t="shared" si="66"/>
        <v>16</v>
      </c>
      <c r="AI129" s="40">
        <f t="shared" si="66"/>
        <v>16</v>
      </c>
      <c r="AJ129" s="40"/>
      <c r="AK129" s="40"/>
      <c r="AL129" s="40">
        <v>16</v>
      </c>
      <c r="AM129" s="40">
        <v>16</v>
      </c>
      <c r="AN129" s="74">
        <f t="shared" si="43"/>
        <v>0</v>
      </c>
      <c r="AO129" s="75">
        <f t="shared" si="44"/>
        <v>64</v>
      </c>
      <c r="AP129" s="76">
        <f t="shared" si="45"/>
        <v>64</v>
      </c>
    </row>
    <row r="130" spans="1:42">
      <c r="A130" s="95" t="s">
        <v>384</v>
      </c>
      <c r="B130" s="253" t="s">
        <v>229</v>
      </c>
      <c r="C130" s="254"/>
      <c r="D130" s="46">
        <v>120</v>
      </c>
      <c r="E130" s="41">
        <v>25</v>
      </c>
      <c r="F130" s="41">
        <v>22</v>
      </c>
      <c r="G130" s="41"/>
      <c r="H130" s="41"/>
      <c r="I130" s="41"/>
      <c r="J130" s="41"/>
      <c r="K130" s="41">
        <v>25</v>
      </c>
      <c r="L130" s="41">
        <v>22</v>
      </c>
      <c r="M130" s="41"/>
      <c r="N130" s="41"/>
      <c r="O130" s="41"/>
      <c r="P130" s="41"/>
      <c r="Q130" s="41"/>
      <c r="R130" s="41"/>
      <c r="S130" s="95" t="s">
        <v>384</v>
      </c>
      <c r="T130" s="260" t="s">
        <v>385</v>
      </c>
      <c r="U130" s="260"/>
      <c r="V130" s="260"/>
      <c r="W130" s="91">
        <f t="shared" si="42"/>
        <v>120</v>
      </c>
      <c r="X130" s="41"/>
      <c r="Y130" s="41"/>
      <c r="Z130" s="41">
        <f t="shared" si="65"/>
        <v>0</v>
      </c>
      <c r="AA130" s="41">
        <f t="shared" si="65"/>
        <v>0</v>
      </c>
      <c r="AB130" s="41"/>
      <c r="AC130" s="41"/>
      <c r="AD130" s="41"/>
      <c r="AE130" s="41"/>
      <c r="AF130" s="41"/>
      <c r="AG130" s="41"/>
      <c r="AH130" s="40">
        <f t="shared" si="66"/>
        <v>7</v>
      </c>
      <c r="AI130" s="40">
        <f t="shared" si="66"/>
        <v>6</v>
      </c>
      <c r="AJ130" s="40"/>
      <c r="AK130" s="40"/>
      <c r="AL130" s="40">
        <v>7</v>
      </c>
      <c r="AM130" s="40">
        <v>6</v>
      </c>
      <c r="AN130" s="74">
        <f t="shared" si="43"/>
        <v>0</v>
      </c>
      <c r="AO130" s="75">
        <f t="shared" si="44"/>
        <v>28</v>
      </c>
      <c r="AP130" s="76">
        <f t="shared" si="45"/>
        <v>28</v>
      </c>
    </row>
    <row r="131" spans="1:42">
      <c r="A131" s="95" t="s">
        <v>375</v>
      </c>
      <c r="B131" s="253" t="s">
        <v>261</v>
      </c>
      <c r="C131" s="254"/>
      <c r="D131" s="46">
        <v>121</v>
      </c>
      <c r="E131" s="41">
        <v>25</v>
      </c>
      <c r="F131" s="41">
        <v>25</v>
      </c>
      <c r="G131" s="41"/>
      <c r="H131" s="41"/>
      <c r="I131" s="41"/>
      <c r="J131" s="41"/>
      <c r="K131" s="41">
        <v>25</v>
      </c>
      <c r="L131" s="41">
        <v>25</v>
      </c>
      <c r="M131" s="41"/>
      <c r="N131" s="41"/>
      <c r="O131" s="41"/>
      <c r="P131" s="41"/>
      <c r="Q131" s="41"/>
      <c r="R131" s="41"/>
      <c r="S131" s="95" t="s">
        <v>375</v>
      </c>
      <c r="T131" s="260" t="s">
        <v>261</v>
      </c>
      <c r="U131" s="260"/>
      <c r="V131" s="260"/>
      <c r="W131" s="91">
        <f t="shared" si="42"/>
        <v>121</v>
      </c>
      <c r="X131" s="41"/>
      <c r="Y131" s="41"/>
      <c r="Z131" s="41">
        <f t="shared" si="65"/>
        <v>0</v>
      </c>
      <c r="AA131" s="41">
        <f t="shared" si="65"/>
        <v>0</v>
      </c>
      <c r="AB131" s="41"/>
      <c r="AC131" s="41"/>
      <c r="AD131" s="41"/>
      <c r="AE131" s="41"/>
      <c r="AF131" s="41"/>
      <c r="AG131" s="41"/>
      <c r="AH131" s="40">
        <f t="shared" si="66"/>
        <v>11</v>
      </c>
      <c r="AI131" s="40">
        <f t="shared" si="66"/>
        <v>11</v>
      </c>
      <c r="AJ131" s="40"/>
      <c r="AK131" s="40"/>
      <c r="AL131" s="40">
        <v>11</v>
      </c>
      <c r="AM131" s="40">
        <v>11</v>
      </c>
      <c r="AN131" s="74">
        <f t="shared" si="43"/>
        <v>0</v>
      </c>
      <c r="AO131" s="75">
        <f t="shared" si="44"/>
        <v>44</v>
      </c>
      <c r="AP131" s="76">
        <f t="shared" si="45"/>
        <v>44</v>
      </c>
    </row>
    <row r="132" spans="1:42">
      <c r="A132" s="95" t="s">
        <v>386</v>
      </c>
      <c r="B132" s="253" t="s">
        <v>149</v>
      </c>
      <c r="C132" s="254"/>
      <c r="D132" s="46">
        <v>122</v>
      </c>
      <c r="E132" s="41">
        <v>23</v>
      </c>
      <c r="F132" s="41">
        <v>15</v>
      </c>
      <c r="G132" s="41"/>
      <c r="H132" s="41"/>
      <c r="I132" s="41"/>
      <c r="J132" s="41"/>
      <c r="K132" s="41">
        <v>23</v>
      </c>
      <c r="L132" s="41">
        <v>15</v>
      </c>
      <c r="M132" s="41"/>
      <c r="N132" s="41"/>
      <c r="O132" s="41"/>
      <c r="P132" s="41"/>
      <c r="Q132" s="41"/>
      <c r="R132" s="41"/>
      <c r="S132" s="95" t="s">
        <v>386</v>
      </c>
      <c r="T132" s="260" t="s">
        <v>149</v>
      </c>
      <c r="U132" s="260"/>
      <c r="V132" s="260"/>
      <c r="W132" s="91">
        <f t="shared" si="42"/>
        <v>122</v>
      </c>
      <c r="X132" s="41"/>
      <c r="Y132" s="41"/>
      <c r="Z132" s="41">
        <f t="shared" si="65"/>
        <v>2</v>
      </c>
      <c r="AA132" s="41">
        <f t="shared" si="65"/>
        <v>0</v>
      </c>
      <c r="AB132" s="41"/>
      <c r="AC132" s="41"/>
      <c r="AD132" s="41">
        <v>2</v>
      </c>
      <c r="AE132" s="41"/>
      <c r="AF132" s="41"/>
      <c r="AG132" s="41"/>
      <c r="AH132" s="40">
        <f t="shared" si="66"/>
        <v>3</v>
      </c>
      <c r="AI132" s="40">
        <f t="shared" si="66"/>
        <v>3</v>
      </c>
      <c r="AJ132" s="40"/>
      <c r="AK132" s="40"/>
      <c r="AL132" s="40">
        <v>3</v>
      </c>
      <c r="AM132" s="40">
        <v>3</v>
      </c>
      <c r="AN132" s="74">
        <f t="shared" si="43"/>
        <v>8.695652173913043</v>
      </c>
      <c r="AO132" s="75">
        <f t="shared" si="44"/>
        <v>13.043478260869565</v>
      </c>
      <c r="AP132" s="76">
        <f t="shared" si="45"/>
        <v>21.739130434782609</v>
      </c>
    </row>
    <row r="133" spans="1:42" s="89" customFormat="1">
      <c r="A133" s="258" t="s">
        <v>387</v>
      </c>
      <c r="B133" s="258"/>
      <c r="C133" s="258"/>
      <c r="D133" s="86">
        <v>123</v>
      </c>
      <c r="E133" s="86">
        <f>SUM(E134:E139)</f>
        <v>116</v>
      </c>
      <c r="F133" s="86">
        <f>SUM(F134:F139)</f>
        <v>44</v>
      </c>
      <c r="G133" s="86">
        <f>SUM(G134:G139)</f>
        <v>0</v>
      </c>
      <c r="H133" s="86">
        <f t="shared" ref="H133:O133" si="67">SUM(H134:H139)</f>
        <v>0</v>
      </c>
      <c r="I133" s="86">
        <f t="shared" si="67"/>
        <v>0</v>
      </c>
      <c r="J133" s="86">
        <f t="shared" si="67"/>
        <v>0</v>
      </c>
      <c r="K133" s="86">
        <f t="shared" si="67"/>
        <v>72</v>
      </c>
      <c r="L133" s="86">
        <f t="shared" si="67"/>
        <v>42</v>
      </c>
      <c r="M133" s="86">
        <f t="shared" si="67"/>
        <v>44</v>
      </c>
      <c r="N133" s="86">
        <f>SUM(N134:N139)</f>
        <v>2</v>
      </c>
      <c r="O133" s="86">
        <f t="shared" si="67"/>
        <v>0</v>
      </c>
      <c r="P133" s="86">
        <f>SUM(P134:P139)</f>
        <v>0</v>
      </c>
      <c r="Q133" s="86"/>
      <c r="R133" s="86"/>
      <c r="S133" s="258" t="str">
        <f>+A133</f>
        <v>9. Орхон аймаг дахь ХАА-н МСҮТ</v>
      </c>
      <c r="T133" s="258"/>
      <c r="U133" s="258"/>
      <c r="V133" s="258"/>
      <c r="W133" s="88">
        <f t="shared" si="42"/>
        <v>123</v>
      </c>
      <c r="X133" s="86">
        <f t="shared" ref="X133:AM133" si="68">SUM(X134:X139)</f>
        <v>0</v>
      </c>
      <c r="Y133" s="86">
        <f t="shared" si="68"/>
        <v>0</v>
      </c>
      <c r="Z133" s="86">
        <f t="shared" si="68"/>
        <v>72</v>
      </c>
      <c r="AA133" s="86">
        <f t="shared" si="68"/>
        <v>29</v>
      </c>
      <c r="AB133" s="86">
        <f t="shared" si="68"/>
        <v>0</v>
      </c>
      <c r="AC133" s="86">
        <f t="shared" si="68"/>
        <v>0</v>
      </c>
      <c r="AD133" s="86">
        <f t="shared" si="68"/>
        <v>24</v>
      </c>
      <c r="AE133" s="86">
        <f t="shared" si="68"/>
        <v>0</v>
      </c>
      <c r="AF133" s="86">
        <f t="shared" si="68"/>
        <v>48</v>
      </c>
      <c r="AG133" s="86">
        <f t="shared" si="68"/>
        <v>29</v>
      </c>
      <c r="AH133" s="86">
        <f t="shared" si="68"/>
        <v>0</v>
      </c>
      <c r="AI133" s="86">
        <f t="shared" si="68"/>
        <v>0</v>
      </c>
      <c r="AJ133" s="86">
        <f t="shared" si="68"/>
        <v>0</v>
      </c>
      <c r="AK133" s="86">
        <f t="shared" si="68"/>
        <v>0</v>
      </c>
      <c r="AL133" s="86">
        <f t="shared" si="68"/>
        <v>0</v>
      </c>
      <c r="AM133" s="86">
        <f t="shared" si="68"/>
        <v>0</v>
      </c>
      <c r="AN133" s="74">
        <f t="shared" si="43"/>
        <v>62.068965517241381</v>
      </c>
      <c r="AO133" s="75">
        <f t="shared" si="44"/>
        <v>0</v>
      </c>
      <c r="AP133" s="76">
        <f t="shared" si="45"/>
        <v>62.068965517241381</v>
      </c>
    </row>
    <row r="134" spans="1:42">
      <c r="A134" s="95" t="s">
        <v>376</v>
      </c>
      <c r="B134" s="253" t="s">
        <v>153</v>
      </c>
      <c r="C134" s="254"/>
      <c r="D134" s="46">
        <v>124</v>
      </c>
      <c r="E134" s="41">
        <f t="shared" ref="E134:E139" si="69">+G134+I134+K134+M134+O134+Q134+X134</f>
        <v>28</v>
      </c>
      <c r="F134" s="41">
        <f>+H134+J134+L134+N134+P134+R134</f>
        <v>0</v>
      </c>
      <c r="G134" s="41"/>
      <c r="H134" s="41"/>
      <c r="I134" s="41"/>
      <c r="J134" s="41"/>
      <c r="K134" s="41">
        <v>14</v>
      </c>
      <c r="L134" s="41">
        <v>0</v>
      </c>
      <c r="M134" s="41">
        <v>14</v>
      </c>
      <c r="N134" s="41">
        <v>0</v>
      </c>
      <c r="O134" s="41"/>
      <c r="P134" s="41"/>
      <c r="Q134" s="41"/>
      <c r="R134" s="41"/>
      <c r="S134" s="102" t="s">
        <v>376</v>
      </c>
      <c r="T134" s="265" t="s">
        <v>153</v>
      </c>
      <c r="U134" s="265"/>
      <c r="V134" s="265"/>
      <c r="W134" s="91">
        <f t="shared" si="42"/>
        <v>124</v>
      </c>
      <c r="X134" s="41"/>
      <c r="Y134" s="41"/>
      <c r="Z134" s="41">
        <f t="shared" ref="Z134:AA139" si="70">+AB134+AD134+AF134</f>
        <v>14</v>
      </c>
      <c r="AA134" s="41">
        <f t="shared" si="70"/>
        <v>0</v>
      </c>
      <c r="AB134" s="41"/>
      <c r="AC134" s="41"/>
      <c r="AD134" s="41">
        <v>4</v>
      </c>
      <c r="AE134" s="41">
        <v>0</v>
      </c>
      <c r="AF134" s="41">
        <v>10</v>
      </c>
      <c r="AG134" s="41">
        <v>0</v>
      </c>
      <c r="AH134" s="40">
        <f>+AJ134+AL134</f>
        <v>0</v>
      </c>
      <c r="AI134" s="40">
        <f>+AK134+AM134</f>
        <v>0</v>
      </c>
      <c r="AJ134" s="40"/>
      <c r="AK134" s="40"/>
      <c r="AL134" s="40"/>
      <c r="AM134" s="40"/>
      <c r="AN134" s="74">
        <f t="shared" si="43"/>
        <v>50</v>
      </c>
      <c r="AO134" s="75">
        <f t="shared" si="44"/>
        <v>0</v>
      </c>
      <c r="AP134" s="76">
        <f t="shared" si="45"/>
        <v>50</v>
      </c>
    </row>
    <row r="135" spans="1:42">
      <c r="A135" s="95" t="s">
        <v>388</v>
      </c>
      <c r="B135" s="253" t="s">
        <v>204</v>
      </c>
      <c r="C135" s="254"/>
      <c r="D135" s="46">
        <v>125</v>
      </c>
      <c r="E135" s="41">
        <f t="shared" si="69"/>
        <v>13</v>
      </c>
      <c r="F135" s="41">
        <f t="shared" ref="F135:F139" si="71">+H135+J135+L135+N135+P135+R135</f>
        <v>0</v>
      </c>
      <c r="G135" s="41"/>
      <c r="H135" s="41"/>
      <c r="I135" s="41"/>
      <c r="J135" s="41"/>
      <c r="K135" s="41"/>
      <c r="L135" s="41"/>
      <c r="M135" s="41">
        <v>13</v>
      </c>
      <c r="N135" s="41">
        <v>0</v>
      </c>
      <c r="O135" s="41"/>
      <c r="P135" s="41"/>
      <c r="Q135" s="41"/>
      <c r="R135" s="41"/>
      <c r="S135" s="102" t="s">
        <v>388</v>
      </c>
      <c r="T135" s="265" t="s">
        <v>204</v>
      </c>
      <c r="U135" s="265"/>
      <c r="V135" s="265"/>
      <c r="W135" s="91">
        <f t="shared" si="42"/>
        <v>125</v>
      </c>
      <c r="X135" s="41"/>
      <c r="Y135" s="41"/>
      <c r="Z135" s="41">
        <f t="shared" si="70"/>
        <v>12</v>
      </c>
      <c r="AA135" s="41">
        <f t="shared" si="70"/>
        <v>0</v>
      </c>
      <c r="AB135" s="41"/>
      <c r="AC135" s="41"/>
      <c r="AD135" s="41">
        <v>12</v>
      </c>
      <c r="AE135" s="41">
        <v>0</v>
      </c>
      <c r="AF135" s="41"/>
      <c r="AG135" s="41"/>
      <c r="AH135" s="40">
        <f t="shared" ref="AH135:AI139" si="72">+AJ135+AL135</f>
        <v>0</v>
      </c>
      <c r="AI135" s="40">
        <f t="shared" si="72"/>
        <v>0</v>
      </c>
      <c r="AJ135" s="40"/>
      <c r="AK135" s="40"/>
      <c r="AL135" s="40"/>
      <c r="AM135" s="40"/>
      <c r="AN135" s="74">
        <f t="shared" si="43"/>
        <v>92.307692307692307</v>
      </c>
      <c r="AO135" s="75">
        <f t="shared" si="44"/>
        <v>0</v>
      </c>
      <c r="AP135" s="76">
        <f t="shared" si="45"/>
        <v>92.307692307692307</v>
      </c>
    </row>
    <row r="136" spans="1:42">
      <c r="A136" s="95" t="s">
        <v>389</v>
      </c>
      <c r="B136" s="253" t="s">
        <v>178</v>
      </c>
      <c r="C136" s="254"/>
      <c r="D136" s="46">
        <v>126</v>
      </c>
      <c r="E136" s="41">
        <f t="shared" si="69"/>
        <v>23</v>
      </c>
      <c r="F136" s="41">
        <f t="shared" si="71"/>
        <v>9</v>
      </c>
      <c r="G136" s="41"/>
      <c r="H136" s="41"/>
      <c r="I136" s="41"/>
      <c r="J136" s="41"/>
      <c r="K136" s="41">
        <v>23</v>
      </c>
      <c r="L136" s="41">
        <v>9</v>
      </c>
      <c r="M136" s="41"/>
      <c r="N136" s="41"/>
      <c r="O136" s="41"/>
      <c r="P136" s="41"/>
      <c r="Q136" s="41"/>
      <c r="R136" s="41"/>
      <c r="S136" s="102" t="s">
        <v>389</v>
      </c>
      <c r="T136" s="265" t="s">
        <v>390</v>
      </c>
      <c r="U136" s="265"/>
      <c r="V136" s="265"/>
      <c r="W136" s="91">
        <f t="shared" si="42"/>
        <v>126</v>
      </c>
      <c r="X136" s="41"/>
      <c r="Y136" s="41"/>
      <c r="Z136" s="41">
        <f t="shared" si="70"/>
        <v>11</v>
      </c>
      <c r="AA136" s="41">
        <f t="shared" si="70"/>
        <v>4</v>
      </c>
      <c r="AB136" s="41"/>
      <c r="AC136" s="41"/>
      <c r="AD136" s="41"/>
      <c r="AE136" s="41"/>
      <c r="AF136" s="41">
        <v>11</v>
      </c>
      <c r="AG136" s="41">
        <v>4</v>
      </c>
      <c r="AH136" s="40">
        <f t="shared" si="72"/>
        <v>0</v>
      </c>
      <c r="AI136" s="40">
        <f t="shared" si="72"/>
        <v>0</v>
      </c>
      <c r="AJ136" s="40"/>
      <c r="AK136" s="40"/>
      <c r="AL136" s="40"/>
      <c r="AM136" s="40"/>
      <c r="AN136" s="74">
        <f t="shared" si="43"/>
        <v>47.826086956521742</v>
      </c>
      <c r="AO136" s="75">
        <f t="shared" si="44"/>
        <v>0</v>
      </c>
      <c r="AP136" s="76">
        <f t="shared" si="45"/>
        <v>47.826086956521742</v>
      </c>
    </row>
    <row r="137" spans="1:42">
      <c r="A137" s="95" t="s">
        <v>356</v>
      </c>
      <c r="B137" s="253" t="s">
        <v>209</v>
      </c>
      <c r="C137" s="254"/>
      <c r="D137" s="46">
        <v>127</v>
      </c>
      <c r="E137" s="41">
        <f t="shared" si="69"/>
        <v>22</v>
      </c>
      <c r="F137" s="41">
        <f t="shared" si="71"/>
        <v>20</v>
      </c>
      <c r="G137" s="41"/>
      <c r="H137" s="41"/>
      <c r="I137" s="41"/>
      <c r="J137" s="41"/>
      <c r="K137" s="41">
        <v>22</v>
      </c>
      <c r="L137" s="41">
        <v>20</v>
      </c>
      <c r="M137" s="41"/>
      <c r="N137" s="41"/>
      <c r="O137" s="41"/>
      <c r="P137" s="41"/>
      <c r="Q137" s="41"/>
      <c r="R137" s="41"/>
      <c r="S137" s="102" t="s">
        <v>356</v>
      </c>
      <c r="T137" s="265" t="s">
        <v>209</v>
      </c>
      <c r="U137" s="265"/>
      <c r="V137" s="265"/>
      <c r="W137" s="91">
        <f t="shared" si="42"/>
        <v>127</v>
      </c>
      <c r="X137" s="41"/>
      <c r="Y137" s="41"/>
      <c r="Z137" s="41">
        <f t="shared" si="70"/>
        <v>19</v>
      </c>
      <c r="AA137" s="41">
        <f t="shared" si="70"/>
        <v>17</v>
      </c>
      <c r="AB137" s="41"/>
      <c r="AC137" s="41"/>
      <c r="AD137" s="41"/>
      <c r="AE137" s="41"/>
      <c r="AF137" s="41">
        <v>19</v>
      </c>
      <c r="AG137" s="41">
        <v>17</v>
      </c>
      <c r="AH137" s="40">
        <f t="shared" si="72"/>
        <v>0</v>
      </c>
      <c r="AI137" s="40">
        <f t="shared" si="72"/>
        <v>0</v>
      </c>
      <c r="AJ137" s="40"/>
      <c r="AK137" s="40"/>
      <c r="AL137" s="40"/>
      <c r="AM137" s="40"/>
      <c r="AN137" s="74">
        <f t="shared" si="43"/>
        <v>86.36363636363636</v>
      </c>
      <c r="AO137" s="75">
        <f t="shared" si="44"/>
        <v>0</v>
      </c>
      <c r="AP137" s="76">
        <f t="shared" si="45"/>
        <v>86.36363636363636</v>
      </c>
    </row>
    <row r="138" spans="1:42">
      <c r="A138" s="95" t="s">
        <v>391</v>
      </c>
      <c r="B138" s="253" t="s">
        <v>208</v>
      </c>
      <c r="C138" s="254"/>
      <c r="D138" s="46">
        <v>128</v>
      </c>
      <c r="E138" s="41">
        <f t="shared" si="69"/>
        <v>13</v>
      </c>
      <c r="F138" s="41">
        <f t="shared" si="71"/>
        <v>13</v>
      </c>
      <c r="G138" s="41"/>
      <c r="H138" s="41"/>
      <c r="I138" s="41"/>
      <c r="J138" s="41"/>
      <c r="K138" s="41">
        <v>13</v>
      </c>
      <c r="L138" s="41">
        <v>13</v>
      </c>
      <c r="M138" s="41"/>
      <c r="N138" s="41"/>
      <c r="O138" s="41"/>
      <c r="P138" s="41"/>
      <c r="Q138" s="41"/>
      <c r="R138" s="41"/>
      <c r="S138" s="102" t="s">
        <v>391</v>
      </c>
      <c r="T138" s="265" t="s">
        <v>208</v>
      </c>
      <c r="U138" s="265"/>
      <c r="V138" s="265"/>
      <c r="W138" s="91">
        <f t="shared" si="42"/>
        <v>128</v>
      </c>
      <c r="X138" s="41"/>
      <c r="Y138" s="41"/>
      <c r="Z138" s="41">
        <f t="shared" si="70"/>
        <v>8</v>
      </c>
      <c r="AA138" s="41">
        <f t="shared" si="70"/>
        <v>8</v>
      </c>
      <c r="AB138" s="41"/>
      <c r="AC138" s="41"/>
      <c r="AD138" s="41"/>
      <c r="AE138" s="41"/>
      <c r="AF138" s="41">
        <v>8</v>
      </c>
      <c r="AG138" s="41">
        <v>8</v>
      </c>
      <c r="AH138" s="40">
        <f t="shared" si="72"/>
        <v>0</v>
      </c>
      <c r="AI138" s="40">
        <f t="shared" si="72"/>
        <v>0</v>
      </c>
      <c r="AJ138" s="40"/>
      <c r="AK138" s="40"/>
      <c r="AL138" s="40"/>
      <c r="AM138" s="40"/>
      <c r="AN138" s="74">
        <f t="shared" si="43"/>
        <v>61.53846153846154</v>
      </c>
      <c r="AO138" s="75">
        <f t="shared" si="44"/>
        <v>0</v>
      </c>
      <c r="AP138" s="76">
        <f t="shared" si="45"/>
        <v>61.53846153846154</v>
      </c>
    </row>
    <row r="139" spans="1:42">
      <c r="A139" s="95" t="s">
        <v>352</v>
      </c>
      <c r="B139" s="253" t="s">
        <v>139</v>
      </c>
      <c r="C139" s="254"/>
      <c r="D139" s="46">
        <v>129</v>
      </c>
      <c r="E139" s="41">
        <f t="shared" si="69"/>
        <v>17</v>
      </c>
      <c r="F139" s="41">
        <f t="shared" si="71"/>
        <v>2</v>
      </c>
      <c r="G139" s="41"/>
      <c r="H139" s="41"/>
      <c r="I139" s="41"/>
      <c r="J139" s="41"/>
      <c r="K139" s="41"/>
      <c r="L139" s="41"/>
      <c r="M139" s="41">
        <v>17</v>
      </c>
      <c r="N139" s="41">
        <v>2</v>
      </c>
      <c r="O139" s="41"/>
      <c r="P139" s="41"/>
      <c r="Q139" s="41"/>
      <c r="R139" s="41"/>
      <c r="S139" s="102" t="s">
        <v>352</v>
      </c>
      <c r="T139" s="265" t="s">
        <v>139</v>
      </c>
      <c r="U139" s="265"/>
      <c r="V139" s="265"/>
      <c r="W139" s="91">
        <f t="shared" ref="W139:W202" si="73">+D139</f>
        <v>129</v>
      </c>
      <c r="X139" s="41"/>
      <c r="Y139" s="41"/>
      <c r="Z139" s="41">
        <f t="shared" si="70"/>
        <v>8</v>
      </c>
      <c r="AA139" s="41">
        <f t="shared" si="70"/>
        <v>0</v>
      </c>
      <c r="AB139" s="41"/>
      <c r="AC139" s="41"/>
      <c r="AD139" s="41">
        <v>8</v>
      </c>
      <c r="AE139" s="41">
        <v>0</v>
      </c>
      <c r="AF139" s="41"/>
      <c r="AG139" s="41"/>
      <c r="AH139" s="40">
        <f t="shared" si="72"/>
        <v>0</v>
      </c>
      <c r="AI139" s="40">
        <f t="shared" si="72"/>
        <v>0</v>
      </c>
      <c r="AJ139" s="40"/>
      <c r="AK139" s="40"/>
      <c r="AL139" s="40"/>
      <c r="AM139" s="40"/>
      <c r="AN139" s="74">
        <f t="shared" si="43"/>
        <v>47.058823529411768</v>
      </c>
      <c r="AO139" s="75">
        <f t="shared" si="44"/>
        <v>0</v>
      </c>
      <c r="AP139" s="76">
        <f t="shared" si="45"/>
        <v>47.058823529411768</v>
      </c>
    </row>
    <row r="140" spans="1:42" s="89" customFormat="1">
      <c r="A140" s="258" t="s">
        <v>392</v>
      </c>
      <c r="B140" s="258"/>
      <c r="C140" s="258"/>
      <c r="D140" s="86">
        <v>130</v>
      </c>
      <c r="E140" s="86">
        <f>SUM(E141:E149)</f>
        <v>272</v>
      </c>
      <c r="F140" s="86">
        <f>SUM(F141:F149)</f>
        <v>95</v>
      </c>
      <c r="G140" s="86">
        <f>SUM(G141:G149)</f>
        <v>0</v>
      </c>
      <c r="H140" s="86">
        <f t="shared" ref="H140:R140" si="74">SUM(H141:H149)</f>
        <v>0</v>
      </c>
      <c r="I140" s="86">
        <f t="shared" si="74"/>
        <v>0</v>
      </c>
      <c r="J140" s="86">
        <f t="shared" si="74"/>
        <v>0</v>
      </c>
      <c r="K140" s="86">
        <f t="shared" si="74"/>
        <v>151</v>
      </c>
      <c r="L140" s="86">
        <f t="shared" si="74"/>
        <v>49</v>
      </c>
      <c r="M140" s="86">
        <f t="shared" si="74"/>
        <v>121</v>
      </c>
      <c r="N140" s="86">
        <f t="shared" si="74"/>
        <v>46</v>
      </c>
      <c r="O140" s="86">
        <f t="shared" si="74"/>
        <v>0</v>
      </c>
      <c r="P140" s="86">
        <f t="shared" si="74"/>
        <v>0</v>
      </c>
      <c r="Q140" s="86">
        <f t="shared" si="74"/>
        <v>0</v>
      </c>
      <c r="R140" s="86">
        <f t="shared" si="74"/>
        <v>0</v>
      </c>
      <c r="S140" s="258" t="str">
        <f>+A140</f>
        <v>10. Сүхбаатар аймаг дахь МСҮТ</v>
      </c>
      <c r="T140" s="258"/>
      <c r="U140" s="258"/>
      <c r="V140" s="258"/>
      <c r="W140" s="88">
        <f t="shared" si="73"/>
        <v>130</v>
      </c>
      <c r="X140" s="86">
        <f t="shared" ref="X140:AM140" si="75">SUM(X141:X149)</f>
        <v>0</v>
      </c>
      <c r="Y140" s="86">
        <f t="shared" si="75"/>
        <v>0</v>
      </c>
      <c r="Z140" s="86">
        <f>SUM(Z141:Z149)</f>
        <v>134</v>
      </c>
      <c r="AA140" s="86">
        <f t="shared" si="75"/>
        <v>18</v>
      </c>
      <c r="AB140" s="86">
        <f t="shared" si="75"/>
        <v>0</v>
      </c>
      <c r="AC140" s="86">
        <f t="shared" si="75"/>
        <v>0</v>
      </c>
      <c r="AD140" s="86">
        <f t="shared" si="75"/>
        <v>134</v>
      </c>
      <c r="AE140" s="86">
        <f t="shared" si="75"/>
        <v>18</v>
      </c>
      <c r="AF140" s="86">
        <f t="shared" si="75"/>
        <v>0</v>
      </c>
      <c r="AG140" s="86">
        <f t="shared" si="75"/>
        <v>0</v>
      </c>
      <c r="AH140" s="86">
        <f>SUM(AH141:AH149)</f>
        <v>0</v>
      </c>
      <c r="AI140" s="86">
        <f t="shared" si="75"/>
        <v>0</v>
      </c>
      <c r="AJ140" s="86">
        <f t="shared" si="75"/>
        <v>0</v>
      </c>
      <c r="AK140" s="86">
        <f t="shared" si="75"/>
        <v>0</v>
      </c>
      <c r="AL140" s="86">
        <f t="shared" si="75"/>
        <v>0</v>
      </c>
      <c r="AM140" s="86">
        <f t="shared" si="75"/>
        <v>0</v>
      </c>
      <c r="AN140" s="74">
        <f t="shared" ref="AN140:AN203" si="76">+Z140*100/E140</f>
        <v>49.264705882352942</v>
      </c>
      <c r="AO140" s="75">
        <f t="shared" ref="AO140:AO203" si="77">+AH140*100/E140</f>
        <v>0</v>
      </c>
      <c r="AP140" s="76">
        <f t="shared" ref="AP140:AP203" si="78">+AN140+AO140</f>
        <v>49.264705882352942</v>
      </c>
    </row>
    <row r="141" spans="1:42">
      <c r="A141" s="95" t="s">
        <v>290</v>
      </c>
      <c r="B141" s="253" t="s">
        <v>393</v>
      </c>
      <c r="C141" s="254"/>
      <c r="D141" s="46">
        <v>131</v>
      </c>
      <c r="E141" s="41">
        <f>K141+M141</f>
        <v>32</v>
      </c>
      <c r="F141" s="41">
        <f t="shared" ref="F141:F149" si="79">L141+N141</f>
        <v>0</v>
      </c>
      <c r="G141" s="41"/>
      <c r="H141" s="41"/>
      <c r="I141" s="41"/>
      <c r="J141" s="41"/>
      <c r="K141" s="41">
        <v>20</v>
      </c>
      <c r="L141" s="41"/>
      <c r="M141" s="41">
        <v>12</v>
      </c>
      <c r="N141" s="41"/>
      <c r="O141" s="41"/>
      <c r="P141" s="41"/>
      <c r="Q141" s="41"/>
      <c r="R141" s="41"/>
      <c r="S141" s="90" t="s">
        <v>290</v>
      </c>
      <c r="T141" s="255" t="s">
        <v>393</v>
      </c>
      <c r="U141" s="255"/>
      <c r="V141" s="255"/>
      <c r="W141" s="91">
        <f t="shared" si="73"/>
        <v>131</v>
      </c>
      <c r="X141" s="41"/>
      <c r="Y141" s="41"/>
      <c r="Z141" s="41">
        <f t="shared" ref="Z141:AA149" si="80">+AB141+AD141+AF141</f>
        <v>27</v>
      </c>
      <c r="AA141" s="41">
        <f t="shared" si="80"/>
        <v>0</v>
      </c>
      <c r="AB141" s="41"/>
      <c r="AC141" s="41"/>
      <c r="AD141" s="41">
        <v>27</v>
      </c>
      <c r="AE141" s="41"/>
      <c r="AF141" s="41"/>
      <c r="AG141" s="41"/>
      <c r="AH141" s="40">
        <f>+AJ141+AL141</f>
        <v>0</v>
      </c>
      <c r="AI141" s="40">
        <f>+AK141+AM141</f>
        <v>0</v>
      </c>
      <c r="AJ141" s="40"/>
      <c r="AK141" s="40"/>
      <c r="AL141" s="40"/>
      <c r="AM141" s="40"/>
      <c r="AN141" s="74">
        <f t="shared" si="76"/>
        <v>84.375</v>
      </c>
      <c r="AO141" s="75">
        <f t="shared" si="77"/>
        <v>0</v>
      </c>
      <c r="AP141" s="76">
        <f t="shared" si="78"/>
        <v>84.375</v>
      </c>
    </row>
    <row r="142" spans="1:42">
      <c r="A142" s="95" t="s">
        <v>394</v>
      </c>
      <c r="B142" s="253" t="s">
        <v>77</v>
      </c>
      <c r="C142" s="254"/>
      <c r="D142" s="46">
        <v>132</v>
      </c>
      <c r="E142" s="41">
        <f t="shared" ref="E142:E143" si="81">K142+M142</f>
        <v>12</v>
      </c>
      <c r="F142" s="41">
        <f t="shared" si="79"/>
        <v>11</v>
      </c>
      <c r="G142" s="41"/>
      <c r="H142" s="41"/>
      <c r="I142" s="41"/>
      <c r="J142" s="41"/>
      <c r="K142" s="41"/>
      <c r="L142" s="41"/>
      <c r="M142" s="41">
        <v>12</v>
      </c>
      <c r="N142" s="41">
        <v>11</v>
      </c>
      <c r="O142" s="41"/>
      <c r="P142" s="41"/>
      <c r="Q142" s="41"/>
      <c r="R142" s="41"/>
      <c r="S142" s="90" t="s">
        <v>394</v>
      </c>
      <c r="T142" s="255" t="s">
        <v>77</v>
      </c>
      <c r="U142" s="255"/>
      <c r="V142" s="255"/>
      <c r="W142" s="91">
        <f t="shared" si="73"/>
        <v>132</v>
      </c>
      <c r="X142" s="41"/>
      <c r="Y142" s="41"/>
      <c r="Z142" s="41">
        <f t="shared" si="80"/>
        <v>8</v>
      </c>
      <c r="AA142" s="41">
        <f t="shared" si="80"/>
        <v>5</v>
      </c>
      <c r="AB142" s="41"/>
      <c r="AC142" s="41"/>
      <c r="AD142" s="41">
        <v>8</v>
      </c>
      <c r="AE142" s="41">
        <v>5</v>
      </c>
      <c r="AF142" s="41"/>
      <c r="AG142" s="41"/>
      <c r="AH142" s="40">
        <f t="shared" ref="AH142:AI149" si="82">+AJ142+AL142</f>
        <v>0</v>
      </c>
      <c r="AI142" s="40">
        <f t="shared" si="82"/>
        <v>0</v>
      </c>
      <c r="AJ142" s="40"/>
      <c r="AK142" s="40"/>
      <c r="AL142" s="40"/>
      <c r="AM142" s="40"/>
      <c r="AN142" s="74">
        <f t="shared" si="76"/>
        <v>66.666666666666671</v>
      </c>
      <c r="AO142" s="75">
        <f t="shared" si="77"/>
        <v>0</v>
      </c>
      <c r="AP142" s="76">
        <f t="shared" si="78"/>
        <v>66.666666666666671</v>
      </c>
    </row>
    <row r="143" spans="1:42">
      <c r="A143" s="95" t="s">
        <v>293</v>
      </c>
      <c r="B143" s="253" t="s">
        <v>139</v>
      </c>
      <c r="C143" s="254"/>
      <c r="D143" s="46">
        <v>133</v>
      </c>
      <c r="E143" s="41">
        <f t="shared" si="81"/>
        <v>24</v>
      </c>
      <c r="F143" s="41">
        <f t="shared" si="79"/>
        <v>4</v>
      </c>
      <c r="G143" s="41"/>
      <c r="H143" s="41"/>
      <c r="I143" s="41"/>
      <c r="J143" s="41"/>
      <c r="K143" s="41"/>
      <c r="L143" s="41"/>
      <c r="M143" s="41">
        <v>24</v>
      </c>
      <c r="N143" s="41">
        <v>4</v>
      </c>
      <c r="O143" s="41"/>
      <c r="P143" s="41"/>
      <c r="Q143" s="41"/>
      <c r="R143" s="41"/>
      <c r="S143" s="90" t="s">
        <v>293</v>
      </c>
      <c r="T143" s="255" t="s">
        <v>139</v>
      </c>
      <c r="U143" s="255"/>
      <c r="V143" s="255"/>
      <c r="W143" s="91">
        <f t="shared" si="73"/>
        <v>133</v>
      </c>
      <c r="X143" s="41"/>
      <c r="Y143" s="41"/>
      <c r="Z143" s="41">
        <f t="shared" si="80"/>
        <v>17</v>
      </c>
      <c r="AA143" s="41">
        <f t="shared" si="80"/>
        <v>0</v>
      </c>
      <c r="AB143" s="41"/>
      <c r="AC143" s="41"/>
      <c r="AD143" s="41">
        <v>17</v>
      </c>
      <c r="AE143" s="41"/>
      <c r="AF143" s="41"/>
      <c r="AG143" s="41"/>
      <c r="AH143" s="40">
        <f t="shared" si="82"/>
        <v>0</v>
      </c>
      <c r="AI143" s="40">
        <f t="shared" si="82"/>
        <v>0</v>
      </c>
      <c r="AJ143" s="40"/>
      <c r="AK143" s="40"/>
      <c r="AL143" s="40"/>
      <c r="AM143" s="40"/>
      <c r="AN143" s="74">
        <f t="shared" si="76"/>
        <v>70.833333333333329</v>
      </c>
      <c r="AO143" s="75">
        <f t="shared" si="77"/>
        <v>0</v>
      </c>
      <c r="AP143" s="76">
        <f t="shared" si="78"/>
        <v>70.833333333333329</v>
      </c>
    </row>
    <row r="144" spans="1:42">
      <c r="A144" s="95" t="s">
        <v>286</v>
      </c>
      <c r="B144" s="253" t="s">
        <v>131</v>
      </c>
      <c r="C144" s="254"/>
      <c r="D144" s="46">
        <v>134</v>
      </c>
      <c r="E144" s="41">
        <f>K144+M144</f>
        <v>62</v>
      </c>
      <c r="F144" s="41">
        <f t="shared" si="79"/>
        <v>19</v>
      </c>
      <c r="G144" s="41"/>
      <c r="H144" s="41"/>
      <c r="I144" s="41"/>
      <c r="J144" s="41"/>
      <c r="K144" s="41">
        <v>45</v>
      </c>
      <c r="L144" s="41">
        <v>12</v>
      </c>
      <c r="M144" s="41">
        <v>17</v>
      </c>
      <c r="N144" s="41">
        <v>7</v>
      </c>
      <c r="O144" s="41"/>
      <c r="P144" s="41"/>
      <c r="Q144" s="41"/>
      <c r="R144" s="41"/>
      <c r="S144" s="90" t="s">
        <v>286</v>
      </c>
      <c r="T144" s="255" t="s">
        <v>395</v>
      </c>
      <c r="U144" s="255"/>
      <c r="V144" s="255"/>
      <c r="W144" s="91">
        <f t="shared" si="73"/>
        <v>134</v>
      </c>
      <c r="X144" s="41"/>
      <c r="Y144" s="41"/>
      <c r="Z144" s="41">
        <f t="shared" si="80"/>
        <v>25</v>
      </c>
      <c r="AA144" s="41">
        <f t="shared" si="80"/>
        <v>0</v>
      </c>
      <c r="AB144" s="41"/>
      <c r="AC144" s="41"/>
      <c r="AD144" s="41">
        <v>25</v>
      </c>
      <c r="AE144" s="41"/>
      <c r="AF144" s="41"/>
      <c r="AG144" s="41"/>
      <c r="AH144" s="40">
        <f t="shared" si="82"/>
        <v>0</v>
      </c>
      <c r="AI144" s="40">
        <f t="shared" si="82"/>
        <v>0</v>
      </c>
      <c r="AJ144" s="40"/>
      <c r="AK144" s="40"/>
      <c r="AL144" s="40"/>
      <c r="AM144" s="40"/>
      <c r="AN144" s="74">
        <f t="shared" si="76"/>
        <v>40.322580645161288</v>
      </c>
      <c r="AO144" s="75">
        <f t="shared" si="77"/>
        <v>0</v>
      </c>
      <c r="AP144" s="76">
        <f t="shared" si="78"/>
        <v>40.322580645161288</v>
      </c>
    </row>
    <row r="145" spans="1:42">
      <c r="A145" s="95" t="s">
        <v>288</v>
      </c>
      <c r="B145" s="253" t="s">
        <v>396</v>
      </c>
      <c r="C145" s="254"/>
      <c r="D145" s="46">
        <v>135</v>
      </c>
      <c r="E145" s="41">
        <f t="shared" ref="E145" si="83">K145+M145</f>
        <v>30</v>
      </c>
      <c r="F145" s="41">
        <f t="shared" si="79"/>
        <v>24</v>
      </c>
      <c r="G145" s="41"/>
      <c r="H145" s="41"/>
      <c r="I145" s="41"/>
      <c r="J145" s="41"/>
      <c r="K145" s="41"/>
      <c r="L145" s="41"/>
      <c r="M145" s="41">
        <v>30</v>
      </c>
      <c r="N145" s="41">
        <v>24</v>
      </c>
      <c r="O145" s="41"/>
      <c r="P145" s="41"/>
      <c r="Q145" s="41"/>
      <c r="R145" s="41"/>
      <c r="S145" s="90" t="s">
        <v>288</v>
      </c>
      <c r="T145" s="255" t="s">
        <v>396</v>
      </c>
      <c r="U145" s="255"/>
      <c r="V145" s="255"/>
      <c r="W145" s="91">
        <f t="shared" si="73"/>
        <v>135</v>
      </c>
      <c r="X145" s="41"/>
      <c r="Y145" s="41"/>
      <c r="Z145" s="41">
        <f t="shared" si="80"/>
        <v>19</v>
      </c>
      <c r="AA145" s="41">
        <f t="shared" si="80"/>
        <v>0</v>
      </c>
      <c r="AB145" s="41"/>
      <c r="AC145" s="41"/>
      <c r="AD145" s="41">
        <v>19</v>
      </c>
      <c r="AE145" s="41"/>
      <c r="AF145" s="41"/>
      <c r="AG145" s="41"/>
      <c r="AH145" s="40">
        <f t="shared" si="82"/>
        <v>0</v>
      </c>
      <c r="AI145" s="40">
        <f t="shared" si="82"/>
        <v>0</v>
      </c>
      <c r="AJ145" s="40"/>
      <c r="AK145" s="40"/>
      <c r="AL145" s="40"/>
      <c r="AM145" s="40"/>
      <c r="AN145" s="74">
        <f t="shared" si="76"/>
        <v>63.333333333333336</v>
      </c>
      <c r="AO145" s="75">
        <f t="shared" si="77"/>
        <v>0</v>
      </c>
      <c r="AP145" s="76">
        <f t="shared" si="78"/>
        <v>63.333333333333336</v>
      </c>
    </row>
    <row r="146" spans="1:42">
      <c r="A146" s="95" t="s">
        <v>292</v>
      </c>
      <c r="B146" s="253" t="s">
        <v>377</v>
      </c>
      <c r="C146" s="254"/>
      <c r="D146" s="46">
        <v>136</v>
      </c>
      <c r="E146" s="41">
        <f>K146+M146</f>
        <v>10</v>
      </c>
      <c r="F146" s="41">
        <f t="shared" si="79"/>
        <v>0</v>
      </c>
      <c r="G146" s="41"/>
      <c r="H146" s="41"/>
      <c r="I146" s="41"/>
      <c r="J146" s="41"/>
      <c r="K146" s="41"/>
      <c r="L146" s="41"/>
      <c r="M146" s="41">
        <v>10</v>
      </c>
      <c r="N146" s="41"/>
      <c r="O146" s="41"/>
      <c r="P146" s="41"/>
      <c r="Q146" s="41"/>
      <c r="R146" s="41"/>
      <c r="S146" s="90" t="s">
        <v>292</v>
      </c>
      <c r="T146" s="255" t="s">
        <v>377</v>
      </c>
      <c r="U146" s="255"/>
      <c r="V146" s="255"/>
      <c r="W146" s="91">
        <f t="shared" si="73"/>
        <v>136</v>
      </c>
      <c r="X146" s="41"/>
      <c r="Y146" s="41"/>
      <c r="Z146" s="41">
        <f t="shared" si="80"/>
        <v>7</v>
      </c>
      <c r="AA146" s="41">
        <f t="shared" si="80"/>
        <v>0</v>
      </c>
      <c r="AB146" s="41"/>
      <c r="AC146" s="41"/>
      <c r="AD146" s="41">
        <v>7</v>
      </c>
      <c r="AE146" s="41"/>
      <c r="AF146" s="41"/>
      <c r="AG146" s="41"/>
      <c r="AH146" s="40">
        <f t="shared" si="82"/>
        <v>0</v>
      </c>
      <c r="AI146" s="40">
        <f t="shared" si="82"/>
        <v>0</v>
      </c>
      <c r="AJ146" s="40"/>
      <c r="AK146" s="40"/>
      <c r="AL146" s="40"/>
      <c r="AM146" s="40"/>
      <c r="AN146" s="74">
        <f t="shared" si="76"/>
        <v>70</v>
      </c>
      <c r="AO146" s="75">
        <f t="shared" si="77"/>
        <v>0</v>
      </c>
      <c r="AP146" s="76">
        <f t="shared" si="78"/>
        <v>70</v>
      </c>
    </row>
    <row r="147" spans="1:42">
      <c r="A147" s="95" t="s">
        <v>283</v>
      </c>
      <c r="B147" s="253" t="s">
        <v>215</v>
      </c>
      <c r="C147" s="254"/>
      <c r="D147" s="46">
        <v>137</v>
      </c>
      <c r="E147" s="41">
        <f>K147+M147</f>
        <v>46</v>
      </c>
      <c r="F147" s="41">
        <f t="shared" si="79"/>
        <v>0</v>
      </c>
      <c r="G147" s="41"/>
      <c r="H147" s="41"/>
      <c r="I147" s="41"/>
      <c r="J147" s="41"/>
      <c r="K147" s="41">
        <v>30</v>
      </c>
      <c r="L147" s="41"/>
      <c r="M147" s="41">
        <v>16</v>
      </c>
      <c r="N147" s="41"/>
      <c r="O147" s="41"/>
      <c r="P147" s="41"/>
      <c r="Q147" s="41"/>
      <c r="R147" s="41"/>
      <c r="S147" s="90" t="s">
        <v>283</v>
      </c>
      <c r="T147" s="261" t="s">
        <v>215</v>
      </c>
      <c r="U147" s="261"/>
      <c r="V147" s="261"/>
      <c r="W147" s="91">
        <f t="shared" si="73"/>
        <v>137</v>
      </c>
      <c r="X147" s="41"/>
      <c r="Y147" s="41"/>
      <c r="Z147" s="41">
        <f t="shared" si="80"/>
        <v>15</v>
      </c>
      <c r="AA147" s="41">
        <f t="shared" si="80"/>
        <v>0</v>
      </c>
      <c r="AB147" s="41"/>
      <c r="AC147" s="41"/>
      <c r="AD147" s="41">
        <v>15</v>
      </c>
      <c r="AE147" s="41"/>
      <c r="AF147" s="41"/>
      <c r="AG147" s="41"/>
      <c r="AH147" s="40">
        <f t="shared" si="82"/>
        <v>0</v>
      </c>
      <c r="AI147" s="40">
        <f t="shared" si="82"/>
        <v>0</v>
      </c>
      <c r="AJ147" s="40"/>
      <c r="AK147" s="40"/>
      <c r="AL147" s="40"/>
      <c r="AM147" s="40"/>
      <c r="AN147" s="74">
        <f t="shared" si="76"/>
        <v>32.608695652173914</v>
      </c>
      <c r="AO147" s="75">
        <f t="shared" si="77"/>
        <v>0</v>
      </c>
      <c r="AP147" s="76">
        <f t="shared" si="78"/>
        <v>32.608695652173914</v>
      </c>
    </row>
    <row r="148" spans="1:42">
      <c r="A148" s="95" t="s">
        <v>397</v>
      </c>
      <c r="B148" s="253" t="s">
        <v>167</v>
      </c>
      <c r="C148" s="254"/>
      <c r="D148" s="46">
        <v>138</v>
      </c>
      <c r="E148" s="41">
        <f>K148+M148</f>
        <v>29</v>
      </c>
      <c r="F148" s="41">
        <f t="shared" si="79"/>
        <v>11</v>
      </c>
      <c r="G148" s="41"/>
      <c r="H148" s="41"/>
      <c r="I148" s="41"/>
      <c r="J148" s="41"/>
      <c r="K148" s="41">
        <v>29</v>
      </c>
      <c r="L148" s="41">
        <v>11</v>
      </c>
      <c r="M148" s="41"/>
      <c r="N148" s="41"/>
      <c r="O148" s="41"/>
      <c r="P148" s="41"/>
      <c r="Q148" s="41"/>
      <c r="R148" s="41"/>
      <c r="S148" s="90" t="s">
        <v>397</v>
      </c>
      <c r="T148" s="255" t="s">
        <v>167</v>
      </c>
      <c r="U148" s="255"/>
      <c r="V148" s="255"/>
      <c r="W148" s="91">
        <f t="shared" si="73"/>
        <v>138</v>
      </c>
      <c r="X148" s="41"/>
      <c r="Y148" s="41"/>
      <c r="Z148" s="41">
        <f t="shared" si="80"/>
        <v>3</v>
      </c>
      <c r="AA148" s="41">
        <f t="shared" si="80"/>
        <v>0</v>
      </c>
      <c r="AB148" s="41"/>
      <c r="AC148" s="41"/>
      <c r="AD148" s="41">
        <v>3</v>
      </c>
      <c r="AE148" s="41"/>
      <c r="AF148" s="41"/>
      <c r="AG148" s="41"/>
      <c r="AH148" s="40">
        <f t="shared" si="82"/>
        <v>0</v>
      </c>
      <c r="AI148" s="40">
        <f t="shared" si="82"/>
        <v>0</v>
      </c>
      <c r="AJ148" s="40"/>
      <c r="AK148" s="40"/>
      <c r="AL148" s="40"/>
      <c r="AM148" s="40"/>
      <c r="AN148" s="74">
        <f t="shared" si="76"/>
        <v>10.344827586206897</v>
      </c>
      <c r="AO148" s="75">
        <f t="shared" si="77"/>
        <v>0</v>
      </c>
      <c r="AP148" s="76">
        <f t="shared" si="78"/>
        <v>10.344827586206897</v>
      </c>
    </row>
    <row r="149" spans="1:42">
      <c r="A149" s="95" t="s">
        <v>285</v>
      </c>
      <c r="B149" s="253" t="s">
        <v>231</v>
      </c>
      <c r="C149" s="254"/>
      <c r="D149" s="46">
        <v>139</v>
      </c>
      <c r="E149" s="41">
        <f>K149+M149</f>
        <v>27</v>
      </c>
      <c r="F149" s="41">
        <f t="shared" si="79"/>
        <v>26</v>
      </c>
      <c r="G149" s="41"/>
      <c r="H149" s="41"/>
      <c r="I149" s="41"/>
      <c r="J149" s="41"/>
      <c r="K149" s="41">
        <v>27</v>
      </c>
      <c r="L149" s="41">
        <v>26</v>
      </c>
      <c r="M149" s="41"/>
      <c r="N149" s="41"/>
      <c r="O149" s="41"/>
      <c r="P149" s="41"/>
      <c r="Q149" s="41"/>
      <c r="R149" s="41"/>
      <c r="S149" s="90" t="s">
        <v>285</v>
      </c>
      <c r="T149" s="260" t="s">
        <v>231</v>
      </c>
      <c r="U149" s="260"/>
      <c r="V149" s="260"/>
      <c r="W149" s="91">
        <f t="shared" si="73"/>
        <v>139</v>
      </c>
      <c r="X149" s="41"/>
      <c r="Y149" s="41"/>
      <c r="Z149" s="41">
        <f t="shared" si="80"/>
        <v>13</v>
      </c>
      <c r="AA149" s="41">
        <f t="shared" si="80"/>
        <v>13</v>
      </c>
      <c r="AB149" s="41"/>
      <c r="AC149" s="41"/>
      <c r="AD149" s="41">
        <v>13</v>
      </c>
      <c r="AE149" s="41">
        <v>13</v>
      </c>
      <c r="AF149" s="41"/>
      <c r="AG149" s="41"/>
      <c r="AH149" s="40">
        <f t="shared" si="82"/>
        <v>0</v>
      </c>
      <c r="AI149" s="40">
        <f t="shared" si="82"/>
        <v>0</v>
      </c>
      <c r="AJ149" s="40"/>
      <c r="AK149" s="40"/>
      <c r="AL149" s="40"/>
      <c r="AM149" s="40"/>
      <c r="AN149" s="74">
        <f t="shared" si="76"/>
        <v>48.148148148148145</v>
      </c>
      <c r="AO149" s="75">
        <f t="shared" si="77"/>
        <v>0</v>
      </c>
      <c r="AP149" s="76">
        <f t="shared" si="78"/>
        <v>48.148148148148145</v>
      </c>
    </row>
    <row r="150" spans="1:42" s="89" customFormat="1">
      <c r="A150" s="258" t="s">
        <v>398</v>
      </c>
      <c r="B150" s="258"/>
      <c r="C150" s="258"/>
      <c r="D150" s="86">
        <v>140</v>
      </c>
      <c r="E150" s="86">
        <f>SUM(E151:E157)</f>
        <v>144</v>
      </c>
      <c r="F150" s="86">
        <f>SUM(F151:F157)</f>
        <v>69</v>
      </c>
      <c r="G150" s="86">
        <f>SUM(G151:G157)</f>
        <v>0</v>
      </c>
      <c r="H150" s="86">
        <f t="shared" ref="H150:R150" si="84">SUM(H151:H157)</f>
        <v>0</v>
      </c>
      <c r="I150" s="86">
        <f t="shared" si="84"/>
        <v>0</v>
      </c>
      <c r="J150" s="86">
        <f t="shared" si="84"/>
        <v>0</v>
      </c>
      <c r="K150" s="86">
        <f t="shared" si="84"/>
        <v>81</v>
      </c>
      <c r="L150" s="86">
        <f t="shared" si="84"/>
        <v>49</v>
      </c>
      <c r="M150" s="86">
        <f t="shared" si="84"/>
        <v>63</v>
      </c>
      <c r="N150" s="86">
        <f t="shared" si="84"/>
        <v>20</v>
      </c>
      <c r="O150" s="86">
        <f t="shared" si="84"/>
        <v>0</v>
      </c>
      <c r="P150" s="86">
        <f t="shared" si="84"/>
        <v>0</v>
      </c>
      <c r="Q150" s="86">
        <f t="shared" si="84"/>
        <v>0</v>
      </c>
      <c r="R150" s="86">
        <f t="shared" si="84"/>
        <v>0</v>
      </c>
      <c r="S150" s="258" t="str">
        <f>+A150</f>
        <v>11.Сэлэнгэ аймаг дахь МСҮТ</v>
      </c>
      <c r="T150" s="258"/>
      <c r="U150" s="258"/>
      <c r="V150" s="258"/>
      <c r="W150" s="88">
        <f t="shared" si="73"/>
        <v>140</v>
      </c>
      <c r="X150" s="86">
        <f t="shared" ref="X150:AM150" si="85">SUM(X151:X157)</f>
        <v>0</v>
      </c>
      <c r="Y150" s="86">
        <f t="shared" si="85"/>
        <v>0</v>
      </c>
      <c r="Z150" s="86">
        <f>SUM(Z151:Z157)</f>
        <v>58</v>
      </c>
      <c r="AA150" s="86">
        <f t="shared" ref="AA150:AG150" si="86">SUM(AA151:AA157)</f>
        <v>21</v>
      </c>
      <c r="AB150" s="86">
        <f t="shared" si="86"/>
        <v>0</v>
      </c>
      <c r="AC150" s="86">
        <f t="shared" si="86"/>
        <v>0</v>
      </c>
      <c r="AD150" s="86">
        <f t="shared" si="86"/>
        <v>58</v>
      </c>
      <c r="AE150" s="86">
        <f t="shared" si="86"/>
        <v>21</v>
      </c>
      <c r="AF150" s="86">
        <f t="shared" si="86"/>
        <v>0</v>
      </c>
      <c r="AG150" s="86">
        <f t="shared" si="86"/>
        <v>0</v>
      </c>
      <c r="AH150" s="86">
        <f>SUM(AH151:AH157)</f>
        <v>3</v>
      </c>
      <c r="AI150" s="86">
        <f t="shared" si="85"/>
        <v>3</v>
      </c>
      <c r="AJ150" s="86">
        <f t="shared" si="85"/>
        <v>3</v>
      </c>
      <c r="AK150" s="86">
        <f t="shared" si="85"/>
        <v>3</v>
      </c>
      <c r="AL150" s="86">
        <f t="shared" si="85"/>
        <v>0</v>
      </c>
      <c r="AM150" s="86">
        <f t="shared" si="85"/>
        <v>0</v>
      </c>
      <c r="AN150" s="74">
        <f t="shared" si="76"/>
        <v>40.277777777777779</v>
      </c>
      <c r="AO150" s="75">
        <f t="shared" si="77"/>
        <v>2.0833333333333335</v>
      </c>
      <c r="AP150" s="76">
        <f t="shared" si="78"/>
        <v>42.361111111111114</v>
      </c>
    </row>
    <row r="151" spans="1:42">
      <c r="A151" s="95" t="s">
        <v>299</v>
      </c>
      <c r="B151" s="253" t="s">
        <v>122</v>
      </c>
      <c r="C151" s="254"/>
      <c r="D151" s="46">
        <v>141</v>
      </c>
      <c r="E151" s="41">
        <f t="shared" ref="E151:E157" si="87">+G151+I151+K151+M151+O151+Q151+X151</f>
        <v>21</v>
      </c>
      <c r="F151" s="41">
        <f>+H151+J151+L151+N151+P151+R151</f>
        <v>3</v>
      </c>
      <c r="G151" s="41"/>
      <c r="H151" s="41"/>
      <c r="I151" s="41"/>
      <c r="J151" s="41"/>
      <c r="K151" s="41">
        <v>21</v>
      </c>
      <c r="L151" s="41">
        <v>3</v>
      </c>
      <c r="M151" s="41"/>
      <c r="N151" s="41"/>
      <c r="O151" s="41"/>
      <c r="P151" s="41"/>
      <c r="Q151" s="41"/>
      <c r="R151" s="41"/>
      <c r="S151" s="90" t="s">
        <v>299</v>
      </c>
      <c r="T151" s="262" t="s">
        <v>122</v>
      </c>
      <c r="U151" s="262"/>
      <c r="V151" s="262"/>
      <c r="W151" s="91">
        <f t="shared" si="73"/>
        <v>141</v>
      </c>
      <c r="X151" s="41"/>
      <c r="Y151" s="41"/>
      <c r="Z151" s="41">
        <f t="shared" ref="Z151:AA157" si="88">+AB151+AD151+AF151</f>
        <v>21</v>
      </c>
      <c r="AA151" s="41">
        <f t="shared" si="88"/>
        <v>3</v>
      </c>
      <c r="AB151" s="41"/>
      <c r="AC151" s="41"/>
      <c r="AD151" s="41">
        <v>21</v>
      </c>
      <c r="AE151" s="41">
        <v>3</v>
      </c>
      <c r="AF151" s="41"/>
      <c r="AG151" s="41"/>
      <c r="AH151" s="40">
        <f>+AJ151+AL151</f>
        <v>0</v>
      </c>
      <c r="AI151" s="40">
        <f>+AK151+AM151</f>
        <v>0</v>
      </c>
      <c r="AJ151" s="40"/>
      <c r="AK151" s="40"/>
      <c r="AL151" s="40"/>
      <c r="AM151" s="40"/>
      <c r="AN151" s="74">
        <f t="shared" si="76"/>
        <v>100</v>
      </c>
      <c r="AO151" s="75">
        <f t="shared" si="77"/>
        <v>0</v>
      </c>
      <c r="AP151" s="76">
        <f t="shared" si="78"/>
        <v>100</v>
      </c>
    </row>
    <row r="152" spans="1:42">
      <c r="A152" s="95" t="s">
        <v>286</v>
      </c>
      <c r="B152" s="253" t="s">
        <v>131</v>
      </c>
      <c r="C152" s="254"/>
      <c r="D152" s="46">
        <v>142</v>
      </c>
      <c r="E152" s="41">
        <f t="shared" si="87"/>
        <v>9</v>
      </c>
      <c r="F152" s="41">
        <f t="shared" ref="F152:F157" si="89">+H152+J152+L152+N152+P152+R152</f>
        <v>5</v>
      </c>
      <c r="G152" s="41"/>
      <c r="H152" s="41"/>
      <c r="I152" s="41"/>
      <c r="J152" s="41"/>
      <c r="K152" s="41">
        <v>9</v>
      </c>
      <c r="L152" s="41">
        <v>5</v>
      </c>
      <c r="M152" s="41"/>
      <c r="N152" s="41"/>
      <c r="O152" s="41"/>
      <c r="P152" s="41"/>
      <c r="Q152" s="41"/>
      <c r="R152" s="41"/>
      <c r="S152" s="95" t="s">
        <v>286</v>
      </c>
      <c r="T152" s="265" t="s">
        <v>399</v>
      </c>
      <c r="U152" s="265"/>
      <c r="V152" s="265"/>
      <c r="W152" s="91">
        <f t="shared" si="73"/>
        <v>142</v>
      </c>
      <c r="X152" s="41"/>
      <c r="Y152" s="41"/>
      <c r="Z152" s="41">
        <f t="shared" si="88"/>
        <v>4</v>
      </c>
      <c r="AA152" s="41">
        <f t="shared" si="88"/>
        <v>1</v>
      </c>
      <c r="AB152" s="41"/>
      <c r="AC152" s="41"/>
      <c r="AD152" s="41">
        <v>4</v>
      </c>
      <c r="AE152" s="41">
        <v>1</v>
      </c>
      <c r="AF152" s="41"/>
      <c r="AG152" s="41"/>
      <c r="AH152" s="40">
        <f t="shared" ref="AH152:AI157" si="90">+AJ152+AL152</f>
        <v>0</v>
      </c>
      <c r="AI152" s="40">
        <f t="shared" si="90"/>
        <v>0</v>
      </c>
      <c r="AJ152" s="40"/>
      <c r="AK152" s="40"/>
      <c r="AL152" s="40"/>
      <c r="AM152" s="40"/>
      <c r="AN152" s="74">
        <f t="shared" si="76"/>
        <v>44.444444444444443</v>
      </c>
      <c r="AO152" s="75">
        <f t="shared" si="77"/>
        <v>0</v>
      </c>
      <c r="AP152" s="76">
        <f t="shared" si="78"/>
        <v>44.444444444444443</v>
      </c>
    </row>
    <row r="153" spans="1:42">
      <c r="A153" s="95" t="s">
        <v>285</v>
      </c>
      <c r="B153" s="253" t="s">
        <v>372</v>
      </c>
      <c r="C153" s="254"/>
      <c r="D153" s="46">
        <v>143</v>
      </c>
      <c r="E153" s="41">
        <f t="shared" si="87"/>
        <v>12</v>
      </c>
      <c r="F153" s="41">
        <f t="shared" si="89"/>
        <v>12</v>
      </c>
      <c r="G153" s="41"/>
      <c r="H153" s="41"/>
      <c r="I153" s="41"/>
      <c r="J153" s="41"/>
      <c r="K153" s="41">
        <v>12</v>
      </c>
      <c r="L153" s="41">
        <v>12</v>
      </c>
      <c r="M153" s="41"/>
      <c r="N153" s="41"/>
      <c r="O153" s="41"/>
      <c r="P153" s="41"/>
      <c r="Q153" s="41"/>
      <c r="R153" s="41"/>
      <c r="S153" s="95" t="s">
        <v>285</v>
      </c>
      <c r="T153" s="265" t="s">
        <v>372</v>
      </c>
      <c r="U153" s="265"/>
      <c r="V153" s="265"/>
      <c r="W153" s="91">
        <f t="shared" si="73"/>
        <v>143</v>
      </c>
      <c r="X153" s="41"/>
      <c r="Y153" s="41"/>
      <c r="Z153" s="41">
        <f t="shared" si="88"/>
        <v>6</v>
      </c>
      <c r="AA153" s="41">
        <f t="shared" si="88"/>
        <v>6</v>
      </c>
      <c r="AB153" s="41"/>
      <c r="AC153" s="41"/>
      <c r="AD153" s="41">
        <v>6</v>
      </c>
      <c r="AE153" s="41">
        <v>6</v>
      </c>
      <c r="AF153" s="41"/>
      <c r="AG153" s="41"/>
      <c r="AH153" s="40">
        <f t="shared" si="90"/>
        <v>0</v>
      </c>
      <c r="AI153" s="40">
        <f t="shared" si="90"/>
        <v>0</v>
      </c>
      <c r="AJ153" s="40"/>
      <c r="AK153" s="40"/>
      <c r="AL153" s="40"/>
      <c r="AM153" s="40"/>
      <c r="AN153" s="74">
        <f t="shared" si="76"/>
        <v>50</v>
      </c>
      <c r="AO153" s="75">
        <f t="shared" si="77"/>
        <v>0</v>
      </c>
      <c r="AP153" s="76">
        <f t="shared" si="78"/>
        <v>50</v>
      </c>
    </row>
    <row r="154" spans="1:42">
      <c r="A154" s="95" t="s">
        <v>288</v>
      </c>
      <c r="B154" s="253" t="s">
        <v>396</v>
      </c>
      <c r="C154" s="254"/>
      <c r="D154" s="46">
        <v>144</v>
      </c>
      <c r="E154" s="41">
        <f t="shared" si="87"/>
        <v>27</v>
      </c>
      <c r="F154" s="41">
        <f>+H154+J154+L154+N154+P154+R154</f>
        <v>22</v>
      </c>
      <c r="G154" s="41"/>
      <c r="H154" s="41"/>
      <c r="I154" s="41"/>
      <c r="J154" s="41"/>
      <c r="K154" s="41">
        <v>12</v>
      </c>
      <c r="L154" s="41">
        <v>12</v>
      </c>
      <c r="M154" s="41">
        <v>15</v>
      </c>
      <c r="N154" s="41">
        <v>10</v>
      </c>
      <c r="O154" s="41"/>
      <c r="P154" s="41"/>
      <c r="Q154" s="41"/>
      <c r="R154" s="41"/>
      <c r="S154" s="95" t="s">
        <v>288</v>
      </c>
      <c r="T154" s="261" t="s">
        <v>396</v>
      </c>
      <c r="U154" s="261"/>
      <c r="V154" s="261"/>
      <c r="W154" s="91">
        <f t="shared" si="73"/>
        <v>144</v>
      </c>
      <c r="X154" s="41"/>
      <c r="Y154" s="41"/>
      <c r="Z154" s="41">
        <f t="shared" si="88"/>
        <v>3</v>
      </c>
      <c r="AA154" s="41">
        <f t="shared" si="88"/>
        <v>3</v>
      </c>
      <c r="AB154" s="41"/>
      <c r="AC154" s="41"/>
      <c r="AD154" s="41">
        <v>3</v>
      </c>
      <c r="AE154" s="41">
        <v>3</v>
      </c>
      <c r="AF154" s="41"/>
      <c r="AG154" s="41"/>
      <c r="AH154" s="40">
        <f t="shared" si="90"/>
        <v>2</v>
      </c>
      <c r="AI154" s="40">
        <f t="shared" si="90"/>
        <v>2</v>
      </c>
      <c r="AJ154" s="40">
        <v>2</v>
      </c>
      <c r="AK154" s="40">
        <v>2</v>
      </c>
      <c r="AL154" s="40"/>
      <c r="AM154" s="40"/>
      <c r="AN154" s="74">
        <f t="shared" si="76"/>
        <v>11.111111111111111</v>
      </c>
      <c r="AO154" s="75">
        <f t="shared" si="77"/>
        <v>7.4074074074074074</v>
      </c>
      <c r="AP154" s="76">
        <f t="shared" si="78"/>
        <v>18.518518518518519</v>
      </c>
    </row>
    <row r="155" spans="1:42">
      <c r="A155" s="95" t="s">
        <v>362</v>
      </c>
      <c r="B155" s="253" t="s">
        <v>363</v>
      </c>
      <c r="C155" s="254"/>
      <c r="D155" s="46">
        <v>145</v>
      </c>
      <c r="E155" s="41">
        <f t="shared" si="87"/>
        <v>28</v>
      </c>
      <c r="F155" s="41">
        <f t="shared" si="89"/>
        <v>27</v>
      </c>
      <c r="G155" s="41"/>
      <c r="H155" s="41"/>
      <c r="I155" s="41"/>
      <c r="J155" s="41"/>
      <c r="K155" s="41">
        <v>17</v>
      </c>
      <c r="L155" s="41">
        <v>17</v>
      </c>
      <c r="M155" s="41">
        <v>11</v>
      </c>
      <c r="N155" s="41">
        <v>10</v>
      </c>
      <c r="O155" s="41"/>
      <c r="P155" s="41"/>
      <c r="Q155" s="41"/>
      <c r="R155" s="41"/>
      <c r="S155" s="95" t="s">
        <v>362</v>
      </c>
      <c r="T155" s="261" t="s">
        <v>400</v>
      </c>
      <c r="U155" s="261"/>
      <c r="V155" s="261"/>
      <c r="W155" s="91">
        <f t="shared" si="73"/>
        <v>145</v>
      </c>
      <c r="X155" s="41"/>
      <c r="Y155" s="41"/>
      <c r="Z155" s="41">
        <f t="shared" si="88"/>
        <v>9</v>
      </c>
      <c r="AA155" s="41">
        <f t="shared" si="88"/>
        <v>8</v>
      </c>
      <c r="AB155" s="41"/>
      <c r="AC155" s="41"/>
      <c r="AD155" s="41">
        <v>9</v>
      </c>
      <c r="AE155" s="41">
        <v>8</v>
      </c>
      <c r="AF155" s="41"/>
      <c r="AG155" s="41"/>
      <c r="AH155" s="40">
        <f t="shared" si="90"/>
        <v>1</v>
      </c>
      <c r="AI155" s="40">
        <f t="shared" si="90"/>
        <v>1</v>
      </c>
      <c r="AJ155" s="40">
        <v>1</v>
      </c>
      <c r="AK155" s="40">
        <v>1</v>
      </c>
      <c r="AL155" s="40"/>
      <c r="AM155" s="40"/>
      <c r="AN155" s="74">
        <f t="shared" si="76"/>
        <v>32.142857142857146</v>
      </c>
      <c r="AO155" s="75">
        <f t="shared" si="77"/>
        <v>3.5714285714285716</v>
      </c>
      <c r="AP155" s="76">
        <f t="shared" si="78"/>
        <v>35.714285714285715</v>
      </c>
    </row>
    <row r="156" spans="1:42">
      <c r="A156" s="95" t="s">
        <v>294</v>
      </c>
      <c r="B156" s="253" t="s">
        <v>153</v>
      </c>
      <c r="C156" s="254"/>
      <c r="D156" s="46">
        <v>146</v>
      </c>
      <c r="E156" s="41">
        <f t="shared" si="87"/>
        <v>17</v>
      </c>
      <c r="F156" s="41">
        <f>+H156+J156+L156+N156+P156+R156</f>
        <v>0</v>
      </c>
      <c r="G156" s="41"/>
      <c r="H156" s="41"/>
      <c r="I156" s="41"/>
      <c r="J156" s="41"/>
      <c r="K156" s="41"/>
      <c r="L156" s="41"/>
      <c r="M156" s="41">
        <v>17</v>
      </c>
      <c r="N156" s="41"/>
      <c r="O156" s="41"/>
      <c r="P156" s="41"/>
      <c r="Q156" s="41"/>
      <c r="R156" s="41"/>
      <c r="S156" s="95" t="s">
        <v>294</v>
      </c>
      <c r="T156" s="261" t="s">
        <v>401</v>
      </c>
      <c r="U156" s="261"/>
      <c r="V156" s="261"/>
      <c r="W156" s="91">
        <f t="shared" si="73"/>
        <v>146</v>
      </c>
      <c r="X156" s="41"/>
      <c r="Y156" s="41"/>
      <c r="Z156" s="41">
        <f t="shared" si="88"/>
        <v>4</v>
      </c>
      <c r="AA156" s="41">
        <f t="shared" si="88"/>
        <v>0</v>
      </c>
      <c r="AB156" s="41"/>
      <c r="AC156" s="41"/>
      <c r="AD156" s="41">
        <v>4</v>
      </c>
      <c r="AE156" s="41">
        <v>0</v>
      </c>
      <c r="AF156" s="41"/>
      <c r="AG156" s="41"/>
      <c r="AH156" s="40">
        <f t="shared" si="90"/>
        <v>0</v>
      </c>
      <c r="AI156" s="40">
        <f t="shared" si="90"/>
        <v>0</v>
      </c>
      <c r="AJ156" s="40"/>
      <c r="AK156" s="40"/>
      <c r="AL156" s="40"/>
      <c r="AM156" s="40"/>
      <c r="AN156" s="74">
        <f t="shared" si="76"/>
        <v>23.529411764705884</v>
      </c>
      <c r="AO156" s="75">
        <f t="shared" si="77"/>
        <v>0</v>
      </c>
      <c r="AP156" s="76">
        <f t="shared" si="78"/>
        <v>23.529411764705884</v>
      </c>
    </row>
    <row r="157" spans="1:42">
      <c r="A157" s="95" t="s">
        <v>402</v>
      </c>
      <c r="B157" s="253" t="s">
        <v>215</v>
      </c>
      <c r="C157" s="254"/>
      <c r="D157" s="46">
        <v>147</v>
      </c>
      <c r="E157" s="41">
        <f t="shared" si="87"/>
        <v>30</v>
      </c>
      <c r="F157" s="41">
        <f t="shared" si="89"/>
        <v>0</v>
      </c>
      <c r="G157" s="41"/>
      <c r="H157" s="41"/>
      <c r="I157" s="41"/>
      <c r="J157" s="41"/>
      <c r="K157" s="41">
        <v>10</v>
      </c>
      <c r="L157" s="41">
        <v>0</v>
      </c>
      <c r="M157" s="41">
        <v>20</v>
      </c>
      <c r="N157" s="41"/>
      <c r="O157" s="41"/>
      <c r="P157" s="41"/>
      <c r="Q157" s="41"/>
      <c r="R157" s="41"/>
      <c r="S157" s="95" t="s">
        <v>402</v>
      </c>
      <c r="T157" s="261" t="s">
        <v>403</v>
      </c>
      <c r="U157" s="261"/>
      <c r="V157" s="261"/>
      <c r="W157" s="91">
        <f t="shared" si="73"/>
        <v>147</v>
      </c>
      <c r="X157" s="41"/>
      <c r="Y157" s="41"/>
      <c r="Z157" s="41">
        <f t="shared" si="88"/>
        <v>11</v>
      </c>
      <c r="AA157" s="41">
        <f t="shared" si="88"/>
        <v>0</v>
      </c>
      <c r="AB157" s="41"/>
      <c r="AC157" s="41"/>
      <c r="AD157" s="41">
        <v>11</v>
      </c>
      <c r="AE157" s="41">
        <v>0</v>
      </c>
      <c r="AF157" s="41"/>
      <c r="AG157" s="41"/>
      <c r="AH157" s="40">
        <f t="shared" si="90"/>
        <v>0</v>
      </c>
      <c r="AI157" s="40">
        <f t="shared" si="90"/>
        <v>0</v>
      </c>
      <c r="AJ157" s="40"/>
      <c r="AK157" s="40"/>
      <c r="AL157" s="40"/>
      <c r="AM157" s="40"/>
      <c r="AN157" s="74">
        <f t="shared" si="76"/>
        <v>36.666666666666664</v>
      </c>
      <c r="AO157" s="75">
        <f t="shared" si="77"/>
        <v>0</v>
      </c>
      <c r="AP157" s="76">
        <f t="shared" si="78"/>
        <v>36.666666666666664</v>
      </c>
    </row>
    <row r="158" spans="1:42" s="89" customFormat="1">
      <c r="A158" s="258" t="s">
        <v>404</v>
      </c>
      <c r="B158" s="258"/>
      <c r="C158" s="258"/>
      <c r="D158" s="86">
        <v>148</v>
      </c>
      <c r="E158" s="86">
        <f>SUM(E159:E166)</f>
        <v>143</v>
      </c>
      <c r="F158" s="86">
        <f>SUM(F159:F166)</f>
        <v>84</v>
      </c>
      <c r="G158" s="86">
        <f>SUM(G159:G166)</f>
        <v>0</v>
      </c>
      <c r="H158" s="86">
        <f t="shared" ref="H158:R158" si="91">SUM(H159:H166)</f>
        <v>0</v>
      </c>
      <c r="I158" s="86">
        <f t="shared" si="91"/>
        <v>0</v>
      </c>
      <c r="J158" s="86">
        <f t="shared" si="91"/>
        <v>0</v>
      </c>
      <c r="K158" s="86">
        <f t="shared" si="91"/>
        <v>131</v>
      </c>
      <c r="L158" s="86">
        <f t="shared" si="91"/>
        <v>78</v>
      </c>
      <c r="M158" s="86">
        <f t="shared" si="91"/>
        <v>12</v>
      </c>
      <c r="N158" s="86">
        <f t="shared" si="91"/>
        <v>6</v>
      </c>
      <c r="O158" s="86">
        <f t="shared" si="91"/>
        <v>0</v>
      </c>
      <c r="P158" s="86">
        <f t="shared" si="91"/>
        <v>0</v>
      </c>
      <c r="Q158" s="86">
        <f t="shared" si="91"/>
        <v>0</v>
      </c>
      <c r="R158" s="86">
        <f t="shared" si="91"/>
        <v>0</v>
      </c>
      <c r="S158" s="258" t="str">
        <f>+A158</f>
        <v>12.Сэлэнгэ аймгийн Шаамар сум дахь МСҮТ</v>
      </c>
      <c r="T158" s="258"/>
      <c r="U158" s="258"/>
      <c r="V158" s="258"/>
      <c r="W158" s="88">
        <f t="shared" si="73"/>
        <v>148</v>
      </c>
      <c r="X158" s="86">
        <f t="shared" ref="X158:AK158" si="92">SUM(X159:X166)</f>
        <v>0</v>
      </c>
      <c r="Y158" s="86">
        <f t="shared" si="92"/>
        <v>0</v>
      </c>
      <c r="Z158" s="86">
        <f>SUM(Z159:Z166)</f>
        <v>59</v>
      </c>
      <c r="AA158" s="86">
        <f>SUM(AA159:AA166)</f>
        <v>37</v>
      </c>
      <c r="AB158" s="86">
        <f t="shared" si="92"/>
        <v>0</v>
      </c>
      <c r="AC158" s="86">
        <f t="shared" si="92"/>
        <v>0</v>
      </c>
      <c r="AD158" s="86">
        <f t="shared" si="92"/>
        <v>59</v>
      </c>
      <c r="AE158" s="86">
        <f t="shared" si="92"/>
        <v>37</v>
      </c>
      <c r="AF158" s="86">
        <f t="shared" si="92"/>
        <v>0</v>
      </c>
      <c r="AG158" s="86">
        <f t="shared" si="92"/>
        <v>0</v>
      </c>
      <c r="AH158" s="86">
        <f t="shared" si="92"/>
        <v>10</v>
      </c>
      <c r="AI158" s="86">
        <f t="shared" si="92"/>
        <v>5</v>
      </c>
      <c r="AJ158" s="86">
        <f t="shared" si="92"/>
        <v>3</v>
      </c>
      <c r="AK158" s="86">
        <f t="shared" si="92"/>
        <v>0</v>
      </c>
      <c r="AL158" s="86">
        <f>SUM(AL159:AL166)</f>
        <v>7</v>
      </c>
      <c r="AM158" s="86">
        <f>SUM(AM159:AM166)</f>
        <v>5</v>
      </c>
      <c r="AN158" s="74">
        <f t="shared" si="76"/>
        <v>41.25874125874126</v>
      </c>
      <c r="AO158" s="75">
        <f t="shared" si="77"/>
        <v>6.9930069930069934</v>
      </c>
      <c r="AP158" s="76">
        <f t="shared" si="78"/>
        <v>48.251748251748253</v>
      </c>
    </row>
    <row r="159" spans="1:42">
      <c r="A159" s="95" t="s">
        <v>405</v>
      </c>
      <c r="B159" s="253" t="s">
        <v>153</v>
      </c>
      <c r="C159" s="254"/>
      <c r="D159" s="46">
        <v>149</v>
      </c>
      <c r="E159" s="41">
        <f t="shared" ref="E159:E166" si="93">+G159+I159+K159+M159+O159+Q159+X159</f>
        <v>24</v>
      </c>
      <c r="F159" s="41">
        <f>+H159+J159+L159+N159+P159+R159</f>
        <v>9</v>
      </c>
      <c r="G159" s="41"/>
      <c r="H159" s="41"/>
      <c r="I159" s="41"/>
      <c r="J159" s="41"/>
      <c r="K159" s="41">
        <v>12</v>
      </c>
      <c r="L159" s="41">
        <v>3</v>
      </c>
      <c r="M159" s="41">
        <v>12</v>
      </c>
      <c r="N159" s="41">
        <v>6</v>
      </c>
      <c r="O159" s="41"/>
      <c r="P159" s="41"/>
      <c r="Q159" s="41"/>
      <c r="R159" s="41"/>
      <c r="S159" s="95" t="s">
        <v>405</v>
      </c>
      <c r="T159" s="255" t="s">
        <v>153</v>
      </c>
      <c r="U159" s="255"/>
      <c r="V159" s="255"/>
      <c r="W159" s="91">
        <f t="shared" si="73"/>
        <v>149</v>
      </c>
      <c r="X159" s="41"/>
      <c r="Y159" s="41"/>
      <c r="Z159" s="41">
        <f t="shared" ref="Z159:AA166" si="94">+AB159+AD159+AF159</f>
        <v>4</v>
      </c>
      <c r="AA159" s="41">
        <f t="shared" si="94"/>
        <v>0</v>
      </c>
      <c r="AB159" s="41"/>
      <c r="AC159" s="41"/>
      <c r="AD159" s="41">
        <v>4</v>
      </c>
      <c r="AE159" s="41"/>
      <c r="AF159" s="41"/>
      <c r="AG159" s="41"/>
      <c r="AH159" s="40">
        <f>+AJ159+AL159</f>
        <v>7</v>
      </c>
      <c r="AI159" s="40">
        <f>+AK159+AM159</f>
        <v>4</v>
      </c>
      <c r="AJ159" s="40">
        <v>1</v>
      </c>
      <c r="AK159" s="40"/>
      <c r="AL159" s="40">
        <v>6</v>
      </c>
      <c r="AM159" s="40">
        <v>4</v>
      </c>
      <c r="AN159" s="74">
        <f t="shared" si="76"/>
        <v>16.666666666666668</v>
      </c>
      <c r="AO159" s="75">
        <f t="shared" si="77"/>
        <v>29.166666666666668</v>
      </c>
      <c r="AP159" s="76">
        <f t="shared" si="78"/>
        <v>45.833333333333336</v>
      </c>
    </row>
    <row r="160" spans="1:42">
      <c r="A160" s="95" t="s">
        <v>289</v>
      </c>
      <c r="B160" s="253" t="s">
        <v>261</v>
      </c>
      <c r="C160" s="254"/>
      <c r="D160" s="46">
        <v>150</v>
      </c>
      <c r="E160" s="41">
        <f t="shared" si="93"/>
        <v>13</v>
      </c>
      <c r="F160" s="41">
        <f>+H160+J160+L160+N160+P160+R160</f>
        <v>12</v>
      </c>
      <c r="G160" s="41"/>
      <c r="H160" s="41"/>
      <c r="I160" s="41"/>
      <c r="J160" s="41"/>
      <c r="K160" s="41">
        <v>13</v>
      </c>
      <c r="L160" s="41">
        <v>12</v>
      </c>
      <c r="M160" s="41"/>
      <c r="N160" s="41"/>
      <c r="O160" s="41"/>
      <c r="P160" s="41"/>
      <c r="Q160" s="41"/>
      <c r="R160" s="41"/>
      <c r="S160" s="95" t="s">
        <v>289</v>
      </c>
      <c r="T160" s="255" t="s">
        <v>261</v>
      </c>
      <c r="U160" s="255"/>
      <c r="V160" s="255"/>
      <c r="W160" s="91">
        <f t="shared" si="73"/>
        <v>150</v>
      </c>
      <c r="X160" s="41"/>
      <c r="Y160" s="41"/>
      <c r="Z160" s="41">
        <f t="shared" si="94"/>
        <v>1</v>
      </c>
      <c r="AA160" s="41">
        <f t="shared" si="94"/>
        <v>1</v>
      </c>
      <c r="AB160" s="41"/>
      <c r="AC160" s="41"/>
      <c r="AD160" s="41">
        <v>1</v>
      </c>
      <c r="AE160" s="41">
        <v>1</v>
      </c>
      <c r="AF160" s="41"/>
      <c r="AG160" s="41"/>
      <c r="AH160" s="40">
        <f t="shared" ref="AH160:AI166" si="95">+AJ160+AL160</f>
        <v>0</v>
      </c>
      <c r="AI160" s="40">
        <f t="shared" si="95"/>
        <v>0</v>
      </c>
      <c r="AJ160" s="40"/>
      <c r="AK160" s="40"/>
      <c r="AL160" s="40"/>
      <c r="AM160" s="40"/>
      <c r="AN160" s="74">
        <f t="shared" si="76"/>
        <v>7.6923076923076925</v>
      </c>
      <c r="AO160" s="75">
        <f t="shared" si="77"/>
        <v>0</v>
      </c>
      <c r="AP160" s="76">
        <f t="shared" si="78"/>
        <v>7.6923076923076925</v>
      </c>
    </row>
    <row r="161" spans="1:42">
      <c r="A161" s="95" t="s">
        <v>288</v>
      </c>
      <c r="B161" s="253" t="s">
        <v>238</v>
      </c>
      <c r="C161" s="254"/>
      <c r="D161" s="46">
        <v>151</v>
      </c>
      <c r="E161" s="41">
        <f t="shared" si="93"/>
        <v>17</v>
      </c>
      <c r="F161" s="41">
        <f t="shared" ref="F161:F166" si="96">+H161+J161+L161+N161+P161+R161</f>
        <v>16</v>
      </c>
      <c r="G161" s="41"/>
      <c r="H161" s="41"/>
      <c r="I161" s="41"/>
      <c r="J161" s="41"/>
      <c r="K161" s="41">
        <v>17</v>
      </c>
      <c r="L161" s="41">
        <v>16</v>
      </c>
      <c r="M161" s="41"/>
      <c r="N161" s="41"/>
      <c r="O161" s="41"/>
      <c r="P161" s="41"/>
      <c r="Q161" s="41"/>
      <c r="R161" s="41"/>
      <c r="S161" s="95" t="s">
        <v>288</v>
      </c>
      <c r="T161" s="255" t="s">
        <v>238</v>
      </c>
      <c r="U161" s="255"/>
      <c r="V161" s="255"/>
      <c r="W161" s="91">
        <f t="shared" si="73"/>
        <v>151</v>
      </c>
      <c r="X161" s="41"/>
      <c r="Y161" s="41"/>
      <c r="Z161" s="41">
        <f t="shared" si="94"/>
        <v>5</v>
      </c>
      <c r="AA161" s="41">
        <f t="shared" si="94"/>
        <v>5</v>
      </c>
      <c r="AB161" s="41"/>
      <c r="AC161" s="41"/>
      <c r="AD161" s="41">
        <v>5</v>
      </c>
      <c r="AE161" s="41">
        <v>5</v>
      </c>
      <c r="AF161" s="41"/>
      <c r="AG161" s="41"/>
      <c r="AH161" s="40">
        <f t="shared" si="95"/>
        <v>0</v>
      </c>
      <c r="AI161" s="40">
        <f t="shared" si="95"/>
        <v>0</v>
      </c>
      <c r="AJ161" s="40"/>
      <c r="AK161" s="40"/>
      <c r="AL161" s="40"/>
      <c r="AM161" s="40"/>
      <c r="AN161" s="74">
        <f t="shared" si="76"/>
        <v>29.411764705882351</v>
      </c>
      <c r="AO161" s="75">
        <f t="shared" si="77"/>
        <v>0</v>
      </c>
      <c r="AP161" s="76">
        <f t="shared" si="78"/>
        <v>29.411764705882351</v>
      </c>
    </row>
    <row r="162" spans="1:42">
      <c r="A162" s="95" t="s">
        <v>342</v>
      </c>
      <c r="B162" s="253" t="s">
        <v>200</v>
      </c>
      <c r="C162" s="254"/>
      <c r="D162" s="46">
        <v>152</v>
      </c>
      <c r="E162" s="41">
        <f t="shared" si="93"/>
        <v>18</v>
      </c>
      <c r="F162" s="41">
        <f t="shared" si="96"/>
        <v>17</v>
      </c>
      <c r="G162" s="41"/>
      <c r="H162" s="41"/>
      <c r="I162" s="41"/>
      <c r="J162" s="41"/>
      <c r="K162" s="41">
        <v>18</v>
      </c>
      <c r="L162" s="41">
        <v>17</v>
      </c>
      <c r="M162" s="41"/>
      <c r="N162" s="41"/>
      <c r="O162" s="41"/>
      <c r="P162" s="41"/>
      <c r="Q162" s="41"/>
      <c r="R162" s="41"/>
      <c r="S162" s="95" t="s">
        <v>342</v>
      </c>
      <c r="T162" s="261" t="s">
        <v>200</v>
      </c>
      <c r="U162" s="261"/>
      <c r="V162" s="261"/>
      <c r="W162" s="91">
        <f t="shared" si="73"/>
        <v>152</v>
      </c>
      <c r="X162" s="41"/>
      <c r="Y162" s="41"/>
      <c r="Z162" s="41">
        <f t="shared" si="94"/>
        <v>15</v>
      </c>
      <c r="AA162" s="41">
        <f t="shared" si="94"/>
        <v>14</v>
      </c>
      <c r="AB162" s="41"/>
      <c r="AC162" s="41"/>
      <c r="AD162" s="41">
        <v>15</v>
      </c>
      <c r="AE162" s="41">
        <v>14</v>
      </c>
      <c r="AF162" s="41"/>
      <c r="AG162" s="41"/>
      <c r="AH162" s="40">
        <f t="shared" si="95"/>
        <v>0</v>
      </c>
      <c r="AI162" s="40">
        <f t="shared" si="95"/>
        <v>0</v>
      </c>
      <c r="AJ162" s="40"/>
      <c r="AK162" s="40"/>
      <c r="AL162" s="40"/>
      <c r="AM162" s="40"/>
      <c r="AN162" s="74">
        <f t="shared" si="76"/>
        <v>83.333333333333329</v>
      </c>
      <c r="AO162" s="75">
        <f t="shared" si="77"/>
        <v>0</v>
      </c>
      <c r="AP162" s="76">
        <f t="shared" si="78"/>
        <v>83.333333333333329</v>
      </c>
    </row>
    <row r="163" spans="1:42">
      <c r="A163" s="95" t="s">
        <v>316</v>
      </c>
      <c r="B163" s="253" t="s">
        <v>187</v>
      </c>
      <c r="C163" s="254"/>
      <c r="D163" s="46">
        <v>153</v>
      </c>
      <c r="E163" s="41">
        <f t="shared" si="93"/>
        <v>17</v>
      </c>
      <c r="F163" s="41">
        <f t="shared" si="96"/>
        <v>1</v>
      </c>
      <c r="G163" s="41"/>
      <c r="H163" s="41"/>
      <c r="I163" s="41"/>
      <c r="J163" s="41"/>
      <c r="K163" s="41">
        <v>17</v>
      </c>
      <c r="L163" s="41">
        <v>1</v>
      </c>
      <c r="M163" s="41"/>
      <c r="N163" s="41"/>
      <c r="O163" s="41"/>
      <c r="P163" s="41"/>
      <c r="Q163" s="41"/>
      <c r="R163" s="41"/>
      <c r="S163" s="95" t="s">
        <v>316</v>
      </c>
      <c r="T163" s="261" t="s">
        <v>406</v>
      </c>
      <c r="U163" s="261"/>
      <c r="V163" s="261"/>
      <c r="W163" s="91">
        <f t="shared" si="73"/>
        <v>153</v>
      </c>
      <c r="X163" s="41"/>
      <c r="Y163" s="41"/>
      <c r="Z163" s="41">
        <f t="shared" si="94"/>
        <v>7</v>
      </c>
      <c r="AA163" s="41">
        <f t="shared" si="94"/>
        <v>0</v>
      </c>
      <c r="AB163" s="41"/>
      <c r="AC163" s="41"/>
      <c r="AD163" s="41">
        <v>7</v>
      </c>
      <c r="AE163" s="41"/>
      <c r="AF163" s="41"/>
      <c r="AG163" s="41"/>
      <c r="AH163" s="40">
        <f t="shared" si="95"/>
        <v>0</v>
      </c>
      <c r="AI163" s="40">
        <f t="shared" si="95"/>
        <v>0</v>
      </c>
      <c r="AJ163" s="40"/>
      <c r="AK163" s="40"/>
      <c r="AL163" s="40"/>
      <c r="AM163" s="40"/>
      <c r="AN163" s="74">
        <f t="shared" si="76"/>
        <v>41.176470588235297</v>
      </c>
      <c r="AO163" s="75">
        <f t="shared" si="77"/>
        <v>0</v>
      </c>
      <c r="AP163" s="76">
        <f t="shared" si="78"/>
        <v>41.176470588235297</v>
      </c>
    </row>
    <row r="164" spans="1:42">
      <c r="A164" s="95" t="s">
        <v>407</v>
      </c>
      <c r="B164" s="253" t="s">
        <v>101</v>
      </c>
      <c r="C164" s="254"/>
      <c r="D164" s="46">
        <v>154</v>
      </c>
      <c r="E164" s="41">
        <f t="shared" si="93"/>
        <v>14</v>
      </c>
      <c r="F164" s="41">
        <f t="shared" si="96"/>
        <v>10</v>
      </c>
      <c r="G164" s="41"/>
      <c r="H164" s="41"/>
      <c r="I164" s="41"/>
      <c r="J164" s="41"/>
      <c r="K164" s="41">
        <v>14</v>
      </c>
      <c r="L164" s="41">
        <v>10</v>
      </c>
      <c r="M164" s="41"/>
      <c r="N164" s="41"/>
      <c r="O164" s="41"/>
      <c r="P164" s="41"/>
      <c r="Q164" s="41"/>
      <c r="R164" s="41"/>
      <c r="S164" s="95" t="s">
        <v>407</v>
      </c>
      <c r="T164" s="261" t="s">
        <v>101</v>
      </c>
      <c r="U164" s="261"/>
      <c r="V164" s="261"/>
      <c r="W164" s="91">
        <f t="shared" si="73"/>
        <v>154</v>
      </c>
      <c r="X164" s="41"/>
      <c r="Y164" s="41"/>
      <c r="Z164" s="41">
        <f t="shared" si="94"/>
        <v>9</v>
      </c>
      <c r="AA164" s="41">
        <f t="shared" si="94"/>
        <v>5</v>
      </c>
      <c r="AB164" s="41"/>
      <c r="AC164" s="41"/>
      <c r="AD164" s="41">
        <v>9</v>
      </c>
      <c r="AE164" s="41">
        <v>5</v>
      </c>
      <c r="AF164" s="41"/>
      <c r="AG164" s="41"/>
      <c r="AH164" s="40">
        <f t="shared" si="95"/>
        <v>1</v>
      </c>
      <c r="AI164" s="40">
        <f t="shared" si="95"/>
        <v>1</v>
      </c>
      <c r="AJ164" s="40"/>
      <c r="AK164" s="40"/>
      <c r="AL164" s="40">
        <v>1</v>
      </c>
      <c r="AM164" s="40">
        <v>1</v>
      </c>
      <c r="AN164" s="74">
        <f t="shared" si="76"/>
        <v>64.285714285714292</v>
      </c>
      <c r="AO164" s="75">
        <f t="shared" si="77"/>
        <v>7.1428571428571432</v>
      </c>
      <c r="AP164" s="76">
        <f t="shared" si="78"/>
        <v>71.428571428571431</v>
      </c>
    </row>
    <row r="165" spans="1:42">
      <c r="A165" s="95" t="s">
        <v>408</v>
      </c>
      <c r="B165" s="253" t="s">
        <v>254</v>
      </c>
      <c r="C165" s="254"/>
      <c r="D165" s="46">
        <v>155</v>
      </c>
      <c r="E165" s="41">
        <f t="shared" si="93"/>
        <v>25</v>
      </c>
      <c r="F165" s="41">
        <f t="shared" si="96"/>
        <v>15</v>
      </c>
      <c r="G165" s="41"/>
      <c r="H165" s="41"/>
      <c r="I165" s="41"/>
      <c r="J165" s="41"/>
      <c r="K165" s="41">
        <v>25</v>
      </c>
      <c r="L165" s="41">
        <v>15</v>
      </c>
      <c r="M165" s="41"/>
      <c r="N165" s="41"/>
      <c r="O165" s="41"/>
      <c r="P165" s="41"/>
      <c r="Q165" s="41"/>
      <c r="R165" s="41"/>
      <c r="S165" s="95" t="s">
        <v>408</v>
      </c>
      <c r="T165" s="261" t="s">
        <v>254</v>
      </c>
      <c r="U165" s="261"/>
      <c r="V165" s="261"/>
      <c r="W165" s="91">
        <f t="shared" si="73"/>
        <v>155</v>
      </c>
      <c r="X165" s="41"/>
      <c r="Y165" s="41"/>
      <c r="Z165" s="41">
        <f t="shared" si="94"/>
        <v>15</v>
      </c>
      <c r="AA165" s="41">
        <f t="shared" si="94"/>
        <v>12</v>
      </c>
      <c r="AB165" s="41"/>
      <c r="AC165" s="41"/>
      <c r="AD165" s="41">
        <v>15</v>
      </c>
      <c r="AE165" s="41">
        <v>12</v>
      </c>
      <c r="AF165" s="41"/>
      <c r="AG165" s="41"/>
      <c r="AH165" s="40">
        <f t="shared" si="95"/>
        <v>0</v>
      </c>
      <c r="AI165" s="40">
        <f t="shared" si="95"/>
        <v>0</v>
      </c>
      <c r="AJ165" s="40"/>
      <c r="AK165" s="40"/>
      <c r="AL165" s="40"/>
      <c r="AM165" s="40"/>
      <c r="AN165" s="74">
        <f t="shared" si="76"/>
        <v>60</v>
      </c>
      <c r="AO165" s="75">
        <f t="shared" si="77"/>
        <v>0</v>
      </c>
      <c r="AP165" s="76">
        <f t="shared" si="78"/>
        <v>60</v>
      </c>
    </row>
    <row r="166" spans="1:42">
      <c r="A166" s="95" t="s">
        <v>409</v>
      </c>
      <c r="B166" s="253" t="s">
        <v>301</v>
      </c>
      <c r="C166" s="254"/>
      <c r="D166" s="46">
        <v>156</v>
      </c>
      <c r="E166" s="41">
        <f t="shared" si="93"/>
        <v>15</v>
      </c>
      <c r="F166" s="41">
        <f t="shared" si="96"/>
        <v>4</v>
      </c>
      <c r="G166" s="41"/>
      <c r="H166" s="41"/>
      <c r="I166" s="41"/>
      <c r="J166" s="41"/>
      <c r="K166" s="41">
        <v>15</v>
      </c>
      <c r="L166" s="41">
        <v>4</v>
      </c>
      <c r="M166" s="41"/>
      <c r="N166" s="41"/>
      <c r="O166" s="41"/>
      <c r="P166" s="41"/>
      <c r="Q166" s="41"/>
      <c r="R166" s="41"/>
      <c r="S166" s="95" t="s">
        <v>409</v>
      </c>
      <c r="T166" s="255" t="s">
        <v>202</v>
      </c>
      <c r="U166" s="255"/>
      <c r="V166" s="255"/>
      <c r="W166" s="91">
        <f t="shared" si="73"/>
        <v>156</v>
      </c>
      <c r="X166" s="41"/>
      <c r="Y166" s="41"/>
      <c r="Z166" s="41">
        <f t="shared" si="94"/>
        <v>3</v>
      </c>
      <c r="AA166" s="41">
        <f t="shared" si="94"/>
        <v>0</v>
      </c>
      <c r="AB166" s="41"/>
      <c r="AC166" s="41"/>
      <c r="AD166" s="41">
        <v>3</v>
      </c>
      <c r="AE166" s="41"/>
      <c r="AF166" s="41"/>
      <c r="AG166" s="41"/>
      <c r="AH166" s="40">
        <f t="shared" si="95"/>
        <v>2</v>
      </c>
      <c r="AI166" s="40">
        <f t="shared" si="95"/>
        <v>0</v>
      </c>
      <c r="AJ166" s="40">
        <v>2</v>
      </c>
      <c r="AK166" s="40"/>
      <c r="AL166" s="40"/>
      <c r="AM166" s="40"/>
      <c r="AN166" s="74">
        <f t="shared" si="76"/>
        <v>20</v>
      </c>
      <c r="AO166" s="75">
        <f t="shared" si="77"/>
        <v>13.333333333333334</v>
      </c>
      <c r="AP166" s="76">
        <f t="shared" si="78"/>
        <v>33.333333333333336</v>
      </c>
    </row>
    <row r="167" spans="1:42" s="89" customFormat="1">
      <c r="A167" s="268" t="s">
        <v>410</v>
      </c>
      <c r="B167" s="268"/>
      <c r="C167" s="268"/>
      <c r="D167" s="86">
        <v>157</v>
      </c>
      <c r="E167" s="86">
        <f>SUM(E168:E173)</f>
        <v>75</v>
      </c>
      <c r="F167" s="86">
        <f>SUM(F168:F173)</f>
        <v>36</v>
      </c>
      <c r="G167" s="86">
        <f>SUM(G168:G173)</f>
        <v>0</v>
      </c>
      <c r="H167" s="86">
        <f t="shared" ref="H167:R167" si="97">SUM(H168:H173)</f>
        <v>0</v>
      </c>
      <c r="I167" s="86">
        <f t="shared" si="97"/>
        <v>0</v>
      </c>
      <c r="J167" s="86">
        <f t="shared" si="97"/>
        <v>0</v>
      </c>
      <c r="K167" s="86">
        <f t="shared" si="97"/>
        <v>75</v>
      </c>
      <c r="L167" s="86">
        <f t="shared" si="97"/>
        <v>36</v>
      </c>
      <c r="M167" s="86">
        <f t="shared" si="97"/>
        <v>0</v>
      </c>
      <c r="N167" s="86">
        <f t="shared" si="97"/>
        <v>0</v>
      </c>
      <c r="O167" s="86">
        <f t="shared" si="97"/>
        <v>0</v>
      </c>
      <c r="P167" s="86">
        <f t="shared" si="97"/>
        <v>0</v>
      </c>
      <c r="Q167" s="86">
        <f t="shared" si="97"/>
        <v>0</v>
      </c>
      <c r="R167" s="86">
        <f t="shared" si="97"/>
        <v>0</v>
      </c>
      <c r="S167" s="268" t="str">
        <f>+A167</f>
        <v>13. Сэргээн засалт сургалт үйлдвэрлэлийн төвийн мэргэжлийн боловсрол ур чадвар олгох сургууль</v>
      </c>
      <c r="T167" s="268"/>
      <c r="U167" s="268"/>
      <c r="V167" s="268"/>
      <c r="W167" s="88">
        <f t="shared" si="73"/>
        <v>157</v>
      </c>
      <c r="X167" s="86">
        <f t="shared" ref="X167:AM167" si="98">SUM(X168:X173)</f>
        <v>0</v>
      </c>
      <c r="Y167" s="86">
        <f t="shared" si="98"/>
        <v>0</v>
      </c>
      <c r="Z167" s="86">
        <f>SUM(Z168:Z173)</f>
        <v>19</v>
      </c>
      <c r="AA167" s="86">
        <f t="shared" si="98"/>
        <v>13</v>
      </c>
      <c r="AB167" s="86">
        <f t="shared" si="98"/>
        <v>0</v>
      </c>
      <c r="AC167" s="86">
        <f t="shared" si="98"/>
        <v>0</v>
      </c>
      <c r="AD167" s="86">
        <f t="shared" si="98"/>
        <v>19</v>
      </c>
      <c r="AE167" s="86">
        <f t="shared" si="98"/>
        <v>13</v>
      </c>
      <c r="AF167" s="86">
        <f t="shared" si="98"/>
        <v>0</v>
      </c>
      <c r="AG167" s="86">
        <f t="shared" si="98"/>
        <v>0</v>
      </c>
      <c r="AH167" s="86">
        <f t="shared" si="98"/>
        <v>0</v>
      </c>
      <c r="AI167" s="86">
        <f t="shared" si="98"/>
        <v>0</v>
      </c>
      <c r="AJ167" s="86">
        <f t="shared" si="98"/>
        <v>0</v>
      </c>
      <c r="AK167" s="86">
        <f t="shared" si="98"/>
        <v>0</v>
      </c>
      <c r="AL167" s="86">
        <f t="shared" si="98"/>
        <v>0</v>
      </c>
      <c r="AM167" s="86">
        <f t="shared" si="98"/>
        <v>0</v>
      </c>
      <c r="AN167" s="74">
        <f t="shared" si="76"/>
        <v>25.333333333333332</v>
      </c>
      <c r="AO167" s="75">
        <f t="shared" si="77"/>
        <v>0</v>
      </c>
      <c r="AP167" s="76">
        <f t="shared" si="78"/>
        <v>25.333333333333332</v>
      </c>
    </row>
    <row r="168" spans="1:42" s="89" customFormat="1">
      <c r="A168" s="103" t="s">
        <v>355</v>
      </c>
      <c r="B168" s="253" t="s">
        <v>238</v>
      </c>
      <c r="C168" s="254"/>
      <c r="D168" s="46">
        <v>158</v>
      </c>
      <c r="E168" s="41">
        <f t="shared" ref="E168:E173" si="99">+G168+I168+K168+M168+O168+Q168+X168</f>
        <v>14</v>
      </c>
      <c r="F168" s="41">
        <f>+H168+J168+L168+N168+P168+R168</f>
        <v>10</v>
      </c>
      <c r="G168" s="41"/>
      <c r="H168" s="41"/>
      <c r="I168" s="41"/>
      <c r="J168" s="41"/>
      <c r="K168" s="41">
        <v>14</v>
      </c>
      <c r="L168" s="41">
        <v>10</v>
      </c>
      <c r="M168" s="41"/>
      <c r="N168" s="41"/>
      <c r="O168" s="41"/>
      <c r="P168" s="41"/>
      <c r="Q168" s="41"/>
      <c r="R168" s="41"/>
      <c r="S168" s="102" t="s">
        <v>355</v>
      </c>
      <c r="T168" s="265" t="s">
        <v>238</v>
      </c>
      <c r="U168" s="265"/>
      <c r="V168" s="265"/>
      <c r="W168" s="91">
        <f t="shared" si="73"/>
        <v>158</v>
      </c>
      <c r="X168" s="41"/>
      <c r="Y168" s="41"/>
      <c r="Z168" s="41">
        <f t="shared" ref="Z168:AA173" si="100">+AB168+AD168+AF168</f>
        <v>4</v>
      </c>
      <c r="AA168" s="41">
        <f t="shared" si="100"/>
        <v>3</v>
      </c>
      <c r="AB168" s="41"/>
      <c r="AC168" s="41"/>
      <c r="AD168" s="41">
        <v>4</v>
      </c>
      <c r="AE168" s="41">
        <v>3</v>
      </c>
      <c r="AF168" s="41"/>
      <c r="AG168" s="41"/>
      <c r="AH168" s="40">
        <f>+AJ168+AL168</f>
        <v>0</v>
      </c>
      <c r="AI168" s="40">
        <f>+AK168+AM168</f>
        <v>0</v>
      </c>
      <c r="AJ168" s="40"/>
      <c r="AK168" s="40"/>
      <c r="AL168" s="40"/>
      <c r="AM168" s="40"/>
      <c r="AN168" s="74">
        <f t="shared" si="76"/>
        <v>28.571428571428573</v>
      </c>
      <c r="AO168" s="75">
        <f t="shared" si="77"/>
        <v>0</v>
      </c>
      <c r="AP168" s="76">
        <f t="shared" si="78"/>
        <v>28.571428571428573</v>
      </c>
    </row>
    <row r="169" spans="1:42" s="89" customFormat="1">
      <c r="A169" s="103" t="s">
        <v>411</v>
      </c>
      <c r="B169" s="253" t="s">
        <v>237</v>
      </c>
      <c r="C169" s="254"/>
      <c r="D169" s="46">
        <v>159</v>
      </c>
      <c r="E169" s="41">
        <f t="shared" si="99"/>
        <v>11</v>
      </c>
      <c r="F169" s="41">
        <f t="shared" ref="F169:F173" si="101">+H169+J169+L169+N169+P169+R169</f>
        <v>11</v>
      </c>
      <c r="G169" s="41"/>
      <c r="H169" s="41"/>
      <c r="I169" s="41"/>
      <c r="J169" s="41"/>
      <c r="K169" s="41">
        <v>11</v>
      </c>
      <c r="L169" s="41">
        <v>11</v>
      </c>
      <c r="M169" s="41"/>
      <c r="N169" s="41"/>
      <c r="O169" s="41"/>
      <c r="P169" s="41"/>
      <c r="Q169" s="41"/>
      <c r="R169" s="41"/>
      <c r="S169" s="102" t="s">
        <v>411</v>
      </c>
      <c r="T169" s="265" t="s">
        <v>237</v>
      </c>
      <c r="U169" s="265"/>
      <c r="V169" s="265"/>
      <c r="W169" s="91">
        <f t="shared" si="73"/>
        <v>159</v>
      </c>
      <c r="X169" s="41"/>
      <c r="Y169" s="41"/>
      <c r="Z169" s="41">
        <f t="shared" si="100"/>
        <v>6</v>
      </c>
      <c r="AA169" s="41">
        <f t="shared" si="100"/>
        <v>6</v>
      </c>
      <c r="AB169" s="41"/>
      <c r="AC169" s="41"/>
      <c r="AD169" s="41">
        <v>6</v>
      </c>
      <c r="AE169" s="41">
        <v>6</v>
      </c>
      <c r="AF169" s="41"/>
      <c r="AG169" s="41"/>
      <c r="AH169" s="40">
        <f t="shared" ref="AH169:AI173" si="102">+AJ169+AL169</f>
        <v>0</v>
      </c>
      <c r="AI169" s="40">
        <f t="shared" si="102"/>
        <v>0</v>
      </c>
      <c r="AJ169" s="40"/>
      <c r="AK169" s="40"/>
      <c r="AL169" s="40"/>
      <c r="AM169" s="40"/>
      <c r="AN169" s="74">
        <f t="shared" si="76"/>
        <v>54.545454545454547</v>
      </c>
      <c r="AO169" s="75">
        <f t="shared" si="77"/>
        <v>0</v>
      </c>
      <c r="AP169" s="76">
        <f t="shared" si="78"/>
        <v>54.545454545454547</v>
      </c>
    </row>
    <row r="170" spans="1:42" s="89" customFormat="1">
      <c r="A170" s="103" t="s">
        <v>412</v>
      </c>
      <c r="B170" s="253" t="s">
        <v>92</v>
      </c>
      <c r="C170" s="254"/>
      <c r="D170" s="46">
        <v>160</v>
      </c>
      <c r="E170" s="41">
        <f t="shared" si="99"/>
        <v>20</v>
      </c>
      <c r="F170" s="41">
        <f t="shared" si="101"/>
        <v>12</v>
      </c>
      <c r="G170" s="41"/>
      <c r="H170" s="41"/>
      <c r="I170" s="41"/>
      <c r="J170" s="41"/>
      <c r="K170" s="41">
        <v>20</v>
      </c>
      <c r="L170" s="41">
        <v>12</v>
      </c>
      <c r="M170" s="41"/>
      <c r="N170" s="41"/>
      <c r="O170" s="41"/>
      <c r="P170" s="41"/>
      <c r="Q170" s="41"/>
      <c r="R170" s="41"/>
      <c r="S170" s="102" t="s">
        <v>412</v>
      </c>
      <c r="T170" s="265" t="s">
        <v>92</v>
      </c>
      <c r="U170" s="265"/>
      <c r="V170" s="265"/>
      <c r="W170" s="91">
        <f t="shared" si="73"/>
        <v>160</v>
      </c>
      <c r="X170" s="41"/>
      <c r="Y170" s="41"/>
      <c r="Z170" s="41">
        <f t="shared" si="100"/>
        <v>4</v>
      </c>
      <c r="AA170" s="41">
        <f t="shared" si="100"/>
        <v>4</v>
      </c>
      <c r="AB170" s="41"/>
      <c r="AC170" s="41"/>
      <c r="AD170" s="41">
        <v>4</v>
      </c>
      <c r="AE170" s="41">
        <v>4</v>
      </c>
      <c r="AF170" s="41"/>
      <c r="AG170" s="41"/>
      <c r="AH170" s="40">
        <f t="shared" si="102"/>
        <v>0</v>
      </c>
      <c r="AI170" s="40">
        <f t="shared" si="102"/>
        <v>0</v>
      </c>
      <c r="AJ170" s="40"/>
      <c r="AK170" s="40"/>
      <c r="AL170" s="40"/>
      <c r="AM170" s="40"/>
      <c r="AN170" s="74">
        <f t="shared" si="76"/>
        <v>20</v>
      </c>
      <c r="AO170" s="75">
        <f t="shared" si="77"/>
        <v>0</v>
      </c>
      <c r="AP170" s="76">
        <f t="shared" si="78"/>
        <v>20</v>
      </c>
    </row>
    <row r="171" spans="1:42" s="89" customFormat="1">
      <c r="A171" s="103" t="s">
        <v>347</v>
      </c>
      <c r="B171" s="253" t="s">
        <v>150</v>
      </c>
      <c r="C171" s="254"/>
      <c r="D171" s="46">
        <v>161</v>
      </c>
      <c r="E171" s="41">
        <f t="shared" si="99"/>
        <v>10</v>
      </c>
      <c r="F171" s="41">
        <f t="shared" si="101"/>
        <v>1</v>
      </c>
      <c r="G171" s="41"/>
      <c r="H171" s="41"/>
      <c r="I171" s="41"/>
      <c r="J171" s="41"/>
      <c r="K171" s="41">
        <v>10</v>
      </c>
      <c r="L171" s="41">
        <v>1</v>
      </c>
      <c r="M171" s="41"/>
      <c r="N171" s="41"/>
      <c r="O171" s="41"/>
      <c r="P171" s="41"/>
      <c r="Q171" s="41"/>
      <c r="R171" s="41"/>
      <c r="S171" s="102" t="s">
        <v>347</v>
      </c>
      <c r="T171" s="265" t="s">
        <v>150</v>
      </c>
      <c r="U171" s="265"/>
      <c r="V171" s="265"/>
      <c r="W171" s="91">
        <f t="shared" si="73"/>
        <v>161</v>
      </c>
      <c r="X171" s="41"/>
      <c r="Y171" s="41"/>
      <c r="Z171" s="41">
        <f t="shared" si="100"/>
        <v>2</v>
      </c>
      <c r="AA171" s="41">
        <f t="shared" si="100"/>
        <v>0</v>
      </c>
      <c r="AB171" s="41"/>
      <c r="AC171" s="41"/>
      <c r="AD171" s="41">
        <v>2</v>
      </c>
      <c r="AE171" s="41">
        <v>0</v>
      </c>
      <c r="AF171" s="41"/>
      <c r="AG171" s="41"/>
      <c r="AH171" s="40">
        <f t="shared" si="102"/>
        <v>0</v>
      </c>
      <c r="AI171" s="40">
        <f t="shared" si="102"/>
        <v>0</v>
      </c>
      <c r="AJ171" s="40"/>
      <c r="AK171" s="40"/>
      <c r="AL171" s="40"/>
      <c r="AM171" s="40"/>
      <c r="AN171" s="74">
        <f t="shared" si="76"/>
        <v>20</v>
      </c>
      <c r="AO171" s="75">
        <f t="shared" si="77"/>
        <v>0</v>
      </c>
      <c r="AP171" s="76">
        <f t="shared" si="78"/>
        <v>20</v>
      </c>
    </row>
    <row r="172" spans="1:42" s="89" customFormat="1">
      <c r="A172" s="103" t="s">
        <v>413</v>
      </c>
      <c r="B172" s="253" t="s">
        <v>118</v>
      </c>
      <c r="C172" s="254"/>
      <c r="D172" s="46">
        <v>162</v>
      </c>
      <c r="E172" s="41">
        <f t="shared" si="99"/>
        <v>10</v>
      </c>
      <c r="F172" s="41">
        <f t="shared" si="101"/>
        <v>0</v>
      </c>
      <c r="G172" s="41"/>
      <c r="H172" s="41"/>
      <c r="I172" s="41"/>
      <c r="J172" s="41"/>
      <c r="K172" s="41">
        <v>10</v>
      </c>
      <c r="L172" s="41">
        <v>0</v>
      </c>
      <c r="M172" s="41"/>
      <c r="N172" s="41"/>
      <c r="O172" s="41"/>
      <c r="P172" s="41"/>
      <c r="Q172" s="41"/>
      <c r="R172" s="41"/>
      <c r="S172" s="102" t="s">
        <v>413</v>
      </c>
      <c r="T172" s="265" t="s">
        <v>414</v>
      </c>
      <c r="U172" s="265"/>
      <c r="V172" s="265"/>
      <c r="W172" s="91">
        <f t="shared" si="73"/>
        <v>162</v>
      </c>
      <c r="X172" s="41"/>
      <c r="Y172" s="41"/>
      <c r="Z172" s="41">
        <f t="shared" si="100"/>
        <v>2</v>
      </c>
      <c r="AA172" s="41">
        <f t="shared" si="100"/>
        <v>0</v>
      </c>
      <c r="AB172" s="41"/>
      <c r="AC172" s="41"/>
      <c r="AD172" s="41">
        <v>2</v>
      </c>
      <c r="AE172" s="41">
        <v>0</v>
      </c>
      <c r="AF172" s="41"/>
      <c r="AG172" s="41"/>
      <c r="AH172" s="40">
        <f t="shared" si="102"/>
        <v>0</v>
      </c>
      <c r="AI172" s="40">
        <f t="shared" si="102"/>
        <v>0</v>
      </c>
      <c r="AJ172" s="40"/>
      <c r="AK172" s="40"/>
      <c r="AL172" s="40"/>
      <c r="AM172" s="40"/>
      <c r="AN172" s="74">
        <f t="shared" si="76"/>
        <v>20</v>
      </c>
      <c r="AO172" s="75">
        <f t="shared" si="77"/>
        <v>0</v>
      </c>
      <c r="AP172" s="76">
        <f t="shared" si="78"/>
        <v>20</v>
      </c>
    </row>
    <row r="173" spans="1:42" s="89" customFormat="1">
      <c r="A173" s="103" t="s">
        <v>415</v>
      </c>
      <c r="B173" s="253" t="s">
        <v>82</v>
      </c>
      <c r="C173" s="254"/>
      <c r="D173" s="46">
        <v>163</v>
      </c>
      <c r="E173" s="41">
        <f t="shared" si="99"/>
        <v>10</v>
      </c>
      <c r="F173" s="41">
        <f t="shared" si="101"/>
        <v>2</v>
      </c>
      <c r="G173" s="41"/>
      <c r="H173" s="41"/>
      <c r="I173" s="41"/>
      <c r="J173" s="41"/>
      <c r="K173" s="41">
        <v>10</v>
      </c>
      <c r="L173" s="41">
        <v>2</v>
      </c>
      <c r="M173" s="41"/>
      <c r="N173" s="41"/>
      <c r="O173" s="41"/>
      <c r="P173" s="41"/>
      <c r="Q173" s="41"/>
      <c r="R173" s="41"/>
      <c r="S173" s="102" t="s">
        <v>415</v>
      </c>
      <c r="T173" s="265" t="s">
        <v>82</v>
      </c>
      <c r="U173" s="265"/>
      <c r="V173" s="265"/>
      <c r="W173" s="91">
        <f t="shared" si="73"/>
        <v>163</v>
      </c>
      <c r="X173" s="41"/>
      <c r="Y173" s="41"/>
      <c r="Z173" s="41">
        <f t="shared" si="100"/>
        <v>1</v>
      </c>
      <c r="AA173" s="41">
        <f t="shared" si="100"/>
        <v>0</v>
      </c>
      <c r="AB173" s="41"/>
      <c r="AC173" s="41"/>
      <c r="AD173" s="41">
        <v>1</v>
      </c>
      <c r="AE173" s="41">
        <v>0</v>
      </c>
      <c r="AF173" s="41"/>
      <c r="AG173" s="41"/>
      <c r="AH173" s="40">
        <f>+AJ173+AL173</f>
        <v>0</v>
      </c>
      <c r="AI173" s="40">
        <f t="shared" si="102"/>
        <v>0</v>
      </c>
      <c r="AJ173" s="40"/>
      <c r="AK173" s="40"/>
      <c r="AL173" s="40"/>
      <c r="AM173" s="40"/>
      <c r="AN173" s="74">
        <f t="shared" si="76"/>
        <v>10</v>
      </c>
      <c r="AO173" s="75">
        <f t="shared" si="77"/>
        <v>0</v>
      </c>
      <c r="AP173" s="76">
        <f t="shared" si="78"/>
        <v>10</v>
      </c>
    </row>
    <row r="174" spans="1:42" s="89" customFormat="1">
      <c r="A174" s="258" t="s">
        <v>416</v>
      </c>
      <c r="B174" s="258"/>
      <c r="C174" s="258"/>
      <c r="D174" s="86">
        <v>164</v>
      </c>
      <c r="E174" s="86">
        <f>SUM(E175:E189)</f>
        <v>252</v>
      </c>
      <c r="F174" s="86">
        <f>SUM(F175:F189)</f>
        <v>106</v>
      </c>
      <c r="G174" s="86">
        <v>0</v>
      </c>
      <c r="H174" s="86">
        <v>0</v>
      </c>
      <c r="I174" s="86">
        <v>0</v>
      </c>
      <c r="J174" s="86">
        <v>0</v>
      </c>
      <c r="K174" s="86">
        <f>SUM(K175:K189)</f>
        <v>223</v>
      </c>
      <c r="L174" s="86">
        <f t="shared" ref="L174:R174" si="103">SUM(L175:L189)</f>
        <v>96</v>
      </c>
      <c r="M174" s="86">
        <f t="shared" si="103"/>
        <v>29</v>
      </c>
      <c r="N174" s="86">
        <f t="shared" si="103"/>
        <v>10</v>
      </c>
      <c r="O174" s="86">
        <f t="shared" si="103"/>
        <v>0</v>
      </c>
      <c r="P174" s="86">
        <f t="shared" si="103"/>
        <v>0</v>
      </c>
      <c r="Q174" s="86">
        <f t="shared" si="103"/>
        <v>0</v>
      </c>
      <c r="R174" s="86">
        <f t="shared" si="103"/>
        <v>0</v>
      </c>
      <c r="S174" s="258" t="str">
        <f>+A174</f>
        <v>14. Төв аймгийн Заамар сум дахь МСҮТ</v>
      </c>
      <c r="T174" s="258"/>
      <c r="U174" s="258"/>
      <c r="V174" s="258"/>
      <c r="W174" s="88">
        <f t="shared" si="73"/>
        <v>164</v>
      </c>
      <c r="X174" s="86">
        <v>0</v>
      </c>
      <c r="Y174" s="86">
        <v>0</v>
      </c>
      <c r="Z174" s="86">
        <f>SUM(Z175:Z189)</f>
        <v>252</v>
      </c>
      <c r="AA174" s="86">
        <f t="shared" ref="AA174:AM174" si="104">SUM(AA175:AA189)</f>
        <v>106</v>
      </c>
      <c r="AB174" s="86">
        <f t="shared" si="104"/>
        <v>0</v>
      </c>
      <c r="AC174" s="86">
        <f t="shared" si="104"/>
        <v>0</v>
      </c>
      <c r="AD174" s="86">
        <f t="shared" si="104"/>
        <v>252</v>
      </c>
      <c r="AE174" s="86">
        <f t="shared" si="104"/>
        <v>106</v>
      </c>
      <c r="AF174" s="86">
        <f t="shared" si="104"/>
        <v>0</v>
      </c>
      <c r="AG174" s="86">
        <f t="shared" si="104"/>
        <v>0</v>
      </c>
      <c r="AH174" s="86">
        <f>SUM(AH175:AH189)</f>
        <v>15</v>
      </c>
      <c r="AI174" s="86">
        <f t="shared" si="104"/>
        <v>0</v>
      </c>
      <c r="AJ174" s="86">
        <f t="shared" si="104"/>
        <v>15</v>
      </c>
      <c r="AK174" s="86">
        <f t="shared" si="104"/>
        <v>0</v>
      </c>
      <c r="AL174" s="86">
        <f t="shared" si="104"/>
        <v>0</v>
      </c>
      <c r="AM174" s="86">
        <f t="shared" si="104"/>
        <v>0</v>
      </c>
      <c r="AN174" s="74">
        <f t="shared" si="76"/>
        <v>100</v>
      </c>
      <c r="AO174" s="75">
        <f t="shared" si="77"/>
        <v>5.9523809523809526</v>
      </c>
      <c r="AP174" s="76">
        <f t="shared" si="78"/>
        <v>105.95238095238095</v>
      </c>
    </row>
    <row r="175" spans="1:42">
      <c r="A175" s="95" t="s">
        <v>283</v>
      </c>
      <c r="B175" s="253" t="s">
        <v>215</v>
      </c>
      <c r="C175" s="254"/>
      <c r="D175" s="46">
        <v>165</v>
      </c>
      <c r="E175" s="41">
        <v>31</v>
      </c>
      <c r="F175" s="41">
        <v>0</v>
      </c>
      <c r="G175" s="41"/>
      <c r="H175" s="41"/>
      <c r="I175" s="41"/>
      <c r="J175" s="41"/>
      <c r="K175" s="41">
        <v>20</v>
      </c>
      <c r="L175" s="41"/>
      <c r="M175" s="41">
        <v>11</v>
      </c>
      <c r="N175" s="41"/>
      <c r="O175" s="41"/>
      <c r="P175" s="41"/>
      <c r="Q175" s="41"/>
      <c r="R175" s="41"/>
      <c r="S175" s="95" t="s">
        <v>283</v>
      </c>
      <c r="T175" s="255" t="s">
        <v>215</v>
      </c>
      <c r="U175" s="255"/>
      <c r="V175" s="255"/>
      <c r="W175" s="91">
        <f t="shared" si="73"/>
        <v>165</v>
      </c>
      <c r="X175" s="41"/>
      <c r="Y175" s="41"/>
      <c r="Z175" s="41">
        <f t="shared" ref="Z175:AA189" si="105">+AB175+AD175+AF175</f>
        <v>31</v>
      </c>
      <c r="AA175" s="41">
        <f t="shared" si="105"/>
        <v>0</v>
      </c>
      <c r="AB175" s="41"/>
      <c r="AC175" s="41"/>
      <c r="AD175" s="41">
        <v>31</v>
      </c>
      <c r="AE175" s="41"/>
      <c r="AF175" s="41"/>
      <c r="AG175" s="41"/>
      <c r="AH175" s="40">
        <f>+AJ175+AL175</f>
        <v>4</v>
      </c>
      <c r="AI175" s="40">
        <v>0</v>
      </c>
      <c r="AJ175" s="40">
        <v>4</v>
      </c>
      <c r="AK175" s="40"/>
      <c r="AL175" s="40"/>
      <c r="AM175" s="40"/>
      <c r="AN175" s="74">
        <f t="shared" si="76"/>
        <v>100</v>
      </c>
      <c r="AO175" s="75">
        <f t="shared" si="77"/>
        <v>12.903225806451612</v>
      </c>
      <c r="AP175" s="76">
        <f t="shared" si="78"/>
        <v>112.90322580645162</v>
      </c>
    </row>
    <row r="176" spans="1:42">
      <c r="A176" s="95" t="s">
        <v>417</v>
      </c>
      <c r="B176" s="253" t="s">
        <v>208</v>
      </c>
      <c r="C176" s="254"/>
      <c r="D176" s="46">
        <v>166</v>
      </c>
      <c r="E176" s="41">
        <v>0</v>
      </c>
      <c r="F176" s="41">
        <v>0</v>
      </c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95" t="s">
        <v>417</v>
      </c>
      <c r="T176" s="255" t="s">
        <v>208</v>
      </c>
      <c r="U176" s="255"/>
      <c r="V176" s="255"/>
      <c r="W176" s="91">
        <f t="shared" si="73"/>
        <v>166</v>
      </c>
      <c r="X176" s="41"/>
      <c r="Y176" s="41"/>
      <c r="Z176" s="41">
        <f t="shared" si="105"/>
        <v>0</v>
      </c>
      <c r="AA176" s="41">
        <f t="shared" si="105"/>
        <v>0</v>
      </c>
      <c r="AB176" s="41"/>
      <c r="AC176" s="41"/>
      <c r="AD176" s="41"/>
      <c r="AE176" s="41"/>
      <c r="AF176" s="41"/>
      <c r="AG176" s="41"/>
      <c r="AH176" s="40">
        <f t="shared" ref="AH176:AH189" si="106">+AJ176+AL176</f>
        <v>0</v>
      </c>
      <c r="AI176" s="40">
        <v>0</v>
      </c>
      <c r="AJ176" s="40"/>
      <c r="AK176" s="40"/>
      <c r="AL176" s="40"/>
      <c r="AM176" s="40"/>
      <c r="AN176" s="74"/>
      <c r="AO176" s="75"/>
      <c r="AP176" s="76"/>
    </row>
    <row r="177" spans="1:42">
      <c r="A177" s="95" t="s">
        <v>315</v>
      </c>
      <c r="B177" s="253" t="s">
        <v>205</v>
      </c>
      <c r="C177" s="254"/>
      <c r="D177" s="46">
        <v>167</v>
      </c>
      <c r="E177" s="41">
        <v>0</v>
      </c>
      <c r="F177" s="41">
        <v>0</v>
      </c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95" t="s">
        <v>315</v>
      </c>
      <c r="T177" s="261" t="s">
        <v>205</v>
      </c>
      <c r="U177" s="261"/>
      <c r="V177" s="261"/>
      <c r="W177" s="91">
        <f t="shared" si="73"/>
        <v>167</v>
      </c>
      <c r="X177" s="41"/>
      <c r="Y177" s="41"/>
      <c r="Z177" s="41">
        <f t="shared" si="105"/>
        <v>0</v>
      </c>
      <c r="AA177" s="41">
        <f t="shared" si="105"/>
        <v>0</v>
      </c>
      <c r="AB177" s="41"/>
      <c r="AC177" s="41"/>
      <c r="AD177" s="41"/>
      <c r="AE177" s="41"/>
      <c r="AF177" s="41"/>
      <c r="AG177" s="41"/>
      <c r="AH177" s="40">
        <f t="shared" si="106"/>
        <v>0</v>
      </c>
      <c r="AI177" s="40">
        <v>0</v>
      </c>
      <c r="AJ177" s="40"/>
      <c r="AK177" s="40"/>
      <c r="AL177" s="40"/>
      <c r="AM177" s="40"/>
      <c r="AN177" s="74"/>
      <c r="AO177" s="75"/>
      <c r="AP177" s="76"/>
    </row>
    <row r="178" spans="1:42">
      <c r="A178" s="95" t="s">
        <v>409</v>
      </c>
      <c r="B178" s="253" t="s">
        <v>301</v>
      </c>
      <c r="C178" s="254"/>
      <c r="D178" s="46">
        <v>168</v>
      </c>
      <c r="E178" s="41">
        <v>19</v>
      </c>
      <c r="F178" s="41">
        <v>9</v>
      </c>
      <c r="G178" s="41"/>
      <c r="H178" s="41"/>
      <c r="I178" s="41"/>
      <c r="J178" s="41"/>
      <c r="K178" s="41">
        <v>19</v>
      </c>
      <c r="L178" s="41">
        <v>9</v>
      </c>
      <c r="M178" s="41"/>
      <c r="N178" s="41"/>
      <c r="O178" s="41"/>
      <c r="P178" s="41"/>
      <c r="Q178" s="41"/>
      <c r="R178" s="41"/>
      <c r="S178" s="95" t="s">
        <v>409</v>
      </c>
      <c r="T178" s="255" t="s">
        <v>202</v>
      </c>
      <c r="U178" s="255"/>
      <c r="V178" s="255"/>
      <c r="W178" s="91">
        <f t="shared" si="73"/>
        <v>168</v>
      </c>
      <c r="X178" s="41"/>
      <c r="Y178" s="41"/>
      <c r="Z178" s="41">
        <f t="shared" si="105"/>
        <v>19</v>
      </c>
      <c r="AA178" s="41">
        <f t="shared" si="105"/>
        <v>9</v>
      </c>
      <c r="AB178" s="41"/>
      <c r="AC178" s="41"/>
      <c r="AD178" s="41">
        <v>19</v>
      </c>
      <c r="AE178" s="41">
        <v>9</v>
      </c>
      <c r="AF178" s="41"/>
      <c r="AG178" s="41"/>
      <c r="AH178" s="40">
        <f t="shared" si="106"/>
        <v>0</v>
      </c>
      <c r="AI178" s="40">
        <v>0</v>
      </c>
      <c r="AJ178" s="40"/>
      <c r="AK178" s="40"/>
      <c r="AL178" s="40"/>
      <c r="AM178" s="40"/>
      <c r="AN178" s="74">
        <f t="shared" si="76"/>
        <v>100</v>
      </c>
      <c r="AO178" s="75">
        <f t="shared" si="77"/>
        <v>0</v>
      </c>
      <c r="AP178" s="76">
        <f t="shared" si="78"/>
        <v>100</v>
      </c>
    </row>
    <row r="179" spans="1:42">
      <c r="A179" s="95" t="s">
        <v>286</v>
      </c>
      <c r="B179" s="253" t="s">
        <v>131</v>
      </c>
      <c r="C179" s="254"/>
      <c r="D179" s="46">
        <v>169</v>
      </c>
      <c r="E179" s="41">
        <v>17</v>
      </c>
      <c r="F179" s="41">
        <v>7</v>
      </c>
      <c r="G179" s="41"/>
      <c r="H179" s="41"/>
      <c r="I179" s="41"/>
      <c r="J179" s="41"/>
      <c r="K179" s="41">
        <v>17</v>
      </c>
      <c r="L179" s="41">
        <v>7</v>
      </c>
      <c r="M179" s="41"/>
      <c r="N179" s="41"/>
      <c r="O179" s="41"/>
      <c r="P179" s="41"/>
      <c r="Q179" s="41"/>
      <c r="R179" s="41"/>
      <c r="S179" s="95" t="s">
        <v>286</v>
      </c>
      <c r="T179" s="255" t="s">
        <v>418</v>
      </c>
      <c r="U179" s="255"/>
      <c r="V179" s="255"/>
      <c r="W179" s="91">
        <f t="shared" si="73"/>
        <v>169</v>
      </c>
      <c r="X179" s="41"/>
      <c r="Y179" s="41"/>
      <c r="Z179" s="41">
        <f t="shared" si="105"/>
        <v>17</v>
      </c>
      <c r="AA179" s="41">
        <f t="shared" si="105"/>
        <v>7</v>
      </c>
      <c r="AB179" s="41"/>
      <c r="AC179" s="41"/>
      <c r="AD179" s="41">
        <v>17</v>
      </c>
      <c r="AE179" s="41">
        <v>7</v>
      </c>
      <c r="AF179" s="41"/>
      <c r="AG179" s="41"/>
      <c r="AH179" s="40">
        <f t="shared" si="106"/>
        <v>0</v>
      </c>
      <c r="AI179" s="40">
        <v>0</v>
      </c>
      <c r="AJ179" s="40"/>
      <c r="AK179" s="40"/>
      <c r="AL179" s="40"/>
      <c r="AM179" s="40"/>
      <c r="AN179" s="74">
        <f t="shared" si="76"/>
        <v>100</v>
      </c>
      <c r="AO179" s="75">
        <f t="shared" si="77"/>
        <v>0</v>
      </c>
      <c r="AP179" s="76">
        <f t="shared" si="78"/>
        <v>100</v>
      </c>
    </row>
    <row r="180" spans="1:42">
      <c r="A180" s="95" t="s">
        <v>419</v>
      </c>
      <c r="B180" s="253" t="s">
        <v>420</v>
      </c>
      <c r="C180" s="254"/>
      <c r="D180" s="46">
        <v>170</v>
      </c>
      <c r="E180" s="41">
        <v>15</v>
      </c>
      <c r="F180" s="41">
        <v>9</v>
      </c>
      <c r="G180" s="41"/>
      <c r="H180" s="41"/>
      <c r="I180" s="41"/>
      <c r="J180" s="41"/>
      <c r="K180" s="41">
        <v>15</v>
      </c>
      <c r="L180" s="41">
        <v>9</v>
      </c>
      <c r="M180" s="41"/>
      <c r="N180" s="41"/>
      <c r="O180" s="41"/>
      <c r="P180" s="41"/>
      <c r="Q180" s="41"/>
      <c r="R180" s="41"/>
      <c r="S180" s="95" t="s">
        <v>419</v>
      </c>
      <c r="T180" s="255" t="s">
        <v>207</v>
      </c>
      <c r="U180" s="255"/>
      <c r="V180" s="255"/>
      <c r="W180" s="91">
        <f t="shared" si="73"/>
        <v>170</v>
      </c>
      <c r="X180" s="41"/>
      <c r="Y180" s="41"/>
      <c r="Z180" s="41">
        <f t="shared" si="105"/>
        <v>15</v>
      </c>
      <c r="AA180" s="41">
        <f t="shared" si="105"/>
        <v>9</v>
      </c>
      <c r="AB180" s="41"/>
      <c r="AC180" s="41"/>
      <c r="AD180" s="41">
        <v>15</v>
      </c>
      <c r="AE180" s="41">
        <v>9</v>
      </c>
      <c r="AF180" s="41"/>
      <c r="AG180" s="41"/>
      <c r="AH180" s="40">
        <f t="shared" si="106"/>
        <v>0</v>
      </c>
      <c r="AI180" s="40">
        <v>0</v>
      </c>
      <c r="AJ180" s="40"/>
      <c r="AK180" s="40"/>
      <c r="AL180" s="40"/>
      <c r="AM180" s="40"/>
      <c r="AN180" s="74">
        <f t="shared" si="76"/>
        <v>100</v>
      </c>
      <c r="AO180" s="75">
        <f t="shared" si="77"/>
        <v>0</v>
      </c>
      <c r="AP180" s="76">
        <f t="shared" si="78"/>
        <v>100</v>
      </c>
    </row>
    <row r="181" spans="1:42">
      <c r="A181" s="95" t="s">
        <v>294</v>
      </c>
      <c r="B181" s="253" t="s">
        <v>153</v>
      </c>
      <c r="C181" s="254"/>
      <c r="D181" s="46">
        <v>171</v>
      </c>
      <c r="E181" s="41">
        <v>20</v>
      </c>
      <c r="F181" s="41">
        <v>0</v>
      </c>
      <c r="G181" s="41"/>
      <c r="H181" s="41"/>
      <c r="I181" s="41"/>
      <c r="J181" s="41"/>
      <c r="K181" s="41">
        <v>14</v>
      </c>
      <c r="L181" s="41"/>
      <c r="M181" s="41">
        <v>6</v>
      </c>
      <c r="N181" s="41"/>
      <c r="O181" s="41"/>
      <c r="P181" s="41"/>
      <c r="Q181" s="41"/>
      <c r="R181" s="41"/>
      <c r="S181" s="95" t="s">
        <v>294</v>
      </c>
      <c r="T181" s="255" t="s">
        <v>153</v>
      </c>
      <c r="U181" s="255"/>
      <c r="V181" s="255"/>
      <c r="W181" s="91">
        <f t="shared" si="73"/>
        <v>171</v>
      </c>
      <c r="X181" s="41"/>
      <c r="Y181" s="41"/>
      <c r="Z181" s="41">
        <f t="shared" si="105"/>
        <v>20</v>
      </c>
      <c r="AA181" s="41">
        <f t="shared" si="105"/>
        <v>0</v>
      </c>
      <c r="AB181" s="41"/>
      <c r="AC181" s="41"/>
      <c r="AD181" s="41">
        <v>20</v>
      </c>
      <c r="AE181" s="41"/>
      <c r="AF181" s="41"/>
      <c r="AG181" s="41"/>
      <c r="AH181" s="40">
        <f t="shared" si="106"/>
        <v>6</v>
      </c>
      <c r="AI181" s="40">
        <v>0</v>
      </c>
      <c r="AJ181" s="40">
        <v>6</v>
      </c>
      <c r="AK181" s="40"/>
      <c r="AL181" s="40"/>
      <c r="AM181" s="40"/>
      <c r="AN181" s="74">
        <f t="shared" si="76"/>
        <v>100</v>
      </c>
      <c r="AO181" s="75">
        <f t="shared" si="77"/>
        <v>30</v>
      </c>
      <c r="AP181" s="76">
        <f t="shared" si="78"/>
        <v>130</v>
      </c>
    </row>
    <row r="182" spans="1:42">
      <c r="A182" s="95" t="s">
        <v>288</v>
      </c>
      <c r="B182" s="253" t="s">
        <v>238</v>
      </c>
      <c r="C182" s="254"/>
      <c r="D182" s="46">
        <v>172</v>
      </c>
      <c r="E182" s="41">
        <v>25</v>
      </c>
      <c r="F182" s="41">
        <v>22</v>
      </c>
      <c r="G182" s="41"/>
      <c r="H182" s="41"/>
      <c r="I182" s="41"/>
      <c r="J182" s="41"/>
      <c r="K182" s="41">
        <v>13</v>
      </c>
      <c r="L182" s="41">
        <v>12</v>
      </c>
      <c r="M182" s="41">
        <v>12</v>
      </c>
      <c r="N182" s="41">
        <v>10</v>
      </c>
      <c r="O182" s="41"/>
      <c r="P182" s="41"/>
      <c r="Q182" s="41"/>
      <c r="R182" s="41"/>
      <c r="S182" s="95" t="s">
        <v>288</v>
      </c>
      <c r="T182" s="255" t="s">
        <v>238</v>
      </c>
      <c r="U182" s="255"/>
      <c r="V182" s="255"/>
      <c r="W182" s="91">
        <f t="shared" si="73"/>
        <v>172</v>
      </c>
      <c r="X182" s="41"/>
      <c r="Y182" s="41"/>
      <c r="Z182" s="41">
        <f t="shared" si="105"/>
        <v>25</v>
      </c>
      <c r="AA182" s="41">
        <f t="shared" si="105"/>
        <v>22</v>
      </c>
      <c r="AB182" s="41"/>
      <c r="AC182" s="41"/>
      <c r="AD182" s="41">
        <v>25</v>
      </c>
      <c r="AE182" s="41">
        <v>22</v>
      </c>
      <c r="AF182" s="41"/>
      <c r="AG182" s="41"/>
      <c r="AH182" s="40">
        <f t="shared" si="106"/>
        <v>5</v>
      </c>
      <c r="AI182" s="40">
        <v>0</v>
      </c>
      <c r="AJ182" s="40">
        <v>5</v>
      </c>
      <c r="AK182" s="40"/>
      <c r="AL182" s="40"/>
      <c r="AM182" s="40"/>
      <c r="AN182" s="74">
        <f t="shared" si="76"/>
        <v>100</v>
      </c>
      <c r="AO182" s="75">
        <f t="shared" si="77"/>
        <v>20</v>
      </c>
      <c r="AP182" s="76">
        <f t="shared" si="78"/>
        <v>120</v>
      </c>
    </row>
    <row r="183" spans="1:42">
      <c r="A183" s="95" t="s">
        <v>316</v>
      </c>
      <c r="B183" s="253" t="s">
        <v>187</v>
      </c>
      <c r="C183" s="254"/>
      <c r="D183" s="46">
        <v>173</v>
      </c>
      <c r="E183" s="41">
        <v>25</v>
      </c>
      <c r="F183" s="41">
        <v>1</v>
      </c>
      <c r="G183" s="41"/>
      <c r="H183" s="41"/>
      <c r="I183" s="41"/>
      <c r="J183" s="41"/>
      <c r="K183" s="41">
        <v>25</v>
      </c>
      <c r="L183" s="41">
        <v>1</v>
      </c>
      <c r="M183" s="41"/>
      <c r="N183" s="41"/>
      <c r="O183" s="41"/>
      <c r="P183" s="41"/>
      <c r="Q183" s="41"/>
      <c r="R183" s="41"/>
      <c r="S183" s="95" t="s">
        <v>316</v>
      </c>
      <c r="T183" s="255" t="s">
        <v>187</v>
      </c>
      <c r="U183" s="255"/>
      <c r="V183" s="255"/>
      <c r="W183" s="91">
        <f t="shared" si="73"/>
        <v>173</v>
      </c>
      <c r="X183" s="41"/>
      <c r="Y183" s="41"/>
      <c r="Z183" s="41">
        <f t="shared" si="105"/>
        <v>25</v>
      </c>
      <c r="AA183" s="41">
        <f t="shared" si="105"/>
        <v>1</v>
      </c>
      <c r="AB183" s="41"/>
      <c r="AC183" s="41"/>
      <c r="AD183" s="41">
        <v>25</v>
      </c>
      <c r="AE183" s="41">
        <v>1</v>
      </c>
      <c r="AF183" s="41"/>
      <c r="AG183" s="41"/>
      <c r="AH183" s="40">
        <f t="shared" si="106"/>
        <v>0</v>
      </c>
      <c r="AI183" s="40">
        <v>0</v>
      </c>
      <c r="AJ183" s="40"/>
      <c r="AK183" s="40"/>
      <c r="AL183" s="40"/>
      <c r="AM183" s="40"/>
      <c r="AN183" s="74">
        <f t="shared" si="76"/>
        <v>100</v>
      </c>
      <c r="AO183" s="75">
        <f t="shared" si="77"/>
        <v>0</v>
      </c>
      <c r="AP183" s="76">
        <f t="shared" si="78"/>
        <v>100</v>
      </c>
    </row>
    <row r="184" spans="1:42">
      <c r="A184" s="95" t="s">
        <v>304</v>
      </c>
      <c r="B184" s="253" t="s">
        <v>305</v>
      </c>
      <c r="C184" s="254"/>
      <c r="D184" s="46">
        <v>174</v>
      </c>
      <c r="E184" s="41">
        <v>18</v>
      </c>
      <c r="F184" s="41">
        <v>0</v>
      </c>
      <c r="G184" s="41"/>
      <c r="H184" s="41"/>
      <c r="I184" s="41"/>
      <c r="J184" s="41"/>
      <c r="K184" s="41">
        <v>18</v>
      </c>
      <c r="L184" s="41"/>
      <c r="M184" s="41"/>
      <c r="N184" s="41"/>
      <c r="O184" s="41"/>
      <c r="P184" s="41"/>
      <c r="Q184" s="41"/>
      <c r="R184" s="41"/>
      <c r="S184" s="95" t="s">
        <v>304</v>
      </c>
      <c r="T184" s="261" t="s">
        <v>421</v>
      </c>
      <c r="U184" s="261"/>
      <c r="V184" s="261"/>
      <c r="W184" s="91">
        <f t="shared" si="73"/>
        <v>174</v>
      </c>
      <c r="X184" s="41"/>
      <c r="Y184" s="41"/>
      <c r="Z184" s="41">
        <f t="shared" si="105"/>
        <v>18</v>
      </c>
      <c r="AA184" s="41">
        <f t="shared" si="105"/>
        <v>0</v>
      </c>
      <c r="AB184" s="41"/>
      <c r="AC184" s="41"/>
      <c r="AD184" s="41">
        <v>18</v>
      </c>
      <c r="AE184" s="41"/>
      <c r="AF184" s="41"/>
      <c r="AG184" s="41"/>
      <c r="AH184" s="40">
        <f t="shared" si="106"/>
        <v>0</v>
      </c>
      <c r="AI184" s="40">
        <v>0</v>
      </c>
      <c r="AJ184" s="40"/>
      <c r="AK184" s="40"/>
      <c r="AL184" s="40"/>
      <c r="AM184" s="40"/>
      <c r="AN184" s="74">
        <f t="shared" si="76"/>
        <v>100</v>
      </c>
      <c r="AO184" s="75">
        <f t="shared" si="77"/>
        <v>0</v>
      </c>
      <c r="AP184" s="76">
        <f t="shared" si="78"/>
        <v>100</v>
      </c>
    </row>
    <row r="185" spans="1:42">
      <c r="A185" s="95" t="s">
        <v>285</v>
      </c>
      <c r="B185" s="253" t="s">
        <v>231</v>
      </c>
      <c r="C185" s="254"/>
      <c r="D185" s="46">
        <v>175</v>
      </c>
      <c r="E185" s="41">
        <v>15</v>
      </c>
      <c r="F185" s="41">
        <v>15</v>
      </c>
      <c r="G185" s="41"/>
      <c r="H185" s="41"/>
      <c r="I185" s="41"/>
      <c r="J185" s="41"/>
      <c r="K185" s="41">
        <v>15</v>
      </c>
      <c r="L185" s="41">
        <v>15</v>
      </c>
      <c r="M185" s="41"/>
      <c r="N185" s="41"/>
      <c r="O185" s="41"/>
      <c r="P185" s="41"/>
      <c r="Q185" s="41"/>
      <c r="R185" s="41"/>
      <c r="S185" s="95" t="s">
        <v>285</v>
      </c>
      <c r="T185" s="255" t="s">
        <v>231</v>
      </c>
      <c r="U185" s="255"/>
      <c r="V185" s="255"/>
      <c r="W185" s="91">
        <f t="shared" si="73"/>
        <v>175</v>
      </c>
      <c r="X185" s="41"/>
      <c r="Y185" s="41"/>
      <c r="Z185" s="41">
        <f t="shared" si="105"/>
        <v>15</v>
      </c>
      <c r="AA185" s="41">
        <f t="shared" si="105"/>
        <v>15</v>
      </c>
      <c r="AB185" s="41"/>
      <c r="AC185" s="41"/>
      <c r="AD185" s="41">
        <v>15</v>
      </c>
      <c r="AE185" s="41">
        <v>15</v>
      </c>
      <c r="AF185" s="41"/>
      <c r="AG185" s="41"/>
      <c r="AH185" s="40">
        <f t="shared" si="106"/>
        <v>0</v>
      </c>
      <c r="AI185" s="40">
        <v>0</v>
      </c>
      <c r="AJ185" s="40"/>
      <c r="AK185" s="40"/>
      <c r="AL185" s="40"/>
      <c r="AM185" s="40"/>
      <c r="AN185" s="74">
        <f t="shared" si="76"/>
        <v>100</v>
      </c>
      <c r="AO185" s="75">
        <f t="shared" si="77"/>
        <v>0</v>
      </c>
      <c r="AP185" s="76">
        <f t="shared" si="78"/>
        <v>100</v>
      </c>
    </row>
    <row r="186" spans="1:42">
      <c r="A186" s="95" t="s">
        <v>362</v>
      </c>
      <c r="B186" s="253" t="s">
        <v>363</v>
      </c>
      <c r="C186" s="254"/>
      <c r="D186" s="46">
        <v>176</v>
      </c>
      <c r="E186" s="41">
        <v>17</v>
      </c>
      <c r="F186" s="41">
        <v>17</v>
      </c>
      <c r="G186" s="41"/>
      <c r="H186" s="41"/>
      <c r="I186" s="41"/>
      <c r="J186" s="41"/>
      <c r="K186" s="41">
        <v>17</v>
      </c>
      <c r="L186" s="41">
        <v>17</v>
      </c>
      <c r="M186" s="41"/>
      <c r="N186" s="41"/>
      <c r="O186" s="41"/>
      <c r="P186" s="41"/>
      <c r="Q186" s="41"/>
      <c r="R186" s="41"/>
      <c r="S186" s="95" t="s">
        <v>362</v>
      </c>
      <c r="T186" s="261" t="s">
        <v>422</v>
      </c>
      <c r="U186" s="261"/>
      <c r="V186" s="261"/>
      <c r="W186" s="91">
        <f t="shared" si="73"/>
        <v>176</v>
      </c>
      <c r="X186" s="41"/>
      <c r="Y186" s="41"/>
      <c r="Z186" s="41">
        <f t="shared" si="105"/>
        <v>17</v>
      </c>
      <c r="AA186" s="41">
        <f t="shared" si="105"/>
        <v>17</v>
      </c>
      <c r="AB186" s="41"/>
      <c r="AC186" s="41"/>
      <c r="AD186" s="41">
        <v>17</v>
      </c>
      <c r="AE186" s="41">
        <v>17</v>
      </c>
      <c r="AF186" s="41"/>
      <c r="AG186" s="41"/>
      <c r="AH186" s="40">
        <f t="shared" si="106"/>
        <v>0</v>
      </c>
      <c r="AI186" s="40">
        <v>0</v>
      </c>
      <c r="AJ186" s="40"/>
      <c r="AK186" s="40"/>
      <c r="AL186" s="40"/>
      <c r="AM186" s="40"/>
      <c r="AN186" s="74">
        <f t="shared" si="76"/>
        <v>100</v>
      </c>
      <c r="AO186" s="75">
        <f t="shared" si="77"/>
        <v>0</v>
      </c>
      <c r="AP186" s="76">
        <f t="shared" si="78"/>
        <v>100</v>
      </c>
    </row>
    <row r="187" spans="1:42">
      <c r="A187" s="95" t="s">
        <v>423</v>
      </c>
      <c r="B187" s="253" t="s">
        <v>183</v>
      </c>
      <c r="C187" s="254"/>
      <c r="D187" s="46">
        <v>177</v>
      </c>
      <c r="E187" s="41">
        <v>22</v>
      </c>
      <c r="F187" s="41">
        <v>12</v>
      </c>
      <c r="G187" s="41"/>
      <c r="H187" s="41"/>
      <c r="I187" s="41"/>
      <c r="J187" s="41"/>
      <c r="K187" s="41">
        <v>22</v>
      </c>
      <c r="L187" s="41">
        <v>12</v>
      </c>
      <c r="M187" s="41"/>
      <c r="N187" s="41"/>
      <c r="O187" s="41"/>
      <c r="P187" s="41"/>
      <c r="Q187" s="41"/>
      <c r="R187" s="41"/>
      <c r="S187" s="95" t="s">
        <v>423</v>
      </c>
      <c r="T187" s="255" t="s">
        <v>424</v>
      </c>
      <c r="U187" s="255"/>
      <c r="V187" s="255"/>
      <c r="W187" s="91">
        <f t="shared" si="73"/>
        <v>177</v>
      </c>
      <c r="X187" s="41"/>
      <c r="Y187" s="41"/>
      <c r="Z187" s="41">
        <f t="shared" si="105"/>
        <v>22</v>
      </c>
      <c r="AA187" s="41">
        <f t="shared" si="105"/>
        <v>12</v>
      </c>
      <c r="AB187" s="41"/>
      <c r="AC187" s="41"/>
      <c r="AD187" s="41">
        <v>22</v>
      </c>
      <c r="AE187" s="41">
        <v>12</v>
      </c>
      <c r="AF187" s="41"/>
      <c r="AG187" s="41"/>
      <c r="AH187" s="40">
        <f t="shared" si="106"/>
        <v>0</v>
      </c>
      <c r="AI187" s="40">
        <v>0</v>
      </c>
      <c r="AJ187" s="40"/>
      <c r="AK187" s="40"/>
      <c r="AL187" s="40"/>
      <c r="AM187" s="40"/>
      <c r="AN187" s="74">
        <f t="shared" si="76"/>
        <v>100</v>
      </c>
      <c r="AO187" s="75">
        <f t="shared" si="77"/>
        <v>0</v>
      </c>
      <c r="AP187" s="76">
        <f t="shared" si="78"/>
        <v>100</v>
      </c>
    </row>
    <row r="188" spans="1:42">
      <c r="A188" s="95" t="s">
        <v>289</v>
      </c>
      <c r="B188" s="253" t="s">
        <v>261</v>
      </c>
      <c r="C188" s="254"/>
      <c r="D188" s="46">
        <v>178</v>
      </c>
      <c r="E188" s="41">
        <v>15</v>
      </c>
      <c r="F188" s="41">
        <v>14</v>
      </c>
      <c r="G188" s="41"/>
      <c r="H188" s="41"/>
      <c r="I188" s="41"/>
      <c r="J188" s="41"/>
      <c r="K188" s="41">
        <v>15</v>
      </c>
      <c r="L188" s="41">
        <v>14</v>
      </c>
      <c r="M188" s="41"/>
      <c r="N188" s="41"/>
      <c r="O188" s="41"/>
      <c r="P188" s="41"/>
      <c r="Q188" s="41"/>
      <c r="R188" s="41"/>
      <c r="S188" s="95" t="s">
        <v>289</v>
      </c>
      <c r="T188" s="255" t="s">
        <v>261</v>
      </c>
      <c r="U188" s="255"/>
      <c r="V188" s="255"/>
      <c r="W188" s="91">
        <f t="shared" si="73"/>
        <v>178</v>
      </c>
      <c r="X188" s="41"/>
      <c r="Y188" s="41"/>
      <c r="Z188" s="41">
        <f t="shared" si="105"/>
        <v>15</v>
      </c>
      <c r="AA188" s="41">
        <f t="shared" si="105"/>
        <v>14</v>
      </c>
      <c r="AB188" s="41"/>
      <c r="AC188" s="41"/>
      <c r="AD188" s="41">
        <v>15</v>
      </c>
      <c r="AE188" s="41">
        <v>14</v>
      </c>
      <c r="AF188" s="41"/>
      <c r="AG188" s="41"/>
      <c r="AH188" s="40">
        <f t="shared" si="106"/>
        <v>0</v>
      </c>
      <c r="AI188" s="40">
        <v>0</v>
      </c>
      <c r="AJ188" s="40"/>
      <c r="AK188" s="40"/>
      <c r="AL188" s="40"/>
      <c r="AM188" s="40"/>
      <c r="AN188" s="74">
        <f t="shared" si="76"/>
        <v>100</v>
      </c>
      <c r="AO188" s="75">
        <f t="shared" si="77"/>
        <v>0</v>
      </c>
      <c r="AP188" s="76">
        <f t="shared" si="78"/>
        <v>100</v>
      </c>
    </row>
    <row r="189" spans="1:42">
      <c r="A189" s="95" t="s">
        <v>425</v>
      </c>
      <c r="B189" s="253" t="s">
        <v>186</v>
      </c>
      <c r="C189" s="254"/>
      <c r="D189" s="46">
        <v>179</v>
      </c>
      <c r="E189" s="41">
        <v>13</v>
      </c>
      <c r="F189" s="41">
        <v>0</v>
      </c>
      <c r="G189" s="41"/>
      <c r="H189" s="41"/>
      <c r="I189" s="41"/>
      <c r="J189" s="41"/>
      <c r="K189" s="41">
        <v>13</v>
      </c>
      <c r="L189" s="41"/>
      <c r="M189" s="41"/>
      <c r="N189" s="41"/>
      <c r="O189" s="41"/>
      <c r="P189" s="41"/>
      <c r="Q189" s="41"/>
      <c r="R189" s="41"/>
      <c r="S189" s="95" t="s">
        <v>425</v>
      </c>
      <c r="T189" s="261" t="s">
        <v>186</v>
      </c>
      <c r="U189" s="261"/>
      <c r="V189" s="261"/>
      <c r="W189" s="91">
        <f t="shared" si="73"/>
        <v>179</v>
      </c>
      <c r="X189" s="41"/>
      <c r="Y189" s="41"/>
      <c r="Z189" s="41">
        <f t="shared" si="105"/>
        <v>13</v>
      </c>
      <c r="AA189" s="41">
        <f t="shared" si="105"/>
        <v>0</v>
      </c>
      <c r="AB189" s="41"/>
      <c r="AC189" s="41"/>
      <c r="AD189" s="41">
        <v>13</v>
      </c>
      <c r="AE189" s="41"/>
      <c r="AF189" s="41"/>
      <c r="AG189" s="41"/>
      <c r="AH189" s="40">
        <f t="shared" si="106"/>
        <v>0</v>
      </c>
      <c r="AI189" s="40">
        <v>0</v>
      </c>
      <c r="AJ189" s="40"/>
      <c r="AK189" s="40"/>
      <c r="AL189" s="40"/>
      <c r="AM189" s="40"/>
      <c r="AN189" s="74">
        <f t="shared" si="76"/>
        <v>100</v>
      </c>
      <c r="AO189" s="75">
        <f t="shared" si="77"/>
        <v>0</v>
      </c>
      <c r="AP189" s="76">
        <f t="shared" si="78"/>
        <v>100</v>
      </c>
    </row>
    <row r="190" spans="1:42" s="57" customFormat="1">
      <c r="A190" s="258" t="s">
        <v>426</v>
      </c>
      <c r="B190" s="258"/>
      <c r="C190" s="258"/>
      <c r="D190" s="86">
        <v>180</v>
      </c>
      <c r="E190" s="86">
        <f>SUM(E191:E203)</f>
        <v>221</v>
      </c>
      <c r="F190" s="86">
        <f>SUM(F191:F203)</f>
        <v>89</v>
      </c>
      <c r="G190" s="86">
        <f>SUM(G191:G203)</f>
        <v>0</v>
      </c>
      <c r="H190" s="86">
        <f>SUM(H191:H203)</f>
        <v>0</v>
      </c>
      <c r="I190" s="86">
        <f t="shared" ref="I190:R190" si="107">SUM(I191:I203)</f>
        <v>0</v>
      </c>
      <c r="J190" s="86">
        <f t="shared" si="107"/>
        <v>0</v>
      </c>
      <c r="K190" s="86">
        <f t="shared" si="107"/>
        <v>153</v>
      </c>
      <c r="L190" s="86">
        <f t="shared" si="107"/>
        <v>61</v>
      </c>
      <c r="M190" s="86">
        <f t="shared" si="107"/>
        <v>50</v>
      </c>
      <c r="N190" s="86">
        <f t="shared" si="107"/>
        <v>19</v>
      </c>
      <c r="O190" s="86">
        <f t="shared" si="107"/>
        <v>0</v>
      </c>
      <c r="P190" s="86">
        <f t="shared" si="107"/>
        <v>0</v>
      </c>
      <c r="Q190" s="86">
        <f t="shared" si="107"/>
        <v>18</v>
      </c>
      <c r="R190" s="86">
        <f t="shared" si="107"/>
        <v>9</v>
      </c>
      <c r="S190" s="258" t="str">
        <f>+A190</f>
        <v>15. Төв аймгийн Эрдэнэ сум дахь МСҮТ</v>
      </c>
      <c r="T190" s="258"/>
      <c r="U190" s="258"/>
      <c r="V190" s="258"/>
      <c r="W190" s="88">
        <f t="shared" si="73"/>
        <v>180</v>
      </c>
      <c r="X190" s="86">
        <f>SUM(X191:X203)</f>
        <v>0</v>
      </c>
      <c r="Y190" s="86">
        <f t="shared" ref="Y190:AG190" si="108">SUM(Y191:Y203)</f>
        <v>0</v>
      </c>
      <c r="Z190" s="86">
        <f>SUM(Z191:Z203)</f>
        <v>180</v>
      </c>
      <c r="AA190" s="86">
        <f>SUM(AA191:AA203)</f>
        <v>62</v>
      </c>
      <c r="AB190" s="86">
        <f t="shared" si="108"/>
        <v>0</v>
      </c>
      <c r="AC190" s="86">
        <f t="shared" si="108"/>
        <v>0</v>
      </c>
      <c r="AD190" s="86">
        <f t="shared" si="108"/>
        <v>162</v>
      </c>
      <c r="AE190" s="86">
        <f t="shared" si="108"/>
        <v>53</v>
      </c>
      <c r="AF190" s="86">
        <f t="shared" si="108"/>
        <v>18</v>
      </c>
      <c r="AG190" s="86">
        <f t="shared" si="108"/>
        <v>9</v>
      </c>
      <c r="AH190" s="86">
        <f>SUM(AH191:AH203)</f>
        <v>6</v>
      </c>
      <c r="AI190" s="86">
        <f>SUM(AI191:AI203)</f>
        <v>3</v>
      </c>
      <c r="AJ190" s="86">
        <f t="shared" ref="AJ190:AM190" si="109">SUM(AJ191:AJ203)</f>
        <v>0</v>
      </c>
      <c r="AK190" s="86">
        <f t="shared" si="109"/>
        <v>0</v>
      </c>
      <c r="AL190" s="86">
        <f t="shared" si="109"/>
        <v>6</v>
      </c>
      <c r="AM190" s="86">
        <f t="shared" si="109"/>
        <v>3</v>
      </c>
      <c r="AN190" s="74">
        <f t="shared" si="76"/>
        <v>81.447963800904972</v>
      </c>
      <c r="AO190" s="75">
        <f t="shared" si="77"/>
        <v>2.7149321266968327</v>
      </c>
      <c r="AP190" s="76">
        <f t="shared" si="78"/>
        <v>84.162895927601809</v>
      </c>
    </row>
    <row r="191" spans="1:42" s="54" customFormat="1">
      <c r="A191" s="95" t="s">
        <v>427</v>
      </c>
      <c r="B191" s="253" t="s">
        <v>231</v>
      </c>
      <c r="C191" s="254"/>
      <c r="D191" s="46">
        <v>181</v>
      </c>
      <c r="E191" s="41">
        <f t="shared" ref="E191:E203" si="110">+G191+I191+K191+M191+O191+Q191+X191</f>
        <v>22</v>
      </c>
      <c r="F191" s="41">
        <f>+H191+J191+L191+N191+P191+R191</f>
        <v>22</v>
      </c>
      <c r="G191" s="41"/>
      <c r="H191" s="41"/>
      <c r="I191" s="41"/>
      <c r="J191" s="41"/>
      <c r="K191" s="41">
        <v>17</v>
      </c>
      <c r="L191" s="41">
        <v>17</v>
      </c>
      <c r="M191" s="41">
        <v>5</v>
      </c>
      <c r="N191" s="41">
        <v>5</v>
      </c>
      <c r="O191" s="41"/>
      <c r="P191" s="41"/>
      <c r="Q191" s="41"/>
      <c r="R191" s="41"/>
      <c r="S191" s="90" t="s">
        <v>427</v>
      </c>
      <c r="T191" s="255" t="s">
        <v>231</v>
      </c>
      <c r="U191" s="255"/>
      <c r="V191" s="255"/>
      <c r="W191" s="91">
        <f t="shared" si="73"/>
        <v>181</v>
      </c>
      <c r="X191" s="41"/>
      <c r="Y191" s="41"/>
      <c r="Z191" s="41">
        <f t="shared" ref="Z191:AA203" si="111">+AB191+AD191+AF191</f>
        <v>13</v>
      </c>
      <c r="AA191" s="41">
        <f t="shared" si="111"/>
        <v>13</v>
      </c>
      <c r="AB191" s="41"/>
      <c r="AC191" s="41"/>
      <c r="AD191" s="41">
        <v>13</v>
      </c>
      <c r="AE191" s="41">
        <v>13</v>
      </c>
      <c r="AF191" s="41"/>
      <c r="AG191" s="41"/>
      <c r="AH191" s="40">
        <f>+AJ191+AL191</f>
        <v>2</v>
      </c>
      <c r="AI191" s="40">
        <f>+AK191+AM191</f>
        <v>2</v>
      </c>
      <c r="AJ191" s="40"/>
      <c r="AK191" s="40"/>
      <c r="AL191" s="40">
        <v>2</v>
      </c>
      <c r="AM191" s="40">
        <v>2</v>
      </c>
      <c r="AN191" s="74">
        <f t="shared" si="76"/>
        <v>59.090909090909093</v>
      </c>
      <c r="AO191" s="75">
        <f t="shared" si="77"/>
        <v>9.0909090909090917</v>
      </c>
      <c r="AP191" s="76">
        <f t="shared" si="78"/>
        <v>68.181818181818187</v>
      </c>
    </row>
    <row r="192" spans="1:42" s="54" customFormat="1">
      <c r="A192" s="95" t="s">
        <v>288</v>
      </c>
      <c r="B192" s="253" t="s">
        <v>396</v>
      </c>
      <c r="C192" s="254"/>
      <c r="D192" s="46">
        <v>182</v>
      </c>
      <c r="E192" s="41">
        <f t="shared" si="110"/>
        <v>29</v>
      </c>
      <c r="F192" s="41">
        <f t="shared" ref="F192:F203" si="112">+H192+J192+L192+N192+P192+R192</f>
        <v>22</v>
      </c>
      <c r="G192" s="41"/>
      <c r="H192" s="41"/>
      <c r="I192" s="41"/>
      <c r="J192" s="41"/>
      <c r="K192" s="41">
        <v>18</v>
      </c>
      <c r="L192" s="41">
        <v>14</v>
      </c>
      <c r="M192" s="41">
        <v>11</v>
      </c>
      <c r="N192" s="41">
        <v>8</v>
      </c>
      <c r="O192" s="41"/>
      <c r="P192" s="41"/>
      <c r="Q192" s="41"/>
      <c r="R192" s="41"/>
      <c r="S192" s="90" t="s">
        <v>288</v>
      </c>
      <c r="T192" s="255" t="s">
        <v>396</v>
      </c>
      <c r="U192" s="255"/>
      <c r="V192" s="255"/>
      <c r="W192" s="91">
        <f t="shared" si="73"/>
        <v>182</v>
      </c>
      <c r="X192" s="41"/>
      <c r="Y192" s="41"/>
      <c r="Z192" s="41">
        <f t="shared" si="111"/>
        <v>22</v>
      </c>
      <c r="AA192" s="41">
        <f t="shared" si="111"/>
        <v>12</v>
      </c>
      <c r="AB192" s="41"/>
      <c r="AC192" s="41"/>
      <c r="AD192" s="41">
        <v>22</v>
      </c>
      <c r="AE192" s="41">
        <v>12</v>
      </c>
      <c r="AF192" s="41"/>
      <c r="AG192" s="41"/>
      <c r="AH192" s="40">
        <f>+AJ192+AL192</f>
        <v>2</v>
      </c>
      <c r="AI192" s="40">
        <f t="shared" ref="AH192:AI207" si="113">+AK192+AM192</f>
        <v>1</v>
      </c>
      <c r="AJ192" s="40"/>
      <c r="AK192" s="40"/>
      <c r="AL192" s="40">
        <v>2</v>
      </c>
      <c r="AM192" s="40">
        <v>1</v>
      </c>
      <c r="AN192" s="74">
        <f t="shared" si="76"/>
        <v>75.862068965517238</v>
      </c>
      <c r="AO192" s="75">
        <f t="shared" si="77"/>
        <v>6.8965517241379306</v>
      </c>
      <c r="AP192" s="76">
        <f t="shared" si="78"/>
        <v>82.758620689655174</v>
      </c>
    </row>
    <row r="193" spans="1:42" s="54" customFormat="1">
      <c r="A193" s="95" t="s">
        <v>286</v>
      </c>
      <c r="B193" s="253" t="s">
        <v>131</v>
      </c>
      <c r="C193" s="254"/>
      <c r="D193" s="46">
        <v>183</v>
      </c>
      <c r="E193" s="41">
        <f t="shared" si="110"/>
        <v>4</v>
      </c>
      <c r="F193" s="41">
        <f t="shared" si="112"/>
        <v>4</v>
      </c>
      <c r="G193" s="41"/>
      <c r="H193" s="41"/>
      <c r="I193" s="41"/>
      <c r="J193" s="41"/>
      <c r="K193" s="41"/>
      <c r="L193" s="41"/>
      <c r="M193" s="41">
        <v>4</v>
      </c>
      <c r="N193" s="41">
        <v>4</v>
      </c>
      <c r="O193" s="41"/>
      <c r="P193" s="41"/>
      <c r="Q193" s="41"/>
      <c r="R193" s="41"/>
      <c r="S193" s="90" t="s">
        <v>286</v>
      </c>
      <c r="T193" s="255" t="s">
        <v>428</v>
      </c>
      <c r="U193" s="255"/>
      <c r="V193" s="255"/>
      <c r="W193" s="91">
        <f t="shared" si="73"/>
        <v>183</v>
      </c>
      <c r="X193" s="41"/>
      <c r="Y193" s="41"/>
      <c r="Z193" s="41">
        <f t="shared" si="111"/>
        <v>2</v>
      </c>
      <c r="AA193" s="41">
        <f t="shared" si="111"/>
        <v>2</v>
      </c>
      <c r="AB193" s="41"/>
      <c r="AC193" s="41"/>
      <c r="AD193" s="41">
        <v>2</v>
      </c>
      <c r="AE193" s="41">
        <v>2</v>
      </c>
      <c r="AF193" s="41"/>
      <c r="AG193" s="41"/>
      <c r="AH193" s="40">
        <f t="shared" si="113"/>
        <v>0</v>
      </c>
      <c r="AI193" s="40">
        <f t="shared" si="113"/>
        <v>0</v>
      </c>
      <c r="AJ193" s="40"/>
      <c r="AK193" s="40"/>
      <c r="AL193" s="40"/>
      <c r="AM193" s="40"/>
      <c r="AN193" s="74">
        <f t="shared" si="76"/>
        <v>50</v>
      </c>
      <c r="AO193" s="75">
        <f t="shared" si="77"/>
        <v>0</v>
      </c>
      <c r="AP193" s="76">
        <f t="shared" si="78"/>
        <v>50</v>
      </c>
    </row>
    <row r="194" spans="1:42" s="54" customFormat="1">
      <c r="A194" s="95" t="s">
        <v>283</v>
      </c>
      <c r="B194" s="253" t="s">
        <v>215</v>
      </c>
      <c r="C194" s="254"/>
      <c r="D194" s="46">
        <v>184</v>
      </c>
      <c r="E194" s="41">
        <f t="shared" si="110"/>
        <v>27</v>
      </c>
      <c r="F194" s="41">
        <f t="shared" si="112"/>
        <v>0</v>
      </c>
      <c r="G194" s="41"/>
      <c r="H194" s="41"/>
      <c r="I194" s="41"/>
      <c r="J194" s="41"/>
      <c r="K194" s="41">
        <v>19</v>
      </c>
      <c r="L194" s="41"/>
      <c r="M194" s="41">
        <v>8</v>
      </c>
      <c r="N194" s="41"/>
      <c r="O194" s="41"/>
      <c r="P194" s="41"/>
      <c r="Q194" s="41"/>
      <c r="R194" s="41"/>
      <c r="S194" s="90" t="s">
        <v>283</v>
      </c>
      <c r="T194" s="255" t="s">
        <v>403</v>
      </c>
      <c r="U194" s="255"/>
      <c r="V194" s="255"/>
      <c r="W194" s="91">
        <f t="shared" si="73"/>
        <v>184</v>
      </c>
      <c r="X194" s="41"/>
      <c r="Y194" s="41"/>
      <c r="Z194" s="41">
        <f t="shared" si="111"/>
        <v>13</v>
      </c>
      <c r="AA194" s="41">
        <f t="shared" si="111"/>
        <v>0</v>
      </c>
      <c r="AB194" s="41"/>
      <c r="AC194" s="41"/>
      <c r="AD194" s="41">
        <v>13</v>
      </c>
      <c r="AE194" s="41"/>
      <c r="AF194" s="41"/>
      <c r="AG194" s="41"/>
      <c r="AH194" s="40">
        <f>+AJ194+AL194</f>
        <v>1</v>
      </c>
      <c r="AI194" s="40">
        <f t="shared" si="113"/>
        <v>0</v>
      </c>
      <c r="AJ194" s="40"/>
      <c r="AK194" s="40"/>
      <c r="AL194" s="40">
        <v>1</v>
      </c>
      <c r="AM194" s="40"/>
      <c r="AN194" s="74">
        <f t="shared" si="76"/>
        <v>48.148148148148145</v>
      </c>
      <c r="AO194" s="75">
        <f t="shared" si="77"/>
        <v>3.7037037037037037</v>
      </c>
      <c r="AP194" s="76">
        <f t="shared" si="78"/>
        <v>51.851851851851848</v>
      </c>
    </row>
    <row r="195" spans="1:42" s="54" customFormat="1">
      <c r="A195" s="95" t="s">
        <v>294</v>
      </c>
      <c r="B195" s="253" t="s">
        <v>153</v>
      </c>
      <c r="C195" s="254"/>
      <c r="D195" s="46">
        <v>185</v>
      </c>
      <c r="E195" s="41">
        <f t="shared" si="110"/>
        <v>7</v>
      </c>
      <c r="F195" s="41">
        <f t="shared" si="112"/>
        <v>0</v>
      </c>
      <c r="G195" s="41"/>
      <c r="H195" s="41"/>
      <c r="I195" s="41"/>
      <c r="J195" s="41"/>
      <c r="K195" s="41"/>
      <c r="L195" s="41"/>
      <c r="M195" s="41">
        <v>7</v>
      </c>
      <c r="N195" s="41"/>
      <c r="O195" s="41"/>
      <c r="P195" s="41"/>
      <c r="Q195" s="41"/>
      <c r="R195" s="41"/>
      <c r="S195" s="90" t="s">
        <v>294</v>
      </c>
      <c r="T195" s="255" t="s">
        <v>401</v>
      </c>
      <c r="U195" s="255"/>
      <c r="V195" s="255"/>
      <c r="W195" s="91">
        <f t="shared" si="73"/>
        <v>185</v>
      </c>
      <c r="X195" s="41"/>
      <c r="Y195" s="41"/>
      <c r="Z195" s="41">
        <f t="shared" si="111"/>
        <v>0</v>
      </c>
      <c r="AA195" s="41">
        <f t="shared" si="111"/>
        <v>0</v>
      </c>
      <c r="AB195" s="41"/>
      <c r="AC195" s="41"/>
      <c r="AD195" s="41"/>
      <c r="AE195" s="41"/>
      <c r="AF195" s="41"/>
      <c r="AG195" s="41"/>
      <c r="AH195" s="40">
        <f t="shared" si="113"/>
        <v>0</v>
      </c>
      <c r="AI195" s="40">
        <f t="shared" si="113"/>
        <v>0</v>
      </c>
      <c r="AJ195" s="40"/>
      <c r="AK195" s="40"/>
      <c r="AL195" s="40"/>
      <c r="AM195" s="40"/>
      <c r="AN195" s="74">
        <f t="shared" si="76"/>
        <v>0</v>
      </c>
      <c r="AO195" s="75">
        <f t="shared" si="77"/>
        <v>0</v>
      </c>
      <c r="AP195" s="76">
        <f t="shared" si="78"/>
        <v>0</v>
      </c>
    </row>
    <row r="196" spans="1:42" s="54" customFormat="1">
      <c r="A196" s="95" t="s">
        <v>429</v>
      </c>
      <c r="B196" s="253" t="s">
        <v>187</v>
      </c>
      <c r="C196" s="254"/>
      <c r="D196" s="46">
        <v>186</v>
      </c>
      <c r="E196" s="41">
        <f t="shared" si="110"/>
        <v>36</v>
      </c>
      <c r="F196" s="41">
        <f t="shared" si="112"/>
        <v>2</v>
      </c>
      <c r="G196" s="41"/>
      <c r="H196" s="41"/>
      <c r="I196" s="41"/>
      <c r="J196" s="41"/>
      <c r="K196" s="41">
        <v>21</v>
      </c>
      <c r="L196" s="41"/>
      <c r="M196" s="41">
        <v>15</v>
      </c>
      <c r="N196" s="41">
        <v>2</v>
      </c>
      <c r="O196" s="41"/>
      <c r="P196" s="41"/>
      <c r="Q196" s="41"/>
      <c r="R196" s="41"/>
      <c r="S196" s="90" t="s">
        <v>429</v>
      </c>
      <c r="T196" s="255" t="s">
        <v>187</v>
      </c>
      <c r="U196" s="255"/>
      <c r="V196" s="255"/>
      <c r="W196" s="91">
        <f t="shared" si="73"/>
        <v>186</v>
      </c>
      <c r="X196" s="41"/>
      <c r="Y196" s="41"/>
      <c r="Z196" s="41">
        <f t="shared" si="111"/>
        <v>26</v>
      </c>
      <c r="AA196" s="41">
        <f t="shared" si="111"/>
        <v>0</v>
      </c>
      <c r="AB196" s="41"/>
      <c r="AC196" s="41"/>
      <c r="AD196" s="41">
        <v>26</v>
      </c>
      <c r="AE196" s="41"/>
      <c r="AF196" s="41"/>
      <c r="AG196" s="41"/>
      <c r="AH196" s="40">
        <f>+AJ196+AL196</f>
        <v>1</v>
      </c>
      <c r="AI196" s="40">
        <f t="shared" si="113"/>
        <v>0</v>
      </c>
      <c r="AJ196" s="40"/>
      <c r="AK196" s="40"/>
      <c r="AL196" s="40">
        <v>1</v>
      </c>
      <c r="AM196" s="40"/>
      <c r="AN196" s="74">
        <f t="shared" si="76"/>
        <v>72.222222222222229</v>
      </c>
      <c r="AO196" s="75">
        <f t="shared" si="77"/>
        <v>2.7777777777777777</v>
      </c>
      <c r="AP196" s="76">
        <f t="shared" si="78"/>
        <v>75</v>
      </c>
    </row>
    <row r="197" spans="1:42" s="54" customFormat="1">
      <c r="A197" s="95" t="s">
        <v>303</v>
      </c>
      <c r="B197" s="253" t="s">
        <v>136</v>
      </c>
      <c r="C197" s="254"/>
      <c r="D197" s="46">
        <v>187</v>
      </c>
      <c r="E197" s="41">
        <f t="shared" si="110"/>
        <v>8</v>
      </c>
      <c r="F197" s="41">
        <f t="shared" si="112"/>
        <v>0</v>
      </c>
      <c r="G197" s="41"/>
      <c r="H197" s="41"/>
      <c r="I197" s="41"/>
      <c r="J197" s="41"/>
      <c r="K197" s="41">
        <v>8</v>
      </c>
      <c r="L197" s="41"/>
      <c r="M197" s="41"/>
      <c r="N197" s="41"/>
      <c r="O197" s="41"/>
      <c r="P197" s="41"/>
      <c r="Q197" s="41"/>
      <c r="R197" s="41"/>
      <c r="S197" s="90" t="s">
        <v>303</v>
      </c>
      <c r="T197" s="255" t="s">
        <v>136</v>
      </c>
      <c r="U197" s="255"/>
      <c r="V197" s="255"/>
      <c r="W197" s="91">
        <f t="shared" si="73"/>
        <v>187</v>
      </c>
      <c r="X197" s="41"/>
      <c r="Y197" s="41"/>
      <c r="Z197" s="41">
        <f t="shared" si="111"/>
        <v>6</v>
      </c>
      <c r="AA197" s="41">
        <f t="shared" si="111"/>
        <v>0</v>
      </c>
      <c r="AB197" s="41"/>
      <c r="AC197" s="41"/>
      <c r="AD197" s="41">
        <v>6</v>
      </c>
      <c r="AE197" s="41"/>
      <c r="AF197" s="41"/>
      <c r="AG197" s="41"/>
      <c r="AH197" s="40">
        <f t="shared" si="113"/>
        <v>0</v>
      </c>
      <c r="AI197" s="40">
        <f t="shared" si="113"/>
        <v>0</v>
      </c>
      <c r="AJ197" s="40"/>
      <c r="AK197" s="40"/>
      <c r="AL197" s="40"/>
      <c r="AM197" s="40"/>
      <c r="AN197" s="74">
        <f t="shared" si="76"/>
        <v>75</v>
      </c>
      <c r="AO197" s="75">
        <f t="shared" si="77"/>
        <v>0</v>
      </c>
      <c r="AP197" s="76">
        <f t="shared" si="78"/>
        <v>75</v>
      </c>
    </row>
    <row r="198" spans="1:42" s="54" customFormat="1">
      <c r="A198" s="95" t="s">
        <v>302</v>
      </c>
      <c r="B198" s="253" t="s">
        <v>236</v>
      </c>
      <c r="C198" s="254"/>
      <c r="D198" s="46">
        <v>188</v>
      </c>
      <c r="E198" s="41">
        <f t="shared" si="110"/>
        <v>8</v>
      </c>
      <c r="F198" s="41">
        <f t="shared" si="112"/>
        <v>8</v>
      </c>
      <c r="G198" s="41"/>
      <c r="H198" s="41"/>
      <c r="I198" s="41"/>
      <c r="J198" s="41"/>
      <c r="K198" s="41">
        <v>8</v>
      </c>
      <c r="L198" s="41">
        <v>8</v>
      </c>
      <c r="M198" s="41"/>
      <c r="N198" s="41"/>
      <c r="O198" s="41"/>
      <c r="P198" s="41"/>
      <c r="Q198" s="41"/>
      <c r="R198" s="41"/>
      <c r="S198" s="90" t="s">
        <v>302</v>
      </c>
      <c r="T198" s="255" t="s">
        <v>236</v>
      </c>
      <c r="U198" s="255"/>
      <c r="V198" s="255"/>
      <c r="W198" s="91">
        <f t="shared" si="73"/>
        <v>188</v>
      </c>
      <c r="X198" s="41"/>
      <c r="Y198" s="41"/>
      <c r="Z198" s="41">
        <f t="shared" si="111"/>
        <v>8</v>
      </c>
      <c r="AA198" s="41">
        <f t="shared" si="111"/>
        <v>0</v>
      </c>
      <c r="AB198" s="41"/>
      <c r="AC198" s="41"/>
      <c r="AD198" s="41">
        <v>8</v>
      </c>
      <c r="AE198" s="41"/>
      <c r="AF198" s="41"/>
      <c r="AG198" s="41"/>
      <c r="AH198" s="40">
        <f t="shared" si="113"/>
        <v>0</v>
      </c>
      <c r="AI198" s="40">
        <f t="shared" si="113"/>
        <v>0</v>
      </c>
      <c r="AJ198" s="40"/>
      <c r="AK198" s="40"/>
      <c r="AL198" s="40"/>
      <c r="AM198" s="40"/>
      <c r="AN198" s="74">
        <f t="shared" si="76"/>
        <v>100</v>
      </c>
      <c r="AO198" s="75">
        <f t="shared" si="77"/>
        <v>0</v>
      </c>
      <c r="AP198" s="76">
        <f t="shared" si="78"/>
        <v>100</v>
      </c>
    </row>
    <row r="199" spans="1:42" s="54" customFormat="1">
      <c r="A199" s="95" t="s">
        <v>304</v>
      </c>
      <c r="B199" s="253" t="s">
        <v>305</v>
      </c>
      <c r="C199" s="254"/>
      <c r="D199" s="46">
        <v>189</v>
      </c>
      <c r="E199" s="41">
        <f t="shared" si="110"/>
        <v>20</v>
      </c>
      <c r="F199" s="41">
        <f t="shared" si="112"/>
        <v>1</v>
      </c>
      <c r="G199" s="41"/>
      <c r="H199" s="41"/>
      <c r="I199" s="41"/>
      <c r="J199" s="41"/>
      <c r="K199" s="41">
        <v>20</v>
      </c>
      <c r="L199" s="41">
        <v>1</v>
      </c>
      <c r="M199" s="41"/>
      <c r="N199" s="41"/>
      <c r="O199" s="41"/>
      <c r="P199" s="41"/>
      <c r="Q199" s="41"/>
      <c r="R199" s="41"/>
      <c r="S199" s="90" t="s">
        <v>304</v>
      </c>
      <c r="T199" s="255" t="s">
        <v>430</v>
      </c>
      <c r="U199" s="255"/>
      <c r="V199" s="255"/>
      <c r="W199" s="91">
        <f t="shared" si="73"/>
        <v>189</v>
      </c>
      <c r="X199" s="41"/>
      <c r="Y199" s="41"/>
      <c r="Z199" s="41">
        <f t="shared" si="111"/>
        <v>20</v>
      </c>
      <c r="AA199" s="41">
        <f t="shared" si="111"/>
        <v>1</v>
      </c>
      <c r="AB199" s="41"/>
      <c r="AC199" s="41"/>
      <c r="AD199" s="41">
        <v>20</v>
      </c>
      <c r="AE199" s="41">
        <v>1</v>
      </c>
      <c r="AF199" s="41"/>
      <c r="AG199" s="41"/>
      <c r="AH199" s="40">
        <f t="shared" si="113"/>
        <v>0</v>
      </c>
      <c r="AI199" s="40">
        <f t="shared" si="113"/>
        <v>0</v>
      </c>
      <c r="AJ199" s="40"/>
      <c r="AK199" s="40"/>
      <c r="AL199" s="40"/>
      <c r="AM199" s="40"/>
      <c r="AN199" s="74">
        <f t="shared" si="76"/>
        <v>100</v>
      </c>
      <c r="AO199" s="75">
        <f t="shared" si="77"/>
        <v>0</v>
      </c>
      <c r="AP199" s="76">
        <f t="shared" si="78"/>
        <v>100</v>
      </c>
    </row>
    <row r="200" spans="1:42" s="54" customFormat="1">
      <c r="A200" s="95" t="s">
        <v>431</v>
      </c>
      <c r="B200" s="253" t="s">
        <v>226</v>
      </c>
      <c r="C200" s="254"/>
      <c r="D200" s="46">
        <v>190</v>
      </c>
      <c r="E200" s="41">
        <f t="shared" si="110"/>
        <v>10</v>
      </c>
      <c r="F200" s="41">
        <f t="shared" si="112"/>
        <v>7</v>
      </c>
      <c r="G200" s="41"/>
      <c r="H200" s="41"/>
      <c r="I200" s="41"/>
      <c r="J200" s="41"/>
      <c r="K200" s="41">
        <v>10</v>
      </c>
      <c r="L200" s="41">
        <v>7</v>
      </c>
      <c r="M200" s="41"/>
      <c r="N200" s="41"/>
      <c r="O200" s="41"/>
      <c r="P200" s="41"/>
      <c r="Q200" s="41"/>
      <c r="R200" s="41"/>
      <c r="S200" s="90" t="s">
        <v>431</v>
      </c>
      <c r="T200" s="255" t="s">
        <v>226</v>
      </c>
      <c r="U200" s="255"/>
      <c r="V200" s="255"/>
      <c r="W200" s="91">
        <f t="shared" si="73"/>
        <v>190</v>
      </c>
      <c r="X200" s="41"/>
      <c r="Y200" s="41"/>
      <c r="Z200" s="41">
        <f t="shared" si="111"/>
        <v>10</v>
      </c>
      <c r="AA200" s="41">
        <f t="shared" si="111"/>
        <v>7</v>
      </c>
      <c r="AB200" s="41"/>
      <c r="AC200" s="41"/>
      <c r="AD200" s="41">
        <v>10</v>
      </c>
      <c r="AE200" s="41">
        <v>7</v>
      </c>
      <c r="AF200" s="41"/>
      <c r="AG200" s="41"/>
      <c r="AH200" s="40">
        <f t="shared" si="113"/>
        <v>0</v>
      </c>
      <c r="AI200" s="40">
        <f t="shared" si="113"/>
        <v>0</v>
      </c>
      <c r="AJ200" s="40"/>
      <c r="AK200" s="40"/>
      <c r="AL200" s="40"/>
      <c r="AM200" s="40"/>
      <c r="AN200" s="74">
        <f t="shared" si="76"/>
        <v>100</v>
      </c>
      <c r="AO200" s="75">
        <f t="shared" si="77"/>
        <v>0</v>
      </c>
      <c r="AP200" s="76">
        <f t="shared" si="78"/>
        <v>100</v>
      </c>
    </row>
    <row r="201" spans="1:42" s="54" customFormat="1">
      <c r="A201" s="95" t="s">
        <v>432</v>
      </c>
      <c r="B201" s="253" t="s">
        <v>201</v>
      </c>
      <c r="C201" s="254"/>
      <c r="D201" s="46">
        <v>191</v>
      </c>
      <c r="E201" s="41">
        <f t="shared" si="110"/>
        <v>18</v>
      </c>
      <c r="F201" s="41">
        <f t="shared" si="112"/>
        <v>6</v>
      </c>
      <c r="G201" s="41"/>
      <c r="H201" s="41"/>
      <c r="I201" s="41"/>
      <c r="J201" s="41"/>
      <c r="K201" s="41">
        <v>18</v>
      </c>
      <c r="L201" s="41">
        <v>6</v>
      </c>
      <c r="M201" s="41"/>
      <c r="N201" s="41"/>
      <c r="O201" s="41"/>
      <c r="P201" s="41"/>
      <c r="Q201" s="41"/>
      <c r="R201" s="41"/>
      <c r="S201" s="90" t="s">
        <v>432</v>
      </c>
      <c r="T201" s="255" t="s">
        <v>201</v>
      </c>
      <c r="U201" s="255"/>
      <c r="V201" s="255"/>
      <c r="W201" s="91">
        <f t="shared" si="73"/>
        <v>191</v>
      </c>
      <c r="X201" s="41"/>
      <c r="Y201" s="41"/>
      <c r="Z201" s="41">
        <f t="shared" si="111"/>
        <v>18</v>
      </c>
      <c r="AA201" s="41">
        <f t="shared" si="111"/>
        <v>6</v>
      </c>
      <c r="AB201" s="41"/>
      <c r="AC201" s="41"/>
      <c r="AD201" s="41">
        <v>18</v>
      </c>
      <c r="AE201" s="41">
        <v>6</v>
      </c>
      <c r="AF201" s="41"/>
      <c r="AG201" s="41"/>
      <c r="AH201" s="40">
        <f t="shared" si="113"/>
        <v>0</v>
      </c>
      <c r="AI201" s="40">
        <f t="shared" si="113"/>
        <v>0</v>
      </c>
      <c r="AJ201" s="40"/>
      <c r="AK201" s="40"/>
      <c r="AL201" s="40"/>
      <c r="AM201" s="40"/>
      <c r="AN201" s="74">
        <f t="shared" si="76"/>
        <v>100</v>
      </c>
      <c r="AO201" s="75">
        <f t="shared" si="77"/>
        <v>0</v>
      </c>
      <c r="AP201" s="76">
        <f t="shared" si="78"/>
        <v>100</v>
      </c>
    </row>
    <row r="202" spans="1:42" s="54" customFormat="1">
      <c r="A202" s="95" t="s">
        <v>299</v>
      </c>
      <c r="B202" s="253" t="s">
        <v>122</v>
      </c>
      <c r="C202" s="254"/>
      <c r="D202" s="46">
        <v>192</v>
      </c>
      <c r="E202" s="41">
        <f t="shared" si="110"/>
        <v>14</v>
      </c>
      <c r="F202" s="41">
        <f t="shared" si="112"/>
        <v>8</v>
      </c>
      <c r="G202" s="41"/>
      <c r="H202" s="41"/>
      <c r="I202" s="41"/>
      <c r="J202" s="41"/>
      <c r="K202" s="41">
        <v>14</v>
      </c>
      <c r="L202" s="41">
        <v>8</v>
      </c>
      <c r="M202" s="41"/>
      <c r="N202" s="41"/>
      <c r="O202" s="41"/>
      <c r="P202" s="41"/>
      <c r="Q202" s="41"/>
      <c r="R202" s="41"/>
      <c r="S202" s="90" t="s">
        <v>299</v>
      </c>
      <c r="T202" s="255" t="s">
        <v>122</v>
      </c>
      <c r="U202" s="255"/>
      <c r="V202" s="255"/>
      <c r="W202" s="91">
        <f t="shared" si="73"/>
        <v>192</v>
      </c>
      <c r="X202" s="41"/>
      <c r="Y202" s="41"/>
      <c r="Z202" s="41">
        <f t="shared" si="111"/>
        <v>5</v>
      </c>
      <c r="AA202" s="41">
        <f t="shared" si="111"/>
        <v>3</v>
      </c>
      <c r="AB202" s="41"/>
      <c r="AC202" s="41"/>
      <c r="AD202" s="41">
        <v>5</v>
      </c>
      <c r="AE202" s="41">
        <v>3</v>
      </c>
      <c r="AF202" s="41"/>
      <c r="AG202" s="41"/>
      <c r="AH202" s="40">
        <f t="shared" si="113"/>
        <v>0</v>
      </c>
      <c r="AI202" s="40">
        <f t="shared" si="113"/>
        <v>0</v>
      </c>
      <c r="AJ202" s="40"/>
      <c r="AK202" s="40"/>
      <c r="AL202" s="40"/>
      <c r="AM202" s="40"/>
      <c r="AN202" s="74">
        <f t="shared" si="76"/>
        <v>35.714285714285715</v>
      </c>
      <c r="AO202" s="75">
        <f t="shared" si="77"/>
        <v>0</v>
      </c>
      <c r="AP202" s="76">
        <f t="shared" si="78"/>
        <v>35.714285714285715</v>
      </c>
    </row>
    <row r="203" spans="1:42" s="54" customFormat="1">
      <c r="A203" s="95"/>
      <c r="B203" s="253" t="s">
        <v>170</v>
      </c>
      <c r="C203" s="254"/>
      <c r="D203" s="46">
        <v>193</v>
      </c>
      <c r="E203" s="41">
        <f t="shared" si="110"/>
        <v>18</v>
      </c>
      <c r="F203" s="41">
        <f t="shared" si="112"/>
        <v>9</v>
      </c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>
        <v>18</v>
      </c>
      <c r="R203" s="41">
        <v>9</v>
      </c>
      <c r="S203" s="90"/>
      <c r="T203" s="255" t="s">
        <v>170</v>
      </c>
      <c r="U203" s="255"/>
      <c r="V203" s="255"/>
      <c r="W203" s="91">
        <f t="shared" ref="W203:W266" si="114">+D203</f>
        <v>193</v>
      </c>
      <c r="X203" s="41"/>
      <c r="Y203" s="41"/>
      <c r="Z203" s="41">
        <f t="shared" si="111"/>
        <v>37</v>
      </c>
      <c r="AA203" s="41">
        <f t="shared" si="111"/>
        <v>18</v>
      </c>
      <c r="AB203" s="41"/>
      <c r="AC203" s="41"/>
      <c r="AD203" s="41">
        <v>19</v>
      </c>
      <c r="AE203" s="41">
        <v>9</v>
      </c>
      <c r="AF203" s="41">
        <v>18</v>
      </c>
      <c r="AG203" s="41">
        <v>9</v>
      </c>
      <c r="AH203" s="40">
        <f t="shared" si="113"/>
        <v>0</v>
      </c>
      <c r="AI203" s="40">
        <f t="shared" si="113"/>
        <v>0</v>
      </c>
      <c r="AJ203" s="40"/>
      <c r="AK203" s="40"/>
      <c r="AL203" s="40"/>
      <c r="AM203" s="40"/>
      <c r="AN203" s="74">
        <f t="shared" si="76"/>
        <v>205.55555555555554</v>
      </c>
      <c r="AO203" s="75">
        <f t="shared" si="77"/>
        <v>0</v>
      </c>
      <c r="AP203" s="76">
        <f t="shared" si="78"/>
        <v>205.55555555555554</v>
      </c>
    </row>
    <row r="204" spans="1:42" s="57" customFormat="1">
      <c r="A204" s="258" t="s">
        <v>433</v>
      </c>
      <c r="B204" s="258"/>
      <c r="C204" s="258"/>
      <c r="D204" s="86">
        <v>194</v>
      </c>
      <c r="E204" s="86">
        <f>G204+I204+K204+M204+O204+Q204+X204</f>
        <v>166</v>
      </c>
      <c r="F204" s="86">
        <f>H204+J204+L204+N204+P204+R204</f>
        <v>84</v>
      </c>
      <c r="G204" s="86">
        <f>SUM(G205:G213)</f>
        <v>0</v>
      </c>
      <c r="H204" s="86">
        <f t="shared" ref="H204:R204" si="115">SUM(H205:H213)</f>
        <v>0</v>
      </c>
      <c r="I204" s="86">
        <f t="shared" si="115"/>
        <v>0</v>
      </c>
      <c r="J204" s="86">
        <f t="shared" si="115"/>
        <v>0</v>
      </c>
      <c r="K204" s="86">
        <f>K205+K206+K207+K208+K209+K210+K211</f>
        <v>136</v>
      </c>
      <c r="L204" s="86">
        <f>L205+L206+L207+L208+L209+L210+L211</f>
        <v>79</v>
      </c>
      <c r="M204" s="86">
        <f>M212+M213+M214</f>
        <v>30</v>
      </c>
      <c r="N204" s="86">
        <f>N212+N213+N214</f>
        <v>5</v>
      </c>
      <c r="O204" s="86">
        <f t="shared" si="115"/>
        <v>0</v>
      </c>
      <c r="P204" s="86">
        <f t="shared" si="115"/>
        <v>0</v>
      </c>
      <c r="Q204" s="86">
        <f t="shared" si="115"/>
        <v>0</v>
      </c>
      <c r="R204" s="86">
        <f t="shared" si="115"/>
        <v>0</v>
      </c>
      <c r="S204" s="258" t="str">
        <f>+A204</f>
        <v>16. Хэнтий аймгийн Бор-өндөр сум дахь МСҮТ</v>
      </c>
      <c r="T204" s="258"/>
      <c r="U204" s="258"/>
      <c r="V204" s="258"/>
      <c r="W204" s="88">
        <f t="shared" si="114"/>
        <v>194</v>
      </c>
      <c r="X204" s="86">
        <f t="shared" ref="X204:AM204" si="116">SUM(X205:X213)</f>
        <v>0</v>
      </c>
      <c r="Y204" s="86">
        <f t="shared" si="116"/>
        <v>0</v>
      </c>
      <c r="Z204" s="86">
        <f>AB204+AD204+AF204</f>
        <v>31</v>
      </c>
      <c r="AA204" s="86">
        <f>AC204+AE204+AG204</f>
        <v>4</v>
      </c>
      <c r="AB204" s="86">
        <f t="shared" si="116"/>
        <v>0</v>
      </c>
      <c r="AC204" s="86">
        <f t="shared" si="116"/>
        <v>0</v>
      </c>
      <c r="AD204" s="86">
        <f>AD205+AD206+AD207+AD208+AD209+AD210+AD211+AD212+AD213+AD214</f>
        <v>31</v>
      </c>
      <c r="AE204" s="86">
        <f>AE205+AE206+AE207+AE208+AE209+AE210+AE211+AE212+AE213+AE214</f>
        <v>4</v>
      </c>
      <c r="AF204" s="86">
        <f t="shared" si="116"/>
        <v>0</v>
      </c>
      <c r="AG204" s="86">
        <f t="shared" si="116"/>
        <v>0</v>
      </c>
      <c r="AH204" s="86">
        <f>AJ204+AL204</f>
        <v>1</v>
      </c>
      <c r="AI204" s="86">
        <f>AK204+AM204</f>
        <v>0</v>
      </c>
      <c r="AJ204" s="86">
        <f t="shared" si="116"/>
        <v>0</v>
      </c>
      <c r="AK204" s="86">
        <f t="shared" si="116"/>
        <v>0</v>
      </c>
      <c r="AL204" s="86">
        <f>AL205+AL206+AL207+AL208+AL209+AL210+AL213+AL214</f>
        <v>1</v>
      </c>
      <c r="AM204" s="86">
        <f t="shared" si="116"/>
        <v>0</v>
      </c>
      <c r="AN204" s="74">
        <f t="shared" ref="AN204:AN267" si="117">+Z204*100/E204</f>
        <v>18.674698795180724</v>
      </c>
      <c r="AO204" s="75">
        <f t="shared" ref="AO204:AO267" si="118">+AH204*100/E204</f>
        <v>0.60240963855421692</v>
      </c>
      <c r="AP204" s="76">
        <f t="shared" ref="AP204:AP267" si="119">+AN204+AO204</f>
        <v>19.277108433734941</v>
      </c>
    </row>
    <row r="205" spans="1:42" s="5" customFormat="1">
      <c r="A205" s="95" t="s">
        <v>434</v>
      </c>
      <c r="B205" s="253" t="s">
        <v>194</v>
      </c>
      <c r="C205" s="254"/>
      <c r="D205" s="46">
        <v>195</v>
      </c>
      <c r="E205" s="41">
        <f>G205+I205+K205+M205+O205+Q205+X205</f>
        <v>21</v>
      </c>
      <c r="F205" s="104">
        <f>H205+J205+L205+N205+P205+R205</f>
        <v>20</v>
      </c>
      <c r="G205" s="41"/>
      <c r="H205" s="41"/>
      <c r="I205" s="41"/>
      <c r="J205" s="41"/>
      <c r="K205" s="41">
        <v>21</v>
      </c>
      <c r="L205" s="41">
        <v>20</v>
      </c>
      <c r="M205" s="41"/>
      <c r="N205" s="41"/>
      <c r="O205" s="41"/>
      <c r="P205" s="41"/>
      <c r="Q205" s="41"/>
      <c r="R205" s="41"/>
      <c r="S205" s="95" t="s">
        <v>434</v>
      </c>
      <c r="T205" s="265" t="s">
        <v>194</v>
      </c>
      <c r="U205" s="265"/>
      <c r="V205" s="265"/>
      <c r="W205" s="91">
        <f t="shared" si="114"/>
        <v>195</v>
      </c>
      <c r="X205" s="41"/>
      <c r="Y205" s="41"/>
      <c r="Z205" s="41">
        <f t="shared" ref="Z205:AA214" si="120">+AB205+AD205+AF205</f>
        <v>2</v>
      </c>
      <c r="AA205" s="41">
        <f t="shared" si="120"/>
        <v>1</v>
      </c>
      <c r="AB205" s="41"/>
      <c r="AC205" s="41"/>
      <c r="AD205" s="41">
        <v>2</v>
      </c>
      <c r="AE205" s="41">
        <v>1</v>
      </c>
      <c r="AF205" s="41"/>
      <c r="AG205" s="41"/>
      <c r="AH205" s="40">
        <f t="shared" si="113"/>
        <v>0</v>
      </c>
      <c r="AI205" s="40">
        <f>+AK205+AM205</f>
        <v>0</v>
      </c>
      <c r="AJ205" s="40"/>
      <c r="AK205" s="40"/>
      <c r="AL205" s="40"/>
      <c r="AM205" s="40"/>
      <c r="AN205" s="74">
        <f t="shared" si="117"/>
        <v>9.5238095238095237</v>
      </c>
      <c r="AO205" s="75">
        <f t="shared" si="118"/>
        <v>0</v>
      </c>
      <c r="AP205" s="76">
        <f t="shared" si="119"/>
        <v>9.5238095238095237</v>
      </c>
    </row>
    <row r="206" spans="1:42" s="5" customFormat="1">
      <c r="A206" s="95" t="s">
        <v>435</v>
      </c>
      <c r="B206" s="253" t="s">
        <v>193</v>
      </c>
      <c r="C206" s="254"/>
      <c r="D206" s="46">
        <v>196</v>
      </c>
      <c r="E206" s="41">
        <f t="shared" ref="E206:E214" si="121">G206+I206+K206+M206+O206+Q206+X206</f>
        <v>26</v>
      </c>
      <c r="F206" s="104">
        <f t="shared" ref="F206:F214" si="122">H206+J206+L206+N206+P206+R206</f>
        <v>19</v>
      </c>
      <c r="G206" s="41"/>
      <c r="H206" s="41"/>
      <c r="I206" s="41"/>
      <c r="J206" s="41"/>
      <c r="K206" s="41">
        <v>26</v>
      </c>
      <c r="L206" s="41">
        <v>19</v>
      </c>
      <c r="M206" s="41"/>
      <c r="N206" s="41"/>
      <c r="O206" s="41"/>
      <c r="P206" s="41"/>
      <c r="Q206" s="41"/>
      <c r="R206" s="41"/>
      <c r="S206" s="95" t="s">
        <v>435</v>
      </c>
      <c r="T206" s="262" t="s">
        <v>193</v>
      </c>
      <c r="U206" s="262"/>
      <c r="V206" s="262"/>
      <c r="W206" s="91">
        <f t="shared" si="114"/>
        <v>196</v>
      </c>
      <c r="X206" s="41"/>
      <c r="Y206" s="41"/>
      <c r="Z206" s="41">
        <f t="shared" si="120"/>
        <v>5</v>
      </c>
      <c r="AA206" s="41">
        <f t="shared" si="120"/>
        <v>0</v>
      </c>
      <c r="AB206" s="41"/>
      <c r="AC206" s="41"/>
      <c r="AD206" s="41">
        <v>5</v>
      </c>
      <c r="AE206" s="41">
        <v>0</v>
      </c>
      <c r="AF206" s="41"/>
      <c r="AG206" s="41"/>
      <c r="AH206" s="40">
        <f t="shared" si="113"/>
        <v>0</v>
      </c>
      <c r="AI206" s="40">
        <f t="shared" si="113"/>
        <v>0</v>
      </c>
      <c r="AJ206" s="40"/>
      <c r="AK206" s="40"/>
      <c r="AL206" s="40"/>
      <c r="AM206" s="40"/>
      <c r="AN206" s="74">
        <f t="shared" si="117"/>
        <v>19.23076923076923</v>
      </c>
      <c r="AO206" s="75">
        <f t="shared" si="118"/>
        <v>0</v>
      </c>
      <c r="AP206" s="76">
        <f t="shared" si="119"/>
        <v>19.23076923076923</v>
      </c>
    </row>
    <row r="207" spans="1:42" s="5" customFormat="1">
      <c r="A207" s="95" t="s">
        <v>436</v>
      </c>
      <c r="B207" s="253" t="s">
        <v>437</v>
      </c>
      <c r="C207" s="254"/>
      <c r="D207" s="46">
        <v>197</v>
      </c>
      <c r="E207" s="41">
        <f t="shared" si="121"/>
        <v>9</v>
      </c>
      <c r="F207" s="104">
        <f t="shared" si="122"/>
        <v>3</v>
      </c>
      <c r="G207" s="41"/>
      <c r="H207" s="41"/>
      <c r="I207" s="41"/>
      <c r="J207" s="41"/>
      <c r="K207" s="41">
        <v>9</v>
      </c>
      <c r="L207" s="41">
        <v>3</v>
      </c>
      <c r="M207" s="41"/>
      <c r="N207" s="41"/>
      <c r="O207" s="41"/>
      <c r="P207" s="41"/>
      <c r="Q207" s="41"/>
      <c r="R207" s="41"/>
      <c r="S207" s="95" t="s">
        <v>436</v>
      </c>
      <c r="T207" s="262" t="s">
        <v>190</v>
      </c>
      <c r="U207" s="262"/>
      <c r="V207" s="262"/>
      <c r="W207" s="91">
        <f t="shared" si="114"/>
        <v>197</v>
      </c>
      <c r="X207" s="41"/>
      <c r="Y207" s="41"/>
      <c r="Z207" s="41">
        <f t="shared" si="120"/>
        <v>2</v>
      </c>
      <c r="AA207" s="41">
        <f t="shared" si="120"/>
        <v>0</v>
      </c>
      <c r="AB207" s="41"/>
      <c r="AC207" s="41"/>
      <c r="AD207" s="41">
        <v>2</v>
      </c>
      <c r="AE207" s="41">
        <v>0</v>
      </c>
      <c r="AF207" s="41"/>
      <c r="AG207" s="41"/>
      <c r="AH207" s="40">
        <f t="shared" si="113"/>
        <v>0</v>
      </c>
      <c r="AI207" s="40">
        <f>+AK207+AM207</f>
        <v>0</v>
      </c>
      <c r="AJ207" s="40"/>
      <c r="AK207" s="40"/>
      <c r="AL207" s="40"/>
      <c r="AM207" s="40"/>
      <c r="AN207" s="74">
        <f t="shared" si="117"/>
        <v>22.222222222222221</v>
      </c>
      <c r="AO207" s="75">
        <f t="shared" si="118"/>
        <v>0</v>
      </c>
      <c r="AP207" s="76">
        <f t="shared" si="119"/>
        <v>22.222222222222221</v>
      </c>
    </row>
    <row r="208" spans="1:42" s="5" customFormat="1">
      <c r="A208" s="95" t="s">
        <v>283</v>
      </c>
      <c r="B208" s="253" t="s">
        <v>215</v>
      </c>
      <c r="C208" s="254"/>
      <c r="D208" s="46">
        <v>198</v>
      </c>
      <c r="E208" s="41">
        <f t="shared" si="121"/>
        <v>28</v>
      </c>
      <c r="F208" s="104">
        <f t="shared" si="122"/>
        <v>6</v>
      </c>
      <c r="G208" s="41"/>
      <c r="H208" s="41"/>
      <c r="I208" s="41"/>
      <c r="J208" s="41"/>
      <c r="K208" s="41">
        <v>28</v>
      </c>
      <c r="L208" s="41">
        <v>6</v>
      </c>
      <c r="M208" s="41"/>
      <c r="N208" s="41"/>
      <c r="O208" s="41"/>
      <c r="P208" s="41"/>
      <c r="Q208" s="41"/>
      <c r="R208" s="41"/>
      <c r="S208" s="95" t="s">
        <v>283</v>
      </c>
      <c r="T208" s="262" t="s">
        <v>438</v>
      </c>
      <c r="U208" s="262"/>
      <c r="V208" s="262"/>
      <c r="W208" s="91">
        <f t="shared" si="114"/>
        <v>198</v>
      </c>
      <c r="X208" s="41"/>
      <c r="Y208" s="41"/>
      <c r="Z208" s="41">
        <f t="shared" si="120"/>
        <v>2</v>
      </c>
      <c r="AA208" s="41">
        <f t="shared" si="120"/>
        <v>0</v>
      </c>
      <c r="AB208" s="41"/>
      <c r="AC208" s="41"/>
      <c r="AD208" s="41">
        <v>2</v>
      </c>
      <c r="AE208" s="41">
        <v>0</v>
      </c>
      <c r="AF208" s="41"/>
      <c r="AG208" s="41"/>
      <c r="AH208" s="40">
        <f t="shared" ref="AH208:AI214" si="123">+AJ208+AL208</f>
        <v>0</v>
      </c>
      <c r="AI208" s="40">
        <f t="shared" si="123"/>
        <v>0</v>
      </c>
      <c r="AJ208" s="40"/>
      <c r="AK208" s="40"/>
      <c r="AL208" s="40"/>
      <c r="AM208" s="40"/>
      <c r="AN208" s="74">
        <f t="shared" si="117"/>
        <v>7.1428571428571432</v>
      </c>
      <c r="AO208" s="75">
        <f t="shared" si="118"/>
        <v>0</v>
      </c>
      <c r="AP208" s="76">
        <f t="shared" si="119"/>
        <v>7.1428571428571432</v>
      </c>
    </row>
    <row r="209" spans="1:42" s="5" customFormat="1">
      <c r="A209" s="95" t="s">
        <v>439</v>
      </c>
      <c r="B209" s="253" t="s">
        <v>188</v>
      </c>
      <c r="C209" s="254"/>
      <c r="D209" s="46">
        <v>199</v>
      </c>
      <c r="E209" s="41">
        <f t="shared" si="121"/>
        <v>14</v>
      </c>
      <c r="F209" s="104">
        <f t="shared" si="122"/>
        <v>9</v>
      </c>
      <c r="G209" s="41"/>
      <c r="H209" s="41"/>
      <c r="I209" s="41"/>
      <c r="J209" s="41"/>
      <c r="K209" s="41">
        <v>14</v>
      </c>
      <c r="L209" s="41">
        <v>9</v>
      </c>
      <c r="M209" s="41"/>
      <c r="N209" s="41"/>
      <c r="O209" s="41"/>
      <c r="P209" s="41"/>
      <c r="Q209" s="41"/>
      <c r="R209" s="41"/>
      <c r="S209" s="95" t="s">
        <v>439</v>
      </c>
      <c r="T209" s="262" t="s">
        <v>188</v>
      </c>
      <c r="U209" s="262"/>
      <c r="V209" s="262"/>
      <c r="W209" s="91">
        <f t="shared" si="114"/>
        <v>199</v>
      </c>
      <c r="X209" s="41"/>
      <c r="Y209" s="41"/>
      <c r="Z209" s="41">
        <f t="shared" si="120"/>
        <v>3</v>
      </c>
      <c r="AA209" s="41">
        <f t="shared" si="120"/>
        <v>2</v>
      </c>
      <c r="AB209" s="41"/>
      <c r="AC209" s="41"/>
      <c r="AD209" s="41">
        <v>3</v>
      </c>
      <c r="AE209" s="41">
        <v>2</v>
      </c>
      <c r="AF209" s="41"/>
      <c r="AG209" s="41"/>
      <c r="AH209" s="40">
        <f t="shared" si="123"/>
        <v>0</v>
      </c>
      <c r="AI209" s="40">
        <f t="shared" si="123"/>
        <v>0</v>
      </c>
      <c r="AJ209" s="40"/>
      <c r="AK209" s="40"/>
      <c r="AL209" s="40"/>
      <c r="AM209" s="40"/>
      <c r="AN209" s="74">
        <f t="shared" si="117"/>
        <v>21.428571428571427</v>
      </c>
      <c r="AO209" s="75">
        <f t="shared" si="118"/>
        <v>0</v>
      </c>
      <c r="AP209" s="76">
        <f t="shared" si="119"/>
        <v>21.428571428571427</v>
      </c>
    </row>
    <row r="210" spans="1:42" s="5" customFormat="1">
      <c r="A210" s="95" t="s">
        <v>423</v>
      </c>
      <c r="B210" s="253" t="s">
        <v>183</v>
      </c>
      <c r="C210" s="254"/>
      <c r="D210" s="46">
        <v>200</v>
      </c>
      <c r="E210" s="41">
        <f t="shared" si="121"/>
        <v>24</v>
      </c>
      <c r="F210" s="104">
        <f t="shared" si="122"/>
        <v>22</v>
      </c>
      <c r="G210" s="41"/>
      <c r="H210" s="41"/>
      <c r="I210" s="41"/>
      <c r="J210" s="41"/>
      <c r="K210" s="41">
        <v>24</v>
      </c>
      <c r="L210" s="41">
        <v>22</v>
      </c>
      <c r="M210" s="41"/>
      <c r="N210" s="41"/>
      <c r="O210" s="41"/>
      <c r="P210" s="41"/>
      <c r="Q210" s="41"/>
      <c r="R210" s="41"/>
      <c r="S210" s="95" t="s">
        <v>423</v>
      </c>
      <c r="T210" s="262" t="s">
        <v>424</v>
      </c>
      <c r="U210" s="262"/>
      <c r="V210" s="262"/>
      <c r="W210" s="91">
        <f t="shared" si="114"/>
        <v>200</v>
      </c>
      <c r="X210" s="41"/>
      <c r="Y210" s="41"/>
      <c r="Z210" s="41">
        <f t="shared" si="120"/>
        <v>3</v>
      </c>
      <c r="AA210" s="41">
        <f t="shared" si="120"/>
        <v>1</v>
      </c>
      <c r="AB210" s="41"/>
      <c r="AC210" s="41"/>
      <c r="AD210" s="41">
        <v>3</v>
      </c>
      <c r="AE210" s="41">
        <v>1</v>
      </c>
      <c r="AF210" s="41"/>
      <c r="AG210" s="41"/>
      <c r="AH210" s="40">
        <f t="shared" si="123"/>
        <v>0</v>
      </c>
      <c r="AI210" s="40">
        <f t="shared" si="123"/>
        <v>0</v>
      </c>
      <c r="AJ210" s="40"/>
      <c r="AK210" s="40"/>
      <c r="AL210" s="40"/>
      <c r="AM210" s="40"/>
      <c r="AN210" s="74">
        <f t="shared" si="117"/>
        <v>12.5</v>
      </c>
      <c r="AO210" s="75">
        <f t="shared" si="118"/>
        <v>0</v>
      </c>
      <c r="AP210" s="76">
        <f t="shared" si="119"/>
        <v>12.5</v>
      </c>
    </row>
    <row r="211" spans="1:42" s="5" customFormat="1">
      <c r="A211" s="95" t="s">
        <v>316</v>
      </c>
      <c r="B211" s="253" t="s">
        <v>187</v>
      </c>
      <c r="C211" s="254"/>
      <c r="D211" s="46">
        <v>201</v>
      </c>
      <c r="E211" s="41">
        <f t="shared" si="121"/>
        <v>14</v>
      </c>
      <c r="F211" s="104">
        <f t="shared" si="122"/>
        <v>0</v>
      </c>
      <c r="G211" s="41"/>
      <c r="H211" s="41"/>
      <c r="I211" s="41"/>
      <c r="J211" s="41"/>
      <c r="K211" s="41">
        <v>14</v>
      </c>
      <c r="L211" s="41">
        <v>0</v>
      </c>
      <c r="M211" s="41"/>
      <c r="N211" s="41"/>
      <c r="O211" s="41"/>
      <c r="P211" s="41"/>
      <c r="Q211" s="41"/>
      <c r="R211" s="41"/>
      <c r="S211" s="95" t="s">
        <v>316</v>
      </c>
      <c r="T211" s="265" t="s">
        <v>187</v>
      </c>
      <c r="U211" s="265"/>
      <c r="V211" s="265"/>
      <c r="W211" s="91">
        <f t="shared" si="114"/>
        <v>201</v>
      </c>
      <c r="X211" s="41"/>
      <c r="Y211" s="41"/>
      <c r="Z211" s="41">
        <f t="shared" si="120"/>
        <v>7</v>
      </c>
      <c r="AA211" s="41">
        <f t="shared" si="120"/>
        <v>0</v>
      </c>
      <c r="AB211" s="41"/>
      <c r="AC211" s="41"/>
      <c r="AD211" s="41">
        <v>7</v>
      </c>
      <c r="AE211" s="41">
        <v>0</v>
      </c>
      <c r="AF211" s="41"/>
      <c r="AG211" s="41"/>
      <c r="AH211" s="40">
        <f t="shared" si="123"/>
        <v>0</v>
      </c>
      <c r="AI211" s="40">
        <f t="shared" si="123"/>
        <v>0</v>
      </c>
      <c r="AJ211" s="40"/>
      <c r="AK211" s="40"/>
      <c r="AL211" s="40"/>
      <c r="AM211" s="40"/>
      <c r="AN211" s="74">
        <f t="shared" si="117"/>
        <v>50</v>
      </c>
      <c r="AO211" s="75">
        <f t="shared" si="118"/>
        <v>0</v>
      </c>
      <c r="AP211" s="76">
        <f t="shared" si="119"/>
        <v>50</v>
      </c>
    </row>
    <row r="212" spans="1:42" s="5" customFormat="1">
      <c r="A212" s="95" t="s">
        <v>440</v>
      </c>
      <c r="B212" s="253" t="s">
        <v>441</v>
      </c>
      <c r="C212" s="254"/>
      <c r="D212" s="46">
        <v>202</v>
      </c>
      <c r="E212" s="41">
        <f t="shared" si="121"/>
        <v>7</v>
      </c>
      <c r="F212" s="104">
        <f t="shared" si="122"/>
        <v>4</v>
      </c>
      <c r="G212" s="41"/>
      <c r="H212" s="41"/>
      <c r="I212" s="41"/>
      <c r="J212" s="41"/>
      <c r="K212" s="41"/>
      <c r="L212" s="41"/>
      <c r="M212" s="41">
        <v>7</v>
      </c>
      <c r="N212" s="41">
        <v>4</v>
      </c>
      <c r="O212" s="41"/>
      <c r="P212" s="41"/>
      <c r="Q212" s="41"/>
      <c r="R212" s="41"/>
      <c r="S212" s="95" t="s">
        <v>440</v>
      </c>
      <c r="T212" s="265" t="s">
        <v>442</v>
      </c>
      <c r="U212" s="265"/>
      <c r="V212" s="265"/>
      <c r="W212" s="91">
        <f t="shared" si="114"/>
        <v>202</v>
      </c>
      <c r="X212" s="41"/>
      <c r="Y212" s="41"/>
      <c r="Z212" s="41">
        <f t="shared" si="120"/>
        <v>1</v>
      </c>
      <c r="AA212" s="41">
        <f t="shared" si="120"/>
        <v>0</v>
      </c>
      <c r="AB212" s="41"/>
      <c r="AC212" s="41"/>
      <c r="AD212" s="41">
        <v>1</v>
      </c>
      <c r="AE212" s="41">
        <v>0</v>
      </c>
      <c r="AF212" s="41"/>
      <c r="AG212" s="41"/>
      <c r="AH212" s="40">
        <f t="shared" si="123"/>
        <v>0</v>
      </c>
      <c r="AI212" s="40">
        <f t="shared" si="123"/>
        <v>0</v>
      </c>
      <c r="AJ212" s="40"/>
      <c r="AK212" s="40"/>
      <c r="AL212" s="40"/>
      <c r="AM212" s="40"/>
      <c r="AN212" s="74">
        <f t="shared" si="117"/>
        <v>14.285714285714286</v>
      </c>
      <c r="AO212" s="75">
        <f t="shared" si="118"/>
        <v>0</v>
      </c>
      <c r="AP212" s="76">
        <f t="shared" si="119"/>
        <v>14.285714285714286</v>
      </c>
    </row>
    <row r="213" spans="1:42" s="5" customFormat="1">
      <c r="A213" s="95" t="s">
        <v>283</v>
      </c>
      <c r="B213" s="253" t="s">
        <v>215</v>
      </c>
      <c r="C213" s="254"/>
      <c r="D213" s="46">
        <v>203</v>
      </c>
      <c r="E213" s="41">
        <f t="shared" si="121"/>
        <v>12</v>
      </c>
      <c r="F213" s="104">
        <f t="shared" si="122"/>
        <v>1</v>
      </c>
      <c r="G213" s="41"/>
      <c r="H213" s="41"/>
      <c r="I213" s="41"/>
      <c r="J213" s="41"/>
      <c r="K213" s="41"/>
      <c r="L213" s="41"/>
      <c r="M213" s="41">
        <v>12</v>
      </c>
      <c r="N213" s="41">
        <v>1</v>
      </c>
      <c r="O213" s="41"/>
      <c r="P213" s="41"/>
      <c r="Q213" s="41"/>
      <c r="R213" s="41"/>
      <c r="S213" s="95" t="s">
        <v>283</v>
      </c>
      <c r="T213" s="262" t="s">
        <v>215</v>
      </c>
      <c r="U213" s="262"/>
      <c r="V213" s="262"/>
      <c r="W213" s="91">
        <f t="shared" si="114"/>
        <v>203</v>
      </c>
      <c r="X213" s="41"/>
      <c r="Y213" s="41"/>
      <c r="Z213" s="41">
        <f t="shared" si="120"/>
        <v>5</v>
      </c>
      <c r="AA213" s="41">
        <f t="shared" si="120"/>
        <v>0</v>
      </c>
      <c r="AB213" s="41"/>
      <c r="AC213" s="41"/>
      <c r="AD213" s="41">
        <v>5</v>
      </c>
      <c r="AE213" s="41">
        <v>0</v>
      </c>
      <c r="AF213" s="41"/>
      <c r="AG213" s="41"/>
      <c r="AH213" s="40">
        <f t="shared" si="123"/>
        <v>0</v>
      </c>
      <c r="AI213" s="40">
        <f t="shared" si="123"/>
        <v>0</v>
      </c>
      <c r="AJ213" s="40"/>
      <c r="AK213" s="40"/>
      <c r="AL213" s="40"/>
      <c r="AM213" s="40"/>
      <c r="AN213" s="74">
        <f t="shared" si="117"/>
        <v>41.666666666666664</v>
      </c>
      <c r="AO213" s="75">
        <f t="shared" si="118"/>
        <v>0</v>
      </c>
      <c r="AP213" s="76">
        <f t="shared" si="119"/>
        <v>41.666666666666664</v>
      </c>
    </row>
    <row r="214" spans="1:42" s="5" customFormat="1">
      <c r="A214" s="95" t="s">
        <v>294</v>
      </c>
      <c r="B214" s="253" t="s">
        <v>153</v>
      </c>
      <c r="C214" s="254"/>
      <c r="D214" s="46">
        <v>204</v>
      </c>
      <c r="E214" s="41">
        <f t="shared" si="121"/>
        <v>11</v>
      </c>
      <c r="F214" s="104">
        <f t="shared" si="122"/>
        <v>0</v>
      </c>
      <c r="G214" s="101"/>
      <c r="H214" s="40"/>
      <c r="I214" s="101"/>
      <c r="J214" s="101"/>
      <c r="K214" s="101"/>
      <c r="L214" s="101"/>
      <c r="M214" s="41">
        <v>11</v>
      </c>
      <c r="N214" s="41">
        <v>0</v>
      </c>
      <c r="O214" s="40"/>
      <c r="P214" s="40"/>
      <c r="Q214" s="40"/>
      <c r="R214" s="101"/>
      <c r="S214" s="95" t="s">
        <v>294</v>
      </c>
      <c r="T214" s="263" t="s">
        <v>324</v>
      </c>
      <c r="U214" s="263"/>
      <c r="V214" s="263"/>
      <c r="W214" s="91">
        <f t="shared" si="114"/>
        <v>204</v>
      </c>
      <c r="X214" s="101"/>
      <c r="Y214" s="101"/>
      <c r="Z214" s="41">
        <f t="shared" si="120"/>
        <v>1</v>
      </c>
      <c r="AA214" s="41">
        <f t="shared" si="120"/>
        <v>0</v>
      </c>
      <c r="AB214" s="40"/>
      <c r="AC214" s="40"/>
      <c r="AD214" s="40">
        <v>1</v>
      </c>
      <c r="AE214" s="40">
        <v>0</v>
      </c>
      <c r="AF214" s="40"/>
      <c r="AG214" s="40"/>
      <c r="AH214" s="40">
        <f t="shared" si="123"/>
        <v>1</v>
      </c>
      <c r="AI214" s="40">
        <f t="shared" si="123"/>
        <v>0</v>
      </c>
      <c r="AJ214" s="40"/>
      <c r="AK214" s="40"/>
      <c r="AL214" s="40">
        <v>1</v>
      </c>
      <c r="AM214" s="40"/>
      <c r="AN214" s="74">
        <f t="shared" si="117"/>
        <v>9.0909090909090917</v>
      </c>
      <c r="AO214" s="75">
        <f t="shared" si="118"/>
        <v>9.0909090909090917</v>
      </c>
      <c r="AP214" s="76">
        <f t="shared" si="119"/>
        <v>18.181818181818183</v>
      </c>
    </row>
    <row r="215" spans="1:42" s="89" customFormat="1">
      <c r="A215" s="257" t="s">
        <v>443</v>
      </c>
      <c r="B215" s="257"/>
      <c r="C215" s="257"/>
      <c r="D215" s="84">
        <v>205</v>
      </c>
      <c r="E215" s="84">
        <f>+E216+E228+E236+E240+E250+E254+E257+E265+E270+E276+E284+E289+E295+E307+E311+E318+E328+E333+E341+E347+E352+E355+E359+E365+E368</f>
        <v>5210</v>
      </c>
      <c r="F215" s="84">
        <f>+F216+F228+F236+F240+F250+F254+F257+F265+F270+F276+F284+F289+F295+F307+F311+F318+F328+F333+F341+F347+F352+F355+F359+F365+F368</f>
        <v>2362</v>
      </c>
      <c r="G215" s="84">
        <v>0</v>
      </c>
      <c r="H215" s="84">
        <f t="shared" ref="H215:R215" si="124">+H216+H228+H236+H240+H250+H254+H257+H265+H270+H276+H284+H289+H295+H307+H311+H318+H328+H333+H341+H347+H352+H355+H359+H365+H368</f>
        <v>0</v>
      </c>
      <c r="I215" s="84">
        <f t="shared" si="124"/>
        <v>0</v>
      </c>
      <c r="J215" s="84">
        <f t="shared" si="124"/>
        <v>0</v>
      </c>
      <c r="K215" s="84">
        <f t="shared" si="124"/>
        <v>3375</v>
      </c>
      <c r="L215" s="84">
        <f t="shared" si="124"/>
        <v>1969</v>
      </c>
      <c r="M215" s="84">
        <f t="shared" si="124"/>
        <v>686</v>
      </c>
      <c r="N215" s="84">
        <f t="shared" si="124"/>
        <v>374</v>
      </c>
      <c r="O215" s="84">
        <f t="shared" si="124"/>
        <v>1149</v>
      </c>
      <c r="P215" s="84">
        <f t="shared" si="124"/>
        <v>19</v>
      </c>
      <c r="Q215" s="84">
        <f t="shared" si="124"/>
        <v>0</v>
      </c>
      <c r="R215" s="84">
        <f t="shared" si="124"/>
        <v>0</v>
      </c>
      <c r="S215" s="257" t="str">
        <f>+A215</f>
        <v>ТӨРИЙН БУС МСҮТ ДҮН-25</v>
      </c>
      <c r="T215" s="257"/>
      <c r="U215" s="257"/>
      <c r="V215" s="257"/>
      <c r="W215" s="105">
        <f t="shared" si="114"/>
        <v>205</v>
      </c>
      <c r="X215" s="84">
        <f t="shared" ref="X215:AM215" si="125">+X216+X228+X236+X240+X250+X254+X257+X265+X270+X276+X284+X289+X295+X307+X311+X318+X328+X333+X341+X347+X352+X355+X359+X365+X368</f>
        <v>0</v>
      </c>
      <c r="Y215" s="84">
        <f t="shared" si="125"/>
        <v>0</v>
      </c>
      <c r="Z215" s="84">
        <f t="shared" si="125"/>
        <v>3445</v>
      </c>
      <c r="AA215" s="84">
        <f t="shared" si="125"/>
        <v>1347</v>
      </c>
      <c r="AB215" s="84">
        <f t="shared" si="125"/>
        <v>0</v>
      </c>
      <c r="AC215" s="84">
        <f t="shared" si="125"/>
        <v>0</v>
      </c>
      <c r="AD215" s="84">
        <f t="shared" si="125"/>
        <v>2358</v>
      </c>
      <c r="AE215" s="84">
        <f t="shared" si="125"/>
        <v>1328</v>
      </c>
      <c r="AF215" s="84">
        <f t="shared" si="125"/>
        <v>1087</v>
      </c>
      <c r="AG215" s="84">
        <f t="shared" si="125"/>
        <v>19</v>
      </c>
      <c r="AH215" s="84">
        <f t="shared" si="125"/>
        <v>173</v>
      </c>
      <c r="AI215" s="84">
        <f t="shared" si="125"/>
        <v>117</v>
      </c>
      <c r="AJ215" s="84">
        <f t="shared" si="125"/>
        <v>2</v>
      </c>
      <c r="AK215" s="84">
        <f t="shared" si="125"/>
        <v>2</v>
      </c>
      <c r="AL215" s="84">
        <f t="shared" si="125"/>
        <v>171</v>
      </c>
      <c r="AM215" s="84">
        <f t="shared" si="125"/>
        <v>115</v>
      </c>
      <c r="AN215" s="106">
        <f t="shared" si="117"/>
        <v>66.12284069097889</v>
      </c>
      <c r="AO215" s="75">
        <f t="shared" si="118"/>
        <v>3.3205374280230324</v>
      </c>
      <c r="AP215" s="75">
        <f t="shared" si="119"/>
        <v>69.44337811900192</v>
      </c>
    </row>
    <row r="216" spans="1:42" s="57" customFormat="1">
      <c r="A216" s="258" t="s">
        <v>444</v>
      </c>
      <c r="B216" s="258"/>
      <c r="C216" s="258"/>
      <c r="D216" s="86">
        <v>206</v>
      </c>
      <c r="E216" s="86">
        <f>SUM(E217:E227)</f>
        <v>334</v>
      </c>
      <c r="F216" s="86">
        <f>SUM(F217:F227)</f>
        <v>188</v>
      </c>
      <c r="G216" s="86">
        <f>SUM(G217:G227)</f>
        <v>0</v>
      </c>
      <c r="H216" s="86">
        <f t="shared" ref="H216:R216" si="126">SUM(H217:H227)</f>
        <v>0</v>
      </c>
      <c r="I216" s="86">
        <f t="shared" si="126"/>
        <v>0</v>
      </c>
      <c r="J216" s="86">
        <f t="shared" si="126"/>
        <v>0</v>
      </c>
      <c r="K216" s="86">
        <f t="shared" si="126"/>
        <v>295</v>
      </c>
      <c r="L216" s="86">
        <f t="shared" si="126"/>
        <v>172</v>
      </c>
      <c r="M216" s="86">
        <f t="shared" si="126"/>
        <v>39</v>
      </c>
      <c r="N216" s="86">
        <f t="shared" si="126"/>
        <v>16</v>
      </c>
      <c r="O216" s="86">
        <f t="shared" si="126"/>
        <v>0</v>
      </c>
      <c r="P216" s="86">
        <f t="shared" si="126"/>
        <v>0</v>
      </c>
      <c r="Q216" s="86">
        <f t="shared" si="126"/>
        <v>0</v>
      </c>
      <c r="R216" s="86">
        <f t="shared" si="126"/>
        <v>0</v>
      </c>
      <c r="S216" s="258" t="str">
        <f>+A216</f>
        <v>17.Архангай аймаг дахь Булган МСҮТ</v>
      </c>
      <c r="T216" s="258"/>
      <c r="U216" s="258"/>
      <c r="V216" s="258"/>
      <c r="W216" s="88">
        <f t="shared" si="114"/>
        <v>206</v>
      </c>
      <c r="X216" s="86">
        <f t="shared" ref="X216:AM216" si="127">SUM(X217:X227)</f>
        <v>0</v>
      </c>
      <c r="Y216" s="86">
        <f t="shared" si="127"/>
        <v>0</v>
      </c>
      <c r="Z216" s="86">
        <f>SUM(Z217:Z227)</f>
        <v>132</v>
      </c>
      <c r="AA216" s="86">
        <f t="shared" si="127"/>
        <v>94</v>
      </c>
      <c r="AB216" s="86">
        <f t="shared" si="127"/>
        <v>0</v>
      </c>
      <c r="AC216" s="86">
        <f t="shared" si="127"/>
        <v>0</v>
      </c>
      <c r="AD216" s="86">
        <f t="shared" si="127"/>
        <v>132</v>
      </c>
      <c r="AE216" s="86">
        <f t="shared" si="127"/>
        <v>94</v>
      </c>
      <c r="AF216" s="86">
        <f t="shared" si="127"/>
        <v>0</v>
      </c>
      <c r="AG216" s="86">
        <f t="shared" si="127"/>
        <v>0</v>
      </c>
      <c r="AH216" s="86">
        <f t="shared" si="127"/>
        <v>0</v>
      </c>
      <c r="AI216" s="86">
        <f t="shared" si="127"/>
        <v>0</v>
      </c>
      <c r="AJ216" s="86">
        <f t="shared" si="127"/>
        <v>0</v>
      </c>
      <c r="AK216" s="86">
        <f t="shared" si="127"/>
        <v>0</v>
      </c>
      <c r="AL216" s="86">
        <f t="shared" si="127"/>
        <v>0</v>
      </c>
      <c r="AM216" s="86">
        <f t="shared" si="127"/>
        <v>0</v>
      </c>
      <c r="AN216" s="74">
        <f t="shared" si="117"/>
        <v>39.520958083832333</v>
      </c>
      <c r="AO216" s="75">
        <f t="shared" si="118"/>
        <v>0</v>
      </c>
      <c r="AP216" s="76">
        <f t="shared" si="119"/>
        <v>39.520958083832333</v>
      </c>
    </row>
    <row r="217" spans="1:42" s="54" customFormat="1">
      <c r="A217" s="95" t="s">
        <v>286</v>
      </c>
      <c r="B217" s="253" t="s">
        <v>131</v>
      </c>
      <c r="C217" s="254"/>
      <c r="D217" s="46">
        <v>207</v>
      </c>
      <c r="E217" s="41">
        <f t="shared" ref="E217:E227" si="128">+G217+I217+K217+M217+O217+Q217+X217</f>
        <v>40</v>
      </c>
      <c r="F217" s="41">
        <f>+H217+J217+L217+N217+P217+R217</f>
        <v>5</v>
      </c>
      <c r="G217" s="41"/>
      <c r="H217" s="41"/>
      <c r="I217" s="41"/>
      <c r="J217" s="41"/>
      <c r="K217" s="41">
        <v>25</v>
      </c>
      <c r="L217" s="41">
        <v>5</v>
      </c>
      <c r="M217" s="41">
        <v>15</v>
      </c>
      <c r="N217" s="42">
        <v>0</v>
      </c>
      <c r="O217" s="41"/>
      <c r="P217" s="41"/>
      <c r="Q217" s="41"/>
      <c r="R217" s="41"/>
      <c r="S217" s="95" t="s">
        <v>286</v>
      </c>
      <c r="T217" s="259" t="s">
        <v>287</v>
      </c>
      <c r="U217" s="259"/>
      <c r="V217" s="259"/>
      <c r="W217" s="91">
        <f t="shared" si="114"/>
        <v>207</v>
      </c>
      <c r="X217" s="41"/>
      <c r="Y217" s="41"/>
      <c r="Z217" s="41">
        <f t="shared" ref="Z217:AA227" si="129">+AB217+AD217+AF217</f>
        <v>10</v>
      </c>
      <c r="AA217" s="41">
        <f t="shared" si="129"/>
        <v>2</v>
      </c>
      <c r="AB217" s="41"/>
      <c r="AC217" s="41"/>
      <c r="AD217" s="41">
        <v>10</v>
      </c>
      <c r="AE217" s="41">
        <v>2</v>
      </c>
      <c r="AF217" s="41"/>
      <c r="AG217" s="41"/>
      <c r="AH217" s="40">
        <f>+AJ217+AL217</f>
        <v>0</v>
      </c>
      <c r="AI217" s="40">
        <f>+AK217+AM217</f>
        <v>0</v>
      </c>
      <c r="AJ217" s="40"/>
      <c r="AK217" s="40"/>
      <c r="AL217" s="40"/>
      <c r="AM217" s="40"/>
      <c r="AN217" s="74">
        <f t="shared" si="117"/>
        <v>25</v>
      </c>
      <c r="AO217" s="75">
        <f t="shared" si="118"/>
        <v>0</v>
      </c>
      <c r="AP217" s="76">
        <f t="shared" si="119"/>
        <v>25</v>
      </c>
    </row>
    <row r="218" spans="1:42" s="54" customFormat="1">
      <c r="A218" s="95" t="s">
        <v>351</v>
      </c>
      <c r="B218" s="253" t="s">
        <v>136</v>
      </c>
      <c r="C218" s="254"/>
      <c r="D218" s="46">
        <v>208</v>
      </c>
      <c r="E218" s="41">
        <f t="shared" si="128"/>
        <v>20</v>
      </c>
      <c r="F218" s="41">
        <f t="shared" ref="F218:F227" si="130">+H218+J218+L218+N218+P218+R218</f>
        <v>1</v>
      </c>
      <c r="G218" s="41"/>
      <c r="H218" s="41"/>
      <c r="I218" s="41"/>
      <c r="J218" s="41"/>
      <c r="K218" s="41">
        <v>20</v>
      </c>
      <c r="L218" s="41">
        <v>1</v>
      </c>
      <c r="M218" s="41"/>
      <c r="N218" s="42"/>
      <c r="O218" s="41"/>
      <c r="P218" s="41"/>
      <c r="Q218" s="41"/>
      <c r="R218" s="41"/>
      <c r="S218" s="95" t="s">
        <v>351</v>
      </c>
      <c r="T218" s="259" t="s">
        <v>136</v>
      </c>
      <c r="U218" s="259"/>
      <c r="V218" s="259"/>
      <c r="W218" s="91">
        <f t="shared" si="114"/>
        <v>208</v>
      </c>
      <c r="X218" s="41"/>
      <c r="Y218" s="41"/>
      <c r="Z218" s="41">
        <f t="shared" si="129"/>
        <v>8</v>
      </c>
      <c r="AA218" s="41">
        <f t="shared" si="129"/>
        <v>0</v>
      </c>
      <c r="AB218" s="41"/>
      <c r="AC218" s="41"/>
      <c r="AD218" s="41">
        <v>8</v>
      </c>
      <c r="AE218" s="41">
        <v>0</v>
      </c>
      <c r="AF218" s="41"/>
      <c r="AG218" s="41"/>
      <c r="AH218" s="40">
        <f t="shared" ref="AH218:AI227" si="131">+AJ218+AL218</f>
        <v>0</v>
      </c>
      <c r="AI218" s="40">
        <f t="shared" si="131"/>
        <v>0</v>
      </c>
      <c r="AJ218" s="40"/>
      <c r="AK218" s="40"/>
      <c r="AL218" s="40"/>
      <c r="AM218" s="40"/>
      <c r="AN218" s="74">
        <f t="shared" si="117"/>
        <v>40</v>
      </c>
      <c r="AO218" s="75">
        <f t="shared" si="118"/>
        <v>0</v>
      </c>
      <c r="AP218" s="76">
        <f t="shared" si="119"/>
        <v>40</v>
      </c>
    </row>
    <row r="219" spans="1:42" s="54" customFormat="1">
      <c r="A219" s="95" t="s">
        <v>352</v>
      </c>
      <c r="B219" s="253" t="s">
        <v>139</v>
      </c>
      <c r="C219" s="254"/>
      <c r="D219" s="46">
        <v>209</v>
      </c>
      <c r="E219" s="41">
        <f t="shared" si="128"/>
        <v>20</v>
      </c>
      <c r="F219" s="41">
        <f t="shared" si="130"/>
        <v>10</v>
      </c>
      <c r="G219" s="41"/>
      <c r="H219" s="41"/>
      <c r="I219" s="41"/>
      <c r="J219" s="41"/>
      <c r="K219" s="41">
        <v>20</v>
      </c>
      <c r="L219" s="41">
        <v>10</v>
      </c>
      <c r="M219" s="41"/>
      <c r="N219" s="42"/>
      <c r="O219" s="41"/>
      <c r="P219" s="41"/>
      <c r="Q219" s="41"/>
      <c r="R219" s="41"/>
      <c r="S219" s="95" t="s">
        <v>352</v>
      </c>
      <c r="T219" s="259" t="s">
        <v>445</v>
      </c>
      <c r="U219" s="259"/>
      <c r="V219" s="259"/>
      <c r="W219" s="91">
        <f t="shared" si="114"/>
        <v>209</v>
      </c>
      <c r="X219" s="41"/>
      <c r="Y219" s="41"/>
      <c r="Z219" s="41">
        <f t="shared" si="129"/>
        <v>7</v>
      </c>
      <c r="AA219" s="41">
        <f t="shared" si="129"/>
        <v>2</v>
      </c>
      <c r="AB219" s="41"/>
      <c r="AC219" s="41"/>
      <c r="AD219" s="41">
        <v>7</v>
      </c>
      <c r="AE219" s="41">
        <v>2</v>
      </c>
      <c r="AF219" s="41"/>
      <c r="AG219" s="41"/>
      <c r="AH219" s="40">
        <f t="shared" si="131"/>
        <v>0</v>
      </c>
      <c r="AI219" s="40">
        <f t="shared" si="131"/>
        <v>0</v>
      </c>
      <c r="AJ219" s="40"/>
      <c r="AK219" s="40"/>
      <c r="AL219" s="40"/>
      <c r="AM219" s="40"/>
      <c r="AN219" s="74">
        <f t="shared" si="117"/>
        <v>35</v>
      </c>
      <c r="AO219" s="75">
        <f t="shared" si="118"/>
        <v>0</v>
      </c>
      <c r="AP219" s="76">
        <f t="shared" si="119"/>
        <v>35</v>
      </c>
    </row>
    <row r="220" spans="1:42" s="54" customFormat="1">
      <c r="A220" s="95" t="s">
        <v>446</v>
      </c>
      <c r="B220" s="253" t="s">
        <v>296</v>
      </c>
      <c r="C220" s="254"/>
      <c r="D220" s="46">
        <v>210</v>
      </c>
      <c r="E220" s="41">
        <f t="shared" si="128"/>
        <v>20</v>
      </c>
      <c r="F220" s="41">
        <f t="shared" si="130"/>
        <v>12</v>
      </c>
      <c r="G220" s="41"/>
      <c r="H220" s="41"/>
      <c r="I220" s="41"/>
      <c r="J220" s="41"/>
      <c r="K220" s="41">
        <v>20</v>
      </c>
      <c r="L220" s="41">
        <v>12</v>
      </c>
      <c r="M220" s="41"/>
      <c r="N220" s="42"/>
      <c r="O220" s="41"/>
      <c r="P220" s="41"/>
      <c r="Q220" s="41"/>
      <c r="R220" s="41"/>
      <c r="S220" s="95" t="s">
        <v>446</v>
      </c>
      <c r="T220" s="260" t="s">
        <v>296</v>
      </c>
      <c r="U220" s="260"/>
      <c r="V220" s="260"/>
      <c r="W220" s="91">
        <f t="shared" si="114"/>
        <v>210</v>
      </c>
      <c r="X220" s="41"/>
      <c r="Y220" s="41"/>
      <c r="Z220" s="41">
        <f t="shared" si="129"/>
        <v>6</v>
      </c>
      <c r="AA220" s="41">
        <f t="shared" si="129"/>
        <v>2</v>
      </c>
      <c r="AB220" s="41"/>
      <c r="AC220" s="41"/>
      <c r="AD220" s="41">
        <v>6</v>
      </c>
      <c r="AE220" s="41">
        <v>2</v>
      </c>
      <c r="AF220" s="41"/>
      <c r="AG220" s="41"/>
      <c r="AH220" s="40">
        <f t="shared" si="131"/>
        <v>0</v>
      </c>
      <c r="AI220" s="40">
        <f t="shared" si="131"/>
        <v>0</v>
      </c>
      <c r="AJ220" s="40"/>
      <c r="AK220" s="40"/>
      <c r="AL220" s="40"/>
      <c r="AM220" s="40"/>
      <c r="AN220" s="74">
        <f t="shared" si="117"/>
        <v>30</v>
      </c>
      <c r="AO220" s="75">
        <f t="shared" si="118"/>
        <v>0</v>
      </c>
      <c r="AP220" s="76">
        <f t="shared" si="119"/>
        <v>30</v>
      </c>
    </row>
    <row r="221" spans="1:42" s="54" customFormat="1">
      <c r="A221" s="95" t="s">
        <v>373</v>
      </c>
      <c r="B221" s="253" t="s">
        <v>231</v>
      </c>
      <c r="C221" s="254"/>
      <c r="D221" s="46">
        <v>211</v>
      </c>
      <c r="E221" s="41">
        <f t="shared" si="128"/>
        <v>36</v>
      </c>
      <c r="F221" s="41">
        <f t="shared" si="130"/>
        <v>36</v>
      </c>
      <c r="G221" s="41"/>
      <c r="H221" s="41"/>
      <c r="I221" s="41"/>
      <c r="J221" s="41"/>
      <c r="K221" s="41">
        <v>30</v>
      </c>
      <c r="L221" s="41">
        <v>30</v>
      </c>
      <c r="M221" s="41">
        <v>6</v>
      </c>
      <c r="N221" s="42">
        <v>6</v>
      </c>
      <c r="O221" s="41"/>
      <c r="P221" s="41"/>
      <c r="Q221" s="41"/>
      <c r="R221" s="41"/>
      <c r="S221" s="95" t="s">
        <v>373</v>
      </c>
      <c r="T221" s="260" t="s">
        <v>231</v>
      </c>
      <c r="U221" s="260"/>
      <c r="V221" s="260"/>
      <c r="W221" s="91">
        <f t="shared" si="114"/>
        <v>211</v>
      </c>
      <c r="X221" s="41"/>
      <c r="Y221" s="41"/>
      <c r="Z221" s="41">
        <f t="shared" si="129"/>
        <v>20</v>
      </c>
      <c r="AA221" s="41">
        <f t="shared" si="129"/>
        <v>20</v>
      </c>
      <c r="AB221" s="41"/>
      <c r="AC221" s="41"/>
      <c r="AD221" s="41">
        <v>20</v>
      </c>
      <c r="AE221" s="41">
        <v>20</v>
      </c>
      <c r="AF221" s="41"/>
      <c r="AG221" s="41"/>
      <c r="AH221" s="40">
        <f t="shared" si="131"/>
        <v>0</v>
      </c>
      <c r="AI221" s="40">
        <f t="shared" si="131"/>
        <v>0</v>
      </c>
      <c r="AJ221" s="40"/>
      <c r="AK221" s="40"/>
      <c r="AL221" s="40"/>
      <c r="AM221" s="40"/>
      <c r="AN221" s="74">
        <f t="shared" si="117"/>
        <v>55.555555555555557</v>
      </c>
      <c r="AO221" s="75">
        <f t="shared" si="118"/>
        <v>0</v>
      </c>
      <c r="AP221" s="76">
        <f t="shared" si="119"/>
        <v>55.555555555555557</v>
      </c>
    </row>
    <row r="222" spans="1:42" s="54" customFormat="1">
      <c r="A222" s="95" t="s">
        <v>375</v>
      </c>
      <c r="B222" s="253" t="s">
        <v>261</v>
      </c>
      <c r="C222" s="254"/>
      <c r="D222" s="46">
        <v>212</v>
      </c>
      <c r="E222" s="41">
        <f t="shared" si="128"/>
        <v>40</v>
      </c>
      <c r="F222" s="41">
        <f t="shared" si="130"/>
        <v>25</v>
      </c>
      <c r="G222" s="41"/>
      <c r="H222" s="41"/>
      <c r="I222" s="41"/>
      <c r="J222" s="41"/>
      <c r="K222" s="41">
        <v>30</v>
      </c>
      <c r="L222" s="41">
        <v>20</v>
      </c>
      <c r="M222" s="41">
        <v>10</v>
      </c>
      <c r="N222" s="42">
        <v>5</v>
      </c>
      <c r="O222" s="41"/>
      <c r="P222" s="41"/>
      <c r="Q222" s="41"/>
      <c r="R222" s="41"/>
      <c r="S222" s="95" t="s">
        <v>375</v>
      </c>
      <c r="T222" s="259" t="s">
        <v>261</v>
      </c>
      <c r="U222" s="259"/>
      <c r="V222" s="259"/>
      <c r="W222" s="91">
        <f t="shared" si="114"/>
        <v>212</v>
      </c>
      <c r="X222" s="41"/>
      <c r="Y222" s="41"/>
      <c r="Z222" s="41">
        <f t="shared" si="129"/>
        <v>15</v>
      </c>
      <c r="AA222" s="41">
        <f t="shared" si="129"/>
        <v>15</v>
      </c>
      <c r="AB222" s="41"/>
      <c r="AC222" s="41"/>
      <c r="AD222" s="41">
        <v>15</v>
      </c>
      <c r="AE222" s="41">
        <v>15</v>
      </c>
      <c r="AF222" s="41"/>
      <c r="AG222" s="41"/>
      <c r="AH222" s="40">
        <f t="shared" si="131"/>
        <v>0</v>
      </c>
      <c r="AI222" s="40">
        <f t="shared" si="131"/>
        <v>0</v>
      </c>
      <c r="AJ222" s="40"/>
      <c r="AK222" s="40"/>
      <c r="AL222" s="40"/>
      <c r="AM222" s="40"/>
      <c r="AN222" s="74">
        <f t="shared" si="117"/>
        <v>37.5</v>
      </c>
      <c r="AO222" s="75">
        <f t="shared" si="118"/>
        <v>0</v>
      </c>
      <c r="AP222" s="76">
        <f t="shared" si="119"/>
        <v>37.5</v>
      </c>
    </row>
    <row r="223" spans="1:42" s="54" customFormat="1">
      <c r="A223" s="95" t="s">
        <v>383</v>
      </c>
      <c r="B223" s="253" t="s">
        <v>256</v>
      </c>
      <c r="C223" s="254"/>
      <c r="D223" s="46">
        <v>213</v>
      </c>
      <c r="E223" s="41">
        <f t="shared" si="128"/>
        <v>30</v>
      </c>
      <c r="F223" s="41">
        <f t="shared" si="130"/>
        <v>28</v>
      </c>
      <c r="G223" s="41"/>
      <c r="H223" s="41"/>
      <c r="I223" s="41"/>
      <c r="J223" s="41"/>
      <c r="K223" s="41">
        <v>30</v>
      </c>
      <c r="L223" s="41">
        <v>28</v>
      </c>
      <c r="M223" s="41"/>
      <c r="N223" s="42"/>
      <c r="O223" s="41"/>
      <c r="P223" s="41"/>
      <c r="Q223" s="41"/>
      <c r="R223" s="41"/>
      <c r="S223" s="95" t="s">
        <v>383</v>
      </c>
      <c r="T223" s="259" t="s">
        <v>256</v>
      </c>
      <c r="U223" s="259"/>
      <c r="V223" s="259"/>
      <c r="W223" s="91">
        <f t="shared" si="114"/>
        <v>213</v>
      </c>
      <c r="X223" s="41"/>
      <c r="Y223" s="41"/>
      <c r="Z223" s="41">
        <f t="shared" si="129"/>
        <v>12</v>
      </c>
      <c r="AA223" s="41">
        <f t="shared" si="129"/>
        <v>12</v>
      </c>
      <c r="AB223" s="41"/>
      <c r="AC223" s="41"/>
      <c r="AD223" s="41">
        <v>12</v>
      </c>
      <c r="AE223" s="41">
        <v>12</v>
      </c>
      <c r="AF223" s="41"/>
      <c r="AG223" s="41"/>
      <c r="AH223" s="40">
        <f t="shared" si="131"/>
        <v>0</v>
      </c>
      <c r="AI223" s="40">
        <f t="shared" si="131"/>
        <v>0</v>
      </c>
      <c r="AJ223" s="40"/>
      <c r="AK223" s="40"/>
      <c r="AL223" s="40"/>
      <c r="AM223" s="40"/>
      <c r="AN223" s="74">
        <f t="shared" si="117"/>
        <v>40</v>
      </c>
      <c r="AO223" s="75">
        <f t="shared" si="118"/>
        <v>0</v>
      </c>
      <c r="AP223" s="76">
        <f t="shared" si="119"/>
        <v>40</v>
      </c>
    </row>
    <row r="224" spans="1:42" s="54" customFormat="1">
      <c r="A224" s="95" t="s">
        <v>355</v>
      </c>
      <c r="B224" s="253" t="s">
        <v>238</v>
      </c>
      <c r="C224" s="254"/>
      <c r="D224" s="46">
        <v>214</v>
      </c>
      <c r="E224" s="41">
        <f t="shared" si="128"/>
        <v>38</v>
      </c>
      <c r="F224" s="41">
        <f t="shared" si="130"/>
        <v>28</v>
      </c>
      <c r="G224" s="41"/>
      <c r="H224" s="41"/>
      <c r="I224" s="41"/>
      <c r="J224" s="41"/>
      <c r="K224" s="41">
        <v>30</v>
      </c>
      <c r="L224" s="41">
        <v>23</v>
      </c>
      <c r="M224" s="41">
        <v>8</v>
      </c>
      <c r="N224" s="42">
        <v>5</v>
      </c>
      <c r="O224" s="41"/>
      <c r="P224" s="41"/>
      <c r="Q224" s="41"/>
      <c r="R224" s="41"/>
      <c r="S224" s="95" t="s">
        <v>355</v>
      </c>
      <c r="T224" s="259" t="s">
        <v>238</v>
      </c>
      <c r="U224" s="259"/>
      <c r="V224" s="259"/>
      <c r="W224" s="91">
        <f t="shared" si="114"/>
        <v>214</v>
      </c>
      <c r="X224" s="41"/>
      <c r="Y224" s="41"/>
      <c r="Z224" s="41">
        <f t="shared" si="129"/>
        <v>14</v>
      </c>
      <c r="AA224" s="41">
        <f t="shared" si="129"/>
        <v>14</v>
      </c>
      <c r="AB224" s="41"/>
      <c r="AC224" s="41"/>
      <c r="AD224" s="41">
        <v>14</v>
      </c>
      <c r="AE224" s="41">
        <v>14</v>
      </c>
      <c r="AF224" s="41"/>
      <c r="AG224" s="41"/>
      <c r="AH224" s="40">
        <f t="shared" si="131"/>
        <v>0</v>
      </c>
      <c r="AI224" s="40">
        <f t="shared" si="131"/>
        <v>0</v>
      </c>
      <c r="AJ224" s="40"/>
      <c r="AK224" s="40"/>
      <c r="AL224" s="40"/>
      <c r="AM224" s="40"/>
      <c r="AN224" s="74">
        <f t="shared" si="117"/>
        <v>36.842105263157897</v>
      </c>
      <c r="AO224" s="75">
        <f t="shared" si="118"/>
        <v>0</v>
      </c>
      <c r="AP224" s="76">
        <f t="shared" si="119"/>
        <v>36.842105263157897</v>
      </c>
    </row>
    <row r="225" spans="1:42" s="54" customFormat="1">
      <c r="A225" s="95" t="s">
        <v>447</v>
      </c>
      <c r="B225" s="253" t="s">
        <v>95</v>
      </c>
      <c r="C225" s="254"/>
      <c r="D225" s="46">
        <v>215</v>
      </c>
      <c r="E225" s="41">
        <f t="shared" si="128"/>
        <v>30</v>
      </c>
      <c r="F225" s="41">
        <f t="shared" si="130"/>
        <v>21</v>
      </c>
      <c r="G225" s="41"/>
      <c r="H225" s="41"/>
      <c r="I225" s="41"/>
      <c r="J225" s="41"/>
      <c r="K225" s="41">
        <v>30</v>
      </c>
      <c r="L225" s="41">
        <v>21</v>
      </c>
      <c r="M225" s="41"/>
      <c r="N225" s="42"/>
      <c r="O225" s="41"/>
      <c r="P225" s="41"/>
      <c r="Q225" s="41"/>
      <c r="R225" s="41"/>
      <c r="S225" s="95" t="s">
        <v>447</v>
      </c>
      <c r="T225" s="260" t="s">
        <v>448</v>
      </c>
      <c r="U225" s="260"/>
      <c r="V225" s="260"/>
      <c r="W225" s="91">
        <f t="shared" si="114"/>
        <v>215</v>
      </c>
      <c r="X225" s="41"/>
      <c r="Y225" s="41"/>
      <c r="Z225" s="41">
        <f t="shared" si="129"/>
        <v>18</v>
      </c>
      <c r="AA225" s="41">
        <f t="shared" si="129"/>
        <v>15</v>
      </c>
      <c r="AB225" s="41"/>
      <c r="AC225" s="41"/>
      <c r="AD225" s="41">
        <v>18</v>
      </c>
      <c r="AE225" s="41">
        <v>15</v>
      </c>
      <c r="AF225" s="41"/>
      <c r="AG225" s="41"/>
      <c r="AH225" s="40">
        <f t="shared" si="131"/>
        <v>0</v>
      </c>
      <c r="AI225" s="40">
        <f t="shared" si="131"/>
        <v>0</v>
      </c>
      <c r="AJ225" s="40"/>
      <c r="AK225" s="40"/>
      <c r="AL225" s="40"/>
      <c r="AM225" s="40"/>
      <c r="AN225" s="74">
        <f t="shared" si="117"/>
        <v>60</v>
      </c>
      <c r="AO225" s="75">
        <f t="shared" si="118"/>
        <v>0</v>
      </c>
      <c r="AP225" s="76">
        <f t="shared" si="119"/>
        <v>60</v>
      </c>
    </row>
    <row r="226" spans="1:42" s="54" customFormat="1">
      <c r="A226" s="95" t="s">
        <v>449</v>
      </c>
      <c r="B226" s="253" t="s">
        <v>237</v>
      </c>
      <c r="C226" s="254"/>
      <c r="D226" s="46">
        <v>216</v>
      </c>
      <c r="E226" s="41">
        <f t="shared" si="128"/>
        <v>30</v>
      </c>
      <c r="F226" s="41">
        <f t="shared" si="130"/>
        <v>22</v>
      </c>
      <c r="G226" s="41"/>
      <c r="H226" s="41"/>
      <c r="I226" s="41"/>
      <c r="J226" s="41"/>
      <c r="K226" s="41">
        <v>30</v>
      </c>
      <c r="L226" s="41">
        <v>22</v>
      </c>
      <c r="M226" s="41"/>
      <c r="N226" s="42"/>
      <c r="O226" s="41"/>
      <c r="P226" s="41"/>
      <c r="Q226" s="41"/>
      <c r="R226" s="41"/>
      <c r="S226" s="95" t="s">
        <v>449</v>
      </c>
      <c r="T226" s="260" t="s">
        <v>450</v>
      </c>
      <c r="U226" s="260"/>
      <c r="V226" s="260"/>
      <c r="W226" s="91">
        <f t="shared" si="114"/>
        <v>216</v>
      </c>
      <c r="X226" s="41"/>
      <c r="Y226" s="41"/>
      <c r="Z226" s="41">
        <f t="shared" si="129"/>
        <v>12</v>
      </c>
      <c r="AA226" s="41">
        <f t="shared" si="129"/>
        <v>12</v>
      </c>
      <c r="AB226" s="41"/>
      <c r="AC226" s="41"/>
      <c r="AD226" s="41">
        <v>12</v>
      </c>
      <c r="AE226" s="41">
        <v>12</v>
      </c>
      <c r="AF226" s="41"/>
      <c r="AG226" s="41"/>
      <c r="AH226" s="40">
        <f t="shared" si="131"/>
        <v>0</v>
      </c>
      <c r="AI226" s="40">
        <f t="shared" si="131"/>
        <v>0</v>
      </c>
      <c r="AJ226" s="40"/>
      <c r="AK226" s="40"/>
      <c r="AL226" s="40"/>
      <c r="AM226" s="40"/>
      <c r="AN226" s="74">
        <f t="shared" si="117"/>
        <v>40</v>
      </c>
      <c r="AO226" s="75">
        <f t="shared" si="118"/>
        <v>0</v>
      </c>
      <c r="AP226" s="76">
        <f t="shared" si="119"/>
        <v>40</v>
      </c>
    </row>
    <row r="227" spans="1:42" s="54" customFormat="1">
      <c r="A227" s="95" t="s">
        <v>451</v>
      </c>
      <c r="B227" s="253" t="s">
        <v>150</v>
      </c>
      <c r="C227" s="254"/>
      <c r="D227" s="46">
        <v>217</v>
      </c>
      <c r="E227" s="41">
        <f t="shared" si="128"/>
        <v>30</v>
      </c>
      <c r="F227" s="41">
        <f t="shared" si="130"/>
        <v>0</v>
      </c>
      <c r="G227" s="41"/>
      <c r="H227" s="41"/>
      <c r="I227" s="41"/>
      <c r="J227" s="41"/>
      <c r="K227" s="41">
        <v>30</v>
      </c>
      <c r="L227" s="41">
        <v>0</v>
      </c>
      <c r="M227" s="41"/>
      <c r="N227" s="42"/>
      <c r="O227" s="41"/>
      <c r="P227" s="41"/>
      <c r="Q227" s="41"/>
      <c r="R227" s="41"/>
      <c r="S227" s="95" t="s">
        <v>451</v>
      </c>
      <c r="T227" s="259" t="s">
        <v>150</v>
      </c>
      <c r="U227" s="259"/>
      <c r="V227" s="259"/>
      <c r="W227" s="91">
        <f t="shared" si="114"/>
        <v>217</v>
      </c>
      <c r="X227" s="41"/>
      <c r="Y227" s="41"/>
      <c r="Z227" s="41">
        <f t="shared" si="129"/>
        <v>10</v>
      </c>
      <c r="AA227" s="41">
        <f t="shared" si="129"/>
        <v>0</v>
      </c>
      <c r="AB227" s="41"/>
      <c r="AC227" s="41"/>
      <c r="AD227" s="41">
        <v>10</v>
      </c>
      <c r="AE227" s="41">
        <v>0</v>
      </c>
      <c r="AF227" s="41"/>
      <c r="AG227" s="41"/>
      <c r="AH227" s="40">
        <f t="shared" si="131"/>
        <v>0</v>
      </c>
      <c r="AI227" s="40">
        <f t="shared" si="131"/>
        <v>0</v>
      </c>
      <c r="AJ227" s="40"/>
      <c r="AK227" s="40"/>
      <c r="AL227" s="40"/>
      <c r="AM227" s="40"/>
      <c r="AN227" s="74">
        <f t="shared" si="117"/>
        <v>33.333333333333336</v>
      </c>
      <c r="AO227" s="75">
        <f t="shared" si="118"/>
        <v>0</v>
      </c>
      <c r="AP227" s="76">
        <f t="shared" si="119"/>
        <v>33.333333333333336</v>
      </c>
    </row>
    <row r="228" spans="1:42" s="57" customFormat="1">
      <c r="A228" s="258" t="s">
        <v>452</v>
      </c>
      <c r="B228" s="258"/>
      <c r="C228" s="258"/>
      <c r="D228" s="86">
        <v>218</v>
      </c>
      <c r="E228" s="86">
        <f>SUM(E229:E235)</f>
        <v>226</v>
      </c>
      <c r="F228" s="86">
        <f>SUM(F229:F235)</f>
        <v>136</v>
      </c>
      <c r="G228" s="86">
        <f>SUM(G229:G235)</f>
        <v>0</v>
      </c>
      <c r="H228" s="86">
        <f t="shared" ref="H228:R228" si="132">SUM(H229:H235)</f>
        <v>0</v>
      </c>
      <c r="I228" s="86">
        <f t="shared" si="132"/>
        <v>0</v>
      </c>
      <c r="J228" s="86">
        <f t="shared" si="132"/>
        <v>0</v>
      </c>
      <c r="K228" s="86">
        <f t="shared" si="132"/>
        <v>210</v>
      </c>
      <c r="L228" s="86">
        <f t="shared" si="132"/>
        <v>133</v>
      </c>
      <c r="M228" s="86">
        <f t="shared" si="132"/>
        <v>16</v>
      </c>
      <c r="N228" s="86">
        <f t="shared" si="132"/>
        <v>3</v>
      </c>
      <c r="O228" s="86">
        <f t="shared" si="132"/>
        <v>0</v>
      </c>
      <c r="P228" s="86">
        <f t="shared" si="132"/>
        <v>0</v>
      </c>
      <c r="Q228" s="86">
        <f t="shared" si="132"/>
        <v>0</v>
      </c>
      <c r="R228" s="86">
        <f t="shared" si="132"/>
        <v>0</v>
      </c>
      <c r="S228" s="258" t="str">
        <f>+A228</f>
        <v>18. Архангай аймаг дахь Гурвантамир МСҮТ</v>
      </c>
      <c r="T228" s="258"/>
      <c r="U228" s="258"/>
      <c r="V228" s="258"/>
      <c r="W228" s="88">
        <f t="shared" si="114"/>
        <v>218</v>
      </c>
      <c r="X228" s="86">
        <f t="shared" ref="X228:AM228" si="133">SUM(X229:X235)</f>
        <v>0</v>
      </c>
      <c r="Y228" s="86">
        <f t="shared" si="133"/>
        <v>0</v>
      </c>
      <c r="Z228" s="86">
        <f>SUM(Z229:Z235)</f>
        <v>84</v>
      </c>
      <c r="AA228" s="86">
        <f t="shared" si="133"/>
        <v>51</v>
      </c>
      <c r="AB228" s="86">
        <f t="shared" si="133"/>
        <v>0</v>
      </c>
      <c r="AC228" s="86">
        <f t="shared" si="133"/>
        <v>0</v>
      </c>
      <c r="AD228" s="86">
        <f t="shared" si="133"/>
        <v>84</v>
      </c>
      <c r="AE228" s="86">
        <f t="shared" si="133"/>
        <v>51</v>
      </c>
      <c r="AF228" s="86">
        <f t="shared" si="133"/>
        <v>0</v>
      </c>
      <c r="AG228" s="86">
        <f t="shared" si="133"/>
        <v>0</v>
      </c>
      <c r="AH228" s="86">
        <f t="shared" si="133"/>
        <v>0</v>
      </c>
      <c r="AI228" s="86">
        <f t="shared" si="133"/>
        <v>0</v>
      </c>
      <c r="AJ228" s="86">
        <f t="shared" si="133"/>
        <v>0</v>
      </c>
      <c r="AK228" s="86">
        <f t="shared" si="133"/>
        <v>0</v>
      </c>
      <c r="AL228" s="86">
        <f t="shared" si="133"/>
        <v>0</v>
      </c>
      <c r="AM228" s="86">
        <f t="shared" si="133"/>
        <v>0</v>
      </c>
      <c r="AN228" s="74">
        <f t="shared" si="117"/>
        <v>37.168141592920357</v>
      </c>
      <c r="AO228" s="75">
        <f t="shared" si="118"/>
        <v>0</v>
      </c>
      <c r="AP228" s="76">
        <f t="shared" si="119"/>
        <v>37.168141592920357</v>
      </c>
    </row>
    <row r="229" spans="1:42" s="54" customFormat="1">
      <c r="A229" s="107" t="s">
        <v>318</v>
      </c>
      <c r="B229" s="253" t="s">
        <v>209</v>
      </c>
      <c r="C229" s="254"/>
      <c r="D229" s="46">
        <v>219</v>
      </c>
      <c r="E229" s="41">
        <v>35</v>
      </c>
      <c r="F229" s="41">
        <v>21</v>
      </c>
      <c r="G229" s="41"/>
      <c r="H229" s="41"/>
      <c r="I229" s="41"/>
      <c r="J229" s="41"/>
      <c r="K229" s="41">
        <v>35</v>
      </c>
      <c r="L229" s="41">
        <v>21</v>
      </c>
      <c r="M229" s="41"/>
      <c r="N229" s="41"/>
      <c r="O229" s="41"/>
      <c r="P229" s="41"/>
      <c r="Q229" s="41"/>
      <c r="R229" s="41"/>
      <c r="S229" s="90" t="s">
        <v>318</v>
      </c>
      <c r="T229" s="260" t="s">
        <v>209</v>
      </c>
      <c r="U229" s="260"/>
      <c r="V229" s="260"/>
      <c r="W229" s="91">
        <f t="shared" si="114"/>
        <v>219</v>
      </c>
      <c r="X229" s="41"/>
      <c r="Y229" s="41"/>
      <c r="Z229" s="41">
        <f t="shared" ref="Z229:AA235" si="134">+AB229+AD229+AF229</f>
        <v>11</v>
      </c>
      <c r="AA229" s="41">
        <f t="shared" si="134"/>
        <v>4</v>
      </c>
      <c r="AB229" s="41"/>
      <c r="AC229" s="41"/>
      <c r="AD229" s="41">
        <v>11</v>
      </c>
      <c r="AE229" s="41">
        <v>4</v>
      </c>
      <c r="AF229" s="41"/>
      <c r="AG229" s="41"/>
      <c r="AH229" s="40">
        <f>+AJ229+AL229</f>
        <v>0</v>
      </c>
      <c r="AI229" s="40">
        <f>+AK229+AM229</f>
        <v>0</v>
      </c>
      <c r="AJ229" s="40"/>
      <c r="AK229" s="40"/>
      <c r="AL229" s="40"/>
      <c r="AM229" s="40"/>
      <c r="AN229" s="74">
        <f t="shared" si="117"/>
        <v>31.428571428571427</v>
      </c>
      <c r="AO229" s="75">
        <f t="shared" si="118"/>
        <v>0</v>
      </c>
      <c r="AP229" s="76">
        <f t="shared" si="119"/>
        <v>31.428571428571427</v>
      </c>
    </row>
    <row r="230" spans="1:42" s="54" customFormat="1">
      <c r="A230" s="107" t="s">
        <v>407</v>
      </c>
      <c r="B230" s="253" t="s">
        <v>101</v>
      </c>
      <c r="C230" s="254"/>
      <c r="D230" s="46">
        <v>220</v>
      </c>
      <c r="E230" s="41">
        <v>40</v>
      </c>
      <c r="F230" s="41">
        <v>30</v>
      </c>
      <c r="G230" s="41"/>
      <c r="H230" s="41"/>
      <c r="I230" s="41"/>
      <c r="J230" s="41"/>
      <c r="K230" s="41">
        <v>40</v>
      </c>
      <c r="L230" s="41">
        <v>30</v>
      </c>
      <c r="M230" s="41"/>
      <c r="N230" s="41"/>
      <c r="O230" s="41"/>
      <c r="P230" s="41"/>
      <c r="Q230" s="41"/>
      <c r="R230" s="41"/>
      <c r="S230" s="90" t="s">
        <v>407</v>
      </c>
      <c r="T230" s="260" t="s">
        <v>453</v>
      </c>
      <c r="U230" s="260"/>
      <c r="V230" s="260"/>
      <c r="W230" s="91">
        <f t="shared" si="114"/>
        <v>220</v>
      </c>
      <c r="X230" s="41"/>
      <c r="Y230" s="41"/>
      <c r="Z230" s="41">
        <f t="shared" si="134"/>
        <v>14</v>
      </c>
      <c r="AA230" s="41">
        <f t="shared" si="134"/>
        <v>8</v>
      </c>
      <c r="AB230" s="41"/>
      <c r="AC230" s="41"/>
      <c r="AD230" s="41">
        <v>14</v>
      </c>
      <c r="AE230" s="41">
        <v>8</v>
      </c>
      <c r="AF230" s="41"/>
      <c r="AG230" s="41"/>
      <c r="AH230" s="40">
        <f t="shared" ref="AH230:AI239" si="135">+AJ230+AL230</f>
        <v>0</v>
      </c>
      <c r="AI230" s="40">
        <f t="shared" si="135"/>
        <v>0</v>
      </c>
      <c r="AJ230" s="40"/>
      <c r="AK230" s="40"/>
      <c r="AL230" s="40"/>
      <c r="AM230" s="40"/>
      <c r="AN230" s="74">
        <f t="shared" si="117"/>
        <v>35</v>
      </c>
      <c r="AO230" s="75">
        <f t="shared" si="118"/>
        <v>0</v>
      </c>
      <c r="AP230" s="76">
        <f t="shared" si="119"/>
        <v>35</v>
      </c>
    </row>
    <row r="231" spans="1:42" s="54" customFormat="1">
      <c r="A231" s="107" t="s">
        <v>454</v>
      </c>
      <c r="B231" s="253" t="s">
        <v>206</v>
      </c>
      <c r="C231" s="254"/>
      <c r="D231" s="46">
        <v>221</v>
      </c>
      <c r="E231" s="41">
        <v>30</v>
      </c>
      <c r="F231" s="41">
        <v>15</v>
      </c>
      <c r="G231" s="41"/>
      <c r="H231" s="41"/>
      <c r="I231" s="41"/>
      <c r="J231" s="41"/>
      <c r="K231" s="41">
        <v>30</v>
      </c>
      <c r="L231" s="41">
        <v>15</v>
      </c>
      <c r="M231" s="41"/>
      <c r="N231" s="41"/>
      <c r="O231" s="41"/>
      <c r="P231" s="41"/>
      <c r="Q231" s="41"/>
      <c r="R231" s="41"/>
      <c r="S231" s="90" t="s">
        <v>454</v>
      </c>
      <c r="T231" s="260" t="s">
        <v>206</v>
      </c>
      <c r="U231" s="260"/>
      <c r="V231" s="260"/>
      <c r="W231" s="91">
        <f t="shared" si="114"/>
        <v>221</v>
      </c>
      <c r="X231" s="41"/>
      <c r="Y231" s="41"/>
      <c r="Z231" s="41">
        <f t="shared" si="134"/>
        <v>7</v>
      </c>
      <c r="AA231" s="41">
        <f t="shared" si="134"/>
        <v>2</v>
      </c>
      <c r="AB231" s="41"/>
      <c r="AC231" s="41"/>
      <c r="AD231" s="41">
        <v>7</v>
      </c>
      <c r="AE231" s="41">
        <v>2</v>
      </c>
      <c r="AF231" s="41"/>
      <c r="AG231" s="41"/>
      <c r="AH231" s="40">
        <f t="shared" si="135"/>
        <v>0</v>
      </c>
      <c r="AI231" s="40">
        <f t="shared" si="135"/>
        <v>0</v>
      </c>
      <c r="AJ231" s="40"/>
      <c r="AK231" s="40"/>
      <c r="AL231" s="40"/>
      <c r="AM231" s="40"/>
      <c r="AN231" s="74">
        <f t="shared" si="117"/>
        <v>23.333333333333332</v>
      </c>
      <c r="AO231" s="75">
        <f t="shared" si="118"/>
        <v>0</v>
      </c>
      <c r="AP231" s="76">
        <f t="shared" si="119"/>
        <v>23.333333333333332</v>
      </c>
    </row>
    <row r="232" spans="1:42" s="54" customFormat="1">
      <c r="A232" s="107" t="s">
        <v>302</v>
      </c>
      <c r="B232" s="253" t="s">
        <v>236</v>
      </c>
      <c r="C232" s="254"/>
      <c r="D232" s="46">
        <v>222</v>
      </c>
      <c r="E232" s="41">
        <v>30</v>
      </c>
      <c r="F232" s="41">
        <v>29</v>
      </c>
      <c r="G232" s="41"/>
      <c r="H232" s="41"/>
      <c r="I232" s="41"/>
      <c r="J232" s="41"/>
      <c r="K232" s="41">
        <v>30</v>
      </c>
      <c r="L232" s="41">
        <v>29</v>
      </c>
      <c r="M232" s="41"/>
      <c r="N232" s="41"/>
      <c r="O232" s="41"/>
      <c r="P232" s="41"/>
      <c r="Q232" s="41"/>
      <c r="R232" s="41"/>
      <c r="S232" s="90" t="s">
        <v>302</v>
      </c>
      <c r="T232" s="260" t="s">
        <v>236</v>
      </c>
      <c r="U232" s="260"/>
      <c r="V232" s="260"/>
      <c r="W232" s="91">
        <f t="shared" si="114"/>
        <v>222</v>
      </c>
      <c r="X232" s="41"/>
      <c r="Y232" s="41"/>
      <c r="Z232" s="41">
        <f t="shared" si="134"/>
        <v>16</v>
      </c>
      <c r="AA232" s="41">
        <f t="shared" si="134"/>
        <v>16</v>
      </c>
      <c r="AB232" s="41"/>
      <c r="AC232" s="41"/>
      <c r="AD232" s="41">
        <v>16</v>
      </c>
      <c r="AE232" s="41">
        <v>16</v>
      </c>
      <c r="AF232" s="41"/>
      <c r="AG232" s="41"/>
      <c r="AH232" s="40">
        <f t="shared" si="135"/>
        <v>0</v>
      </c>
      <c r="AI232" s="40">
        <f t="shared" si="135"/>
        <v>0</v>
      </c>
      <c r="AJ232" s="40"/>
      <c r="AK232" s="40"/>
      <c r="AL232" s="40"/>
      <c r="AM232" s="40"/>
      <c r="AN232" s="74">
        <f t="shared" si="117"/>
        <v>53.333333333333336</v>
      </c>
      <c r="AO232" s="75">
        <f t="shared" si="118"/>
        <v>0</v>
      </c>
      <c r="AP232" s="76">
        <f t="shared" si="119"/>
        <v>53.333333333333336</v>
      </c>
    </row>
    <row r="233" spans="1:42" s="54" customFormat="1">
      <c r="A233" s="107" t="s">
        <v>409</v>
      </c>
      <c r="B233" s="253" t="s">
        <v>301</v>
      </c>
      <c r="C233" s="254"/>
      <c r="D233" s="46">
        <v>223</v>
      </c>
      <c r="E233" s="41">
        <v>40</v>
      </c>
      <c r="F233" s="41">
        <v>15</v>
      </c>
      <c r="G233" s="41"/>
      <c r="H233" s="41"/>
      <c r="I233" s="41"/>
      <c r="J233" s="41"/>
      <c r="K233" s="41">
        <v>40</v>
      </c>
      <c r="L233" s="41">
        <v>15</v>
      </c>
      <c r="M233" s="41"/>
      <c r="N233" s="41"/>
      <c r="O233" s="41"/>
      <c r="P233" s="41"/>
      <c r="Q233" s="41"/>
      <c r="R233" s="41"/>
      <c r="S233" s="90" t="s">
        <v>409</v>
      </c>
      <c r="T233" s="260" t="s">
        <v>455</v>
      </c>
      <c r="U233" s="260"/>
      <c r="V233" s="260"/>
      <c r="W233" s="91">
        <f t="shared" si="114"/>
        <v>223</v>
      </c>
      <c r="X233" s="41"/>
      <c r="Y233" s="41"/>
      <c r="Z233" s="41">
        <f t="shared" si="134"/>
        <v>10</v>
      </c>
      <c r="AA233" s="41">
        <f t="shared" si="134"/>
        <v>4</v>
      </c>
      <c r="AB233" s="41"/>
      <c r="AC233" s="41"/>
      <c r="AD233" s="41">
        <v>10</v>
      </c>
      <c r="AE233" s="41">
        <v>4</v>
      </c>
      <c r="AF233" s="41"/>
      <c r="AG233" s="41"/>
      <c r="AH233" s="40">
        <f t="shared" si="135"/>
        <v>0</v>
      </c>
      <c r="AI233" s="40">
        <f t="shared" si="135"/>
        <v>0</v>
      </c>
      <c r="AJ233" s="40"/>
      <c r="AK233" s="40"/>
      <c r="AL233" s="40"/>
      <c r="AM233" s="40"/>
      <c r="AN233" s="74">
        <f t="shared" si="117"/>
        <v>25</v>
      </c>
      <c r="AO233" s="75">
        <f t="shared" si="118"/>
        <v>0</v>
      </c>
      <c r="AP233" s="76">
        <f t="shared" si="119"/>
        <v>25</v>
      </c>
    </row>
    <row r="234" spans="1:42" s="54" customFormat="1">
      <c r="A234" s="107" t="s">
        <v>456</v>
      </c>
      <c r="B234" s="253" t="s">
        <v>121</v>
      </c>
      <c r="C234" s="254"/>
      <c r="D234" s="46">
        <v>224</v>
      </c>
      <c r="E234" s="41">
        <v>35</v>
      </c>
      <c r="F234" s="41">
        <v>23</v>
      </c>
      <c r="G234" s="41"/>
      <c r="H234" s="41"/>
      <c r="I234" s="41"/>
      <c r="J234" s="41"/>
      <c r="K234" s="41">
        <v>35</v>
      </c>
      <c r="L234" s="41">
        <v>23</v>
      </c>
      <c r="M234" s="41"/>
      <c r="N234" s="41"/>
      <c r="O234" s="41"/>
      <c r="P234" s="41"/>
      <c r="Q234" s="41"/>
      <c r="R234" s="41"/>
      <c r="S234" s="90" t="s">
        <v>456</v>
      </c>
      <c r="T234" s="260" t="s">
        <v>457</v>
      </c>
      <c r="U234" s="260"/>
      <c r="V234" s="260"/>
      <c r="W234" s="91">
        <f t="shared" si="114"/>
        <v>224</v>
      </c>
      <c r="X234" s="41"/>
      <c r="Y234" s="41"/>
      <c r="Z234" s="41">
        <f t="shared" si="134"/>
        <v>18</v>
      </c>
      <c r="AA234" s="41">
        <f t="shared" si="134"/>
        <v>15</v>
      </c>
      <c r="AB234" s="41"/>
      <c r="AC234" s="41"/>
      <c r="AD234" s="41">
        <v>18</v>
      </c>
      <c r="AE234" s="41">
        <v>15</v>
      </c>
      <c r="AF234" s="41"/>
      <c r="AG234" s="41"/>
      <c r="AH234" s="40">
        <f t="shared" si="135"/>
        <v>0</v>
      </c>
      <c r="AI234" s="40">
        <f t="shared" si="135"/>
        <v>0</v>
      </c>
      <c r="AJ234" s="40"/>
      <c r="AK234" s="40"/>
      <c r="AL234" s="40"/>
      <c r="AM234" s="40"/>
      <c r="AN234" s="74">
        <f t="shared" si="117"/>
        <v>51.428571428571431</v>
      </c>
      <c r="AO234" s="75">
        <f t="shared" si="118"/>
        <v>0</v>
      </c>
      <c r="AP234" s="76">
        <f t="shared" si="119"/>
        <v>51.428571428571431</v>
      </c>
    </row>
    <row r="235" spans="1:42" s="54" customFormat="1">
      <c r="A235" s="107" t="s">
        <v>456</v>
      </c>
      <c r="B235" s="253" t="s">
        <v>121</v>
      </c>
      <c r="C235" s="254"/>
      <c r="D235" s="46">
        <v>225</v>
      </c>
      <c r="E235" s="41">
        <v>16</v>
      </c>
      <c r="F235" s="41">
        <v>3</v>
      </c>
      <c r="G235" s="41"/>
      <c r="H235" s="41"/>
      <c r="I235" s="41"/>
      <c r="J235" s="41"/>
      <c r="K235" s="41"/>
      <c r="L235" s="41"/>
      <c r="M235" s="41">
        <v>16</v>
      </c>
      <c r="N235" s="41">
        <v>3</v>
      </c>
      <c r="O235" s="41"/>
      <c r="P235" s="41"/>
      <c r="Q235" s="41"/>
      <c r="R235" s="41"/>
      <c r="S235" s="90" t="s">
        <v>456</v>
      </c>
      <c r="T235" s="260" t="s">
        <v>457</v>
      </c>
      <c r="U235" s="260"/>
      <c r="V235" s="260"/>
      <c r="W235" s="91">
        <f t="shared" si="114"/>
        <v>225</v>
      </c>
      <c r="X235" s="41"/>
      <c r="Y235" s="41"/>
      <c r="Z235" s="41">
        <f t="shared" si="134"/>
        <v>8</v>
      </c>
      <c r="AA235" s="41">
        <f t="shared" si="134"/>
        <v>2</v>
      </c>
      <c r="AB235" s="41"/>
      <c r="AC235" s="41"/>
      <c r="AD235" s="41">
        <v>8</v>
      </c>
      <c r="AE235" s="41">
        <v>2</v>
      </c>
      <c r="AF235" s="41"/>
      <c r="AG235" s="41"/>
      <c r="AH235" s="40">
        <f t="shared" si="135"/>
        <v>0</v>
      </c>
      <c r="AI235" s="40">
        <f t="shared" si="135"/>
        <v>0</v>
      </c>
      <c r="AJ235" s="40"/>
      <c r="AK235" s="40"/>
      <c r="AL235" s="40"/>
      <c r="AM235" s="40"/>
      <c r="AN235" s="74">
        <f t="shared" si="117"/>
        <v>50</v>
      </c>
      <c r="AO235" s="75">
        <f t="shared" si="118"/>
        <v>0</v>
      </c>
      <c r="AP235" s="76">
        <f t="shared" si="119"/>
        <v>50</v>
      </c>
    </row>
    <row r="236" spans="1:42" s="57" customFormat="1">
      <c r="A236" s="267" t="s">
        <v>458</v>
      </c>
      <c r="B236" s="267"/>
      <c r="C236" s="267"/>
      <c r="D236" s="86">
        <v>226</v>
      </c>
      <c r="E236" s="86">
        <f>E237+E238+E239</f>
        <v>74</v>
      </c>
      <c r="F236" s="86">
        <f>F237+F238+F239</f>
        <v>45</v>
      </c>
      <c r="G236" s="86"/>
      <c r="H236" s="86"/>
      <c r="I236" s="86"/>
      <c r="J236" s="86"/>
      <c r="K236" s="86">
        <f>K237+K238+K239</f>
        <v>74</v>
      </c>
      <c r="L236" s="86">
        <f>L237+L238+L239</f>
        <v>45</v>
      </c>
      <c r="M236" s="86"/>
      <c r="N236" s="86"/>
      <c r="O236" s="86"/>
      <c r="P236" s="86"/>
      <c r="Q236" s="86"/>
      <c r="R236" s="86"/>
      <c r="S236" s="267" t="str">
        <f>+A236</f>
        <v>19. Аялал жуулчлалын ур чадвар МСҮТ</v>
      </c>
      <c r="T236" s="267"/>
      <c r="U236" s="267"/>
      <c r="V236" s="267"/>
      <c r="W236" s="88">
        <f t="shared" si="114"/>
        <v>226</v>
      </c>
      <c r="X236" s="86"/>
      <c r="Y236" s="86"/>
      <c r="Z236" s="86">
        <f>+Z237+Z238+Z239</f>
        <v>74</v>
      </c>
      <c r="AA236" s="86">
        <f t="shared" ref="AA236:AE236" si="136">+AA237+AA238+AA239</f>
        <v>45</v>
      </c>
      <c r="AB236" s="86">
        <f t="shared" si="136"/>
        <v>0</v>
      </c>
      <c r="AC236" s="86">
        <f t="shared" si="136"/>
        <v>0</v>
      </c>
      <c r="AD236" s="86">
        <f t="shared" si="136"/>
        <v>74</v>
      </c>
      <c r="AE236" s="86">
        <f t="shared" si="136"/>
        <v>45</v>
      </c>
      <c r="AF236" s="86">
        <f>+AF237+AF238+AF239</f>
        <v>0</v>
      </c>
      <c r="AG236" s="86">
        <f t="shared" ref="AG236" si="137">+AG237+AG238+AG239</f>
        <v>0</v>
      </c>
      <c r="AH236" s="92">
        <f t="shared" si="135"/>
        <v>0</v>
      </c>
      <c r="AI236" s="92">
        <f t="shared" si="135"/>
        <v>0</v>
      </c>
      <c r="AJ236" s="92"/>
      <c r="AK236" s="92"/>
      <c r="AL236" s="92"/>
      <c r="AM236" s="92"/>
      <c r="AN236" s="74">
        <f t="shared" si="117"/>
        <v>100</v>
      </c>
      <c r="AO236" s="75">
        <f t="shared" si="118"/>
        <v>0</v>
      </c>
      <c r="AP236" s="76">
        <f t="shared" si="119"/>
        <v>100</v>
      </c>
    </row>
    <row r="237" spans="1:42" s="54" customFormat="1">
      <c r="A237" s="95" t="s">
        <v>288</v>
      </c>
      <c r="B237" s="253" t="s">
        <v>238</v>
      </c>
      <c r="C237" s="254"/>
      <c r="D237" s="46">
        <v>227</v>
      </c>
      <c r="E237" s="41">
        <v>30</v>
      </c>
      <c r="F237" s="41">
        <v>25</v>
      </c>
      <c r="G237" s="41"/>
      <c r="H237" s="41"/>
      <c r="I237" s="41"/>
      <c r="J237" s="41"/>
      <c r="K237" s="41">
        <v>30</v>
      </c>
      <c r="L237" s="41">
        <v>25</v>
      </c>
      <c r="M237" s="41"/>
      <c r="N237" s="41"/>
      <c r="O237" s="41"/>
      <c r="P237" s="41"/>
      <c r="Q237" s="41"/>
      <c r="R237" s="41"/>
      <c r="S237" s="95" t="s">
        <v>288</v>
      </c>
      <c r="T237" s="259" t="s">
        <v>238</v>
      </c>
      <c r="U237" s="259"/>
      <c r="V237" s="259"/>
      <c r="W237" s="91">
        <f t="shared" si="114"/>
        <v>227</v>
      </c>
      <c r="X237" s="41"/>
      <c r="Y237" s="41"/>
      <c r="Z237" s="41">
        <f t="shared" ref="Z237:AA239" si="138">+AB237+AD237+AF237</f>
        <v>30</v>
      </c>
      <c r="AA237" s="41">
        <f t="shared" si="138"/>
        <v>25</v>
      </c>
      <c r="AB237" s="41"/>
      <c r="AC237" s="41"/>
      <c r="AD237" s="41">
        <v>30</v>
      </c>
      <c r="AE237" s="41">
        <v>25</v>
      </c>
      <c r="AF237" s="41"/>
      <c r="AG237" s="41"/>
      <c r="AH237" s="40">
        <f t="shared" si="135"/>
        <v>0</v>
      </c>
      <c r="AI237" s="40">
        <f t="shared" si="135"/>
        <v>0</v>
      </c>
      <c r="AJ237" s="40"/>
      <c r="AK237" s="40"/>
      <c r="AL237" s="40"/>
      <c r="AM237" s="40"/>
      <c r="AN237" s="74">
        <f t="shared" si="117"/>
        <v>100</v>
      </c>
      <c r="AO237" s="75">
        <f t="shared" si="118"/>
        <v>0</v>
      </c>
      <c r="AP237" s="76">
        <f t="shared" si="119"/>
        <v>100</v>
      </c>
    </row>
    <row r="238" spans="1:42" s="54" customFormat="1">
      <c r="A238" s="95" t="s">
        <v>456</v>
      </c>
      <c r="B238" s="253" t="s">
        <v>121</v>
      </c>
      <c r="C238" s="254"/>
      <c r="D238" s="46">
        <v>228</v>
      </c>
      <c r="E238" s="41">
        <v>27</v>
      </c>
      <c r="F238" s="41">
        <v>12</v>
      </c>
      <c r="G238" s="41"/>
      <c r="H238" s="41"/>
      <c r="I238" s="41"/>
      <c r="J238" s="41"/>
      <c r="K238" s="41">
        <v>27</v>
      </c>
      <c r="L238" s="41">
        <v>12</v>
      </c>
      <c r="M238" s="41"/>
      <c r="N238" s="41"/>
      <c r="O238" s="41"/>
      <c r="P238" s="41"/>
      <c r="Q238" s="41"/>
      <c r="R238" s="41"/>
      <c r="S238" s="95" t="s">
        <v>456</v>
      </c>
      <c r="T238" s="260" t="s">
        <v>459</v>
      </c>
      <c r="U238" s="260"/>
      <c r="V238" s="260"/>
      <c r="W238" s="91">
        <f t="shared" si="114"/>
        <v>228</v>
      </c>
      <c r="X238" s="41"/>
      <c r="Y238" s="41"/>
      <c r="Z238" s="41">
        <f t="shared" si="138"/>
        <v>27</v>
      </c>
      <c r="AA238" s="41">
        <f t="shared" si="138"/>
        <v>12</v>
      </c>
      <c r="AB238" s="41"/>
      <c r="AC238" s="41"/>
      <c r="AD238" s="41">
        <v>27</v>
      </c>
      <c r="AE238" s="41">
        <v>12</v>
      </c>
      <c r="AF238" s="41"/>
      <c r="AG238" s="41"/>
      <c r="AH238" s="40">
        <f t="shared" si="135"/>
        <v>0</v>
      </c>
      <c r="AI238" s="40">
        <f t="shared" si="135"/>
        <v>0</v>
      </c>
      <c r="AJ238" s="40"/>
      <c r="AK238" s="40"/>
      <c r="AL238" s="40"/>
      <c r="AM238" s="40"/>
      <c r="AN238" s="74">
        <f t="shared" si="117"/>
        <v>100</v>
      </c>
      <c r="AO238" s="75">
        <f t="shared" si="118"/>
        <v>0</v>
      </c>
      <c r="AP238" s="76">
        <f t="shared" si="119"/>
        <v>100</v>
      </c>
    </row>
    <row r="239" spans="1:42" s="54" customFormat="1">
      <c r="A239" s="95" t="s">
        <v>460</v>
      </c>
      <c r="B239" s="253" t="s">
        <v>221</v>
      </c>
      <c r="C239" s="254"/>
      <c r="D239" s="46">
        <v>229</v>
      </c>
      <c r="E239" s="41">
        <v>17</v>
      </c>
      <c r="F239" s="41">
        <v>8</v>
      </c>
      <c r="G239" s="41"/>
      <c r="H239" s="41"/>
      <c r="I239" s="41"/>
      <c r="J239" s="41"/>
      <c r="K239" s="41">
        <v>17</v>
      </c>
      <c r="L239" s="41">
        <v>8</v>
      </c>
      <c r="M239" s="41"/>
      <c r="N239" s="41"/>
      <c r="O239" s="41"/>
      <c r="P239" s="41"/>
      <c r="Q239" s="41"/>
      <c r="R239" s="41"/>
      <c r="S239" s="95" t="s">
        <v>460</v>
      </c>
      <c r="T239" s="259" t="s">
        <v>221</v>
      </c>
      <c r="U239" s="259"/>
      <c r="V239" s="259"/>
      <c r="W239" s="91">
        <f t="shared" si="114"/>
        <v>229</v>
      </c>
      <c r="X239" s="41"/>
      <c r="Y239" s="41"/>
      <c r="Z239" s="41">
        <f t="shared" si="138"/>
        <v>17</v>
      </c>
      <c r="AA239" s="41">
        <f t="shared" si="138"/>
        <v>8</v>
      </c>
      <c r="AB239" s="41"/>
      <c r="AC239" s="41"/>
      <c r="AD239" s="41">
        <v>17</v>
      </c>
      <c r="AE239" s="41">
        <v>8</v>
      </c>
      <c r="AF239" s="41"/>
      <c r="AG239" s="41"/>
      <c r="AH239" s="40">
        <f t="shared" si="135"/>
        <v>0</v>
      </c>
      <c r="AI239" s="40">
        <f t="shared" si="135"/>
        <v>0</v>
      </c>
      <c r="AJ239" s="40"/>
      <c r="AK239" s="40"/>
      <c r="AL239" s="40"/>
      <c r="AM239" s="40"/>
      <c r="AN239" s="74">
        <f t="shared" si="117"/>
        <v>100</v>
      </c>
      <c r="AO239" s="75">
        <f t="shared" si="118"/>
        <v>0</v>
      </c>
      <c r="AP239" s="76">
        <f t="shared" si="119"/>
        <v>100</v>
      </c>
    </row>
    <row r="240" spans="1:42" s="57" customFormat="1">
      <c r="A240" s="258" t="s">
        <v>461</v>
      </c>
      <c r="B240" s="258"/>
      <c r="C240" s="258"/>
      <c r="D240" s="86">
        <v>230</v>
      </c>
      <c r="E240" s="86">
        <f>SUM(E241:E249)</f>
        <v>252</v>
      </c>
      <c r="F240" s="86">
        <f>SUM(F241:F249)</f>
        <v>162</v>
      </c>
      <c r="G240" s="86">
        <f>SUM(G241:G249)</f>
        <v>0</v>
      </c>
      <c r="H240" s="86">
        <f t="shared" ref="H240:R240" si="139">SUM(H241:H249)</f>
        <v>0</v>
      </c>
      <c r="I240" s="86">
        <f t="shared" si="139"/>
        <v>0</v>
      </c>
      <c r="J240" s="86">
        <f t="shared" si="139"/>
        <v>0</v>
      </c>
      <c r="K240" s="86">
        <f t="shared" si="139"/>
        <v>192</v>
      </c>
      <c r="L240" s="86">
        <f t="shared" si="139"/>
        <v>132</v>
      </c>
      <c r="M240" s="86">
        <f t="shared" si="139"/>
        <v>60</v>
      </c>
      <c r="N240" s="86">
        <f t="shared" si="139"/>
        <v>30</v>
      </c>
      <c r="O240" s="86">
        <f t="shared" si="139"/>
        <v>0</v>
      </c>
      <c r="P240" s="86">
        <f t="shared" si="139"/>
        <v>0</v>
      </c>
      <c r="Q240" s="86">
        <f t="shared" si="139"/>
        <v>0</v>
      </c>
      <c r="R240" s="86">
        <f t="shared" si="139"/>
        <v>0</v>
      </c>
      <c r="S240" s="258" t="str">
        <f>+A240</f>
        <v>20. Барилгын бүтээц үйлдвэрлэлийн МСҮТ</v>
      </c>
      <c r="T240" s="258"/>
      <c r="U240" s="258"/>
      <c r="V240" s="258"/>
      <c r="W240" s="88">
        <f t="shared" si="114"/>
        <v>230</v>
      </c>
      <c r="X240" s="86">
        <f t="shared" ref="X240:AM240" si="140">SUM(X241:X249)</f>
        <v>0</v>
      </c>
      <c r="Y240" s="86">
        <f t="shared" si="140"/>
        <v>0</v>
      </c>
      <c r="Z240" s="86">
        <f>SUM(Z241:Z249)</f>
        <v>192</v>
      </c>
      <c r="AA240" s="86">
        <f t="shared" si="140"/>
        <v>133</v>
      </c>
      <c r="AB240" s="86">
        <f t="shared" si="140"/>
        <v>0</v>
      </c>
      <c r="AC240" s="86">
        <f t="shared" si="140"/>
        <v>0</v>
      </c>
      <c r="AD240" s="86">
        <f t="shared" si="140"/>
        <v>192</v>
      </c>
      <c r="AE240" s="86">
        <f t="shared" si="140"/>
        <v>133</v>
      </c>
      <c r="AF240" s="86">
        <f t="shared" si="140"/>
        <v>0</v>
      </c>
      <c r="AG240" s="86">
        <f t="shared" si="140"/>
        <v>0</v>
      </c>
      <c r="AH240" s="86">
        <f t="shared" si="140"/>
        <v>2</v>
      </c>
      <c r="AI240" s="86">
        <f t="shared" si="140"/>
        <v>2</v>
      </c>
      <c r="AJ240" s="86">
        <f t="shared" si="140"/>
        <v>2</v>
      </c>
      <c r="AK240" s="86">
        <f t="shared" si="140"/>
        <v>2</v>
      </c>
      <c r="AL240" s="86">
        <f t="shared" si="140"/>
        <v>0</v>
      </c>
      <c r="AM240" s="86">
        <f t="shared" si="140"/>
        <v>0</v>
      </c>
      <c r="AN240" s="74">
        <f t="shared" si="117"/>
        <v>76.19047619047619</v>
      </c>
      <c r="AO240" s="75">
        <f t="shared" si="118"/>
        <v>0.79365079365079361</v>
      </c>
      <c r="AP240" s="76">
        <f t="shared" si="119"/>
        <v>76.984126984126988</v>
      </c>
    </row>
    <row r="241" spans="1:42" s="54" customFormat="1">
      <c r="A241" s="95" t="s">
        <v>381</v>
      </c>
      <c r="B241" s="253" t="s">
        <v>131</v>
      </c>
      <c r="C241" s="254"/>
      <c r="D241" s="46">
        <v>231</v>
      </c>
      <c r="E241" s="41">
        <f t="shared" ref="E241:E249" si="141">+G241+I241+K241+M241+O241+Q241+X241</f>
        <v>29</v>
      </c>
      <c r="F241" s="41">
        <f>+H241+J241+L241+N241+P241+R241</f>
        <v>14</v>
      </c>
      <c r="G241" s="41"/>
      <c r="H241" s="41"/>
      <c r="I241" s="41"/>
      <c r="J241" s="41"/>
      <c r="K241" s="41">
        <v>16</v>
      </c>
      <c r="L241" s="41">
        <v>8</v>
      </c>
      <c r="M241" s="41">
        <v>13</v>
      </c>
      <c r="N241" s="41">
        <v>6</v>
      </c>
      <c r="O241" s="41"/>
      <c r="P241" s="41"/>
      <c r="Q241" s="41"/>
      <c r="R241" s="41"/>
      <c r="S241" s="90" t="s">
        <v>381</v>
      </c>
      <c r="T241" s="255" t="s">
        <v>131</v>
      </c>
      <c r="U241" s="255"/>
      <c r="V241" s="255"/>
      <c r="W241" s="91">
        <f t="shared" si="114"/>
        <v>231</v>
      </c>
      <c r="X241" s="41"/>
      <c r="Y241" s="41"/>
      <c r="Z241" s="41">
        <f t="shared" ref="Z241:AA249" si="142">+AB241+AD241+AF241</f>
        <v>22</v>
      </c>
      <c r="AA241" s="41">
        <f t="shared" si="142"/>
        <v>14</v>
      </c>
      <c r="AB241" s="41"/>
      <c r="AC241" s="41"/>
      <c r="AD241" s="41">
        <v>22</v>
      </c>
      <c r="AE241" s="41">
        <v>14</v>
      </c>
      <c r="AF241" s="41"/>
      <c r="AG241" s="41"/>
      <c r="AH241" s="40">
        <f>+AJ241+AL241</f>
        <v>0</v>
      </c>
      <c r="AI241" s="40">
        <f>+AK241+AM241</f>
        <v>0</v>
      </c>
      <c r="AJ241" s="40"/>
      <c r="AK241" s="40"/>
      <c r="AL241" s="40"/>
      <c r="AM241" s="40"/>
      <c r="AN241" s="74">
        <f t="shared" si="117"/>
        <v>75.862068965517238</v>
      </c>
      <c r="AO241" s="75">
        <f t="shared" si="118"/>
        <v>0</v>
      </c>
      <c r="AP241" s="76">
        <f t="shared" si="119"/>
        <v>75.862068965517238</v>
      </c>
    </row>
    <row r="242" spans="1:42" s="54" customFormat="1">
      <c r="A242" s="95" t="s">
        <v>351</v>
      </c>
      <c r="B242" s="253" t="s">
        <v>136</v>
      </c>
      <c r="C242" s="254"/>
      <c r="D242" s="46">
        <v>232</v>
      </c>
      <c r="E242" s="41">
        <f t="shared" si="141"/>
        <v>31</v>
      </c>
      <c r="F242" s="41">
        <f t="shared" ref="F242:F249" si="143">+H242+J242+L242+N242+P242+R242</f>
        <v>3</v>
      </c>
      <c r="G242" s="41"/>
      <c r="H242" s="41"/>
      <c r="I242" s="41"/>
      <c r="J242" s="41"/>
      <c r="K242" s="41">
        <v>19</v>
      </c>
      <c r="L242" s="41">
        <v>3</v>
      </c>
      <c r="M242" s="41">
        <v>12</v>
      </c>
      <c r="N242" s="41"/>
      <c r="O242" s="41"/>
      <c r="P242" s="41"/>
      <c r="Q242" s="41"/>
      <c r="R242" s="41"/>
      <c r="S242" s="90" t="s">
        <v>351</v>
      </c>
      <c r="T242" s="255" t="s">
        <v>136</v>
      </c>
      <c r="U242" s="255"/>
      <c r="V242" s="255"/>
      <c r="W242" s="91">
        <f t="shared" si="114"/>
        <v>232</v>
      </c>
      <c r="X242" s="41"/>
      <c r="Y242" s="41"/>
      <c r="Z242" s="41">
        <f t="shared" si="142"/>
        <v>21</v>
      </c>
      <c r="AA242" s="41">
        <f t="shared" si="142"/>
        <v>3</v>
      </c>
      <c r="AB242" s="41"/>
      <c r="AC242" s="41"/>
      <c r="AD242" s="41">
        <v>21</v>
      </c>
      <c r="AE242" s="41">
        <v>3</v>
      </c>
      <c r="AF242" s="41"/>
      <c r="AG242" s="41"/>
      <c r="AH242" s="40">
        <f t="shared" ref="AH242:AI249" si="144">+AJ242+AL242</f>
        <v>0</v>
      </c>
      <c r="AI242" s="40">
        <f t="shared" si="144"/>
        <v>0</v>
      </c>
      <c r="AJ242" s="40"/>
      <c r="AK242" s="40"/>
      <c r="AL242" s="40"/>
      <c r="AM242" s="40"/>
      <c r="AN242" s="74">
        <f t="shared" si="117"/>
        <v>67.741935483870961</v>
      </c>
      <c r="AO242" s="75">
        <f t="shared" si="118"/>
        <v>0</v>
      </c>
      <c r="AP242" s="76">
        <f t="shared" si="119"/>
        <v>67.741935483870961</v>
      </c>
    </row>
    <row r="243" spans="1:42" s="54" customFormat="1">
      <c r="A243" s="95" t="s">
        <v>375</v>
      </c>
      <c r="B243" s="253" t="s">
        <v>261</v>
      </c>
      <c r="C243" s="254"/>
      <c r="D243" s="46">
        <v>233</v>
      </c>
      <c r="E243" s="41">
        <f t="shared" si="141"/>
        <v>35</v>
      </c>
      <c r="F243" s="41">
        <f t="shared" si="143"/>
        <v>28</v>
      </c>
      <c r="G243" s="41"/>
      <c r="H243" s="41"/>
      <c r="I243" s="41"/>
      <c r="J243" s="41"/>
      <c r="K243" s="41">
        <v>17</v>
      </c>
      <c r="L243" s="41">
        <v>14</v>
      </c>
      <c r="M243" s="41">
        <v>18</v>
      </c>
      <c r="N243" s="41">
        <v>14</v>
      </c>
      <c r="O243" s="41"/>
      <c r="P243" s="41"/>
      <c r="Q243" s="41"/>
      <c r="R243" s="41"/>
      <c r="S243" s="90" t="s">
        <v>375</v>
      </c>
      <c r="T243" s="255" t="s">
        <v>261</v>
      </c>
      <c r="U243" s="255"/>
      <c r="V243" s="255"/>
      <c r="W243" s="91">
        <f t="shared" si="114"/>
        <v>233</v>
      </c>
      <c r="X243" s="41"/>
      <c r="Y243" s="41"/>
      <c r="Z243" s="41">
        <f t="shared" si="142"/>
        <v>26</v>
      </c>
      <c r="AA243" s="41">
        <f t="shared" si="142"/>
        <v>24</v>
      </c>
      <c r="AB243" s="41"/>
      <c r="AC243" s="41"/>
      <c r="AD243" s="41">
        <v>26</v>
      </c>
      <c r="AE243" s="41">
        <v>24</v>
      </c>
      <c r="AF243" s="41"/>
      <c r="AG243" s="41"/>
      <c r="AH243" s="40">
        <f t="shared" si="144"/>
        <v>0</v>
      </c>
      <c r="AI243" s="40">
        <f t="shared" si="144"/>
        <v>0</v>
      </c>
      <c r="AJ243" s="40"/>
      <c r="AK243" s="40"/>
      <c r="AL243" s="40"/>
      <c r="AM243" s="40"/>
      <c r="AN243" s="74">
        <f t="shared" si="117"/>
        <v>74.285714285714292</v>
      </c>
      <c r="AO243" s="75">
        <f t="shared" si="118"/>
        <v>0</v>
      </c>
      <c r="AP243" s="76">
        <f t="shared" si="119"/>
        <v>74.285714285714292</v>
      </c>
    </row>
    <row r="244" spans="1:42" s="54" customFormat="1">
      <c r="A244" s="95" t="s">
        <v>355</v>
      </c>
      <c r="B244" s="253" t="s">
        <v>238</v>
      </c>
      <c r="C244" s="254"/>
      <c r="D244" s="46">
        <v>234</v>
      </c>
      <c r="E244" s="41">
        <f t="shared" si="141"/>
        <v>35</v>
      </c>
      <c r="F244" s="41">
        <f>+H244+J244+L244+N244+P244+R244</f>
        <v>21</v>
      </c>
      <c r="G244" s="41"/>
      <c r="H244" s="41"/>
      <c r="I244" s="41"/>
      <c r="J244" s="41"/>
      <c r="K244" s="41">
        <v>18</v>
      </c>
      <c r="L244" s="41">
        <v>11</v>
      </c>
      <c r="M244" s="41">
        <v>17</v>
      </c>
      <c r="N244" s="41">
        <v>10</v>
      </c>
      <c r="O244" s="41"/>
      <c r="P244" s="41"/>
      <c r="Q244" s="41"/>
      <c r="R244" s="41"/>
      <c r="S244" s="90" t="s">
        <v>355</v>
      </c>
      <c r="T244" s="255" t="s">
        <v>238</v>
      </c>
      <c r="U244" s="255"/>
      <c r="V244" s="255"/>
      <c r="W244" s="91">
        <f t="shared" si="114"/>
        <v>234</v>
      </c>
      <c r="X244" s="41"/>
      <c r="Y244" s="41"/>
      <c r="Z244" s="41">
        <f t="shared" si="142"/>
        <v>25</v>
      </c>
      <c r="AA244" s="41">
        <f t="shared" si="142"/>
        <v>8</v>
      </c>
      <c r="AB244" s="41"/>
      <c r="AC244" s="41"/>
      <c r="AD244" s="41">
        <v>25</v>
      </c>
      <c r="AE244" s="41">
        <v>8</v>
      </c>
      <c r="AF244" s="41"/>
      <c r="AG244" s="41"/>
      <c r="AH244" s="40">
        <f t="shared" si="144"/>
        <v>0</v>
      </c>
      <c r="AI244" s="40">
        <f t="shared" si="144"/>
        <v>0</v>
      </c>
      <c r="AJ244" s="40"/>
      <c r="AK244" s="40"/>
      <c r="AL244" s="40"/>
      <c r="AM244" s="40"/>
      <c r="AN244" s="74">
        <f t="shared" si="117"/>
        <v>71.428571428571431</v>
      </c>
      <c r="AO244" s="75">
        <f t="shared" si="118"/>
        <v>0</v>
      </c>
      <c r="AP244" s="76">
        <f t="shared" si="119"/>
        <v>71.428571428571431</v>
      </c>
    </row>
    <row r="245" spans="1:42" s="54" customFormat="1">
      <c r="A245" s="95" t="s">
        <v>347</v>
      </c>
      <c r="B245" s="253" t="s">
        <v>150</v>
      </c>
      <c r="C245" s="254"/>
      <c r="D245" s="46">
        <v>235</v>
      </c>
      <c r="E245" s="41">
        <f t="shared" si="141"/>
        <v>18</v>
      </c>
      <c r="F245" s="41">
        <f t="shared" si="143"/>
        <v>3</v>
      </c>
      <c r="G245" s="41"/>
      <c r="H245" s="41"/>
      <c r="I245" s="41"/>
      <c r="J245" s="41"/>
      <c r="K245" s="41">
        <v>18</v>
      </c>
      <c r="L245" s="41">
        <v>3</v>
      </c>
      <c r="M245" s="41"/>
      <c r="N245" s="41"/>
      <c r="O245" s="41"/>
      <c r="P245" s="41"/>
      <c r="Q245" s="41"/>
      <c r="R245" s="41"/>
      <c r="S245" s="90" t="s">
        <v>347</v>
      </c>
      <c r="T245" s="255" t="s">
        <v>150</v>
      </c>
      <c r="U245" s="255"/>
      <c r="V245" s="255"/>
      <c r="W245" s="91">
        <f t="shared" si="114"/>
        <v>235</v>
      </c>
      <c r="X245" s="41"/>
      <c r="Y245" s="41"/>
      <c r="Z245" s="41">
        <f t="shared" si="142"/>
        <v>13</v>
      </c>
      <c r="AA245" s="41">
        <f t="shared" si="142"/>
        <v>3</v>
      </c>
      <c r="AB245" s="41"/>
      <c r="AC245" s="41"/>
      <c r="AD245" s="41">
        <v>13</v>
      </c>
      <c r="AE245" s="41">
        <v>3</v>
      </c>
      <c r="AF245" s="41"/>
      <c r="AG245" s="41"/>
      <c r="AH245" s="40">
        <f t="shared" si="144"/>
        <v>0</v>
      </c>
      <c r="AI245" s="40">
        <f t="shared" si="144"/>
        <v>0</v>
      </c>
      <c r="AJ245" s="40"/>
      <c r="AK245" s="40"/>
      <c r="AL245" s="40"/>
      <c r="AM245" s="40"/>
      <c r="AN245" s="74">
        <f t="shared" si="117"/>
        <v>72.222222222222229</v>
      </c>
      <c r="AO245" s="75">
        <f t="shared" si="118"/>
        <v>0</v>
      </c>
      <c r="AP245" s="76">
        <f t="shared" si="119"/>
        <v>72.222222222222229</v>
      </c>
    </row>
    <row r="246" spans="1:42" s="54" customFormat="1">
      <c r="A246" s="95" t="s">
        <v>373</v>
      </c>
      <c r="B246" s="253" t="s">
        <v>231</v>
      </c>
      <c r="C246" s="254"/>
      <c r="D246" s="46">
        <v>236</v>
      </c>
      <c r="E246" s="41">
        <f t="shared" si="141"/>
        <v>54</v>
      </c>
      <c r="F246" s="41">
        <f t="shared" si="143"/>
        <v>54</v>
      </c>
      <c r="G246" s="41"/>
      <c r="H246" s="41"/>
      <c r="I246" s="41"/>
      <c r="J246" s="41"/>
      <c r="K246" s="41">
        <v>54</v>
      </c>
      <c r="L246" s="41">
        <v>54</v>
      </c>
      <c r="M246" s="41"/>
      <c r="N246" s="41"/>
      <c r="O246" s="41"/>
      <c r="P246" s="41"/>
      <c r="Q246" s="41"/>
      <c r="R246" s="41"/>
      <c r="S246" s="90" t="s">
        <v>373</v>
      </c>
      <c r="T246" s="255" t="s">
        <v>231</v>
      </c>
      <c r="U246" s="255"/>
      <c r="V246" s="255"/>
      <c r="W246" s="91">
        <f t="shared" si="114"/>
        <v>236</v>
      </c>
      <c r="X246" s="41"/>
      <c r="Y246" s="41"/>
      <c r="Z246" s="41">
        <f t="shared" si="142"/>
        <v>48</v>
      </c>
      <c r="AA246" s="41">
        <f t="shared" si="142"/>
        <v>48</v>
      </c>
      <c r="AB246" s="41"/>
      <c r="AC246" s="41"/>
      <c r="AD246" s="41">
        <v>48</v>
      </c>
      <c r="AE246" s="41">
        <v>48</v>
      </c>
      <c r="AF246" s="41"/>
      <c r="AG246" s="41"/>
      <c r="AH246" s="40">
        <f t="shared" si="144"/>
        <v>0</v>
      </c>
      <c r="AI246" s="40">
        <f t="shared" si="144"/>
        <v>0</v>
      </c>
      <c r="AJ246" s="40"/>
      <c r="AK246" s="40"/>
      <c r="AL246" s="40"/>
      <c r="AM246" s="40"/>
      <c r="AN246" s="74">
        <f t="shared" si="117"/>
        <v>88.888888888888886</v>
      </c>
      <c r="AO246" s="75">
        <f t="shared" si="118"/>
        <v>0</v>
      </c>
      <c r="AP246" s="76">
        <f t="shared" si="119"/>
        <v>88.888888888888886</v>
      </c>
    </row>
    <row r="247" spans="1:42" s="54" customFormat="1">
      <c r="A247" s="95" t="s">
        <v>462</v>
      </c>
      <c r="B247" s="253" t="s">
        <v>95</v>
      </c>
      <c r="C247" s="254"/>
      <c r="D247" s="46">
        <v>237</v>
      </c>
      <c r="E247" s="41">
        <f t="shared" si="141"/>
        <v>16</v>
      </c>
      <c r="F247" s="41">
        <f t="shared" si="143"/>
        <v>14</v>
      </c>
      <c r="G247" s="41"/>
      <c r="H247" s="41"/>
      <c r="I247" s="41"/>
      <c r="J247" s="41"/>
      <c r="K247" s="41">
        <v>16</v>
      </c>
      <c r="L247" s="41">
        <v>14</v>
      </c>
      <c r="M247" s="41"/>
      <c r="N247" s="41"/>
      <c r="O247" s="41"/>
      <c r="P247" s="41"/>
      <c r="Q247" s="41"/>
      <c r="R247" s="41"/>
      <c r="S247" s="90" t="s">
        <v>462</v>
      </c>
      <c r="T247" s="261" t="s">
        <v>463</v>
      </c>
      <c r="U247" s="261"/>
      <c r="V247" s="261"/>
      <c r="W247" s="91">
        <f t="shared" si="114"/>
        <v>237</v>
      </c>
      <c r="X247" s="41"/>
      <c r="Y247" s="41"/>
      <c r="Z247" s="41">
        <f t="shared" si="142"/>
        <v>10</v>
      </c>
      <c r="AA247" s="41">
        <f t="shared" si="142"/>
        <v>10</v>
      </c>
      <c r="AB247" s="41"/>
      <c r="AC247" s="41"/>
      <c r="AD247" s="41">
        <v>10</v>
      </c>
      <c r="AE247" s="41">
        <v>10</v>
      </c>
      <c r="AF247" s="41"/>
      <c r="AG247" s="41"/>
      <c r="AH247" s="40">
        <f t="shared" si="144"/>
        <v>2</v>
      </c>
      <c r="AI247" s="40">
        <f t="shared" si="144"/>
        <v>2</v>
      </c>
      <c r="AJ247" s="40">
        <v>2</v>
      </c>
      <c r="AK247" s="40">
        <v>2</v>
      </c>
      <c r="AL247" s="40"/>
      <c r="AM247" s="40"/>
      <c r="AN247" s="74">
        <f t="shared" si="117"/>
        <v>62.5</v>
      </c>
      <c r="AO247" s="75">
        <f t="shared" si="118"/>
        <v>12.5</v>
      </c>
      <c r="AP247" s="76">
        <f t="shared" si="119"/>
        <v>75</v>
      </c>
    </row>
    <row r="248" spans="1:42" s="54" customFormat="1">
      <c r="A248" s="95" t="s">
        <v>464</v>
      </c>
      <c r="B248" s="253" t="s">
        <v>198</v>
      </c>
      <c r="C248" s="254"/>
      <c r="D248" s="46">
        <v>238</v>
      </c>
      <c r="E248" s="41">
        <f t="shared" si="141"/>
        <v>17</v>
      </c>
      <c r="F248" s="41">
        <f t="shared" si="143"/>
        <v>13</v>
      </c>
      <c r="G248" s="41"/>
      <c r="H248" s="41"/>
      <c r="I248" s="41"/>
      <c r="J248" s="41"/>
      <c r="K248" s="41">
        <v>17</v>
      </c>
      <c r="L248" s="41">
        <v>13</v>
      </c>
      <c r="M248" s="41"/>
      <c r="N248" s="41"/>
      <c r="O248" s="41"/>
      <c r="P248" s="41"/>
      <c r="Q248" s="41"/>
      <c r="R248" s="41"/>
      <c r="S248" s="90" t="s">
        <v>464</v>
      </c>
      <c r="T248" s="255" t="s">
        <v>465</v>
      </c>
      <c r="U248" s="255"/>
      <c r="V248" s="255"/>
      <c r="W248" s="91">
        <f t="shared" si="114"/>
        <v>238</v>
      </c>
      <c r="X248" s="41"/>
      <c r="Y248" s="41"/>
      <c r="Z248" s="41">
        <f t="shared" si="142"/>
        <v>14</v>
      </c>
      <c r="AA248" s="41">
        <f t="shared" si="142"/>
        <v>13</v>
      </c>
      <c r="AB248" s="41"/>
      <c r="AC248" s="41"/>
      <c r="AD248" s="41">
        <v>14</v>
      </c>
      <c r="AE248" s="41">
        <v>13</v>
      </c>
      <c r="AF248" s="41"/>
      <c r="AG248" s="41"/>
      <c r="AH248" s="40">
        <f t="shared" si="144"/>
        <v>0</v>
      </c>
      <c r="AI248" s="40">
        <f t="shared" si="144"/>
        <v>0</v>
      </c>
      <c r="AJ248" s="40"/>
      <c r="AK248" s="40"/>
      <c r="AL248" s="40"/>
      <c r="AM248" s="40"/>
      <c r="AN248" s="74">
        <f t="shared" si="117"/>
        <v>82.352941176470594</v>
      </c>
      <c r="AO248" s="75">
        <f t="shared" si="118"/>
        <v>0</v>
      </c>
      <c r="AP248" s="76">
        <f t="shared" si="119"/>
        <v>82.352941176470594</v>
      </c>
    </row>
    <row r="249" spans="1:42" s="54" customFormat="1">
      <c r="A249" s="95" t="s">
        <v>466</v>
      </c>
      <c r="B249" s="253" t="s">
        <v>205</v>
      </c>
      <c r="C249" s="254"/>
      <c r="D249" s="46">
        <v>239</v>
      </c>
      <c r="E249" s="41">
        <f t="shared" si="141"/>
        <v>17</v>
      </c>
      <c r="F249" s="41">
        <f t="shared" si="143"/>
        <v>12</v>
      </c>
      <c r="G249" s="41"/>
      <c r="H249" s="41"/>
      <c r="I249" s="41"/>
      <c r="J249" s="41"/>
      <c r="K249" s="41">
        <v>17</v>
      </c>
      <c r="L249" s="41">
        <v>12</v>
      </c>
      <c r="M249" s="41"/>
      <c r="N249" s="41"/>
      <c r="O249" s="41"/>
      <c r="P249" s="41"/>
      <c r="Q249" s="41"/>
      <c r="R249" s="41"/>
      <c r="S249" s="90" t="s">
        <v>466</v>
      </c>
      <c r="T249" s="261" t="s">
        <v>467</v>
      </c>
      <c r="U249" s="261"/>
      <c r="V249" s="261"/>
      <c r="W249" s="91">
        <f t="shared" si="114"/>
        <v>239</v>
      </c>
      <c r="X249" s="41"/>
      <c r="Y249" s="41"/>
      <c r="Z249" s="41">
        <f t="shared" si="142"/>
        <v>13</v>
      </c>
      <c r="AA249" s="41">
        <f t="shared" si="142"/>
        <v>10</v>
      </c>
      <c r="AB249" s="41"/>
      <c r="AC249" s="41"/>
      <c r="AD249" s="41">
        <v>13</v>
      </c>
      <c r="AE249" s="41">
        <v>10</v>
      </c>
      <c r="AF249" s="41"/>
      <c r="AG249" s="41"/>
      <c r="AH249" s="40">
        <f t="shared" si="144"/>
        <v>0</v>
      </c>
      <c r="AI249" s="40">
        <f t="shared" si="144"/>
        <v>0</v>
      </c>
      <c r="AJ249" s="40"/>
      <c r="AK249" s="40"/>
      <c r="AL249" s="40"/>
      <c r="AM249" s="40"/>
      <c r="AN249" s="74">
        <f t="shared" si="117"/>
        <v>76.470588235294116</v>
      </c>
      <c r="AO249" s="75">
        <f t="shared" si="118"/>
        <v>0</v>
      </c>
      <c r="AP249" s="76">
        <f t="shared" si="119"/>
        <v>76.470588235294116</v>
      </c>
    </row>
    <row r="250" spans="1:42" s="57" customFormat="1">
      <c r="A250" s="267" t="s">
        <v>468</v>
      </c>
      <c r="B250" s="267"/>
      <c r="C250" s="267"/>
      <c r="D250" s="86">
        <v>240</v>
      </c>
      <c r="E250" s="86">
        <f>G250+I250+K250+M250+O250+Q250+X250</f>
        <v>400</v>
      </c>
      <c r="F250" s="86">
        <f>H250+J250+L250+N250+P250+Y250</f>
        <v>270</v>
      </c>
      <c r="G250" s="86"/>
      <c r="H250" s="86"/>
      <c r="I250" s="86"/>
      <c r="J250" s="86"/>
      <c r="K250" s="86">
        <f>K251+K252+K253</f>
        <v>400</v>
      </c>
      <c r="L250" s="86">
        <f>L251+L252+L253</f>
        <v>270</v>
      </c>
      <c r="M250" s="86"/>
      <c r="N250" s="86"/>
      <c r="O250" s="86"/>
      <c r="P250" s="86"/>
      <c r="Q250" s="86"/>
      <c r="R250" s="86"/>
      <c r="S250" s="269" t="str">
        <f>+A250</f>
        <v>21. Баянхонгор аймаг дахь Өлзийт МСҮТ</v>
      </c>
      <c r="T250" s="269"/>
      <c r="U250" s="269"/>
      <c r="V250" s="269"/>
      <c r="W250" s="88">
        <f t="shared" si="114"/>
        <v>240</v>
      </c>
      <c r="X250" s="86"/>
      <c r="Y250" s="86"/>
      <c r="Z250" s="86">
        <f>+Z251+Z252+Z253</f>
        <v>400</v>
      </c>
      <c r="AA250" s="86">
        <f t="shared" ref="AA250:AG250" si="145">+AA251+AA252+AA253</f>
        <v>270</v>
      </c>
      <c r="AB250" s="86">
        <f t="shared" si="145"/>
        <v>0</v>
      </c>
      <c r="AC250" s="86">
        <f t="shared" si="145"/>
        <v>0</v>
      </c>
      <c r="AD250" s="86">
        <f t="shared" si="145"/>
        <v>400</v>
      </c>
      <c r="AE250" s="86">
        <f t="shared" si="145"/>
        <v>270</v>
      </c>
      <c r="AF250" s="86">
        <f t="shared" si="145"/>
        <v>0</v>
      </c>
      <c r="AG250" s="86">
        <f t="shared" si="145"/>
        <v>0</v>
      </c>
      <c r="AH250" s="92">
        <f>AJ250+AL250</f>
        <v>0</v>
      </c>
      <c r="AI250" s="92">
        <f>AK250+AM250</f>
        <v>0</v>
      </c>
      <c r="AJ250" s="92"/>
      <c r="AK250" s="92"/>
      <c r="AL250" s="92"/>
      <c r="AM250" s="92"/>
      <c r="AN250" s="74">
        <f t="shared" si="117"/>
        <v>100</v>
      </c>
      <c r="AO250" s="75">
        <f t="shared" si="118"/>
        <v>0</v>
      </c>
      <c r="AP250" s="76">
        <f t="shared" si="119"/>
        <v>100</v>
      </c>
    </row>
    <row r="251" spans="1:42" s="54" customFormat="1">
      <c r="A251" s="95" t="s">
        <v>306</v>
      </c>
      <c r="B251" s="253" t="s">
        <v>208</v>
      </c>
      <c r="C251" s="254"/>
      <c r="D251" s="46">
        <v>241</v>
      </c>
      <c r="E251" s="41">
        <f>G251+I251+K251+M251+O251+Q251+X251</f>
        <v>132</v>
      </c>
      <c r="F251" s="41">
        <f>H251+J251+L251+N251+P251</f>
        <v>91</v>
      </c>
      <c r="G251" s="41"/>
      <c r="H251" s="41"/>
      <c r="I251" s="41"/>
      <c r="J251" s="41"/>
      <c r="K251" s="41">
        <v>132</v>
      </c>
      <c r="L251" s="41">
        <v>91</v>
      </c>
      <c r="M251" s="41"/>
      <c r="N251" s="41"/>
      <c r="O251" s="41"/>
      <c r="P251" s="41"/>
      <c r="Q251" s="41"/>
      <c r="R251" s="41"/>
      <c r="S251" s="95" t="s">
        <v>306</v>
      </c>
      <c r="T251" s="260" t="s">
        <v>208</v>
      </c>
      <c r="U251" s="260"/>
      <c r="V251" s="260"/>
      <c r="W251" s="91">
        <f t="shared" si="114"/>
        <v>241</v>
      </c>
      <c r="X251" s="41"/>
      <c r="Y251" s="41"/>
      <c r="Z251" s="41">
        <f t="shared" ref="Z251:AA253" si="146">+AB251+AD251+AF251</f>
        <v>132</v>
      </c>
      <c r="AA251" s="41">
        <f t="shared" si="146"/>
        <v>91</v>
      </c>
      <c r="AB251" s="41"/>
      <c r="AC251" s="41"/>
      <c r="AD251" s="41">
        <v>132</v>
      </c>
      <c r="AE251" s="41">
        <v>91</v>
      </c>
      <c r="AF251" s="41"/>
      <c r="AG251" s="41"/>
      <c r="AH251" s="40">
        <f t="shared" ref="AH251:AI253" si="147">AJ251+AL251</f>
        <v>0</v>
      </c>
      <c r="AI251" s="40">
        <f t="shared" si="147"/>
        <v>0</v>
      </c>
      <c r="AJ251" s="40"/>
      <c r="AK251" s="40"/>
      <c r="AL251" s="40"/>
      <c r="AM251" s="40"/>
      <c r="AN251" s="74">
        <f t="shared" si="117"/>
        <v>100</v>
      </c>
      <c r="AO251" s="75">
        <f t="shared" si="118"/>
        <v>0</v>
      </c>
      <c r="AP251" s="76">
        <f t="shared" si="119"/>
        <v>100</v>
      </c>
    </row>
    <row r="252" spans="1:42" s="54" customFormat="1">
      <c r="A252" s="95" t="s">
        <v>302</v>
      </c>
      <c r="B252" s="253" t="s">
        <v>236</v>
      </c>
      <c r="C252" s="254"/>
      <c r="D252" s="46">
        <v>242</v>
      </c>
      <c r="E252" s="41">
        <f>G252+I252+K252+M252+O252+Q252+X252</f>
        <v>134</v>
      </c>
      <c r="F252" s="41">
        <f t="shared" ref="F252:F253" si="148">H252+J252+L252+N252+P252</f>
        <v>98</v>
      </c>
      <c r="G252" s="41"/>
      <c r="H252" s="41"/>
      <c r="I252" s="41"/>
      <c r="J252" s="41"/>
      <c r="K252" s="41">
        <v>134</v>
      </c>
      <c r="L252" s="41">
        <v>98</v>
      </c>
      <c r="M252" s="41"/>
      <c r="N252" s="41"/>
      <c r="O252" s="41"/>
      <c r="P252" s="41"/>
      <c r="Q252" s="41"/>
      <c r="R252" s="41"/>
      <c r="S252" s="95" t="s">
        <v>302</v>
      </c>
      <c r="T252" s="260" t="s">
        <v>236</v>
      </c>
      <c r="U252" s="260"/>
      <c r="V252" s="260"/>
      <c r="W252" s="91">
        <f t="shared" si="114"/>
        <v>242</v>
      </c>
      <c r="X252" s="41"/>
      <c r="Y252" s="41"/>
      <c r="Z252" s="41">
        <f t="shared" si="146"/>
        <v>134</v>
      </c>
      <c r="AA252" s="41">
        <f t="shared" si="146"/>
        <v>98</v>
      </c>
      <c r="AB252" s="41"/>
      <c r="AC252" s="41"/>
      <c r="AD252" s="41">
        <v>134</v>
      </c>
      <c r="AE252" s="41">
        <v>98</v>
      </c>
      <c r="AF252" s="41"/>
      <c r="AG252" s="41"/>
      <c r="AH252" s="40">
        <f t="shared" si="147"/>
        <v>0</v>
      </c>
      <c r="AI252" s="40">
        <f t="shared" si="147"/>
        <v>0</v>
      </c>
      <c r="AJ252" s="40"/>
      <c r="AK252" s="40"/>
      <c r="AL252" s="40"/>
      <c r="AM252" s="40"/>
      <c r="AN252" s="74">
        <f t="shared" si="117"/>
        <v>100</v>
      </c>
      <c r="AO252" s="75">
        <f t="shared" si="118"/>
        <v>0</v>
      </c>
      <c r="AP252" s="76">
        <f t="shared" si="119"/>
        <v>100</v>
      </c>
    </row>
    <row r="253" spans="1:42" s="54" customFormat="1">
      <c r="A253" s="95" t="s">
        <v>299</v>
      </c>
      <c r="B253" s="253" t="s">
        <v>122</v>
      </c>
      <c r="C253" s="254"/>
      <c r="D253" s="46">
        <v>243</v>
      </c>
      <c r="E253" s="41">
        <f>G253+I253+K253+M253+O253+Q253+X253</f>
        <v>134</v>
      </c>
      <c r="F253" s="41">
        <f t="shared" si="148"/>
        <v>81</v>
      </c>
      <c r="G253" s="41"/>
      <c r="H253" s="41"/>
      <c r="I253" s="41"/>
      <c r="J253" s="41"/>
      <c r="K253" s="41">
        <v>134</v>
      </c>
      <c r="L253" s="41">
        <v>81</v>
      </c>
      <c r="M253" s="41"/>
      <c r="N253" s="41"/>
      <c r="O253" s="41"/>
      <c r="P253" s="41"/>
      <c r="Q253" s="41"/>
      <c r="R253" s="41"/>
      <c r="S253" s="95" t="s">
        <v>299</v>
      </c>
      <c r="T253" s="260" t="s">
        <v>122</v>
      </c>
      <c r="U253" s="260"/>
      <c r="V253" s="260"/>
      <c r="W253" s="91">
        <f t="shared" si="114"/>
        <v>243</v>
      </c>
      <c r="X253" s="41"/>
      <c r="Y253" s="41"/>
      <c r="Z253" s="41">
        <f t="shared" si="146"/>
        <v>134</v>
      </c>
      <c r="AA253" s="41">
        <f t="shared" si="146"/>
        <v>81</v>
      </c>
      <c r="AB253" s="41"/>
      <c r="AC253" s="41"/>
      <c r="AD253" s="41">
        <v>134</v>
      </c>
      <c r="AE253" s="41">
        <v>81</v>
      </c>
      <c r="AF253" s="41"/>
      <c r="AG253" s="41"/>
      <c r="AH253" s="40">
        <f t="shared" si="147"/>
        <v>0</v>
      </c>
      <c r="AI253" s="40">
        <f t="shared" si="147"/>
        <v>0</v>
      </c>
      <c r="AJ253" s="40"/>
      <c r="AK253" s="40"/>
      <c r="AL253" s="40"/>
      <c r="AM253" s="40"/>
      <c r="AN253" s="74">
        <f t="shared" si="117"/>
        <v>100</v>
      </c>
      <c r="AO253" s="75">
        <f t="shared" si="118"/>
        <v>0</v>
      </c>
      <c r="AP253" s="76">
        <f t="shared" si="119"/>
        <v>100</v>
      </c>
    </row>
    <row r="254" spans="1:42" s="57" customFormat="1">
      <c r="A254" s="258" t="s">
        <v>469</v>
      </c>
      <c r="B254" s="258"/>
      <c r="C254" s="258"/>
      <c r="D254" s="86">
        <v>244</v>
      </c>
      <c r="E254" s="86">
        <f>SUM(E255:E256)</f>
        <v>1101</v>
      </c>
      <c r="F254" s="86">
        <f>SUM(F255:F256)</f>
        <v>1</v>
      </c>
      <c r="G254" s="86">
        <f>SUM(G255:G256)</f>
        <v>0</v>
      </c>
      <c r="H254" s="86">
        <f t="shared" ref="H254:R254" si="149">SUM(H255:H256)</f>
        <v>0</v>
      </c>
      <c r="I254" s="86">
        <f t="shared" si="149"/>
        <v>0</v>
      </c>
      <c r="J254" s="86">
        <f t="shared" si="149"/>
        <v>0</v>
      </c>
      <c r="K254" s="86">
        <f t="shared" si="149"/>
        <v>38</v>
      </c>
      <c r="L254" s="86">
        <f t="shared" si="149"/>
        <v>1</v>
      </c>
      <c r="M254" s="86">
        <f t="shared" si="149"/>
        <v>0</v>
      </c>
      <c r="N254" s="86">
        <f t="shared" si="149"/>
        <v>0</v>
      </c>
      <c r="O254" s="86">
        <f t="shared" si="149"/>
        <v>1063</v>
      </c>
      <c r="P254" s="86">
        <f t="shared" si="149"/>
        <v>0</v>
      </c>
      <c r="Q254" s="86">
        <f t="shared" si="149"/>
        <v>0</v>
      </c>
      <c r="R254" s="86">
        <f t="shared" si="149"/>
        <v>0</v>
      </c>
      <c r="S254" s="258" t="str">
        <f>+A254</f>
        <v>22. Герман-Монгол МСҮТ</v>
      </c>
      <c r="T254" s="258"/>
      <c r="U254" s="258"/>
      <c r="V254" s="258"/>
      <c r="W254" s="88">
        <f t="shared" si="114"/>
        <v>244</v>
      </c>
      <c r="X254" s="86">
        <f t="shared" ref="X254:AM254" si="150">SUM(X255:X256)</f>
        <v>0</v>
      </c>
      <c r="Y254" s="86">
        <f t="shared" si="150"/>
        <v>0</v>
      </c>
      <c r="Z254" s="86">
        <f>SUM(Z255:Z256)</f>
        <v>1032</v>
      </c>
      <c r="AA254" s="86">
        <f t="shared" si="150"/>
        <v>1</v>
      </c>
      <c r="AB254" s="86">
        <f t="shared" si="150"/>
        <v>0</v>
      </c>
      <c r="AC254" s="86">
        <f t="shared" si="150"/>
        <v>0</v>
      </c>
      <c r="AD254" s="86">
        <f t="shared" si="150"/>
        <v>31</v>
      </c>
      <c r="AE254" s="86">
        <f t="shared" si="150"/>
        <v>1</v>
      </c>
      <c r="AF254" s="86">
        <f t="shared" si="150"/>
        <v>1001</v>
      </c>
      <c r="AG254" s="86">
        <f t="shared" si="150"/>
        <v>0</v>
      </c>
      <c r="AH254" s="86">
        <f t="shared" si="150"/>
        <v>0</v>
      </c>
      <c r="AI254" s="86">
        <f t="shared" si="150"/>
        <v>0</v>
      </c>
      <c r="AJ254" s="86">
        <f t="shared" si="150"/>
        <v>0</v>
      </c>
      <c r="AK254" s="86">
        <f t="shared" si="150"/>
        <v>0</v>
      </c>
      <c r="AL254" s="86">
        <f t="shared" si="150"/>
        <v>0</v>
      </c>
      <c r="AM254" s="86">
        <f t="shared" si="150"/>
        <v>0</v>
      </c>
      <c r="AN254" s="74">
        <f t="shared" si="117"/>
        <v>93.732970027247958</v>
      </c>
      <c r="AO254" s="75">
        <f t="shared" si="118"/>
        <v>0</v>
      </c>
      <c r="AP254" s="76">
        <f t="shared" si="119"/>
        <v>93.732970027247958</v>
      </c>
    </row>
    <row r="255" spans="1:42" s="54" customFormat="1">
      <c r="A255" s="95" t="s">
        <v>283</v>
      </c>
      <c r="B255" s="253" t="s">
        <v>215</v>
      </c>
      <c r="C255" s="254"/>
      <c r="D255" s="46">
        <v>245</v>
      </c>
      <c r="E255" s="41">
        <f>+G255+I255+K255+M255+O255+Q255+X255</f>
        <v>1091</v>
      </c>
      <c r="F255" s="41">
        <f>+H255+J255+L255+N255+P255+R255</f>
        <v>0</v>
      </c>
      <c r="G255" s="41"/>
      <c r="H255" s="41"/>
      <c r="I255" s="41"/>
      <c r="J255" s="41"/>
      <c r="K255" s="41">
        <v>28</v>
      </c>
      <c r="L255" s="41"/>
      <c r="M255" s="41"/>
      <c r="N255" s="41"/>
      <c r="O255" s="41">
        <v>1063</v>
      </c>
      <c r="P255" s="41"/>
      <c r="Q255" s="41"/>
      <c r="R255" s="41"/>
      <c r="S255" s="90" t="s">
        <v>283</v>
      </c>
      <c r="T255" s="255" t="s">
        <v>403</v>
      </c>
      <c r="U255" s="255"/>
      <c r="V255" s="255"/>
      <c r="W255" s="91">
        <f t="shared" si="114"/>
        <v>245</v>
      </c>
      <c r="X255" s="41"/>
      <c r="Y255" s="41"/>
      <c r="Z255" s="41">
        <f t="shared" ref="Z255:AA256" si="151">+AB255+AD255+AF255</f>
        <v>1022</v>
      </c>
      <c r="AA255" s="41">
        <f t="shared" si="151"/>
        <v>0</v>
      </c>
      <c r="AB255" s="41"/>
      <c r="AC255" s="41"/>
      <c r="AD255" s="41">
        <v>21</v>
      </c>
      <c r="AE255" s="41"/>
      <c r="AF255" s="41">
        <v>1001</v>
      </c>
      <c r="AG255" s="41"/>
      <c r="AH255" s="40">
        <f>+AJ255+AL255</f>
        <v>0</v>
      </c>
      <c r="AI255" s="40">
        <f>+AK255+AM255</f>
        <v>0</v>
      </c>
      <c r="AJ255" s="40"/>
      <c r="AK255" s="40"/>
      <c r="AL255" s="40"/>
      <c r="AM255" s="40"/>
      <c r="AN255" s="74">
        <f t="shared" si="117"/>
        <v>93.675527039413382</v>
      </c>
      <c r="AO255" s="75">
        <f t="shared" si="118"/>
        <v>0</v>
      </c>
      <c r="AP255" s="76">
        <f t="shared" si="119"/>
        <v>93.675527039413382</v>
      </c>
    </row>
    <row r="256" spans="1:42" s="54" customFormat="1">
      <c r="A256" s="95" t="s">
        <v>293</v>
      </c>
      <c r="B256" s="253" t="s">
        <v>139</v>
      </c>
      <c r="C256" s="254"/>
      <c r="D256" s="46">
        <v>246</v>
      </c>
      <c r="E256" s="41">
        <f>+G256+I256+K256+M256+O256+Q256+X256</f>
        <v>10</v>
      </c>
      <c r="F256" s="41">
        <f>+H256+J256+L256+N256+P256+R256</f>
        <v>1</v>
      </c>
      <c r="G256" s="41"/>
      <c r="H256" s="41"/>
      <c r="I256" s="41"/>
      <c r="J256" s="41"/>
      <c r="K256" s="41">
        <v>10</v>
      </c>
      <c r="L256" s="41">
        <v>1</v>
      </c>
      <c r="M256" s="41"/>
      <c r="N256" s="41"/>
      <c r="O256" s="41"/>
      <c r="P256" s="41"/>
      <c r="Q256" s="41"/>
      <c r="R256" s="41"/>
      <c r="S256" s="90" t="s">
        <v>293</v>
      </c>
      <c r="T256" s="261" t="s">
        <v>470</v>
      </c>
      <c r="U256" s="261"/>
      <c r="V256" s="261"/>
      <c r="W256" s="91">
        <f t="shared" si="114"/>
        <v>246</v>
      </c>
      <c r="X256" s="41"/>
      <c r="Y256" s="41"/>
      <c r="Z256" s="41">
        <f t="shared" si="151"/>
        <v>10</v>
      </c>
      <c r="AA256" s="41">
        <f t="shared" si="151"/>
        <v>1</v>
      </c>
      <c r="AB256" s="41"/>
      <c r="AC256" s="41"/>
      <c r="AD256" s="41">
        <v>10</v>
      </c>
      <c r="AE256" s="41">
        <v>1</v>
      </c>
      <c r="AF256" s="41"/>
      <c r="AG256" s="41"/>
      <c r="AH256" s="40">
        <f t="shared" ref="AH256:AI256" si="152">+AJ256+AL256</f>
        <v>0</v>
      </c>
      <c r="AI256" s="40">
        <f t="shared" si="152"/>
        <v>0</v>
      </c>
      <c r="AJ256" s="40"/>
      <c r="AK256" s="40"/>
      <c r="AL256" s="40"/>
      <c r="AM256" s="40"/>
      <c r="AN256" s="74">
        <f t="shared" si="117"/>
        <v>100</v>
      </c>
      <c r="AO256" s="75">
        <f t="shared" si="118"/>
        <v>0</v>
      </c>
      <c r="AP256" s="76">
        <f t="shared" si="119"/>
        <v>100</v>
      </c>
    </row>
    <row r="257" spans="1:42" s="57" customFormat="1">
      <c r="A257" s="258" t="s">
        <v>471</v>
      </c>
      <c r="B257" s="258"/>
      <c r="C257" s="258"/>
      <c r="D257" s="86">
        <v>247</v>
      </c>
      <c r="E257" s="86">
        <f>SUM(E258:E264)</f>
        <v>138</v>
      </c>
      <c r="F257" s="86">
        <f>SUM(F258:F264)</f>
        <v>73</v>
      </c>
      <c r="G257" s="86">
        <f>SUM(G258:G264)</f>
        <v>0</v>
      </c>
      <c r="H257" s="86">
        <f t="shared" ref="H257:R257" si="153">SUM(H258:H264)</f>
        <v>0</v>
      </c>
      <c r="I257" s="86">
        <f t="shared" si="153"/>
        <v>0</v>
      </c>
      <c r="J257" s="86">
        <f t="shared" si="153"/>
        <v>0</v>
      </c>
      <c r="K257" s="86">
        <f t="shared" si="153"/>
        <v>104</v>
      </c>
      <c r="L257" s="86">
        <f t="shared" si="153"/>
        <v>68</v>
      </c>
      <c r="M257" s="86">
        <f t="shared" si="153"/>
        <v>34</v>
      </c>
      <c r="N257" s="86">
        <f t="shared" si="153"/>
        <v>5</v>
      </c>
      <c r="O257" s="86">
        <f t="shared" si="153"/>
        <v>0</v>
      </c>
      <c r="P257" s="86">
        <f t="shared" si="153"/>
        <v>0</v>
      </c>
      <c r="Q257" s="86">
        <f t="shared" si="153"/>
        <v>0</v>
      </c>
      <c r="R257" s="86">
        <f t="shared" si="153"/>
        <v>0</v>
      </c>
      <c r="S257" s="258" t="str">
        <f>+A257</f>
        <v>23. Гэрэлт-ирээдүй МСҮТ</v>
      </c>
      <c r="T257" s="258"/>
      <c r="U257" s="258"/>
      <c r="V257" s="258"/>
      <c r="W257" s="88">
        <f t="shared" si="114"/>
        <v>247</v>
      </c>
      <c r="X257" s="86">
        <f t="shared" ref="X257:AM257" si="154">SUM(X258:X264)</f>
        <v>0</v>
      </c>
      <c r="Y257" s="86">
        <f t="shared" si="154"/>
        <v>0</v>
      </c>
      <c r="Z257" s="86">
        <f>SUM(Z258:Z264)</f>
        <v>138</v>
      </c>
      <c r="AA257" s="86">
        <f>SUM(AA258:AA264)</f>
        <v>73</v>
      </c>
      <c r="AB257" s="86">
        <f t="shared" si="154"/>
        <v>0</v>
      </c>
      <c r="AC257" s="86">
        <f t="shared" si="154"/>
        <v>0</v>
      </c>
      <c r="AD257" s="86">
        <f>SUM(AD258:AD264)</f>
        <v>138</v>
      </c>
      <c r="AE257" s="86">
        <f t="shared" si="154"/>
        <v>73</v>
      </c>
      <c r="AF257" s="86">
        <f t="shared" si="154"/>
        <v>0</v>
      </c>
      <c r="AG257" s="86">
        <f t="shared" si="154"/>
        <v>0</v>
      </c>
      <c r="AH257" s="86">
        <f t="shared" si="154"/>
        <v>0</v>
      </c>
      <c r="AI257" s="86">
        <f t="shared" si="154"/>
        <v>0</v>
      </c>
      <c r="AJ257" s="86">
        <f t="shared" si="154"/>
        <v>0</v>
      </c>
      <c r="AK257" s="86">
        <f t="shared" si="154"/>
        <v>0</v>
      </c>
      <c r="AL257" s="86">
        <f t="shared" si="154"/>
        <v>0</v>
      </c>
      <c r="AM257" s="86">
        <f t="shared" si="154"/>
        <v>0</v>
      </c>
      <c r="AN257" s="74">
        <f t="shared" si="117"/>
        <v>100</v>
      </c>
      <c r="AO257" s="75">
        <f t="shared" si="118"/>
        <v>0</v>
      </c>
      <c r="AP257" s="76">
        <f t="shared" si="119"/>
        <v>100</v>
      </c>
    </row>
    <row r="258" spans="1:42" s="54" customFormat="1">
      <c r="A258" s="95" t="s">
        <v>381</v>
      </c>
      <c r="B258" s="253" t="s">
        <v>131</v>
      </c>
      <c r="C258" s="254"/>
      <c r="D258" s="46">
        <v>248</v>
      </c>
      <c r="E258" s="41">
        <v>24</v>
      </c>
      <c r="F258" s="41">
        <v>16</v>
      </c>
      <c r="G258" s="41"/>
      <c r="H258" s="41"/>
      <c r="I258" s="41"/>
      <c r="J258" s="41"/>
      <c r="K258" s="41">
        <v>15</v>
      </c>
      <c r="L258" s="41">
        <v>14</v>
      </c>
      <c r="M258" s="41">
        <v>9</v>
      </c>
      <c r="N258" s="41">
        <v>2</v>
      </c>
      <c r="O258" s="41"/>
      <c r="P258" s="41"/>
      <c r="Q258" s="41"/>
      <c r="R258" s="41"/>
      <c r="S258" s="95" t="s">
        <v>381</v>
      </c>
      <c r="T258" s="255" t="s">
        <v>287</v>
      </c>
      <c r="U258" s="255"/>
      <c r="V258" s="255"/>
      <c r="W258" s="91">
        <f t="shared" si="114"/>
        <v>248</v>
      </c>
      <c r="X258" s="41"/>
      <c r="Y258" s="41"/>
      <c r="Z258" s="41">
        <f t="shared" ref="Z258:AA264" si="155">+AB258+AD258+AF258</f>
        <v>24</v>
      </c>
      <c r="AA258" s="41">
        <f t="shared" si="155"/>
        <v>16</v>
      </c>
      <c r="AB258" s="41"/>
      <c r="AC258" s="41"/>
      <c r="AD258" s="41">
        <v>24</v>
      </c>
      <c r="AE258" s="41">
        <v>16</v>
      </c>
      <c r="AF258" s="41"/>
      <c r="AG258" s="41"/>
      <c r="AH258" s="40">
        <f>+AJ258+AL258</f>
        <v>0</v>
      </c>
      <c r="AI258" s="40">
        <f>+AK258+AM258</f>
        <v>0</v>
      </c>
      <c r="AJ258" s="40"/>
      <c r="AK258" s="40"/>
      <c r="AL258" s="40"/>
      <c r="AM258" s="40"/>
      <c r="AN258" s="74">
        <f t="shared" si="117"/>
        <v>100</v>
      </c>
      <c r="AO258" s="75">
        <f t="shared" si="118"/>
        <v>0</v>
      </c>
      <c r="AP258" s="76">
        <f t="shared" si="119"/>
        <v>100</v>
      </c>
    </row>
    <row r="259" spans="1:42" s="54" customFormat="1">
      <c r="A259" s="95" t="s">
        <v>351</v>
      </c>
      <c r="B259" s="253" t="s">
        <v>136</v>
      </c>
      <c r="C259" s="254"/>
      <c r="D259" s="46">
        <v>249</v>
      </c>
      <c r="E259" s="41">
        <v>15</v>
      </c>
      <c r="F259" s="41">
        <v>3</v>
      </c>
      <c r="G259" s="41"/>
      <c r="H259" s="41"/>
      <c r="I259" s="41"/>
      <c r="J259" s="41"/>
      <c r="K259" s="41">
        <v>15</v>
      </c>
      <c r="L259" s="41">
        <v>3</v>
      </c>
      <c r="M259" s="41"/>
      <c r="N259" s="41"/>
      <c r="O259" s="41"/>
      <c r="P259" s="41"/>
      <c r="Q259" s="41"/>
      <c r="R259" s="41"/>
      <c r="S259" s="95" t="s">
        <v>351</v>
      </c>
      <c r="T259" s="255" t="s">
        <v>136</v>
      </c>
      <c r="U259" s="255"/>
      <c r="V259" s="255"/>
      <c r="W259" s="91">
        <f t="shared" si="114"/>
        <v>249</v>
      </c>
      <c r="X259" s="41"/>
      <c r="Y259" s="41"/>
      <c r="Z259" s="41">
        <f t="shared" si="155"/>
        <v>15</v>
      </c>
      <c r="AA259" s="41">
        <f t="shared" si="155"/>
        <v>3</v>
      </c>
      <c r="AB259" s="41"/>
      <c r="AC259" s="41"/>
      <c r="AD259" s="41">
        <v>15</v>
      </c>
      <c r="AE259" s="41">
        <v>3</v>
      </c>
      <c r="AF259" s="41"/>
      <c r="AG259" s="41"/>
      <c r="AH259" s="40">
        <f t="shared" ref="AH259:AI264" si="156">+AJ259+AL259</f>
        <v>0</v>
      </c>
      <c r="AI259" s="40">
        <f t="shared" si="156"/>
        <v>0</v>
      </c>
      <c r="AJ259" s="40"/>
      <c r="AK259" s="40"/>
      <c r="AL259" s="40"/>
      <c r="AM259" s="40"/>
      <c r="AN259" s="74">
        <f t="shared" si="117"/>
        <v>100</v>
      </c>
      <c r="AO259" s="75">
        <f t="shared" si="118"/>
        <v>0</v>
      </c>
      <c r="AP259" s="76">
        <f t="shared" si="119"/>
        <v>100</v>
      </c>
    </row>
    <row r="260" spans="1:42" s="54" customFormat="1">
      <c r="A260" s="95" t="s">
        <v>472</v>
      </c>
      <c r="B260" s="253" t="s">
        <v>215</v>
      </c>
      <c r="C260" s="254"/>
      <c r="D260" s="46">
        <v>250</v>
      </c>
      <c r="E260" s="41">
        <v>24</v>
      </c>
      <c r="F260" s="41">
        <v>1</v>
      </c>
      <c r="G260" s="41"/>
      <c r="H260" s="41"/>
      <c r="I260" s="41"/>
      <c r="J260" s="41"/>
      <c r="K260" s="41">
        <v>15</v>
      </c>
      <c r="L260" s="41">
        <v>1</v>
      </c>
      <c r="M260" s="41">
        <v>9</v>
      </c>
      <c r="N260" s="41"/>
      <c r="O260" s="41"/>
      <c r="P260" s="41"/>
      <c r="Q260" s="41"/>
      <c r="R260" s="41"/>
      <c r="S260" s="95" t="s">
        <v>472</v>
      </c>
      <c r="T260" s="255" t="s">
        <v>473</v>
      </c>
      <c r="U260" s="255"/>
      <c r="V260" s="255"/>
      <c r="W260" s="91">
        <f t="shared" si="114"/>
        <v>250</v>
      </c>
      <c r="X260" s="41"/>
      <c r="Y260" s="41"/>
      <c r="Z260" s="41">
        <f t="shared" si="155"/>
        <v>24</v>
      </c>
      <c r="AA260" s="41">
        <f t="shared" si="155"/>
        <v>1</v>
      </c>
      <c r="AB260" s="41"/>
      <c r="AC260" s="41"/>
      <c r="AD260" s="41">
        <v>24</v>
      </c>
      <c r="AE260" s="41">
        <v>1</v>
      </c>
      <c r="AF260" s="41"/>
      <c r="AG260" s="41"/>
      <c r="AH260" s="40">
        <f t="shared" si="156"/>
        <v>0</v>
      </c>
      <c r="AI260" s="40">
        <f t="shared" si="156"/>
        <v>0</v>
      </c>
      <c r="AJ260" s="40"/>
      <c r="AK260" s="40"/>
      <c r="AL260" s="40"/>
      <c r="AM260" s="40"/>
      <c r="AN260" s="74">
        <f t="shared" si="117"/>
        <v>100</v>
      </c>
      <c r="AO260" s="75">
        <f t="shared" si="118"/>
        <v>0</v>
      </c>
      <c r="AP260" s="76">
        <f t="shared" si="119"/>
        <v>100</v>
      </c>
    </row>
    <row r="261" spans="1:42" s="54" customFormat="1">
      <c r="A261" s="95" t="s">
        <v>474</v>
      </c>
      <c r="B261" s="253" t="s">
        <v>135</v>
      </c>
      <c r="C261" s="254"/>
      <c r="D261" s="46">
        <v>251</v>
      </c>
      <c r="E261" s="41">
        <v>15</v>
      </c>
      <c r="F261" s="41">
        <v>13</v>
      </c>
      <c r="G261" s="41"/>
      <c r="H261" s="41"/>
      <c r="I261" s="41"/>
      <c r="J261" s="41"/>
      <c r="K261" s="41">
        <v>15</v>
      </c>
      <c r="L261" s="41">
        <v>13</v>
      </c>
      <c r="M261" s="41"/>
      <c r="N261" s="41"/>
      <c r="O261" s="41"/>
      <c r="P261" s="41"/>
      <c r="Q261" s="41"/>
      <c r="R261" s="41"/>
      <c r="S261" s="95" t="s">
        <v>474</v>
      </c>
      <c r="T261" s="255" t="s">
        <v>475</v>
      </c>
      <c r="U261" s="255"/>
      <c r="V261" s="255"/>
      <c r="W261" s="91">
        <f t="shared" si="114"/>
        <v>251</v>
      </c>
      <c r="X261" s="41"/>
      <c r="Y261" s="41"/>
      <c r="Z261" s="41">
        <f t="shared" si="155"/>
        <v>15</v>
      </c>
      <c r="AA261" s="41">
        <f t="shared" si="155"/>
        <v>13</v>
      </c>
      <c r="AB261" s="41"/>
      <c r="AC261" s="41"/>
      <c r="AD261" s="41">
        <v>15</v>
      </c>
      <c r="AE261" s="41">
        <v>13</v>
      </c>
      <c r="AF261" s="41"/>
      <c r="AG261" s="41"/>
      <c r="AH261" s="40">
        <f t="shared" si="156"/>
        <v>0</v>
      </c>
      <c r="AI261" s="40">
        <f t="shared" si="156"/>
        <v>0</v>
      </c>
      <c r="AJ261" s="40"/>
      <c r="AK261" s="40"/>
      <c r="AL261" s="40"/>
      <c r="AM261" s="40"/>
      <c r="AN261" s="74">
        <f t="shared" si="117"/>
        <v>100</v>
      </c>
      <c r="AO261" s="75">
        <f t="shared" si="118"/>
        <v>0</v>
      </c>
      <c r="AP261" s="76">
        <f t="shared" si="119"/>
        <v>100</v>
      </c>
    </row>
    <row r="262" spans="1:42" s="54" customFormat="1">
      <c r="A262" s="95" t="s">
        <v>476</v>
      </c>
      <c r="B262" s="253" t="s">
        <v>132</v>
      </c>
      <c r="C262" s="254"/>
      <c r="D262" s="46">
        <v>252</v>
      </c>
      <c r="E262" s="41">
        <v>15</v>
      </c>
      <c r="F262" s="41">
        <v>11</v>
      </c>
      <c r="G262" s="41"/>
      <c r="H262" s="41"/>
      <c r="I262" s="41"/>
      <c r="J262" s="41"/>
      <c r="K262" s="41">
        <v>15</v>
      </c>
      <c r="L262" s="41">
        <v>11</v>
      </c>
      <c r="M262" s="41"/>
      <c r="N262" s="41"/>
      <c r="O262" s="41"/>
      <c r="P262" s="41"/>
      <c r="Q262" s="41"/>
      <c r="R262" s="41"/>
      <c r="S262" s="95" t="s">
        <v>476</v>
      </c>
      <c r="T262" s="255" t="s">
        <v>132</v>
      </c>
      <c r="U262" s="255"/>
      <c r="V262" s="255"/>
      <c r="W262" s="91">
        <f t="shared" si="114"/>
        <v>252</v>
      </c>
      <c r="X262" s="41"/>
      <c r="Y262" s="41"/>
      <c r="Z262" s="41">
        <f t="shared" si="155"/>
        <v>15</v>
      </c>
      <c r="AA262" s="41">
        <f t="shared" si="155"/>
        <v>11</v>
      </c>
      <c r="AB262" s="41"/>
      <c r="AC262" s="41"/>
      <c r="AD262" s="41">
        <v>15</v>
      </c>
      <c r="AE262" s="41">
        <v>11</v>
      </c>
      <c r="AF262" s="41"/>
      <c r="AG262" s="41"/>
      <c r="AH262" s="40">
        <f t="shared" si="156"/>
        <v>0</v>
      </c>
      <c r="AI262" s="40">
        <f t="shared" si="156"/>
        <v>0</v>
      </c>
      <c r="AJ262" s="40"/>
      <c r="AK262" s="40"/>
      <c r="AL262" s="40"/>
      <c r="AM262" s="40"/>
      <c r="AN262" s="74">
        <f t="shared" si="117"/>
        <v>100</v>
      </c>
      <c r="AO262" s="75">
        <f t="shared" si="118"/>
        <v>0</v>
      </c>
      <c r="AP262" s="76">
        <f t="shared" si="119"/>
        <v>100</v>
      </c>
    </row>
    <row r="263" spans="1:42" s="54" customFormat="1">
      <c r="A263" s="95" t="s">
        <v>477</v>
      </c>
      <c r="B263" s="253" t="s">
        <v>478</v>
      </c>
      <c r="C263" s="254"/>
      <c r="D263" s="46">
        <v>253</v>
      </c>
      <c r="E263" s="41">
        <v>15</v>
      </c>
      <c r="F263" s="41">
        <v>15</v>
      </c>
      <c r="G263" s="41"/>
      <c r="H263" s="41"/>
      <c r="I263" s="41"/>
      <c r="J263" s="41"/>
      <c r="K263" s="41">
        <v>15</v>
      </c>
      <c r="L263" s="41">
        <v>15</v>
      </c>
      <c r="M263" s="41"/>
      <c r="N263" s="41"/>
      <c r="O263" s="41"/>
      <c r="P263" s="41"/>
      <c r="Q263" s="41"/>
      <c r="R263" s="41"/>
      <c r="S263" s="95" t="s">
        <v>477</v>
      </c>
      <c r="T263" s="255" t="s">
        <v>478</v>
      </c>
      <c r="U263" s="255"/>
      <c r="V263" s="255"/>
      <c r="W263" s="91">
        <f t="shared" si="114"/>
        <v>253</v>
      </c>
      <c r="X263" s="41"/>
      <c r="Y263" s="41"/>
      <c r="Z263" s="41">
        <f t="shared" si="155"/>
        <v>15</v>
      </c>
      <c r="AA263" s="41">
        <f t="shared" si="155"/>
        <v>15</v>
      </c>
      <c r="AB263" s="41"/>
      <c r="AC263" s="41"/>
      <c r="AD263" s="41">
        <v>15</v>
      </c>
      <c r="AE263" s="41">
        <v>15</v>
      </c>
      <c r="AF263" s="41"/>
      <c r="AG263" s="41"/>
      <c r="AH263" s="40">
        <f t="shared" si="156"/>
        <v>0</v>
      </c>
      <c r="AI263" s="40">
        <f t="shared" si="156"/>
        <v>0</v>
      </c>
      <c r="AJ263" s="40"/>
      <c r="AK263" s="40"/>
      <c r="AL263" s="40"/>
      <c r="AM263" s="40"/>
      <c r="AN263" s="74">
        <f t="shared" si="117"/>
        <v>100</v>
      </c>
      <c r="AO263" s="75">
        <f t="shared" si="118"/>
        <v>0</v>
      </c>
      <c r="AP263" s="76">
        <f t="shared" si="119"/>
        <v>100</v>
      </c>
    </row>
    <row r="264" spans="1:42" s="54" customFormat="1">
      <c r="A264" s="95" t="s">
        <v>479</v>
      </c>
      <c r="B264" s="253" t="s">
        <v>480</v>
      </c>
      <c r="C264" s="254"/>
      <c r="D264" s="46">
        <v>254</v>
      </c>
      <c r="E264" s="41">
        <v>30</v>
      </c>
      <c r="F264" s="41">
        <v>14</v>
      </c>
      <c r="G264" s="41"/>
      <c r="H264" s="41"/>
      <c r="I264" s="41"/>
      <c r="J264" s="41"/>
      <c r="K264" s="41">
        <v>14</v>
      </c>
      <c r="L264" s="41">
        <v>11</v>
      </c>
      <c r="M264" s="41">
        <v>16</v>
      </c>
      <c r="N264" s="41">
        <v>3</v>
      </c>
      <c r="O264" s="41"/>
      <c r="P264" s="41"/>
      <c r="Q264" s="41"/>
      <c r="R264" s="41"/>
      <c r="S264" s="95" t="s">
        <v>479</v>
      </c>
      <c r="T264" s="261" t="s">
        <v>250</v>
      </c>
      <c r="U264" s="261"/>
      <c r="V264" s="261"/>
      <c r="W264" s="91">
        <f t="shared" si="114"/>
        <v>254</v>
      </c>
      <c r="X264" s="41"/>
      <c r="Y264" s="41"/>
      <c r="Z264" s="41">
        <f t="shared" si="155"/>
        <v>30</v>
      </c>
      <c r="AA264" s="41">
        <f t="shared" si="155"/>
        <v>14</v>
      </c>
      <c r="AB264" s="41"/>
      <c r="AC264" s="41"/>
      <c r="AD264" s="41">
        <v>30</v>
      </c>
      <c r="AE264" s="41">
        <v>14</v>
      </c>
      <c r="AF264" s="41"/>
      <c r="AG264" s="41"/>
      <c r="AH264" s="40">
        <f t="shared" si="156"/>
        <v>0</v>
      </c>
      <c r="AI264" s="40">
        <f t="shared" si="156"/>
        <v>0</v>
      </c>
      <c r="AJ264" s="40"/>
      <c r="AK264" s="40"/>
      <c r="AL264" s="40"/>
      <c r="AM264" s="40"/>
      <c r="AN264" s="74">
        <f t="shared" si="117"/>
        <v>100</v>
      </c>
      <c r="AO264" s="75">
        <f t="shared" si="118"/>
        <v>0</v>
      </c>
      <c r="AP264" s="76">
        <f t="shared" si="119"/>
        <v>100</v>
      </c>
    </row>
    <row r="265" spans="1:42" s="89" customFormat="1">
      <c r="A265" s="267" t="s">
        <v>481</v>
      </c>
      <c r="B265" s="267"/>
      <c r="C265" s="267"/>
      <c r="D265" s="86">
        <v>255</v>
      </c>
      <c r="E265" s="86">
        <f>E266+E267+E268+E269</f>
        <v>245</v>
      </c>
      <c r="F265" s="86">
        <f>F266+F267+F268+F269</f>
        <v>108</v>
      </c>
      <c r="G265" s="108"/>
      <c r="H265" s="108"/>
      <c r="I265" s="108"/>
      <c r="J265" s="108"/>
      <c r="K265" s="108">
        <f>+K266+K267+K268+K269</f>
        <v>245</v>
      </c>
      <c r="L265" s="108">
        <f>+L266+L267+L268+L269</f>
        <v>108</v>
      </c>
      <c r="M265" s="108"/>
      <c r="N265" s="108"/>
      <c r="O265" s="108"/>
      <c r="P265" s="108"/>
      <c r="Q265" s="108"/>
      <c r="R265" s="108"/>
      <c r="S265" s="267" t="str">
        <f>+A265</f>
        <v>24. Дабльфиш МСҮТ</v>
      </c>
      <c r="T265" s="267"/>
      <c r="U265" s="267"/>
      <c r="V265" s="267"/>
      <c r="W265" s="88">
        <f t="shared" si="114"/>
        <v>255</v>
      </c>
      <c r="X265" s="86">
        <f>SUM(X266:X269)</f>
        <v>0</v>
      </c>
      <c r="Y265" s="86">
        <f t="shared" ref="Y265:AM265" si="157">SUM(Y266:Y269)</f>
        <v>0</v>
      </c>
      <c r="Z265" s="86">
        <f t="shared" si="157"/>
        <v>111</v>
      </c>
      <c r="AA265" s="86">
        <f t="shared" si="157"/>
        <v>29</v>
      </c>
      <c r="AB265" s="86">
        <f t="shared" si="157"/>
        <v>0</v>
      </c>
      <c r="AC265" s="86">
        <f t="shared" si="157"/>
        <v>0</v>
      </c>
      <c r="AD265" s="86">
        <f t="shared" si="157"/>
        <v>111</v>
      </c>
      <c r="AE265" s="86">
        <f t="shared" si="157"/>
        <v>29</v>
      </c>
      <c r="AF265" s="86">
        <f t="shared" si="157"/>
        <v>0</v>
      </c>
      <c r="AG265" s="86">
        <f t="shared" si="157"/>
        <v>0</v>
      </c>
      <c r="AH265" s="86">
        <f t="shared" si="157"/>
        <v>0</v>
      </c>
      <c r="AI265" s="86">
        <f t="shared" si="157"/>
        <v>0</v>
      </c>
      <c r="AJ265" s="86">
        <f t="shared" si="157"/>
        <v>0</v>
      </c>
      <c r="AK265" s="86">
        <f t="shared" si="157"/>
        <v>0</v>
      </c>
      <c r="AL265" s="86">
        <f t="shared" si="157"/>
        <v>0</v>
      </c>
      <c r="AM265" s="86">
        <f t="shared" si="157"/>
        <v>0</v>
      </c>
      <c r="AN265" s="74">
        <f t="shared" si="117"/>
        <v>45.306122448979593</v>
      </c>
      <c r="AO265" s="75">
        <f t="shared" si="118"/>
        <v>0</v>
      </c>
      <c r="AP265" s="76">
        <f t="shared" si="119"/>
        <v>45.306122448979593</v>
      </c>
    </row>
    <row r="266" spans="1:42">
      <c r="A266" s="95" t="s">
        <v>482</v>
      </c>
      <c r="B266" s="253" t="s">
        <v>163</v>
      </c>
      <c r="C266" s="254"/>
      <c r="D266" s="46">
        <v>256</v>
      </c>
      <c r="E266" s="41">
        <f>G266+I266+K266+M266+O266+Q266+V265</f>
        <v>51</v>
      </c>
      <c r="F266" s="41">
        <f>H266+J266+L266+N266+P266</f>
        <v>0</v>
      </c>
      <c r="G266" s="109"/>
      <c r="H266" s="109"/>
      <c r="I266" s="109"/>
      <c r="J266" s="109"/>
      <c r="K266" s="109">
        <v>51</v>
      </c>
      <c r="L266" s="109">
        <v>0</v>
      </c>
      <c r="M266" s="109"/>
      <c r="N266" s="109"/>
      <c r="O266" s="109"/>
      <c r="P266" s="109"/>
      <c r="Q266" s="109"/>
      <c r="R266" s="109"/>
      <c r="S266" s="95" t="s">
        <v>482</v>
      </c>
      <c r="T266" s="260" t="s">
        <v>483</v>
      </c>
      <c r="U266" s="260"/>
      <c r="V266" s="260"/>
      <c r="W266" s="91">
        <f t="shared" si="114"/>
        <v>256</v>
      </c>
      <c r="X266" s="41"/>
      <c r="Y266" s="41"/>
      <c r="Z266" s="41">
        <f t="shared" ref="Z266:AA269" si="158">+AB266+AD266+AF266</f>
        <v>15</v>
      </c>
      <c r="AA266" s="41">
        <f t="shared" si="158"/>
        <v>0</v>
      </c>
      <c r="AB266" s="41"/>
      <c r="AC266" s="41"/>
      <c r="AD266" s="46">
        <v>15</v>
      </c>
      <c r="AE266" s="46">
        <v>0</v>
      </c>
      <c r="AF266" s="40"/>
      <c r="AG266" s="40"/>
      <c r="AH266" s="40"/>
      <c r="AI266" s="40"/>
      <c r="AJ266" s="40"/>
      <c r="AK266" s="40"/>
      <c r="AL266" s="40"/>
      <c r="AM266" s="40"/>
      <c r="AN266" s="74">
        <f t="shared" si="117"/>
        <v>29.411764705882351</v>
      </c>
      <c r="AO266" s="75">
        <f t="shared" si="118"/>
        <v>0</v>
      </c>
      <c r="AP266" s="76">
        <f t="shared" si="119"/>
        <v>29.411764705882351</v>
      </c>
    </row>
    <row r="267" spans="1:42">
      <c r="A267" s="95" t="s">
        <v>484</v>
      </c>
      <c r="B267" s="253" t="s">
        <v>167</v>
      </c>
      <c r="C267" s="254"/>
      <c r="D267" s="46">
        <v>257</v>
      </c>
      <c r="E267" s="41">
        <f>G267+I267+K267+M267+O267+Q267+V266</f>
        <v>111</v>
      </c>
      <c r="F267" s="41">
        <f t="shared" ref="F267:F268" si="159">H267+J267+L267+N267+P267</f>
        <v>38</v>
      </c>
      <c r="G267" s="109"/>
      <c r="H267" s="109"/>
      <c r="I267" s="109"/>
      <c r="J267" s="109"/>
      <c r="K267" s="109">
        <v>111</v>
      </c>
      <c r="L267" s="109">
        <v>38</v>
      </c>
      <c r="M267" s="109"/>
      <c r="N267" s="109"/>
      <c r="O267" s="109"/>
      <c r="P267" s="109"/>
      <c r="Q267" s="109"/>
      <c r="R267" s="109"/>
      <c r="S267" s="95" t="s">
        <v>484</v>
      </c>
      <c r="T267" s="260" t="s">
        <v>167</v>
      </c>
      <c r="U267" s="260"/>
      <c r="V267" s="260"/>
      <c r="W267" s="91">
        <f t="shared" ref="W267:W330" si="160">+D267</f>
        <v>257</v>
      </c>
      <c r="X267" s="41"/>
      <c r="Y267" s="41"/>
      <c r="Z267" s="41">
        <f t="shared" si="158"/>
        <v>70</v>
      </c>
      <c r="AA267" s="41">
        <f t="shared" si="158"/>
        <v>15</v>
      </c>
      <c r="AB267" s="41"/>
      <c r="AC267" s="41"/>
      <c r="AD267" s="46">
        <v>70</v>
      </c>
      <c r="AE267" s="46">
        <v>15</v>
      </c>
      <c r="AF267" s="40"/>
      <c r="AG267" s="40"/>
      <c r="AH267" s="40"/>
      <c r="AI267" s="40"/>
      <c r="AJ267" s="40"/>
      <c r="AK267" s="40"/>
      <c r="AL267" s="40"/>
      <c r="AM267" s="40"/>
      <c r="AN267" s="74">
        <f t="shared" si="117"/>
        <v>63.063063063063062</v>
      </c>
      <c r="AO267" s="75">
        <f t="shared" si="118"/>
        <v>0</v>
      </c>
      <c r="AP267" s="76">
        <f t="shared" si="119"/>
        <v>63.063063063063062</v>
      </c>
    </row>
    <row r="268" spans="1:42">
      <c r="A268" s="95" t="s">
        <v>485</v>
      </c>
      <c r="B268" s="253" t="s">
        <v>165</v>
      </c>
      <c r="C268" s="254"/>
      <c r="D268" s="46">
        <v>258</v>
      </c>
      <c r="E268" s="41">
        <f>G268+I268+K268+M268+O268+Q268+V267</f>
        <v>46</v>
      </c>
      <c r="F268" s="41">
        <f t="shared" si="159"/>
        <v>37</v>
      </c>
      <c r="G268" s="109"/>
      <c r="H268" s="109"/>
      <c r="I268" s="109"/>
      <c r="J268" s="109"/>
      <c r="K268" s="109">
        <v>46</v>
      </c>
      <c r="L268" s="109">
        <v>37</v>
      </c>
      <c r="M268" s="109"/>
      <c r="N268" s="109"/>
      <c r="O268" s="109"/>
      <c r="P268" s="109"/>
      <c r="Q268" s="109"/>
      <c r="R268" s="109"/>
      <c r="S268" s="95" t="s">
        <v>485</v>
      </c>
      <c r="T268" s="260" t="s">
        <v>486</v>
      </c>
      <c r="U268" s="260"/>
      <c r="V268" s="260"/>
      <c r="W268" s="91">
        <f t="shared" si="160"/>
        <v>258</v>
      </c>
      <c r="X268" s="41"/>
      <c r="Y268" s="41"/>
      <c r="Z268" s="41">
        <f t="shared" si="158"/>
        <v>18</v>
      </c>
      <c r="AA268" s="41">
        <f t="shared" si="158"/>
        <v>2</v>
      </c>
      <c r="AB268" s="41"/>
      <c r="AC268" s="41"/>
      <c r="AD268" s="46">
        <v>18</v>
      </c>
      <c r="AE268" s="46">
        <v>2</v>
      </c>
      <c r="AF268" s="40"/>
      <c r="AG268" s="40"/>
      <c r="AH268" s="40"/>
      <c r="AI268" s="40"/>
      <c r="AJ268" s="40"/>
      <c r="AK268" s="40"/>
      <c r="AL268" s="40"/>
      <c r="AM268" s="40"/>
      <c r="AN268" s="74">
        <f t="shared" ref="AN268:AN331" si="161">+Z268*100/E268</f>
        <v>39.130434782608695</v>
      </c>
      <c r="AO268" s="75">
        <f t="shared" ref="AO268:AO331" si="162">+AH268*100/E268</f>
        <v>0</v>
      </c>
      <c r="AP268" s="76">
        <f t="shared" ref="AP268:AP331" si="163">+AN268+AO268</f>
        <v>39.130434782608695</v>
      </c>
    </row>
    <row r="269" spans="1:42">
      <c r="A269" s="95" t="s">
        <v>487</v>
      </c>
      <c r="B269" s="253" t="s">
        <v>155</v>
      </c>
      <c r="C269" s="254"/>
      <c r="D269" s="46">
        <v>259</v>
      </c>
      <c r="E269" s="41">
        <f>G269+I269+K269+M269+O269+Q269+V268</f>
        <v>37</v>
      </c>
      <c r="F269" s="41">
        <f>H269+J269+L269+N269+P269</f>
        <v>33</v>
      </c>
      <c r="G269" s="109"/>
      <c r="H269" s="109"/>
      <c r="I269" s="109"/>
      <c r="J269" s="109"/>
      <c r="K269" s="109">
        <v>37</v>
      </c>
      <c r="L269" s="109">
        <v>33</v>
      </c>
      <c r="M269" s="109"/>
      <c r="N269" s="109"/>
      <c r="O269" s="109"/>
      <c r="P269" s="109"/>
      <c r="Q269" s="109"/>
      <c r="R269" s="109"/>
      <c r="S269" s="95" t="s">
        <v>487</v>
      </c>
      <c r="T269" s="260" t="s">
        <v>155</v>
      </c>
      <c r="U269" s="260"/>
      <c r="V269" s="260"/>
      <c r="W269" s="91">
        <f t="shared" si="160"/>
        <v>259</v>
      </c>
      <c r="X269" s="41"/>
      <c r="Y269" s="41"/>
      <c r="Z269" s="41">
        <f t="shared" si="158"/>
        <v>8</v>
      </c>
      <c r="AA269" s="41">
        <f t="shared" si="158"/>
        <v>12</v>
      </c>
      <c r="AB269" s="41"/>
      <c r="AC269" s="41"/>
      <c r="AD269" s="46">
        <v>8</v>
      </c>
      <c r="AE269" s="46">
        <v>12</v>
      </c>
      <c r="AF269" s="40"/>
      <c r="AG269" s="40"/>
      <c r="AH269" s="40"/>
      <c r="AI269" s="40"/>
      <c r="AJ269" s="40"/>
      <c r="AK269" s="40"/>
      <c r="AL269" s="40"/>
      <c r="AM269" s="40"/>
      <c r="AN269" s="74">
        <f t="shared" si="161"/>
        <v>21.621621621621621</v>
      </c>
      <c r="AO269" s="75">
        <f t="shared" si="162"/>
        <v>0</v>
      </c>
      <c r="AP269" s="76">
        <f t="shared" si="163"/>
        <v>21.621621621621621</v>
      </c>
    </row>
    <row r="270" spans="1:42" s="57" customFormat="1">
      <c r="A270" s="258" t="s">
        <v>488</v>
      </c>
      <c r="B270" s="258"/>
      <c r="C270" s="258"/>
      <c r="D270" s="86">
        <v>260</v>
      </c>
      <c r="E270" s="86">
        <f>SUM(E271:E275)</f>
        <v>61</v>
      </c>
      <c r="F270" s="86">
        <f>SUM(F271:F275)</f>
        <v>18</v>
      </c>
      <c r="G270" s="86">
        <f>SUM(G271:G275)</f>
        <v>0</v>
      </c>
      <c r="H270" s="86">
        <f t="shared" ref="H270:R270" si="164">SUM(H271:H275)</f>
        <v>0</v>
      </c>
      <c r="I270" s="86">
        <f t="shared" si="164"/>
        <v>0</v>
      </c>
      <c r="J270" s="86">
        <f t="shared" si="164"/>
        <v>0</v>
      </c>
      <c r="K270" s="86">
        <f t="shared" si="164"/>
        <v>0</v>
      </c>
      <c r="L270" s="86">
        <f t="shared" si="164"/>
        <v>0</v>
      </c>
      <c r="M270" s="86">
        <f t="shared" si="164"/>
        <v>61</v>
      </c>
      <c r="N270" s="86">
        <f t="shared" si="164"/>
        <v>18</v>
      </c>
      <c r="O270" s="86">
        <f t="shared" si="164"/>
        <v>0</v>
      </c>
      <c r="P270" s="86">
        <f t="shared" si="164"/>
        <v>0</v>
      </c>
      <c r="Q270" s="86">
        <f t="shared" si="164"/>
        <v>0</v>
      </c>
      <c r="R270" s="86">
        <f t="shared" si="164"/>
        <v>0</v>
      </c>
      <c r="S270" s="258" t="str">
        <f>+A270</f>
        <v>25. Донбоско МСҮТ</v>
      </c>
      <c r="T270" s="258"/>
      <c r="U270" s="258"/>
      <c r="V270" s="258"/>
      <c r="W270" s="88">
        <f t="shared" si="160"/>
        <v>260</v>
      </c>
      <c r="X270" s="86">
        <f t="shared" ref="X270:AM270" si="165">SUM(X271:X275)</f>
        <v>0</v>
      </c>
      <c r="Y270" s="86">
        <f t="shared" si="165"/>
        <v>0</v>
      </c>
      <c r="Z270" s="86">
        <f>SUM(Z271:Z275)</f>
        <v>33</v>
      </c>
      <c r="AA270" s="86">
        <f>SUM(AA271:AA275)</f>
        <v>8</v>
      </c>
      <c r="AB270" s="86">
        <f>SUM(AB271:AB275)</f>
        <v>0</v>
      </c>
      <c r="AC270" s="86">
        <f t="shared" si="165"/>
        <v>0</v>
      </c>
      <c r="AD270" s="86">
        <f>SUM(AD271:AD275)</f>
        <v>33</v>
      </c>
      <c r="AE270" s="86">
        <f>SUM(AE271:AE275)</f>
        <v>8</v>
      </c>
      <c r="AF270" s="86">
        <f t="shared" si="165"/>
        <v>0</v>
      </c>
      <c r="AG270" s="86">
        <f t="shared" si="165"/>
        <v>0</v>
      </c>
      <c r="AH270" s="86">
        <f t="shared" si="165"/>
        <v>10</v>
      </c>
      <c r="AI270" s="86">
        <f t="shared" si="165"/>
        <v>0</v>
      </c>
      <c r="AJ270" s="86">
        <f t="shared" si="165"/>
        <v>0</v>
      </c>
      <c r="AK270" s="86">
        <f t="shared" si="165"/>
        <v>0</v>
      </c>
      <c r="AL270" s="86">
        <f t="shared" si="165"/>
        <v>10</v>
      </c>
      <c r="AM270" s="86">
        <f t="shared" si="165"/>
        <v>0</v>
      </c>
      <c r="AN270" s="74">
        <f t="shared" si="161"/>
        <v>54.098360655737707</v>
      </c>
      <c r="AO270" s="75">
        <f t="shared" si="162"/>
        <v>16.393442622950818</v>
      </c>
      <c r="AP270" s="76">
        <f t="shared" si="163"/>
        <v>70.491803278688522</v>
      </c>
    </row>
    <row r="271" spans="1:42" s="54" customFormat="1" ht="17.25" customHeight="1">
      <c r="A271" s="95" t="s">
        <v>294</v>
      </c>
      <c r="B271" s="253" t="s">
        <v>153</v>
      </c>
      <c r="C271" s="254"/>
      <c r="D271" s="46">
        <v>261</v>
      </c>
      <c r="E271" s="41">
        <f>+G271+I271+K271+M271+O271+Q271+X271</f>
        <v>20</v>
      </c>
      <c r="F271" s="41">
        <f>+H271+J271+L271+N271+P271+R271+Y271</f>
        <v>0</v>
      </c>
      <c r="G271" s="41"/>
      <c r="H271" s="41"/>
      <c r="I271" s="41"/>
      <c r="J271" s="41"/>
      <c r="K271" s="41"/>
      <c r="L271" s="41"/>
      <c r="M271" s="41">
        <v>20</v>
      </c>
      <c r="N271" s="41">
        <v>0</v>
      </c>
      <c r="O271" s="41"/>
      <c r="P271" s="41"/>
      <c r="Q271" s="41"/>
      <c r="R271" s="41"/>
      <c r="S271" s="95" t="s">
        <v>294</v>
      </c>
      <c r="T271" s="261" t="s">
        <v>153</v>
      </c>
      <c r="U271" s="261"/>
      <c r="V271" s="261"/>
      <c r="W271" s="91">
        <f t="shared" si="160"/>
        <v>261</v>
      </c>
      <c r="X271" s="41"/>
      <c r="Y271" s="41"/>
      <c r="Z271" s="41">
        <f t="shared" ref="Z271:AA275" si="166">+AB271+AD271+AF271</f>
        <v>10</v>
      </c>
      <c r="AA271" s="41">
        <f t="shared" si="166"/>
        <v>0</v>
      </c>
      <c r="AB271" s="41"/>
      <c r="AC271" s="41"/>
      <c r="AD271" s="41">
        <v>10</v>
      </c>
      <c r="AE271" s="41">
        <v>0</v>
      </c>
      <c r="AF271" s="41"/>
      <c r="AG271" s="41"/>
      <c r="AH271" s="40">
        <f>+AJ271+AL271</f>
        <v>5</v>
      </c>
      <c r="AI271" s="40">
        <f>+AK271+AM271</f>
        <v>0</v>
      </c>
      <c r="AJ271" s="40"/>
      <c r="AK271" s="40"/>
      <c r="AL271" s="40">
        <v>5</v>
      </c>
      <c r="AM271" s="40"/>
      <c r="AN271" s="74">
        <f t="shared" si="161"/>
        <v>50</v>
      </c>
      <c r="AO271" s="75">
        <f t="shared" si="162"/>
        <v>25</v>
      </c>
      <c r="AP271" s="76">
        <f t="shared" si="163"/>
        <v>75</v>
      </c>
    </row>
    <row r="272" spans="1:42" s="54" customFormat="1">
      <c r="A272" s="95" t="s">
        <v>351</v>
      </c>
      <c r="B272" s="253" t="s">
        <v>136</v>
      </c>
      <c r="C272" s="254"/>
      <c r="D272" s="46">
        <v>262</v>
      </c>
      <c r="E272" s="41">
        <f>+G272+I272+K272+M272+O272+Q272+X272</f>
        <v>9</v>
      </c>
      <c r="F272" s="41">
        <f t="shared" ref="F272:F275" si="167">+H272+J272+L272+N272+P272+R272+Y272</f>
        <v>0</v>
      </c>
      <c r="G272" s="41"/>
      <c r="H272" s="41"/>
      <c r="I272" s="41"/>
      <c r="J272" s="41"/>
      <c r="K272" s="41"/>
      <c r="L272" s="41"/>
      <c r="M272" s="41">
        <v>9</v>
      </c>
      <c r="N272" s="41">
        <v>0</v>
      </c>
      <c r="O272" s="41"/>
      <c r="P272" s="41"/>
      <c r="Q272" s="41"/>
      <c r="R272" s="41"/>
      <c r="S272" s="95" t="s">
        <v>351</v>
      </c>
      <c r="T272" s="261" t="s">
        <v>136</v>
      </c>
      <c r="U272" s="261"/>
      <c r="V272" s="261"/>
      <c r="W272" s="91">
        <f t="shared" si="160"/>
        <v>262</v>
      </c>
      <c r="X272" s="41"/>
      <c r="Y272" s="41"/>
      <c r="Z272" s="41">
        <f t="shared" si="166"/>
        <v>7</v>
      </c>
      <c r="AA272" s="41">
        <f t="shared" si="166"/>
        <v>0</v>
      </c>
      <c r="AB272" s="41"/>
      <c r="AC272" s="41"/>
      <c r="AD272" s="41">
        <v>7</v>
      </c>
      <c r="AE272" s="41">
        <v>0</v>
      </c>
      <c r="AF272" s="41"/>
      <c r="AG272" s="41"/>
      <c r="AH272" s="40">
        <f t="shared" ref="AH272:AI275" si="168">+AJ272+AL272</f>
        <v>1</v>
      </c>
      <c r="AI272" s="40">
        <f t="shared" si="168"/>
        <v>0</v>
      </c>
      <c r="AJ272" s="40"/>
      <c r="AK272" s="40"/>
      <c r="AL272" s="40">
        <v>1</v>
      </c>
      <c r="AM272" s="40"/>
      <c r="AN272" s="74">
        <f t="shared" si="161"/>
        <v>77.777777777777771</v>
      </c>
      <c r="AO272" s="75">
        <f t="shared" si="162"/>
        <v>11.111111111111111</v>
      </c>
      <c r="AP272" s="76">
        <f t="shared" si="163"/>
        <v>88.888888888888886</v>
      </c>
    </row>
    <row r="273" spans="1:42" s="54" customFormat="1">
      <c r="A273" s="95" t="s">
        <v>489</v>
      </c>
      <c r="B273" s="253" t="s">
        <v>231</v>
      </c>
      <c r="C273" s="254"/>
      <c r="D273" s="46">
        <v>263</v>
      </c>
      <c r="E273" s="41">
        <f>+G273+I273+K273+M273+O273+Q273+X273</f>
        <v>6</v>
      </c>
      <c r="F273" s="41">
        <f t="shared" si="167"/>
        <v>6</v>
      </c>
      <c r="G273" s="41"/>
      <c r="H273" s="41"/>
      <c r="I273" s="41"/>
      <c r="J273" s="41"/>
      <c r="K273" s="41"/>
      <c r="L273" s="41"/>
      <c r="M273" s="41">
        <v>6</v>
      </c>
      <c r="N273" s="41">
        <v>6</v>
      </c>
      <c r="O273" s="41"/>
      <c r="P273" s="41"/>
      <c r="Q273" s="41"/>
      <c r="R273" s="41"/>
      <c r="S273" s="95" t="s">
        <v>489</v>
      </c>
      <c r="T273" s="261" t="s">
        <v>231</v>
      </c>
      <c r="U273" s="261"/>
      <c r="V273" s="261"/>
      <c r="W273" s="91">
        <f t="shared" si="160"/>
        <v>263</v>
      </c>
      <c r="X273" s="41"/>
      <c r="Y273" s="41"/>
      <c r="Z273" s="41">
        <f t="shared" si="166"/>
        <v>4</v>
      </c>
      <c r="AA273" s="41">
        <f t="shared" si="166"/>
        <v>4</v>
      </c>
      <c r="AB273" s="41"/>
      <c r="AC273" s="41"/>
      <c r="AD273" s="41">
        <v>4</v>
      </c>
      <c r="AE273" s="41">
        <v>4</v>
      </c>
      <c r="AF273" s="41"/>
      <c r="AG273" s="41"/>
      <c r="AH273" s="40">
        <f t="shared" si="168"/>
        <v>2</v>
      </c>
      <c r="AI273" s="40">
        <f t="shared" si="168"/>
        <v>0</v>
      </c>
      <c r="AJ273" s="40"/>
      <c r="AK273" s="40"/>
      <c r="AL273" s="40">
        <v>2</v>
      </c>
      <c r="AM273" s="40"/>
      <c r="AN273" s="74">
        <f t="shared" si="161"/>
        <v>66.666666666666671</v>
      </c>
      <c r="AO273" s="75">
        <f t="shared" si="162"/>
        <v>33.333333333333336</v>
      </c>
      <c r="AP273" s="76">
        <f t="shared" si="163"/>
        <v>100</v>
      </c>
    </row>
    <row r="274" spans="1:42" s="54" customFormat="1">
      <c r="A274" s="95" t="s">
        <v>283</v>
      </c>
      <c r="B274" s="253" t="s">
        <v>215</v>
      </c>
      <c r="C274" s="254"/>
      <c r="D274" s="46">
        <v>264</v>
      </c>
      <c r="E274" s="41">
        <f>+G274+I274+K274+M274+O274+Q274+X274</f>
        <v>12</v>
      </c>
      <c r="F274" s="41">
        <f t="shared" si="167"/>
        <v>1</v>
      </c>
      <c r="G274" s="41"/>
      <c r="H274" s="41"/>
      <c r="I274" s="41"/>
      <c r="J274" s="41"/>
      <c r="K274" s="41"/>
      <c r="L274" s="41"/>
      <c r="M274" s="41">
        <v>12</v>
      </c>
      <c r="N274" s="41">
        <v>1</v>
      </c>
      <c r="O274" s="41"/>
      <c r="P274" s="41"/>
      <c r="Q274" s="41"/>
      <c r="R274" s="41"/>
      <c r="S274" s="95" t="s">
        <v>283</v>
      </c>
      <c r="T274" s="262" t="s">
        <v>215</v>
      </c>
      <c r="U274" s="262"/>
      <c r="V274" s="262"/>
      <c r="W274" s="91">
        <f t="shared" si="160"/>
        <v>264</v>
      </c>
      <c r="X274" s="41"/>
      <c r="Y274" s="41"/>
      <c r="Z274" s="41">
        <f t="shared" si="166"/>
        <v>7</v>
      </c>
      <c r="AA274" s="41">
        <f t="shared" si="166"/>
        <v>0</v>
      </c>
      <c r="AB274" s="41"/>
      <c r="AC274" s="41"/>
      <c r="AD274" s="41">
        <v>7</v>
      </c>
      <c r="AE274" s="41">
        <v>0</v>
      </c>
      <c r="AF274" s="41"/>
      <c r="AG274" s="41"/>
      <c r="AH274" s="40">
        <f t="shared" si="168"/>
        <v>0</v>
      </c>
      <c r="AI274" s="40">
        <f t="shared" si="168"/>
        <v>0</v>
      </c>
      <c r="AJ274" s="40"/>
      <c r="AK274" s="40"/>
      <c r="AL274" s="40">
        <v>0</v>
      </c>
      <c r="AM274" s="40"/>
      <c r="AN274" s="74">
        <f t="shared" si="161"/>
        <v>58.333333333333336</v>
      </c>
      <c r="AO274" s="75">
        <f t="shared" si="162"/>
        <v>0</v>
      </c>
      <c r="AP274" s="76">
        <f t="shared" si="163"/>
        <v>58.333333333333336</v>
      </c>
    </row>
    <row r="275" spans="1:42" s="54" customFormat="1" ht="26.25" customHeight="1">
      <c r="A275" s="95" t="s">
        <v>371</v>
      </c>
      <c r="B275" s="253" t="s">
        <v>363</v>
      </c>
      <c r="C275" s="254"/>
      <c r="D275" s="46">
        <v>265</v>
      </c>
      <c r="E275" s="41">
        <f>+G275+I275+K275+M275+O275+Q275+X275</f>
        <v>14</v>
      </c>
      <c r="F275" s="41">
        <f t="shared" si="167"/>
        <v>11</v>
      </c>
      <c r="G275" s="41"/>
      <c r="H275" s="41"/>
      <c r="I275" s="41"/>
      <c r="J275" s="41"/>
      <c r="K275" s="41"/>
      <c r="L275" s="41"/>
      <c r="M275" s="41">
        <v>14</v>
      </c>
      <c r="N275" s="41">
        <v>11</v>
      </c>
      <c r="O275" s="41"/>
      <c r="P275" s="41"/>
      <c r="Q275" s="41"/>
      <c r="R275" s="41"/>
      <c r="S275" s="95" t="s">
        <v>371</v>
      </c>
      <c r="T275" s="265" t="s">
        <v>363</v>
      </c>
      <c r="U275" s="265"/>
      <c r="V275" s="265"/>
      <c r="W275" s="91">
        <f t="shared" si="160"/>
        <v>265</v>
      </c>
      <c r="X275" s="41"/>
      <c r="Y275" s="41"/>
      <c r="Z275" s="41">
        <f t="shared" si="166"/>
        <v>5</v>
      </c>
      <c r="AA275" s="41">
        <f t="shared" si="166"/>
        <v>4</v>
      </c>
      <c r="AB275" s="41"/>
      <c r="AC275" s="41"/>
      <c r="AD275" s="41">
        <v>5</v>
      </c>
      <c r="AE275" s="41">
        <v>4</v>
      </c>
      <c r="AF275" s="41"/>
      <c r="AG275" s="41"/>
      <c r="AH275" s="40">
        <f t="shared" si="168"/>
        <v>2</v>
      </c>
      <c r="AI275" s="40">
        <f t="shared" si="168"/>
        <v>0</v>
      </c>
      <c r="AJ275" s="40"/>
      <c r="AK275" s="40"/>
      <c r="AL275" s="40">
        <v>2</v>
      </c>
      <c r="AM275" s="40"/>
      <c r="AN275" s="74">
        <f t="shared" si="161"/>
        <v>35.714285714285715</v>
      </c>
      <c r="AO275" s="75">
        <f t="shared" si="162"/>
        <v>14.285714285714286</v>
      </c>
      <c r="AP275" s="76">
        <f t="shared" si="163"/>
        <v>50</v>
      </c>
    </row>
    <row r="276" spans="1:42" s="57" customFormat="1">
      <c r="A276" s="258" t="s">
        <v>490</v>
      </c>
      <c r="B276" s="258"/>
      <c r="C276" s="258"/>
      <c r="D276" s="86">
        <v>266</v>
      </c>
      <c r="E276" s="86">
        <f>SUM(E277:E283)</f>
        <v>207</v>
      </c>
      <c r="F276" s="86">
        <f>SUM(F277:F283)</f>
        <v>80</v>
      </c>
      <c r="G276" s="86">
        <f>SUM(G277:G283)</f>
        <v>0</v>
      </c>
      <c r="H276" s="86">
        <f t="shared" ref="H276:R276" si="169">SUM(H277:H283)</f>
        <v>0</v>
      </c>
      <c r="I276" s="86">
        <f t="shared" si="169"/>
        <v>0</v>
      </c>
      <c r="J276" s="86">
        <f t="shared" si="169"/>
        <v>0</v>
      </c>
      <c r="K276" s="86">
        <f t="shared" si="169"/>
        <v>207</v>
      </c>
      <c r="L276" s="86">
        <f t="shared" si="169"/>
        <v>80</v>
      </c>
      <c r="M276" s="86">
        <f t="shared" si="169"/>
        <v>0</v>
      </c>
      <c r="N276" s="86">
        <f t="shared" si="169"/>
        <v>0</v>
      </c>
      <c r="O276" s="86">
        <f t="shared" si="169"/>
        <v>0</v>
      </c>
      <c r="P276" s="86">
        <f t="shared" si="169"/>
        <v>0</v>
      </c>
      <c r="Q276" s="86">
        <f t="shared" si="169"/>
        <v>0</v>
      </c>
      <c r="R276" s="86">
        <f t="shared" si="169"/>
        <v>0</v>
      </c>
      <c r="S276" s="258" t="str">
        <f>+A276</f>
        <v>26. Дорноговь аймаг дахь Төмөр замын МСҮТ</v>
      </c>
      <c r="T276" s="258"/>
      <c r="U276" s="258"/>
      <c r="V276" s="258"/>
      <c r="W276" s="88">
        <f t="shared" si="160"/>
        <v>266</v>
      </c>
      <c r="X276" s="86">
        <f t="shared" ref="X276:AM276" si="170">SUM(X277:X283)</f>
        <v>0</v>
      </c>
      <c r="Y276" s="86">
        <f t="shared" si="170"/>
        <v>0</v>
      </c>
      <c r="Z276" s="86">
        <f>SUM(Z277:Z283)</f>
        <v>93</v>
      </c>
      <c r="AA276" s="86">
        <f>SUM(AA277:AA283)</f>
        <v>28</v>
      </c>
      <c r="AB276" s="86">
        <f t="shared" si="170"/>
        <v>0</v>
      </c>
      <c r="AC276" s="86">
        <f t="shared" si="170"/>
        <v>0</v>
      </c>
      <c r="AD276" s="86">
        <f t="shared" si="170"/>
        <v>93</v>
      </c>
      <c r="AE276" s="86">
        <f t="shared" si="170"/>
        <v>28</v>
      </c>
      <c r="AF276" s="86">
        <f t="shared" si="170"/>
        <v>0</v>
      </c>
      <c r="AG276" s="86">
        <f t="shared" si="170"/>
        <v>0</v>
      </c>
      <c r="AH276" s="86">
        <f t="shared" si="170"/>
        <v>0</v>
      </c>
      <c r="AI276" s="86">
        <f t="shared" si="170"/>
        <v>0</v>
      </c>
      <c r="AJ276" s="86">
        <f t="shared" si="170"/>
        <v>0</v>
      </c>
      <c r="AK276" s="86">
        <f t="shared" si="170"/>
        <v>0</v>
      </c>
      <c r="AL276" s="86">
        <f t="shared" si="170"/>
        <v>0</v>
      </c>
      <c r="AM276" s="86">
        <f t="shared" si="170"/>
        <v>0</v>
      </c>
      <c r="AN276" s="74">
        <f t="shared" si="161"/>
        <v>44.927536231884055</v>
      </c>
      <c r="AO276" s="75">
        <f t="shared" si="162"/>
        <v>0</v>
      </c>
      <c r="AP276" s="76">
        <f t="shared" si="163"/>
        <v>44.927536231884055</v>
      </c>
    </row>
    <row r="277" spans="1:42" s="54" customFormat="1">
      <c r="A277" s="95" t="s">
        <v>491</v>
      </c>
      <c r="B277" s="253" t="s">
        <v>155</v>
      </c>
      <c r="C277" s="254"/>
      <c r="D277" s="46">
        <v>267</v>
      </c>
      <c r="E277" s="41">
        <f t="shared" ref="E277:E283" si="171">+G277+I277+K277+M277+O277+Q277+X277</f>
        <v>53</v>
      </c>
      <c r="F277" s="41">
        <f>+H277+J277+L277+N277+P277+R277</f>
        <v>43</v>
      </c>
      <c r="G277" s="41"/>
      <c r="H277" s="41"/>
      <c r="I277" s="41"/>
      <c r="J277" s="41"/>
      <c r="K277" s="41">
        <v>53</v>
      </c>
      <c r="L277" s="41">
        <v>43</v>
      </c>
      <c r="M277" s="41"/>
      <c r="N277" s="41"/>
      <c r="O277" s="41"/>
      <c r="P277" s="41"/>
      <c r="Q277" s="41"/>
      <c r="R277" s="41"/>
      <c r="S277" s="95" t="s">
        <v>491</v>
      </c>
      <c r="T277" s="261" t="s">
        <v>155</v>
      </c>
      <c r="U277" s="261"/>
      <c r="V277" s="261"/>
      <c r="W277" s="91">
        <f t="shared" si="160"/>
        <v>267</v>
      </c>
      <c r="X277" s="41"/>
      <c r="Y277" s="41"/>
      <c r="Z277" s="41">
        <f t="shared" ref="Z277:AA283" si="172">+AB277+AD277+AF277</f>
        <v>23</v>
      </c>
      <c r="AA277" s="41">
        <f t="shared" si="172"/>
        <v>17</v>
      </c>
      <c r="AB277" s="41"/>
      <c r="AC277" s="41"/>
      <c r="AD277" s="41">
        <v>23</v>
      </c>
      <c r="AE277" s="41">
        <v>17</v>
      </c>
      <c r="AF277" s="41"/>
      <c r="AG277" s="41"/>
      <c r="AH277" s="40">
        <f>+AJ277+AL277</f>
        <v>0</v>
      </c>
      <c r="AI277" s="40">
        <f>+AK277+AM277</f>
        <v>0</v>
      </c>
      <c r="AJ277" s="40"/>
      <c r="AK277" s="40"/>
      <c r="AL277" s="40"/>
      <c r="AM277" s="40"/>
      <c r="AN277" s="74">
        <f t="shared" si="161"/>
        <v>43.39622641509434</v>
      </c>
      <c r="AO277" s="75">
        <f t="shared" si="162"/>
        <v>0</v>
      </c>
      <c r="AP277" s="76">
        <f t="shared" si="163"/>
        <v>43.39622641509434</v>
      </c>
    </row>
    <row r="278" spans="1:42" s="54" customFormat="1">
      <c r="A278" s="95" t="s">
        <v>492</v>
      </c>
      <c r="B278" s="253" t="s">
        <v>157</v>
      </c>
      <c r="C278" s="254"/>
      <c r="D278" s="46">
        <v>268</v>
      </c>
      <c r="E278" s="41">
        <f t="shared" si="171"/>
        <v>25</v>
      </c>
      <c r="F278" s="41">
        <f t="shared" ref="F278:F283" si="173">+H278+J278+L278+N278+P278+R278</f>
        <v>8</v>
      </c>
      <c r="G278" s="41"/>
      <c r="H278" s="41"/>
      <c r="I278" s="41"/>
      <c r="J278" s="41"/>
      <c r="K278" s="41">
        <v>25</v>
      </c>
      <c r="L278" s="41">
        <v>8</v>
      </c>
      <c r="M278" s="41"/>
      <c r="N278" s="41"/>
      <c r="O278" s="41"/>
      <c r="P278" s="41"/>
      <c r="Q278" s="41"/>
      <c r="R278" s="41"/>
      <c r="S278" s="95" t="s">
        <v>492</v>
      </c>
      <c r="T278" s="261" t="s">
        <v>157</v>
      </c>
      <c r="U278" s="261"/>
      <c r="V278" s="261"/>
      <c r="W278" s="91">
        <f t="shared" si="160"/>
        <v>268</v>
      </c>
      <c r="X278" s="41"/>
      <c r="Y278" s="41"/>
      <c r="Z278" s="41">
        <f t="shared" si="172"/>
        <v>11</v>
      </c>
      <c r="AA278" s="41">
        <f t="shared" si="172"/>
        <v>2</v>
      </c>
      <c r="AB278" s="41"/>
      <c r="AC278" s="41"/>
      <c r="AD278" s="41">
        <v>11</v>
      </c>
      <c r="AE278" s="41">
        <v>2</v>
      </c>
      <c r="AF278" s="41"/>
      <c r="AG278" s="41"/>
      <c r="AH278" s="40">
        <f t="shared" ref="AH278:AI283" si="174">+AJ278+AL278</f>
        <v>0</v>
      </c>
      <c r="AI278" s="40">
        <f t="shared" si="174"/>
        <v>0</v>
      </c>
      <c r="AJ278" s="40"/>
      <c r="AK278" s="40"/>
      <c r="AL278" s="40"/>
      <c r="AM278" s="40"/>
      <c r="AN278" s="74">
        <f t="shared" si="161"/>
        <v>44</v>
      </c>
      <c r="AO278" s="75">
        <f t="shared" si="162"/>
        <v>0</v>
      </c>
      <c r="AP278" s="76">
        <f t="shared" si="163"/>
        <v>44</v>
      </c>
    </row>
    <row r="279" spans="1:42" s="54" customFormat="1">
      <c r="A279" s="95" t="s">
        <v>493</v>
      </c>
      <c r="B279" s="253" t="s">
        <v>161</v>
      </c>
      <c r="C279" s="254"/>
      <c r="D279" s="46">
        <v>269</v>
      </c>
      <c r="E279" s="41">
        <f t="shared" si="171"/>
        <v>5</v>
      </c>
      <c r="F279" s="41">
        <f t="shared" si="173"/>
        <v>5</v>
      </c>
      <c r="G279" s="41"/>
      <c r="H279" s="41"/>
      <c r="I279" s="41"/>
      <c r="J279" s="41"/>
      <c r="K279" s="41">
        <v>5</v>
      </c>
      <c r="L279" s="41">
        <v>5</v>
      </c>
      <c r="M279" s="41"/>
      <c r="N279" s="41"/>
      <c r="O279" s="41"/>
      <c r="P279" s="41"/>
      <c r="Q279" s="41"/>
      <c r="R279" s="41"/>
      <c r="S279" s="95" t="s">
        <v>493</v>
      </c>
      <c r="T279" s="261" t="s">
        <v>161</v>
      </c>
      <c r="U279" s="261"/>
      <c r="V279" s="261"/>
      <c r="W279" s="91">
        <f t="shared" si="160"/>
        <v>269</v>
      </c>
      <c r="X279" s="41"/>
      <c r="Y279" s="41"/>
      <c r="Z279" s="41">
        <f t="shared" si="172"/>
        <v>0</v>
      </c>
      <c r="AA279" s="41">
        <f t="shared" si="172"/>
        <v>0</v>
      </c>
      <c r="AB279" s="41"/>
      <c r="AC279" s="41"/>
      <c r="AD279" s="41">
        <v>0</v>
      </c>
      <c r="AE279" s="41">
        <v>0</v>
      </c>
      <c r="AF279" s="41"/>
      <c r="AG279" s="41"/>
      <c r="AH279" s="40">
        <f t="shared" si="174"/>
        <v>0</v>
      </c>
      <c r="AI279" s="40">
        <f t="shared" si="174"/>
        <v>0</v>
      </c>
      <c r="AJ279" s="40"/>
      <c r="AK279" s="40"/>
      <c r="AL279" s="40"/>
      <c r="AM279" s="40"/>
      <c r="AN279" s="74">
        <f t="shared" si="161"/>
        <v>0</v>
      </c>
      <c r="AO279" s="75">
        <f t="shared" si="162"/>
        <v>0</v>
      </c>
      <c r="AP279" s="76">
        <f t="shared" si="163"/>
        <v>0</v>
      </c>
    </row>
    <row r="280" spans="1:42" s="54" customFormat="1">
      <c r="A280" s="95" t="s">
        <v>494</v>
      </c>
      <c r="B280" s="253" t="s">
        <v>163</v>
      </c>
      <c r="C280" s="254"/>
      <c r="D280" s="46">
        <v>270</v>
      </c>
      <c r="E280" s="41">
        <f t="shared" si="171"/>
        <v>39</v>
      </c>
      <c r="F280" s="41">
        <f t="shared" si="173"/>
        <v>0</v>
      </c>
      <c r="G280" s="41"/>
      <c r="H280" s="41"/>
      <c r="I280" s="41"/>
      <c r="J280" s="41"/>
      <c r="K280" s="41">
        <v>39</v>
      </c>
      <c r="L280" s="41">
        <v>0</v>
      </c>
      <c r="M280" s="41"/>
      <c r="N280" s="41"/>
      <c r="O280" s="41"/>
      <c r="P280" s="41"/>
      <c r="Q280" s="41"/>
      <c r="R280" s="41"/>
      <c r="S280" s="95" t="s">
        <v>494</v>
      </c>
      <c r="T280" s="261" t="s">
        <v>163</v>
      </c>
      <c r="U280" s="261"/>
      <c r="V280" s="261"/>
      <c r="W280" s="91">
        <f t="shared" si="160"/>
        <v>270</v>
      </c>
      <c r="X280" s="41"/>
      <c r="Y280" s="41"/>
      <c r="Z280" s="41">
        <f t="shared" si="172"/>
        <v>18</v>
      </c>
      <c r="AA280" s="41">
        <f t="shared" si="172"/>
        <v>0</v>
      </c>
      <c r="AB280" s="41"/>
      <c r="AC280" s="41"/>
      <c r="AD280" s="41">
        <v>18</v>
      </c>
      <c r="AE280" s="41">
        <v>0</v>
      </c>
      <c r="AF280" s="41"/>
      <c r="AG280" s="41"/>
      <c r="AH280" s="40">
        <f t="shared" si="174"/>
        <v>0</v>
      </c>
      <c r="AI280" s="40">
        <f t="shared" si="174"/>
        <v>0</v>
      </c>
      <c r="AJ280" s="40"/>
      <c r="AK280" s="40"/>
      <c r="AL280" s="40"/>
      <c r="AM280" s="40"/>
      <c r="AN280" s="74">
        <f t="shared" si="161"/>
        <v>46.153846153846153</v>
      </c>
      <c r="AO280" s="75">
        <f t="shared" si="162"/>
        <v>0</v>
      </c>
      <c r="AP280" s="76">
        <f t="shared" si="163"/>
        <v>46.153846153846153</v>
      </c>
    </row>
    <row r="281" spans="1:42" s="54" customFormat="1">
      <c r="A281" s="95" t="s">
        <v>495</v>
      </c>
      <c r="B281" s="253" t="s">
        <v>164</v>
      </c>
      <c r="C281" s="254"/>
      <c r="D281" s="46">
        <v>271</v>
      </c>
      <c r="E281" s="41">
        <f t="shared" si="171"/>
        <v>44</v>
      </c>
      <c r="F281" s="41">
        <f t="shared" si="173"/>
        <v>0</v>
      </c>
      <c r="G281" s="41"/>
      <c r="H281" s="41"/>
      <c r="I281" s="41"/>
      <c r="J281" s="41"/>
      <c r="K281" s="41">
        <v>44</v>
      </c>
      <c r="L281" s="41">
        <v>0</v>
      </c>
      <c r="M281" s="41"/>
      <c r="N281" s="41"/>
      <c r="O281" s="41"/>
      <c r="P281" s="41"/>
      <c r="Q281" s="41"/>
      <c r="R281" s="41"/>
      <c r="S281" s="95" t="s">
        <v>495</v>
      </c>
      <c r="T281" s="261" t="s">
        <v>164</v>
      </c>
      <c r="U281" s="261"/>
      <c r="V281" s="261"/>
      <c r="W281" s="91">
        <f t="shared" si="160"/>
        <v>271</v>
      </c>
      <c r="X281" s="41"/>
      <c r="Y281" s="41"/>
      <c r="Z281" s="41">
        <f t="shared" si="172"/>
        <v>16</v>
      </c>
      <c r="AA281" s="41">
        <f t="shared" si="172"/>
        <v>0</v>
      </c>
      <c r="AB281" s="41"/>
      <c r="AC281" s="41"/>
      <c r="AD281" s="41">
        <v>16</v>
      </c>
      <c r="AE281" s="41">
        <v>0</v>
      </c>
      <c r="AF281" s="41"/>
      <c r="AG281" s="41"/>
      <c r="AH281" s="40">
        <f t="shared" si="174"/>
        <v>0</v>
      </c>
      <c r="AI281" s="40">
        <f t="shared" si="174"/>
        <v>0</v>
      </c>
      <c r="AJ281" s="40"/>
      <c r="AK281" s="40"/>
      <c r="AL281" s="40"/>
      <c r="AM281" s="40"/>
      <c r="AN281" s="74">
        <f t="shared" si="161"/>
        <v>36.363636363636367</v>
      </c>
      <c r="AO281" s="75">
        <f t="shared" si="162"/>
        <v>0</v>
      </c>
      <c r="AP281" s="76">
        <f t="shared" si="163"/>
        <v>36.363636363636367</v>
      </c>
    </row>
    <row r="282" spans="1:42" s="54" customFormat="1">
      <c r="A282" s="95" t="s">
        <v>360</v>
      </c>
      <c r="B282" s="253" t="s">
        <v>167</v>
      </c>
      <c r="C282" s="254"/>
      <c r="D282" s="46">
        <v>272</v>
      </c>
      <c r="E282" s="41">
        <f t="shared" si="171"/>
        <v>8</v>
      </c>
      <c r="F282" s="41">
        <f t="shared" si="173"/>
        <v>3</v>
      </c>
      <c r="G282" s="41"/>
      <c r="H282" s="41"/>
      <c r="I282" s="41"/>
      <c r="J282" s="41"/>
      <c r="K282" s="41">
        <v>8</v>
      </c>
      <c r="L282" s="41">
        <v>3</v>
      </c>
      <c r="M282" s="41"/>
      <c r="N282" s="41"/>
      <c r="O282" s="41"/>
      <c r="P282" s="41"/>
      <c r="Q282" s="41"/>
      <c r="R282" s="41"/>
      <c r="S282" s="95" t="s">
        <v>360</v>
      </c>
      <c r="T282" s="261" t="s">
        <v>167</v>
      </c>
      <c r="U282" s="261"/>
      <c r="V282" s="261"/>
      <c r="W282" s="91">
        <f t="shared" si="160"/>
        <v>272</v>
      </c>
      <c r="X282" s="41"/>
      <c r="Y282" s="41"/>
      <c r="Z282" s="41">
        <f t="shared" si="172"/>
        <v>7</v>
      </c>
      <c r="AA282" s="41">
        <f t="shared" si="172"/>
        <v>3</v>
      </c>
      <c r="AB282" s="41"/>
      <c r="AC282" s="41"/>
      <c r="AD282" s="41">
        <v>7</v>
      </c>
      <c r="AE282" s="41">
        <v>3</v>
      </c>
      <c r="AF282" s="41"/>
      <c r="AG282" s="41"/>
      <c r="AH282" s="40">
        <f t="shared" si="174"/>
        <v>0</v>
      </c>
      <c r="AI282" s="40">
        <f t="shared" si="174"/>
        <v>0</v>
      </c>
      <c r="AJ282" s="40"/>
      <c r="AK282" s="40"/>
      <c r="AL282" s="40"/>
      <c r="AM282" s="40"/>
      <c r="AN282" s="74">
        <f t="shared" si="161"/>
        <v>87.5</v>
      </c>
      <c r="AO282" s="75">
        <f t="shared" si="162"/>
        <v>0</v>
      </c>
      <c r="AP282" s="76">
        <f t="shared" si="163"/>
        <v>87.5</v>
      </c>
    </row>
    <row r="283" spans="1:42" s="54" customFormat="1">
      <c r="A283" s="95" t="s">
        <v>496</v>
      </c>
      <c r="B283" s="253" t="s">
        <v>165</v>
      </c>
      <c r="C283" s="254"/>
      <c r="D283" s="46">
        <v>273</v>
      </c>
      <c r="E283" s="41">
        <f t="shared" si="171"/>
        <v>33</v>
      </c>
      <c r="F283" s="41">
        <f t="shared" si="173"/>
        <v>21</v>
      </c>
      <c r="G283" s="41"/>
      <c r="H283" s="41"/>
      <c r="I283" s="41"/>
      <c r="J283" s="41"/>
      <c r="K283" s="41">
        <v>33</v>
      </c>
      <c r="L283" s="41">
        <v>21</v>
      </c>
      <c r="M283" s="41"/>
      <c r="N283" s="41"/>
      <c r="O283" s="41"/>
      <c r="P283" s="41"/>
      <c r="Q283" s="41"/>
      <c r="R283" s="41"/>
      <c r="S283" s="95" t="s">
        <v>496</v>
      </c>
      <c r="T283" s="265" t="s">
        <v>165</v>
      </c>
      <c r="U283" s="265"/>
      <c r="V283" s="265"/>
      <c r="W283" s="91">
        <f t="shared" si="160"/>
        <v>273</v>
      </c>
      <c r="X283" s="41"/>
      <c r="Y283" s="41"/>
      <c r="Z283" s="41">
        <f t="shared" si="172"/>
        <v>18</v>
      </c>
      <c r="AA283" s="41">
        <f t="shared" si="172"/>
        <v>6</v>
      </c>
      <c r="AB283" s="41"/>
      <c r="AC283" s="41"/>
      <c r="AD283" s="41">
        <v>18</v>
      </c>
      <c r="AE283" s="41">
        <v>6</v>
      </c>
      <c r="AF283" s="41"/>
      <c r="AG283" s="41"/>
      <c r="AH283" s="40">
        <f t="shared" si="174"/>
        <v>0</v>
      </c>
      <c r="AI283" s="40">
        <f t="shared" si="174"/>
        <v>0</v>
      </c>
      <c r="AJ283" s="40"/>
      <c r="AK283" s="40"/>
      <c r="AL283" s="40"/>
      <c r="AM283" s="40"/>
      <c r="AN283" s="74">
        <f t="shared" si="161"/>
        <v>54.545454545454547</v>
      </c>
      <c r="AO283" s="75">
        <f t="shared" si="162"/>
        <v>0</v>
      </c>
      <c r="AP283" s="76">
        <f t="shared" si="163"/>
        <v>54.545454545454547</v>
      </c>
    </row>
    <row r="284" spans="1:42" s="57" customFormat="1">
      <c r="A284" s="258" t="s">
        <v>497</v>
      </c>
      <c r="B284" s="258"/>
      <c r="C284" s="258"/>
      <c r="D284" s="86">
        <v>274</v>
      </c>
      <c r="E284" s="86">
        <f>SUM(E285:E288)</f>
        <v>47</v>
      </c>
      <c r="F284" s="86">
        <f>SUM(F285:F288)</f>
        <v>38</v>
      </c>
      <c r="G284" s="86">
        <f>SUM(G285:G288)</f>
        <v>0</v>
      </c>
      <c r="H284" s="86">
        <f t="shared" ref="H284:R284" si="175">SUM(H285:H288)</f>
        <v>0</v>
      </c>
      <c r="I284" s="86">
        <f t="shared" si="175"/>
        <v>0</v>
      </c>
      <c r="J284" s="86">
        <f t="shared" si="175"/>
        <v>0</v>
      </c>
      <c r="K284" s="86">
        <f t="shared" si="175"/>
        <v>0</v>
      </c>
      <c r="L284" s="86">
        <f t="shared" si="175"/>
        <v>0</v>
      </c>
      <c r="M284" s="86">
        <f t="shared" si="175"/>
        <v>47</v>
      </c>
      <c r="N284" s="86">
        <f t="shared" si="175"/>
        <v>38</v>
      </c>
      <c r="O284" s="86">
        <f t="shared" si="175"/>
        <v>0</v>
      </c>
      <c r="P284" s="86">
        <f t="shared" si="175"/>
        <v>0</v>
      </c>
      <c r="Q284" s="86">
        <f t="shared" si="175"/>
        <v>0</v>
      </c>
      <c r="R284" s="86">
        <f t="shared" si="175"/>
        <v>0</v>
      </c>
      <c r="S284" s="258" t="str">
        <f>+A284</f>
        <v>27. Топ МСҮТ</v>
      </c>
      <c r="T284" s="258"/>
      <c r="U284" s="258"/>
      <c r="V284" s="258"/>
      <c r="W284" s="88">
        <f t="shared" si="160"/>
        <v>274</v>
      </c>
      <c r="X284" s="86">
        <f t="shared" ref="X284:AM284" si="176">SUM(X285:X288)</f>
        <v>0</v>
      </c>
      <c r="Y284" s="86">
        <f t="shared" si="176"/>
        <v>0</v>
      </c>
      <c r="Z284" s="86">
        <f>SUM(Z285:Z288)</f>
        <v>23</v>
      </c>
      <c r="AA284" s="86">
        <f t="shared" si="176"/>
        <v>19</v>
      </c>
      <c r="AB284" s="86">
        <f t="shared" si="176"/>
        <v>0</v>
      </c>
      <c r="AC284" s="86">
        <f t="shared" si="176"/>
        <v>0</v>
      </c>
      <c r="AD284" s="86">
        <f t="shared" si="176"/>
        <v>23</v>
      </c>
      <c r="AE284" s="86">
        <f t="shared" si="176"/>
        <v>19</v>
      </c>
      <c r="AF284" s="86">
        <f t="shared" si="176"/>
        <v>0</v>
      </c>
      <c r="AG284" s="86">
        <f t="shared" si="176"/>
        <v>0</v>
      </c>
      <c r="AH284" s="86">
        <f t="shared" si="176"/>
        <v>1</v>
      </c>
      <c r="AI284" s="86">
        <f t="shared" si="176"/>
        <v>1</v>
      </c>
      <c r="AJ284" s="86">
        <f t="shared" si="176"/>
        <v>0</v>
      </c>
      <c r="AK284" s="86">
        <f t="shared" si="176"/>
        <v>0</v>
      </c>
      <c r="AL284" s="86">
        <f t="shared" si="176"/>
        <v>1</v>
      </c>
      <c r="AM284" s="86">
        <f t="shared" si="176"/>
        <v>1</v>
      </c>
      <c r="AN284" s="74">
        <f t="shared" si="161"/>
        <v>48.936170212765958</v>
      </c>
      <c r="AO284" s="75">
        <f t="shared" si="162"/>
        <v>2.1276595744680851</v>
      </c>
      <c r="AP284" s="76">
        <f t="shared" si="163"/>
        <v>51.063829787234042</v>
      </c>
    </row>
    <row r="285" spans="1:42" s="54" customFormat="1">
      <c r="A285" s="95" t="s">
        <v>498</v>
      </c>
      <c r="B285" s="253" t="s">
        <v>115</v>
      </c>
      <c r="C285" s="254"/>
      <c r="D285" s="46">
        <v>275</v>
      </c>
      <c r="E285" s="41">
        <v>10</v>
      </c>
      <c r="F285" s="41">
        <v>9</v>
      </c>
      <c r="G285" s="41"/>
      <c r="H285" s="41"/>
      <c r="I285" s="41"/>
      <c r="J285" s="41"/>
      <c r="K285" s="41"/>
      <c r="L285" s="41"/>
      <c r="M285" s="41">
        <v>10</v>
      </c>
      <c r="N285" s="41">
        <v>9</v>
      </c>
      <c r="O285" s="41"/>
      <c r="P285" s="41"/>
      <c r="Q285" s="41"/>
      <c r="R285" s="41"/>
      <c r="S285" s="95" t="s">
        <v>498</v>
      </c>
      <c r="T285" s="262" t="s">
        <v>115</v>
      </c>
      <c r="U285" s="262"/>
      <c r="V285" s="262"/>
      <c r="W285" s="91">
        <f t="shared" si="160"/>
        <v>275</v>
      </c>
      <c r="X285" s="41"/>
      <c r="Y285" s="41"/>
      <c r="Z285" s="41">
        <f t="shared" ref="Z285:AA288" si="177">+AB285+AD285+AF285</f>
        <v>4</v>
      </c>
      <c r="AA285" s="41">
        <f t="shared" si="177"/>
        <v>4</v>
      </c>
      <c r="AB285" s="41"/>
      <c r="AC285" s="41"/>
      <c r="AD285" s="41">
        <v>4</v>
      </c>
      <c r="AE285" s="41">
        <v>4</v>
      </c>
      <c r="AF285" s="41"/>
      <c r="AG285" s="41"/>
      <c r="AH285" s="40">
        <f>+AJ285+AL285</f>
        <v>1</v>
      </c>
      <c r="AI285" s="40">
        <f>+AK285+AM285</f>
        <v>1</v>
      </c>
      <c r="AJ285" s="40"/>
      <c r="AK285" s="40"/>
      <c r="AL285" s="40">
        <v>1</v>
      </c>
      <c r="AM285" s="40">
        <v>1</v>
      </c>
      <c r="AN285" s="74">
        <f t="shared" si="161"/>
        <v>40</v>
      </c>
      <c r="AO285" s="75">
        <f t="shared" si="162"/>
        <v>10</v>
      </c>
      <c r="AP285" s="76">
        <f t="shared" si="163"/>
        <v>50</v>
      </c>
    </row>
    <row r="286" spans="1:42" s="54" customFormat="1">
      <c r="A286" s="95" t="s">
        <v>499</v>
      </c>
      <c r="B286" s="253" t="s">
        <v>90</v>
      </c>
      <c r="C286" s="254"/>
      <c r="D286" s="46">
        <v>276</v>
      </c>
      <c r="E286" s="41">
        <v>7</v>
      </c>
      <c r="F286" s="41">
        <v>7</v>
      </c>
      <c r="G286" s="41"/>
      <c r="H286" s="41"/>
      <c r="I286" s="41"/>
      <c r="J286" s="41"/>
      <c r="K286" s="41"/>
      <c r="L286" s="41"/>
      <c r="M286" s="41">
        <v>7</v>
      </c>
      <c r="N286" s="41">
        <v>7</v>
      </c>
      <c r="O286" s="41"/>
      <c r="P286" s="41"/>
      <c r="Q286" s="41"/>
      <c r="R286" s="41"/>
      <c r="S286" s="95" t="s">
        <v>499</v>
      </c>
      <c r="T286" s="262" t="s">
        <v>90</v>
      </c>
      <c r="U286" s="262"/>
      <c r="V286" s="262"/>
      <c r="W286" s="91">
        <f t="shared" si="160"/>
        <v>276</v>
      </c>
      <c r="X286" s="41"/>
      <c r="Y286" s="41"/>
      <c r="Z286" s="41">
        <f t="shared" si="177"/>
        <v>5</v>
      </c>
      <c r="AA286" s="41">
        <f t="shared" si="177"/>
        <v>5</v>
      </c>
      <c r="AB286" s="41"/>
      <c r="AC286" s="41"/>
      <c r="AD286" s="41">
        <v>5</v>
      </c>
      <c r="AE286" s="41">
        <v>5</v>
      </c>
      <c r="AF286" s="41"/>
      <c r="AG286" s="41"/>
      <c r="AH286" s="40">
        <f t="shared" ref="AH286:AI288" si="178">+AJ286+AL286</f>
        <v>0</v>
      </c>
      <c r="AI286" s="40">
        <f t="shared" si="178"/>
        <v>0</v>
      </c>
      <c r="AJ286" s="40"/>
      <c r="AK286" s="40"/>
      <c r="AL286" s="40"/>
      <c r="AM286" s="40"/>
      <c r="AN286" s="74">
        <f t="shared" si="161"/>
        <v>71.428571428571431</v>
      </c>
      <c r="AO286" s="75">
        <f t="shared" si="162"/>
        <v>0</v>
      </c>
      <c r="AP286" s="76">
        <f t="shared" si="163"/>
        <v>71.428571428571431</v>
      </c>
    </row>
    <row r="287" spans="1:42" s="54" customFormat="1">
      <c r="A287" s="95" t="s">
        <v>383</v>
      </c>
      <c r="B287" s="253" t="s">
        <v>256</v>
      </c>
      <c r="C287" s="254"/>
      <c r="D287" s="46">
        <v>277</v>
      </c>
      <c r="E287" s="41">
        <v>19</v>
      </c>
      <c r="F287" s="41">
        <v>19</v>
      </c>
      <c r="G287" s="41"/>
      <c r="H287" s="41"/>
      <c r="I287" s="41"/>
      <c r="J287" s="41"/>
      <c r="K287" s="41"/>
      <c r="L287" s="41"/>
      <c r="M287" s="41">
        <v>19</v>
      </c>
      <c r="N287" s="41">
        <v>19</v>
      </c>
      <c r="O287" s="41"/>
      <c r="P287" s="41"/>
      <c r="Q287" s="41"/>
      <c r="R287" s="41"/>
      <c r="S287" s="95" t="s">
        <v>383</v>
      </c>
      <c r="T287" s="262" t="s">
        <v>256</v>
      </c>
      <c r="U287" s="262"/>
      <c r="V287" s="262"/>
      <c r="W287" s="91">
        <f t="shared" si="160"/>
        <v>277</v>
      </c>
      <c r="X287" s="41"/>
      <c r="Y287" s="41"/>
      <c r="Z287" s="41">
        <f t="shared" si="177"/>
        <v>9</v>
      </c>
      <c r="AA287" s="41">
        <f t="shared" si="177"/>
        <v>9</v>
      </c>
      <c r="AB287" s="41"/>
      <c r="AC287" s="41"/>
      <c r="AD287" s="41">
        <v>9</v>
      </c>
      <c r="AE287" s="41">
        <v>9</v>
      </c>
      <c r="AF287" s="41"/>
      <c r="AG287" s="41"/>
      <c r="AH287" s="40">
        <f>+AJ287+AL287</f>
        <v>0</v>
      </c>
      <c r="AI287" s="40">
        <f t="shared" si="178"/>
        <v>0</v>
      </c>
      <c r="AJ287" s="40"/>
      <c r="AK287" s="40"/>
      <c r="AL287" s="40"/>
      <c r="AM287" s="40"/>
      <c r="AN287" s="74">
        <f t="shared" si="161"/>
        <v>47.368421052631582</v>
      </c>
      <c r="AO287" s="75">
        <f t="shared" si="162"/>
        <v>0</v>
      </c>
      <c r="AP287" s="76">
        <f t="shared" si="163"/>
        <v>47.368421052631582</v>
      </c>
    </row>
    <row r="288" spans="1:42" s="54" customFormat="1">
      <c r="A288" s="95" t="s">
        <v>500</v>
      </c>
      <c r="B288" s="253" t="s">
        <v>501</v>
      </c>
      <c r="C288" s="254"/>
      <c r="D288" s="46">
        <v>278</v>
      </c>
      <c r="E288" s="41">
        <v>11</v>
      </c>
      <c r="F288" s="41">
        <v>3</v>
      </c>
      <c r="G288" s="41"/>
      <c r="H288" s="41"/>
      <c r="I288" s="41"/>
      <c r="J288" s="41"/>
      <c r="K288" s="41"/>
      <c r="L288" s="41"/>
      <c r="M288" s="41">
        <v>11</v>
      </c>
      <c r="N288" s="41">
        <v>3</v>
      </c>
      <c r="O288" s="41"/>
      <c r="P288" s="41"/>
      <c r="Q288" s="41"/>
      <c r="R288" s="41"/>
      <c r="S288" s="95" t="s">
        <v>500</v>
      </c>
      <c r="T288" s="262" t="s">
        <v>501</v>
      </c>
      <c r="U288" s="262"/>
      <c r="V288" s="262"/>
      <c r="W288" s="91">
        <f t="shared" si="160"/>
        <v>278</v>
      </c>
      <c r="X288" s="41"/>
      <c r="Y288" s="41"/>
      <c r="Z288" s="41">
        <f t="shared" si="177"/>
        <v>5</v>
      </c>
      <c r="AA288" s="41">
        <f t="shared" si="177"/>
        <v>1</v>
      </c>
      <c r="AB288" s="41"/>
      <c r="AC288" s="41"/>
      <c r="AD288" s="41">
        <v>5</v>
      </c>
      <c r="AE288" s="41">
        <v>1</v>
      </c>
      <c r="AF288" s="41"/>
      <c r="AG288" s="41"/>
      <c r="AH288" s="40">
        <f t="shared" si="178"/>
        <v>0</v>
      </c>
      <c r="AI288" s="40">
        <f t="shared" si="178"/>
        <v>0</v>
      </c>
      <c r="AJ288" s="40"/>
      <c r="AK288" s="40"/>
      <c r="AL288" s="40"/>
      <c r="AM288" s="40"/>
      <c r="AN288" s="74">
        <f t="shared" si="161"/>
        <v>45.454545454545453</v>
      </c>
      <c r="AO288" s="75">
        <f t="shared" si="162"/>
        <v>0</v>
      </c>
      <c r="AP288" s="76">
        <f t="shared" si="163"/>
        <v>45.454545454545453</v>
      </c>
    </row>
    <row r="289" spans="1:42" s="89" customFormat="1">
      <c r="A289" s="267" t="s">
        <v>502</v>
      </c>
      <c r="B289" s="267"/>
      <c r="C289" s="267"/>
      <c r="D289" s="86">
        <v>279</v>
      </c>
      <c r="E289" s="86">
        <f t="shared" ref="E289:E294" si="179">(G289+I289+K289+M289+O289+Q289+V289)</f>
        <v>216</v>
      </c>
      <c r="F289" s="86">
        <f>H289+J289+L289+N289+P289+R289</f>
        <v>143</v>
      </c>
      <c r="G289" s="86"/>
      <c r="H289" s="86"/>
      <c r="I289" s="86"/>
      <c r="J289" s="86"/>
      <c r="K289" s="86">
        <f>K294</f>
        <v>16</v>
      </c>
      <c r="L289" s="86">
        <f>L294</f>
        <v>14</v>
      </c>
      <c r="M289" s="86">
        <f>M290+M291+M292+M293</f>
        <v>200</v>
      </c>
      <c r="N289" s="86">
        <f>N290+N291+N292+N293</f>
        <v>129</v>
      </c>
      <c r="O289" s="86"/>
      <c r="P289" s="86"/>
      <c r="Q289" s="86"/>
      <c r="R289" s="86"/>
      <c r="S289" s="267" t="str">
        <f>+A289</f>
        <v>28.Их засаг МСҮТ</v>
      </c>
      <c r="T289" s="267"/>
      <c r="U289" s="267"/>
      <c r="V289" s="267"/>
      <c r="W289" s="88">
        <f t="shared" si="160"/>
        <v>279</v>
      </c>
      <c r="X289" s="86"/>
      <c r="Y289" s="86"/>
      <c r="Z289" s="86">
        <f>Z290+Z291+Z292+Z293+Z294</f>
        <v>94</v>
      </c>
      <c r="AA289" s="86">
        <f t="shared" ref="AA289:AM289" si="180">AA290+AA291+AA292+AA293+AA294</f>
        <v>69</v>
      </c>
      <c r="AB289" s="86">
        <f t="shared" si="180"/>
        <v>0</v>
      </c>
      <c r="AC289" s="86">
        <f t="shared" si="180"/>
        <v>0</v>
      </c>
      <c r="AD289" s="86">
        <f t="shared" si="180"/>
        <v>94</v>
      </c>
      <c r="AE289" s="86">
        <f t="shared" si="180"/>
        <v>69</v>
      </c>
      <c r="AF289" s="86">
        <f t="shared" si="180"/>
        <v>0</v>
      </c>
      <c r="AG289" s="86">
        <f t="shared" si="180"/>
        <v>0</v>
      </c>
      <c r="AH289" s="86">
        <f t="shared" si="180"/>
        <v>70</v>
      </c>
      <c r="AI289" s="86">
        <f t="shared" si="180"/>
        <v>52</v>
      </c>
      <c r="AJ289" s="86">
        <f t="shared" si="180"/>
        <v>0</v>
      </c>
      <c r="AK289" s="86">
        <f t="shared" si="180"/>
        <v>0</v>
      </c>
      <c r="AL289" s="86">
        <f t="shared" si="180"/>
        <v>70</v>
      </c>
      <c r="AM289" s="86">
        <f t="shared" si="180"/>
        <v>52</v>
      </c>
      <c r="AN289" s="74">
        <f t="shared" si="161"/>
        <v>43.518518518518519</v>
      </c>
      <c r="AO289" s="75">
        <f t="shared" si="162"/>
        <v>32.407407407407405</v>
      </c>
      <c r="AP289" s="76">
        <f t="shared" si="163"/>
        <v>75.925925925925924</v>
      </c>
    </row>
    <row r="290" spans="1:42">
      <c r="A290" s="95" t="s">
        <v>503</v>
      </c>
      <c r="B290" s="253" t="s">
        <v>504</v>
      </c>
      <c r="C290" s="254"/>
      <c r="D290" s="46">
        <v>280</v>
      </c>
      <c r="E290" s="41">
        <f t="shared" si="179"/>
        <v>96</v>
      </c>
      <c r="F290" s="41">
        <f>H290+J290+L290+N290+P290+R290</f>
        <v>42</v>
      </c>
      <c r="G290" s="41"/>
      <c r="H290" s="41"/>
      <c r="I290" s="41"/>
      <c r="J290" s="41"/>
      <c r="K290" s="41"/>
      <c r="L290" s="42"/>
      <c r="M290" s="41">
        <v>96</v>
      </c>
      <c r="N290" s="41">
        <v>42</v>
      </c>
      <c r="O290" s="41"/>
      <c r="P290" s="41"/>
      <c r="Q290" s="41"/>
      <c r="R290" s="41"/>
      <c r="S290" s="95" t="s">
        <v>503</v>
      </c>
      <c r="T290" s="260" t="s">
        <v>504</v>
      </c>
      <c r="U290" s="260"/>
      <c r="V290" s="260"/>
      <c r="W290" s="91">
        <f t="shared" si="160"/>
        <v>280</v>
      </c>
      <c r="X290" s="41"/>
      <c r="Y290" s="41"/>
      <c r="Z290" s="41">
        <f t="shared" ref="Z290:AA294" si="181">+AB290+AD290+AF290</f>
        <v>40</v>
      </c>
      <c r="AA290" s="41">
        <f t="shared" si="181"/>
        <v>22</v>
      </c>
      <c r="AB290" s="41"/>
      <c r="AC290" s="41"/>
      <c r="AD290" s="41">
        <v>40</v>
      </c>
      <c r="AE290" s="41">
        <v>22</v>
      </c>
      <c r="AF290" s="40"/>
      <c r="AG290" s="40"/>
      <c r="AH290" s="40">
        <f>+AJ290+AL290</f>
        <v>32</v>
      </c>
      <c r="AI290" s="40">
        <f t="shared" ref="AI290:AI294" si="182">+AK290+AM290</f>
        <v>16</v>
      </c>
      <c r="AJ290" s="40"/>
      <c r="AK290" s="40"/>
      <c r="AL290" s="40">
        <v>32</v>
      </c>
      <c r="AM290" s="40">
        <v>16</v>
      </c>
      <c r="AN290" s="74">
        <f t="shared" si="161"/>
        <v>41.666666666666664</v>
      </c>
      <c r="AO290" s="75">
        <f t="shared" si="162"/>
        <v>33.333333333333336</v>
      </c>
      <c r="AP290" s="76">
        <f t="shared" si="163"/>
        <v>75</v>
      </c>
    </row>
    <row r="291" spans="1:42">
      <c r="A291" s="95" t="s">
        <v>371</v>
      </c>
      <c r="B291" s="253" t="s">
        <v>363</v>
      </c>
      <c r="C291" s="254"/>
      <c r="D291" s="46">
        <v>281</v>
      </c>
      <c r="E291" s="41">
        <f t="shared" si="179"/>
        <v>47</v>
      </c>
      <c r="F291" s="41">
        <f t="shared" ref="F291:F294" si="183">H291+J291+L291+N291+P291+R291</f>
        <v>41</v>
      </c>
      <c r="G291" s="41"/>
      <c r="H291" s="41"/>
      <c r="I291" s="41"/>
      <c r="J291" s="41"/>
      <c r="K291" s="41"/>
      <c r="L291" s="42"/>
      <c r="M291" s="41">
        <v>47</v>
      </c>
      <c r="N291" s="41">
        <v>41</v>
      </c>
      <c r="O291" s="41"/>
      <c r="P291" s="41"/>
      <c r="Q291" s="41"/>
      <c r="R291" s="41"/>
      <c r="S291" s="95" t="s">
        <v>371</v>
      </c>
      <c r="T291" s="260" t="s">
        <v>505</v>
      </c>
      <c r="U291" s="260"/>
      <c r="V291" s="260"/>
      <c r="W291" s="91">
        <f t="shared" si="160"/>
        <v>281</v>
      </c>
      <c r="X291" s="41"/>
      <c r="Y291" s="41"/>
      <c r="Z291" s="41">
        <f t="shared" si="181"/>
        <v>15</v>
      </c>
      <c r="AA291" s="41">
        <f t="shared" si="181"/>
        <v>12</v>
      </c>
      <c r="AB291" s="41"/>
      <c r="AC291" s="41"/>
      <c r="AD291" s="41">
        <v>15</v>
      </c>
      <c r="AE291" s="41">
        <v>12</v>
      </c>
      <c r="AF291" s="40"/>
      <c r="AG291" s="40"/>
      <c r="AH291" s="40">
        <f t="shared" ref="AH291:AH294" si="184">+AJ291+AL291</f>
        <v>20</v>
      </c>
      <c r="AI291" s="40">
        <f t="shared" si="182"/>
        <v>20</v>
      </c>
      <c r="AJ291" s="40"/>
      <c r="AK291" s="40"/>
      <c r="AL291" s="40">
        <v>20</v>
      </c>
      <c r="AM291" s="40">
        <v>20</v>
      </c>
      <c r="AN291" s="74">
        <f t="shared" si="161"/>
        <v>31.914893617021278</v>
      </c>
      <c r="AO291" s="75">
        <f t="shared" si="162"/>
        <v>42.553191489361701</v>
      </c>
      <c r="AP291" s="76">
        <f t="shared" si="163"/>
        <v>74.468085106382972</v>
      </c>
    </row>
    <row r="292" spans="1:42">
      <c r="A292" s="95" t="s">
        <v>375</v>
      </c>
      <c r="B292" s="253" t="s">
        <v>506</v>
      </c>
      <c r="C292" s="254"/>
      <c r="D292" s="46">
        <v>282</v>
      </c>
      <c r="E292" s="41">
        <f t="shared" si="179"/>
        <v>37</v>
      </c>
      <c r="F292" s="41">
        <f t="shared" si="183"/>
        <v>30</v>
      </c>
      <c r="G292" s="41"/>
      <c r="H292" s="41"/>
      <c r="I292" s="41"/>
      <c r="J292" s="41"/>
      <c r="K292" s="41"/>
      <c r="L292" s="42"/>
      <c r="M292" s="41">
        <v>37</v>
      </c>
      <c r="N292" s="41">
        <v>30</v>
      </c>
      <c r="O292" s="41"/>
      <c r="P292" s="41"/>
      <c r="Q292" s="41"/>
      <c r="R292" s="41"/>
      <c r="S292" s="95" t="s">
        <v>375</v>
      </c>
      <c r="T292" s="259" t="s">
        <v>506</v>
      </c>
      <c r="U292" s="259"/>
      <c r="V292" s="259"/>
      <c r="W292" s="91">
        <f t="shared" si="160"/>
        <v>282</v>
      </c>
      <c r="X292" s="41"/>
      <c r="Y292" s="41"/>
      <c r="Z292" s="41">
        <f t="shared" si="181"/>
        <v>18</v>
      </c>
      <c r="AA292" s="41">
        <f t="shared" si="181"/>
        <v>17</v>
      </c>
      <c r="AB292" s="41"/>
      <c r="AC292" s="41"/>
      <c r="AD292" s="41">
        <v>18</v>
      </c>
      <c r="AE292" s="41">
        <v>17</v>
      </c>
      <c r="AF292" s="40"/>
      <c r="AG292" s="40"/>
      <c r="AH292" s="40">
        <f t="shared" si="184"/>
        <v>10</v>
      </c>
      <c r="AI292" s="40">
        <f t="shared" si="182"/>
        <v>8</v>
      </c>
      <c r="AJ292" s="40"/>
      <c r="AK292" s="40"/>
      <c r="AL292" s="40">
        <v>10</v>
      </c>
      <c r="AM292" s="40">
        <v>8</v>
      </c>
      <c r="AN292" s="74">
        <f t="shared" si="161"/>
        <v>48.648648648648646</v>
      </c>
      <c r="AO292" s="75">
        <f t="shared" si="162"/>
        <v>27.027027027027028</v>
      </c>
      <c r="AP292" s="76">
        <f t="shared" si="163"/>
        <v>75.675675675675677</v>
      </c>
    </row>
    <row r="293" spans="1:42">
      <c r="A293" s="95" t="s">
        <v>507</v>
      </c>
      <c r="B293" s="253" t="s">
        <v>326</v>
      </c>
      <c r="C293" s="254"/>
      <c r="D293" s="46">
        <v>283</v>
      </c>
      <c r="E293" s="41">
        <f t="shared" si="179"/>
        <v>20</v>
      </c>
      <c r="F293" s="41">
        <f t="shared" si="183"/>
        <v>16</v>
      </c>
      <c r="G293" s="41"/>
      <c r="H293" s="41"/>
      <c r="I293" s="41"/>
      <c r="J293" s="41"/>
      <c r="K293" s="41"/>
      <c r="L293" s="42"/>
      <c r="M293" s="41">
        <v>20</v>
      </c>
      <c r="N293" s="41">
        <v>16</v>
      </c>
      <c r="O293" s="41"/>
      <c r="P293" s="41"/>
      <c r="Q293" s="41"/>
      <c r="R293" s="41"/>
      <c r="S293" s="95" t="s">
        <v>507</v>
      </c>
      <c r="T293" s="260" t="s">
        <v>326</v>
      </c>
      <c r="U293" s="260"/>
      <c r="V293" s="260"/>
      <c r="W293" s="91">
        <f t="shared" si="160"/>
        <v>283</v>
      </c>
      <c r="X293" s="41"/>
      <c r="Y293" s="41"/>
      <c r="Z293" s="41">
        <f t="shared" si="181"/>
        <v>10</v>
      </c>
      <c r="AA293" s="41">
        <f t="shared" si="181"/>
        <v>8</v>
      </c>
      <c r="AB293" s="41"/>
      <c r="AC293" s="41"/>
      <c r="AD293" s="41">
        <v>10</v>
      </c>
      <c r="AE293" s="41">
        <v>8</v>
      </c>
      <c r="AF293" s="40"/>
      <c r="AG293" s="40"/>
      <c r="AH293" s="40">
        <f t="shared" si="184"/>
        <v>8</v>
      </c>
      <c r="AI293" s="40">
        <f t="shared" si="182"/>
        <v>8</v>
      </c>
      <c r="AJ293" s="40"/>
      <c r="AK293" s="40"/>
      <c r="AL293" s="40">
        <v>8</v>
      </c>
      <c r="AM293" s="40">
        <v>8</v>
      </c>
      <c r="AN293" s="74">
        <f t="shared" si="161"/>
        <v>50</v>
      </c>
      <c r="AO293" s="75">
        <f t="shared" si="162"/>
        <v>40</v>
      </c>
      <c r="AP293" s="76">
        <f t="shared" si="163"/>
        <v>90</v>
      </c>
    </row>
    <row r="294" spans="1:42">
      <c r="A294" s="95" t="s">
        <v>508</v>
      </c>
      <c r="B294" s="253" t="s">
        <v>509</v>
      </c>
      <c r="C294" s="254"/>
      <c r="D294" s="46">
        <v>284</v>
      </c>
      <c r="E294" s="41">
        <f t="shared" si="179"/>
        <v>16</v>
      </c>
      <c r="F294" s="41">
        <f t="shared" si="183"/>
        <v>14</v>
      </c>
      <c r="G294" s="41"/>
      <c r="H294" s="41"/>
      <c r="I294" s="41"/>
      <c r="J294" s="41"/>
      <c r="K294" s="41">
        <v>16</v>
      </c>
      <c r="L294" s="42">
        <v>14</v>
      </c>
      <c r="M294" s="41"/>
      <c r="N294" s="41"/>
      <c r="O294" s="41"/>
      <c r="P294" s="41"/>
      <c r="Q294" s="41"/>
      <c r="R294" s="41"/>
      <c r="S294" s="95" t="s">
        <v>508</v>
      </c>
      <c r="T294" s="260" t="s">
        <v>509</v>
      </c>
      <c r="U294" s="260"/>
      <c r="V294" s="260"/>
      <c r="W294" s="91">
        <f t="shared" si="160"/>
        <v>284</v>
      </c>
      <c r="X294" s="41"/>
      <c r="Y294" s="41"/>
      <c r="Z294" s="41">
        <f t="shared" si="181"/>
        <v>11</v>
      </c>
      <c r="AA294" s="41">
        <f t="shared" si="181"/>
        <v>10</v>
      </c>
      <c r="AB294" s="41"/>
      <c r="AC294" s="41"/>
      <c r="AD294" s="41">
        <v>11</v>
      </c>
      <c r="AE294" s="41">
        <v>10</v>
      </c>
      <c r="AF294" s="40"/>
      <c r="AG294" s="40"/>
      <c r="AH294" s="40">
        <f t="shared" si="184"/>
        <v>0</v>
      </c>
      <c r="AI294" s="40">
        <f t="shared" si="182"/>
        <v>0</v>
      </c>
      <c r="AJ294" s="40"/>
      <c r="AK294" s="40"/>
      <c r="AL294" s="40"/>
      <c r="AM294" s="40"/>
      <c r="AN294" s="74">
        <f t="shared" si="161"/>
        <v>68.75</v>
      </c>
      <c r="AO294" s="75">
        <f t="shared" si="162"/>
        <v>0</v>
      </c>
      <c r="AP294" s="76">
        <f t="shared" si="163"/>
        <v>68.75</v>
      </c>
    </row>
    <row r="295" spans="1:42" s="89" customFormat="1">
      <c r="A295" s="258" t="s">
        <v>510</v>
      </c>
      <c r="B295" s="258"/>
      <c r="C295" s="258"/>
      <c r="D295" s="86">
        <v>285</v>
      </c>
      <c r="E295" s="86">
        <f>SUM(E296:E306)</f>
        <v>256</v>
      </c>
      <c r="F295" s="86">
        <f>SUM(F296:F306)</f>
        <v>180</v>
      </c>
      <c r="G295" s="86">
        <f>SUM(G296:G306)</f>
        <v>0</v>
      </c>
      <c r="H295" s="86">
        <f t="shared" ref="H295:R295" si="185">SUM(H296:H306)</f>
        <v>0</v>
      </c>
      <c r="I295" s="86">
        <f t="shared" si="185"/>
        <v>0</v>
      </c>
      <c r="J295" s="86">
        <f t="shared" si="185"/>
        <v>0</v>
      </c>
      <c r="K295" s="86">
        <f t="shared" si="185"/>
        <v>120</v>
      </c>
      <c r="L295" s="86">
        <f t="shared" si="185"/>
        <v>91</v>
      </c>
      <c r="M295" s="86">
        <f t="shared" si="185"/>
        <v>136</v>
      </c>
      <c r="N295" s="86">
        <f t="shared" si="185"/>
        <v>89</v>
      </c>
      <c r="O295" s="86">
        <f t="shared" si="185"/>
        <v>0</v>
      </c>
      <c r="P295" s="86">
        <f t="shared" si="185"/>
        <v>0</v>
      </c>
      <c r="Q295" s="86">
        <f t="shared" si="185"/>
        <v>0</v>
      </c>
      <c r="R295" s="86">
        <f t="shared" si="185"/>
        <v>0</v>
      </c>
      <c r="S295" s="258" t="str">
        <f>+A295</f>
        <v>29. Урлаг урлан МСҮТ</v>
      </c>
      <c r="T295" s="258"/>
      <c r="U295" s="258"/>
      <c r="V295" s="258"/>
      <c r="W295" s="88">
        <f t="shared" si="160"/>
        <v>285</v>
      </c>
      <c r="X295" s="86">
        <f t="shared" ref="X295:AM295" si="186">SUM(X296:X306)</f>
        <v>0</v>
      </c>
      <c r="Y295" s="86">
        <f t="shared" si="186"/>
        <v>0</v>
      </c>
      <c r="Z295" s="86">
        <f>SUM(Z296:Z306)</f>
        <v>88</v>
      </c>
      <c r="AA295" s="86">
        <f>SUM(AA296:AA306)</f>
        <v>47</v>
      </c>
      <c r="AB295" s="86">
        <f t="shared" si="186"/>
        <v>0</v>
      </c>
      <c r="AC295" s="86">
        <f t="shared" si="186"/>
        <v>0</v>
      </c>
      <c r="AD295" s="86">
        <f>SUM(AD296:AD306)</f>
        <v>88</v>
      </c>
      <c r="AE295" s="86">
        <f>SUM(AE296:AE306)</f>
        <v>47</v>
      </c>
      <c r="AF295" s="86">
        <f t="shared" si="186"/>
        <v>0</v>
      </c>
      <c r="AG295" s="86">
        <f t="shared" si="186"/>
        <v>0</v>
      </c>
      <c r="AH295" s="86">
        <f t="shared" si="186"/>
        <v>0</v>
      </c>
      <c r="AI295" s="86">
        <f t="shared" si="186"/>
        <v>0</v>
      </c>
      <c r="AJ295" s="86">
        <f>SUM(AJ296:AJ306)</f>
        <v>0</v>
      </c>
      <c r="AK295" s="86">
        <f t="shared" si="186"/>
        <v>0</v>
      </c>
      <c r="AL295" s="86">
        <f t="shared" si="186"/>
        <v>0</v>
      </c>
      <c r="AM295" s="86">
        <f t="shared" si="186"/>
        <v>0</v>
      </c>
      <c r="AN295" s="74">
        <f t="shared" si="161"/>
        <v>34.375</v>
      </c>
      <c r="AO295" s="75">
        <f t="shared" si="162"/>
        <v>0</v>
      </c>
      <c r="AP295" s="76">
        <f t="shared" si="163"/>
        <v>34.375</v>
      </c>
    </row>
    <row r="296" spans="1:42" s="54" customFormat="1">
      <c r="A296" s="95" t="s">
        <v>511</v>
      </c>
      <c r="B296" s="253" t="s">
        <v>83</v>
      </c>
      <c r="C296" s="254"/>
      <c r="D296" s="46">
        <v>286</v>
      </c>
      <c r="E296" s="41">
        <f t="shared" ref="E296:E306" si="187">+G296+I296+K296+M296+O296+Q296+X296</f>
        <v>30</v>
      </c>
      <c r="F296" s="41">
        <f>+H296+J296+L296+N296+P296+R296</f>
        <v>23</v>
      </c>
      <c r="G296" s="41"/>
      <c r="H296" s="41"/>
      <c r="I296" s="41"/>
      <c r="J296" s="41"/>
      <c r="K296" s="110">
        <v>30</v>
      </c>
      <c r="L296" s="42">
        <v>23</v>
      </c>
      <c r="M296" s="41"/>
      <c r="N296" s="41"/>
      <c r="O296" s="41"/>
      <c r="P296" s="41"/>
      <c r="Q296" s="41"/>
      <c r="R296" s="41"/>
      <c r="S296" s="90" t="str">
        <f t="shared" ref="S296:T306" si="188">A296</f>
        <v>АС3431-14</v>
      </c>
      <c r="T296" s="262" t="str">
        <f t="shared" si="188"/>
        <v>Фото зурагчин</v>
      </c>
      <c r="U296" s="262"/>
      <c r="V296" s="262"/>
      <c r="W296" s="91">
        <f t="shared" si="160"/>
        <v>286</v>
      </c>
      <c r="X296" s="41"/>
      <c r="Y296" s="41"/>
      <c r="Z296" s="41">
        <f t="shared" ref="Z296:AA306" si="189">+AB296+AD296+AF296</f>
        <v>15</v>
      </c>
      <c r="AA296" s="41">
        <f t="shared" si="189"/>
        <v>4</v>
      </c>
      <c r="AB296" s="41"/>
      <c r="AC296" s="41"/>
      <c r="AD296" s="110">
        <v>15</v>
      </c>
      <c r="AE296" s="42">
        <v>4</v>
      </c>
      <c r="AF296" s="41"/>
      <c r="AG296" s="41"/>
      <c r="AH296" s="40">
        <f>+AJ296+AL296</f>
        <v>0</v>
      </c>
      <c r="AI296" s="40">
        <f>+AK296+AM296</f>
        <v>0</v>
      </c>
      <c r="AJ296" s="40"/>
      <c r="AK296" s="40"/>
      <c r="AL296" s="40"/>
      <c r="AM296" s="40"/>
      <c r="AN296" s="74">
        <f t="shared" si="161"/>
        <v>50</v>
      </c>
      <c r="AO296" s="75">
        <f t="shared" si="162"/>
        <v>0</v>
      </c>
      <c r="AP296" s="76">
        <f t="shared" si="163"/>
        <v>50</v>
      </c>
    </row>
    <row r="297" spans="1:42" s="54" customFormat="1">
      <c r="A297" s="95" t="s">
        <v>512</v>
      </c>
      <c r="B297" s="253" t="s">
        <v>501</v>
      </c>
      <c r="C297" s="254"/>
      <c r="D297" s="46">
        <v>287</v>
      </c>
      <c r="E297" s="41">
        <f t="shared" si="187"/>
        <v>30</v>
      </c>
      <c r="F297" s="41">
        <f t="shared" ref="F297:F306" si="190">+H297+J297+L297+N297+P297+R297</f>
        <v>23</v>
      </c>
      <c r="G297" s="41"/>
      <c r="H297" s="41"/>
      <c r="I297" s="41"/>
      <c r="J297" s="41"/>
      <c r="K297" s="110">
        <v>30</v>
      </c>
      <c r="L297" s="42">
        <v>23</v>
      </c>
      <c r="M297" s="41"/>
      <c r="N297" s="41"/>
      <c r="O297" s="41"/>
      <c r="P297" s="41"/>
      <c r="Q297" s="41"/>
      <c r="R297" s="41"/>
      <c r="S297" s="90" t="str">
        <f t="shared" si="188"/>
        <v>РВ3521-27</v>
      </c>
      <c r="T297" s="262" t="str">
        <f t="shared" si="188"/>
        <v>Дуу, дүрс бичлэгийн оператор</v>
      </c>
      <c r="U297" s="262"/>
      <c r="V297" s="262"/>
      <c r="W297" s="91">
        <f t="shared" si="160"/>
        <v>287</v>
      </c>
      <c r="X297" s="41"/>
      <c r="Y297" s="41"/>
      <c r="Z297" s="41">
        <f t="shared" si="189"/>
        <v>12</v>
      </c>
      <c r="AA297" s="41">
        <f t="shared" si="189"/>
        <v>3</v>
      </c>
      <c r="AB297" s="41"/>
      <c r="AC297" s="41"/>
      <c r="AD297" s="110">
        <v>12</v>
      </c>
      <c r="AE297" s="42">
        <v>3</v>
      </c>
      <c r="AF297" s="41"/>
      <c r="AG297" s="41"/>
      <c r="AH297" s="40">
        <f t="shared" ref="AH297:AI306" si="191">+AJ297+AL297</f>
        <v>0</v>
      </c>
      <c r="AI297" s="40">
        <f t="shared" si="191"/>
        <v>0</v>
      </c>
      <c r="AJ297" s="40"/>
      <c r="AK297" s="40"/>
      <c r="AL297" s="40"/>
      <c r="AM297" s="40"/>
      <c r="AN297" s="74">
        <f t="shared" si="161"/>
        <v>40</v>
      </c>
      <c r="AO297" s="75">
        <f t="shared" si="162"/>
        <v>0</v>
      </c>
      <c r="AP297" s="76">
        <f t="shared" si="163"/>
        <v>40</v>
      </c>
    </row>
    <row r="298" spans="1:42" s="54" customFormat="1">
      <c r="A298" s="95" t="s">
        <v>513</v>
      </c>
      <c r="B298" s="253" t="s">
        <v>90</v>
      </c>
      <c r="C298" s="254"/>
      <c r="D298" s="46">
        <v>288</v>
      </c>
      <c r="E298" s="41">
        <f t="shared" si="187"/>
        <v>30</v>
      </c>
      <c r="F298" s="41">
        <f t="shared" si="190"/>
        <v>20</v>
      </c>
      <c r="G298" s="41"/>
      <c r="H298" s="41"/>
      <c r="I298" s="41"/>
      <c r="J298" s="41"/>
      <c r="K298" s="110">
        <v>30</v>
      </c>
      <c r="L298" s="42">
        <v>20</v>
      </c>
      <c r="M298" s="41"/>
      <c r="N298" s="41"/>
      <c r="O298" s="41"/>
      <c r="P298" s="41"/>
      <c r="Q298" s="41"/>
      <c r="R298" s="41"/>
      <c r="S298" s="90" t="str">
        <f t="shared" si="188"/>
        <v>АD7532-27</v>
      </c>
      <c r="T298" s="262" t="str">
        <f t="shared" si="188"/>
        <v>Хувцас дизайнч</v>
      </c>
      <c r="U298" s="262"/>
      <c r="V298" s="262"/>
      <c r="W298" s="91">
        <f t="shared" si="160"/>
        <v>288</v>
      </c>
      <c r="X298" s="41"/>
      <c r="Y298" s="41"/>
      <c r="Z298" s="41">
        <f t="shared" si="189"/>
        <v>5</v>
      </c>
      <c r="AA298" s="41">
        <f t="shared" si="189"/>
        <v>5</v>
      </c>
      <c r="AB298" s="41"/>
      <c r="AC298" s="41"/>
      <c r="AD298" s="110">
        <v>5</v>
      </c>
      <c r="AE298" s="42">
        <v>5</v>
      </c>
      <c r="AF298" s="41"/>
      <c r="AG298" s="41"/>
      <c r="AH298" s="40">
        <f t="shared" si="191"/>
        <v>0</v>
      </c>
      <c r="AI298" s="40">
        <f t="shared" si="191"/>
        <v>0</v>
      </c>
      <c r="AJ298" s="40"/>
      <c r="AK298" s="40"/>
      <c r="AL298" s="40"/>
      <c r="AM298" s="40"/>
      <c r="AN298" s="74">
        <f t="shared" si="161"/>
        <v>16.666666666666668</v>
      </c>
      <c r="AO298" s="75">
        <f t="shared" si="162"/>
        <v>0</v>
      </c>
      <c r="AP298" s="76">
        <f t="shared" si="163"/>
        <v>16.666666666666668</v>
      </c>
    </row>
    <row r="299" spans="1:42" s="54" customFormat="1">
      <c r="A299" s="95" t="s">
        <v>514</v>
      </c>
      <c r="B299" s="253" t="s">
        <v>81</v>
      </c>
      <c r="C299" s="254"/>
      <c r="D299" s="46">
        <v>289</v>
      </c>
      <c r="E299" s="41">
        <f t="shared" si="187"/>
        <v>30</v>
      </c>
      <c r="F299" s="41">
        <f t="shared" si="190"/>
        <v>25</v>
      </c>
      <c r="G299" s="41"/>
      <c r="H299" s="41"/>
      <c r="I299" s="41"/>
      <c r="J299" s="41"/>
      <c r="K299" s="110">
        <v>30</v>
      </c>
      <c r="L299" s="42">
        <v>25</v>
      </c>
      <c r="M299" s="41"/>
      <c r="N299" s="41"/>
      <c r="O299" s="41"/>
      <c r="P299" s="41"/>
      <c r="Q299" s="41"/>
      <c r="R299" s="41"/>
      <c r="S299" s="90" t="str">
        <f t="shared" si="188"/>
        <v>АО7215-14</v>
      </c>
      <c r="T299" s="262" t="str">
        <f t="shared" si="188"/>
        <v xml:space="preserve">Тайзны ажилтан </v>
      </c>
      <c r="U299" s="262"/>
      <c r="V299" s="262"/>
      <c r="W299" s="91">
        <f t="shared" si="160"/>
        <v>289</v>
      </c>
      <c r="X299" s="41"/>
      <c r="Y299" s="41"/>
      <c r="Z299" s="41">
        <f t="shared" si="189"/>
        <v>11</v>
      </c>
      <c r="AA299" s="41">
        <f t="shared" si="189"/>
        <v>4</v>
      </c>
      <c r="AB299" s="41"/>
      <c r="AC299" s="41"/>
      <c r="AD299" s="110">
        <v>11</v>
      </c>
      <c r="AE299" s="42">
        <v>4</v>
      </c>
      <c r="AF299" s="41"/>
      <c r="AG299" s="41"/>
      <c r="AH299" s="40">
        <f t="shared" si="191"/>
        <v>0</v>
      </c>
      <c r="AI299" s="40">
        <f t="shared" si="191"/>
        <v>0</v>
      </c>
      <c r="AJ299" s="40"/>
      <c r="AK299" s="40"/>
      <c r="AL299" s="40"/>
      <c r="AM299" s="40"/>
      <c r="AN299" s="74">
        <f t="shared" si="161"/>
        <v>36.666666666666664</v>
      </c>
      <c r="AO299" s="75">
        <f t="shared" si="162"/>
        <v>0</v>
      </c>
      <c r="AP299" s="76">
        <f t="shared" si="163"/>
        <v>36.666666666666664</v>
      </c>
    </row>
    <row r="300" spans="1:42" s="54" customFormat="1">
      <c r="A300" s="95" t="s">
        <v>515</v>
      </c>
      <c r="B300" s="253" t="s">
        <v>516</v>
      </c>
      <c r="C300" s="254"/>
      <c r="D300" s="46">
        <v>290</v>
      </c>
      <c r="E300" s="41">
        <f t="shared" si="187"/>
        <v>0</v>
      </c>
      <c r="F300" s="41">
        <f t="shared" si="190"/>
        <v>0</v>
      </c>
      <c r="G300" s="41"/>
      <c r="H300" s="41"/>
      <c r="I300" s="41"/>
      <c r="J300" s="41"/>
      <c r="K300" s="41"/>
      <c r="L300" s="41"/>
      <c r="M300" s="42"/>
      <c r="N300" s="42"/>
      <c r="O300" s="41"/>
      <c r="P300" s="41"/>
      <c r="Q300" s="41"/>
      <c r="R300" s="41"/>
      <c r="S300" s="90" t="str">
        <f t="shared" si="188"/>
        <v>АО3435-11</v>
      </c>
      <c r="T300" s="262" t="str">
        <f t="shared" si="188"/>
        <v>Театр телевиз киноны гэрэлтүүлэгч</v>
      </c>
      <c r="U300" s="262"/>
      <c r="V300" s="262"/>
      <c r="W300" s="91">
        <f t="shared" si="160"/>
        <v>290</v>
      </c>
      <c r="X300" s="41"/>
      <c r="Y300" s="41"/>
      <c r="Z300" s="41">
        <f t="shared" si="189"/>
        <v>0</v>
      </c>
      <c r="AA300" s="41">
        <f t="shared" si="189"/>
        <v>0</v>
      </c>
      <c r="AB300" s="41"/>
      <c r="AC300" s="41"/>
      <c r="AD300" s="41"/>
      <c r="AE300" s="41"/>
      <c r="AF300" s="41"/>
      <c r="AG300" s="41"/>
      <c r="AH300" s="40">
        <f t="shared" si="191"/>
        <v>0</v>
      </c>
      <c r="AI300" s="40">
        <f t="shared" si="191"/>
        <v>0</v>
      </c>
      <c r="AJ300" s="40"/>
      <c r="AK300" s="40"/>
      <c r="AL300" s="40"/>
      <c r="AM300" s="40"/>
      <c r="AN300" s="74"/>
      <c r="AO300" s="75"/>
      <c r="AP300" s="76"/>
    </row>
    <row r="301" spans="1:42" s="54" customFormat="1">
      <c r="A301" s="95" t="s">
        <v>517</v>
      </c>
      <c r="B301" s="253" t="s">
        <v>80</v>
      </c>
      <c r="C301" s="254"/>
      <c r="D301" s="46">
        <v>291</v>
      </c>
      <c r="E301" s="41">
        <f t="shared" si="187"/>
        <v>19</v>
      </c>
      <c r="F301" s="41">
        <f t="shared" si="190"/>
        <v>3</v>
      </c>
      <c r="G301" s="41"/>
      <c r="H301" s="41"/>
      <c r="I301" s="41"/>
      <c r="J301" s="41"/>
      <c r="K301" s="41"/>
      <c r="L301" s="41"/>
      <c r="M301" s="42">
        <v>19</v>
      </c>
      <c r="N301" s="42">
        <v>3</v>
      </c>
      <c r="O301" s="41"/>
      <c r="P301" s="41"/>
      <c r="Q301" s="41"/>
      <c r="R301" s="41"/>
      <c r="S301" s="90" t="str">
        <f t="shared" si="188"/>
        <v>АО3521-23</v>
      </c>
      <c r="T301" s="262" t="str">
        <f t="shared" si="188"/>
        <v>Дуу хөгжим чимэглэлийн найруулагч</v>
      </c>
      <c r="U301" s="262"/>
      <c r="V301" s="262"/>
      <c r="W301" s="91">
        <f t="shared" si="160"/>
        <v>291</v>
      </c>
      <c r="X301" s="41"/>
      <c r="Y301" s="41"/>
      <c r="Z301" s="41">
        <f t="shared" si="189"/>
        <v>6</v>
      </c>
      <c r="AA301" s="41">
        <f t="shared" si="189"/>
        <v>0</v>
      </c>
      <c r="AB301" s="41"/>
      <c r="AC301" s="41"/>
      <c r="AD301" s="42">
        <v>6</v>
      </c>
      <c r="AE301" s="42"/>
      <c r="AF301" s="41"/>
      <c r="AG301" s="41"/>
      <c r="AH301" s="40">
        <f t="shared" si="191"/>
        <v>0</v>
      </c>
      <c r="AI301" s="40">
        <f t="shared" si="191"/>
        <v>0</v>
      </c>
      <c r="AJ301" s="40"/>
      <c r="AK301" s="40"/>
      <c r="AL301" s="40"/>
      <c r="AM301" s="40"/>
      <c r="AN301" s="74">
        <f t="shared" si="161"/>
        <v>31.578947368421051</v>
      </c>
      <c r="AO301" s="75">
        <f t="shared" si="162"/>
        <v>0</v>
      </c>
      <c r="AP301" s="76">
        <f t="shared" si="163"/>
        <v>31.578947368421051</v>
      </c>
    </row>
    <row r="302" spans="1:42">
      <c r="A302" s="95" t="s">
        <v>514</v>
      </c>
      <c r="B302" s="253" t="s">
        <v>81</v>
      </c>
      <c r="C302" s="254"/>
      <c r="D302" s="46">
        <v>292</v>
      </c>
      <c r="E302" s="41">
        <f t="shared" si="187"/>
        <v>4</v>
      </c>
      <c r="F302" s="41">
        <f t="shared" si="190"/>
        <v>2</v>
      </c>
      <c r="G302" s="41"/>
      <c r="H302" s="41"/>
      <c r="I302" s="41"/>
      <c r="J302" s="41"/>
      <c r="K302" s="41"/>
      <c r="L302" s="41"/>
      <c r="M302" s="42">
        <v>4</v>
      </c>
      <c r="N302" s="42">
        <v>2</v>
      </c>
      <c r="O302" s="41"/>
      <c r="P302" s="41"/>
      <c r="Q302" s="41"/>
      <c r="R302" s="41"/>
      <c r="S302" s="90" t="str">
        <f t="shared" si="188"/>
        <v>АО7215-14</v>
      </c>
      <c r="T302" s="255" t="str">
        <f t="shared" si="188"/>
        <v xml:space="preserve">Тайзны ажилтан </v>
      </c>
      <c r="U302" s="255"/>
      <c r="V302" s="255"/>
      <c r="W302" s="91">
        <f t="shared" si="160"/>
        <v>292</v>
      </c>
      <c r="X302" s="41"/>
      <c r="Y302" s="41"/>
      <c r="Z302" s="41">
        <f t="shared" si="189"/>
        <v>4</v>
      </c>
      <c r="AA302" s="41">
        <f t="shared" si="189"/>
        <v>0</v>
      </c>
      <c r="AB302" s="41"/>
      <c r="AC302" s="41"/>
      <c r="AD302" s="42">
        <v>4</v>
      </c>
      <c r="AE302" s="42"/>
      <c r="AF302" s="41"/>
      <c r="AG302" s="41"/>
      <c r="AH302" s="40">
        <f t="shared" si="191"/>
        <v>0</v>
      </c>
      <c r="AI302" s="40">
        <f t="shared" si="191"/>
        <v>0</v>
      </c>
      <c r="AJ302" s="40"/>
      <c r="AK302" s="40"/>
      <c r="AL302" s="40"/>
      <c r="AM302" s="40"/>
      <c r="AN302" s="74">
        <f t="shared" si="161"/>
        <v>100</v>
      </c>
      <c r="AO302" s="75">
        <f t="shared" si="162"/>
        <v>0</v>
      </c>
      <c r="AP302" s="76">
        <f t="shared" si="163"/>
        <v>100</v>
      </c>
    </row>
    <row r="303" spans="1:42">
      <c r="A303" s="95" t="s">
        <v>512</v>
      </c>
      <c r="B303" s="253" t="s">
        <v>117</v>
      </c>
      <c r="C303" s="254"/>
      <c r="D303" s="46">
        <v>293</v>
      </c>
      <c r="E303" s="41">
        <f t="shared" si="187"/>
        <v>34</v>
      </c>
      <c r="F303" s="41">
        <f t="shared" si="190"/>
        <v>7</v>
      </c>
      <c r="G303" s="41"/>
      <c r="H303" s="41"/>
      <c r="I303" s="41"/>
      <c r="J303" s="41"/>
      <c r="K303" s="41"/>
      <c r="L303" s="41"/>
      <c r="M303" s="42">
        <v>34</v>
      </c>
      <c r="N303" s="42">
        <v>7</v>
      </c>
      <c r="O303" s="41"/>
      <c r="P303" s="41"/>
      <c r="Q303" s="41"/>
      <c r="R303" s="41"/>
      <c r="S303" s="90" t="str">
        <f t="shared" si="188"/>
        <v>РВ3521-27</v>
      </c>
      <c r="T303" s="255" t="str">
        <f t="shared" si="188"/>
        <v>Дуу , дүрс бичлэгийн оператор</v>
      </c>
      <c r="U303" s="255"/>
      <c r="V303" s="255"/>
      <c r="W303" s="91">
        <f t="shared" si="160"/>
        <v>293</v>
      </c>
      <c r="X303" s="41"/>
      <c r="Y303" s="41"/>
      <c r="Z303" s="41">
        <f t="shared" si="189"/>
        <v>10</v>
      </c>
      <c r="AA303" s="41">
        <f t="shared" si="189"/>
        <v>7</v>
      </c>
      <c r="AB303" s="41"/>
      <c r="AC303" s="41"/>
      <c r="AD303" s="42">
        <v>10</v>
      </c>
      <c r="AE303" s="42">
        <v>7</v>
      </c>
      <c r="AF303" s="41"/>
      <c r="AG303" s="41"/>
      <c r="AH303" s="40">
        <f t="shared" si="191"/>
        <v>0</v>
      </c>
      <c r="AI303" s="40">
        <f t="shared" si="191"/>
        <v>0</v>
      </c>
      <c r="AJ303" s="40"/>
      <c r="AK303" s="40"/>
      <c r="AL303" s="40"/>
      <c r="AM303" s="40"/>
      <c r="AN303" s="74">
        <f t="shared" si="161"/>
        <v>29.411764705882351</v>
      </c>
      <c r="AO303" s="75">
        <f t="shared" si="162"/>
        <v>0</v>
      </c>
      <c r="AP303" s="76">
        <f t="shared" si="163"/>
        <v>29.411764705882351</v>
      </c>
    </row>
    <row r="304" spans="1:42">
      <c r="A304" s="95" t="s">
        <v>513</v>
      </c>
      <c r="B304" s="253" t="s">
        <v>90</v>
      </c>
      <c r="C304" s="254"/>
      <c r="D304" s="46">
        <v>294</v>
      </c>
      <c r="E304" s="41">
        <f t="shared" si="187"/>
        <v>17</v>
      </c>
      <c r="F304" s="41">
        <f t="shared" si="190"/>
        <v>16</v>
      </c>
      <c r="G304" s="41"/>
      <c r="H304" s="41"/>
      <c r="I304" s="41"/>
      <c r="J304" s="41"/>
      <c r="K304" s="41"/>
      <c r="L304" s="41"/>
      <c r="M304" s="42">
        <v>17</v>
      </c>
      <c r="N304" s="42">
        <v>16</v>
      </c>
      <c r="O304" s="41"/>
      <c r="P304" s="41"/>
      <c r="Q304" s="41"/>
      <c r="R304" s="41"/>
      <c r="S304" s="90" t="str">
        <f t="shared" si="188"/>
        <v>АD7532-27</v>
      </c>
      <c r="T304" s="255" t="str">
        <f t="shared" si="188"/>
        <v>Хувцас дизайнч</v>
      </c>
      <c r="U304" s="255"/>
      <c r="V304" s="255"/>
      <c r="W304" s="91">
        <f t="shared" si="160"/>
        <v>294</v>
      </c>
      <c r="X304" s="41"/>
      <c r="Y304" s="41"/>
      <c r="Z304" s="41">
        <f t="shared" si="189"/>
        <v>5</v>
      </c>
      <c r="AA304" s="41">
        <f t="shared" si="189"/>
        <v>5</v>
      </c>
      <c r="AB304" s="41"/>
      <c r="AC304" s="41"/>
      <c r="AD304" s="42">
        <v>5</v>
      </c>
      <c r="AE304" s="42">
        <v>5</v>
      </c>
      <c r="AF304" s="41"/>
      <c r="AG304" s="41"/>
      <c r="AH304" s="40">
        <f t="shared" si="191"/>
        <v>0</v>
      </c>
      <c r="AI304" s="40">
        <f t="shared" si="191"/>
        <v>0</v>
      </c>
      <c r="AJ304" s="40"/>
      <c r="AK304" s="40"/>
      <c r="AL304" s="40"/>
      <c r="AM304" s="40"/>
      <c r="AN304" s="74">
        <f t="shared" si="161"/>
        <v>29.411764705882351</v>
      </c>
      <c r="AO304" s="75">
        <f t="shared" si="162"/>
        <v>0</v>
      </c>
      <c r="AP304" s="76">
        <f t="shared" si="163"/>
        <v>29.411764705882351</v>
      </c>
    </row>
    <row r="305" spans="1:42">
      <c r="A305" s="95" t="s">
        <v>518</v>
      </c>
      <c r="B305" s="253" t="s">
        <v>519</v>
      </c>
      <c r="C305" s="254"/>
      <c r="D305" s="46">
        <v>295</v>
      </c>
      <c r="E305" s="41">
        <f t="shared" si="187"/>
        <v>2</v>
      </c>
      <c r="F305" s="41">
        <f t="shared" si="190"/>
        <v>2</v>
      </c>
      <c r="G305" s="41"/>
      <c r="H305" s="41"/>
      <c r="I305" s="41"/>
      <c r="J305" s="41"/>
      <c r="K305" s="41"/>
      <c r="L305" s="41"/>
      <c r="M305" s="42">
        <v>2</v>
      </c>
      <c r="N305" s="42">
        <v>2</v>
      </c>
      <c r="O305" s="41"/>
      <c r="P305" s="41"/>
      <c r="Q305" s="41"/>
      <c r="R305" s="41"/>
      <c r="S305" s="90" t="str">
        <f t="shared" si="188"/>
        <v>АМ7316-15</v>
      </c>
      <c r="T305" s="255" t="str">
        <f t="shared" si="188"/>
        <v>Зураач, чимэглэгч</v>
      </c>
      <c r="U305" s="255"/>
      <c r="V305" s="255"/>
      <c r="W305" s="91">
        <f t="shared" si="160"/>
        <v>295</v>
      </c>
      <c r="X305" s="41"/>
      <c r="Y305" s="41"/>
      <c r="Z305" s="41">
        <f t="shared" si="189"/>
        <v>0</v>
      </c>
      <c r="AA305" s="41">
        <f t="shared" si="189"/>
        <v>0</v>
      </c>
      <c r="AB305" s="41"/>
      <c r="AC305" s="41"/>
      <c r="AD305" s="42"/>
      <c r="AE305" s="42"/>
      <c r="AF305" s="41"/>
      <c r="AG305" s="41"/>
      <c r="AH305" s="40">
        <f t="shared" si="191"/>
        <v>0</v>
      </c>
      <c r="AI305" s="40">
        <f t="shared" si="191"/>
        <v>0</v>
      </c>
      <c r="AJ305" s="40"/>
      <c r="AK305" s="40"/>
      <c r="AL305" s="40"/>
      <c r="AM305" s="40"/>
      <c r="AN305" s="74">
        <f t="shared" si="161"/>
        <v>0</v>
      </c>
      <c r="AO305" s="75">
        <f t="shared" si="162"/>
        <v>0</v>
      </c>
      <c r="AP305" s="76">
        <f t="shared" si="163"/>
        <v>0</v>
      </c>
    </row>
    <row r="306" spans="1:42">
      <c r="A306" s="95" t="s">
        <v>311</v>
      </c>
      <c r="B306" s="253" t="s">
        <v>256</v>
      </c>
      <c r="C306" s="254"/>
      <c r="D306" s="46">
        <v>296</v>
      </c>
      <c r="E306" s="41">
        <f t="shared" si="187"/>
        <v>60</v>
      </c>
      <c r="F306" s="41">
        <f t="shared" si="190"/>
        <v>59</v>
      </c>
      <c r="G306" s="41"/>
      <c r="H306" s="41"/>
      <c r="I306" s="41"/>
      <c r="J306" s="41"/>
      <c r="K306" s="41"/>
      <c r="L306" s="41"/>
      <c r="M306" s="42">
        <v>60</v>
      </c>
      <c r="N306" s="42">
        <v>59</v>
      </c>
      <c r="O306" s="41"/>
      <c r="P306" s="41"/>
      <c r="Q306" s="41"/>
      <c r="R306" s="41"/>
      <c r="S306" s="90" t="str">
        <f t="shared" si="188"/>
        <v>SO5142-11</v>
      </c>
      <c r="T306" s="255" t="str">
        <f t="shared" si="188"/>
        <v>Гоо засалч</v>
      </c>
      <c r="U306" s="255"/>
      <c r="V306" s="255"/>
      <c r="W306" s="91">
        <f t="shared" si="160"/>
        <v>296</v>
      </c>
      <c r="X306" s="41"/>
      <c r="Y306" s="41"/>
      <c r="Z306" s="41">
        <f t="shared" si="189"/>
        <v>20</v>
      </c>
      <c r="AA306" s="41">
        <f t="shared" si="189"/>
        <v>19</v>
      </c>
      <c r="AB306" s="41"/>
      <c r="AC306" s="41"/>
      <c r="AD306" s="42">
        <v>20</v>
      </c>
      <c r="AE306" s="42">
        <v>19</v>
      </c>
      <c r="AF306" s="41"/>
      <c r="AG306" s="41"/>
      <c r="AH306" s="40">
        <f>+AJ306+AL306</f>
        <v>0</v>
      </c>
      <c r="AI306" s="40">
        <f t="shared" si="191"/>
        <v>0</v>
      </c>
      <c r="AJ306" s="40"/>
      <c r="AK306" s="40"/>
      <c r="AL306" s="40"/>
      <c r="AM306" s="40"/>
      <c r="AN306" s="74">
        <f t="shared" si="161"/>
        <v>33.333333333333336</v>
      </c>
      <c r="AO306" s="75">
        <f t="shared" si="162"/>
        <v>0</v>
      </c>
      <c r="AP306" s="76">
        <f t="shared" si="163"/>
        <v>33.333333333333336</v>
      </c>
    </row>
    <row r="307" spans="1:42">
      <c r="A307" s="258" t="s">
        <v>520</v>
      </c>
      <c r="B307" s="258"/>
      <c r="C307" s="258"/>
      <c r="D307" s="86">
        <v>297</v>
      </c>
      <c r="E307" s="86">
        <f>K307+O307+Q307</f>
        <v>276</v>
      </c>
      <c r="F307" s="86">
        <f>L307+N307+P307+R307</f>
        <v>73</v>
      </c>
      <c r="G307" s="86"/>
      <c r="H307" s="86"/>
      <c r="I307" s="86"/>
      <c r="J307" s="86"/>
      <c r="K307" s="111">
        <f>K308+K309+K310</f>
        <v>190</v>
      </c>
      <c r="L307" s="111">
        <f>L308+L309+L310</f>
        <v>54</v>
      </c>
      <c r="M307" s="86"/>
      <c r="N307" s="86"/>
      <c r="O307" s="111">
        <f>O308+O309+O310</f>
        <v>86</v>
      </c>
      <c r="P307" s="111">
        <f>P308+P309+P310</f>
        <v>19</v>
      </c>
      <c r="Q307" s="86"/>
      <c r="R307" s="86"/>
      <c r="S307" s="267" t="str">
        <f>+A307</f>
        <v>30. Майн тех МСҮТ</v>
      </c>
      <c r="T307" s="267"/>
      <c r="U307" s="267"/>
      <c r="V307" s="267"/>
      <c r="W307" s="88">
        <f t="shared" si="160"/>
        <v>297</v>
      </c>
      <c r="X307" s="86"/>
      <c r="Y307" s="86"/>
      <c r="Z307" s="86">
        <f>Z308+Z309+Z310</f>
        <v>223</v>
      </c>
      <c r="AA307" s="86">
        <f>AA308+AA309+AA310</f>
        <v>41</v>
      </c>
      <c r="AB307" s="86"/>
      <c r="AC307" s="86"/>
      <c r="AD307" s="111">
        <f>AD308+AD309+AD310</f>
        <v>137</v>
      </c>
      <c r="AE307" s="111">
        <f>AE308+AE309+AE310</f>
        <v>22</v>
      </c>
      <c r="AF307" s="111">
        <f>AF308+AF309+AF310</f>
        <v>86</v>
      </c>
      <c r="AG307" s="111">
        <f>AG308+AG309+AG310</f>
        <v>19</v>
      </c>
      <c r="AH307" s="86">
        <f t="shared" ref="AH307:AI307" si="192">SUM(AH308:AH310)</f>
        <v>0</v>
      </c>
      <c r="AI307" s="86">
        <f t="shared" si="192"/>
        <v>0</v>
      </c>
      <c r="AJ307" s="86">
        <f>SUM(AJ308:AJ310)</f>
        <v>0</v>
      </c>
      <c r="AK307" s="86">
        <f t="shared" ref="AK307:AM307" si="193">SUM(AK308:AK310)</f>
        <v>0</v>
      </c>
      <c r="AL307" s="86">
        <f t="shared" si="193"/>
        <v>0</v>
      </c>
      <c r="AM307" s="86">
        <f t="shared" si="193"/>
        <v>0</v>
      </c>
      <c r="AN307" s="74">
        <f t="shared" si="161"/>
        <v>80.79710144927536</v>
      </c>
      <c r="AO307" s="75">
        <f t="shared" si="162"/>
        <v>0</v>
      </c>
      <c r="AP307" s="76">
        <f t="shared" si="163"/>
        <v>80.79710144927536</v>
      </c>
    </row>
    <row r="308" spans="1:42">
      <c r="A308" s="103" t="s">
        <v>521</v>
      </c>
      <c r="B308" s="253" t="s">
        <v>187</v>
      </c>
      <c r="C308" s="254"/>
      <c r="D308" s="46">
        <v>298</v>
      </c>
      <c r="E308" s="41">
        <f>K308+O308+Q308</f>
        <v>156</v>
      </c>
      <c r="F308" s="41">
        <f>L308+N308+P308+R308</f>
        <v>33</v>
      </c>
      <c r="G308" s="41"/>
      <c r="H308" s="41"/>
      <c r="I308" s="41"/>
      <c r="J308" s="41"/>
      <c r="K308" s="42">
        <v>90</v>
      </c>
      <c r="L308" s="42">
        <v>20</v>
      </c>
      <c r="M308" s="41"/>
      <c r="N308" s="41"/>
      <c r="O308" s="42">
        <v>66</v>
      </c>
      <c r="P308" s="42">
        <v>13</v>
      </c>
      <c r="Q308" s="41"/>
      <c r="R308" s="41"/>
      <c r="S308" s="103" t="s">
        <v>521</v>
      </c>
      <c r="T308" s="260" t="s">
        <v>187</v>
      </c>
      <c r="U308" s="260"/>
      <c r="V308" s="260"/>
      <c r="W308" s="91">
        <f t="shared" si="160"/>
        <v>298</v>
      </c>
      <c r="X308" s="41"/>
      <c r="Y308" s="41"/>
      <c r="Z308" s="41">
        <f t="shared" ref="Z308:AA310" si="194">+AB308+AD308+AF308</f>
        <v>129</v>
      </c>
      <c r="AA308" s="41">
        <f t="shared" si="194"/>
        <v>24</v>
      </c>
      <c r="AB308" s="41"/>
      <c r="AC308" s="41"/>
      <c r="AD308" s="42">
        <v>63</v>
      </c>
      <c r="AE308" s="42">
        <v>11</v>
      </c>
      <c r="AF308" s="42">
        <v>66</v>
      </c>
      <c r="AG308" s="42">
        <v>13</v>
      </c>
      <c r="AH308" s="40">
        <f t="shared" ref="AH308:AI310" si="195">+AJ308+AL308</f>
        <v>0</v>
      </c>
      <c r="AI308" s="40">
        <f t="shared" si="195"/>
        <v>0</v>
      </c>
      <c r="AJ308" s="40">
        <v>0</v>
      </c>
      <c r="AK308" s="40">
        <v>0</v>
      </c>
      <c r="AL308" s="40">
        <v>0</v>
      </c>
      <c r="AM308" s="40">
        <v>0</v>
      </c>
      <c r="AN308" s="74">
        <f t="shared" si="161"/>
        <v>82.692307692307693</v>
      </c>
      <c r="AO308" s="75">
        <f t="shared" si="162"/>
        <v>0</v>
      </c>
      <c r="AP308" s="76">
        <f t="shared" si="163"/>
        <v>82.692307692307693</v>
      </c>
    </row>
    <row r="309" spans="1:42">
      <c r="A309" s="103" t="s">
        <v>522</v>
      </c>
      <c r="B309" s="253" t="s">
        <v>186</v>
      </c>
      <c r="C309" s="254"/>
      <c r="D309" s="46">
        <v>299</v>
      </c>
      <c r="E309" s="41">
        <f>K309+O309+Q309</f>
        <v>79</v>
      </c>
      <c r="F309" s="41">
        <f>L309+N309+P309+R309</f>
        <v>25</v>
      </c>
      <c r="G309" s="41"/>
      <c r="H309" s="41"/>
      <c r="I309" s="41"/>
      <c r="J309" s="41"/>
      <c r="K309" s="42">
        <v>72</v>
      </c>
      <c r="L309" s="42">
        <v>19</v>
      </c>
      <c r="M309" s="41"/>
      <c r="N309" s="41"/>
      <c r="O309" s="42">
        <v>7</v>
      </c>
      <c r="P309" s="42">
        <v>6</v>
      </c>
      <c r="Q309" s="41"/>
      <c r="R309" s="41"/>
      <c r="S309" s="103" t="s">
        <v>522</v>
      </c>
      <c r="T309" s="260" t="s">
        <v>186</v>
      </c>
      <c r="U309" s="260"/>
      <c r="V309" s="260"/>
      <c r="W309" s="91">
        <f t="shared" si="160"/>
        <v>299</v>
      </c>
      <c r="X309" s="41"/>
      <c r="Y309" s="41"/>
      <c r="Z309" s="41">
        <f t="shared" si="194"/>
        <v>64</v>
      </c>
      <c r="AA309" s="41">
        <f t="shared" si="194"/>
        <v>14</v>
      </c>
      <c r="AB309" s="41"/>
      <c r="AC309" s="41"/>
      <c r="AD309" s="42">
        <v>57</v>
      </c>
      <c r="AE309" s="42">
        <v>8</v>
      </c>
      <c r="AF309" s="42">
        <v>7</v>
      </c>
      <c r="AG309" s="42">
        <v>6</v>
      </c>
      <c r="AH309" s="40">
        <f t="shared" si="195"/>
        <v>0</v>
      </c>
      <c r="AI309" s="40">
        <f t="shared" si="195"/>
        <v>0</v>
      </c>
      <c r="AJ309" s="40">
        <v>0</v>
      </c>
      <c r="AK309" s="40">
        <v>0</v>
      </c>
      <c r="AL309" s="40">
        <v>0</v>
      </c>
      <c r="AM309" s="40">
        <v>0</v>
      </c>
      <c r="AN309" s="74">
        <f t="shared" si="161"/>
        <v>81.012658227848107</v>
      </c>
      <c r="AO309" s="75">
        <f t="shared" si="162"/>
        <v>0</v>
      </c>
      <c r="AP309" s="76">
        <f t="shared" si="163"/>
        <v>81.012658227848107</v>
      </c>
    </row>
    <row r="310" spans="1:42">
      <c r="A310" s="103" t="s">
        <v>405</v>
      </c>
      <c r="B310" s="253" t="s">
        <v>153</v>
      </c>
      <c r="C310" s="254"/>
      <c r="D310" s="46">
        <v>300</v>
      </c>
      <c r="E310" s="41">
        <f>K310+O310+Q310</f>
        <v>41</v>
      </c>
      <c r="F310" s="41">
        <f>L310+N310+P310+R310</f>
        <v>15</v>
      </c>
      <c r="G310" s="41"/>
      <c r="H310" s="41"/>
      <c r="I310" s="41"/>
      <c r="J310" s="41"/>
      <c r="K310" s="41">
        <v>28</v>
      </c>
      <c r="L310" s="41">
        <v>15</v>
      </c>
      <c r="M310" s="41"/>
      <c r="N310" s="41"/>
      <c r="O310" s="42">
        <v>13</v>
      </c>
      <c r="P310" s="42"/>
      <c r="Q310" s="41"/>
      <c r="R310" s="41"/>
      <c r="S310" s="103" t="s">
        <v>405</v>
      </c>
      <c r="T310" s="260" t="s">
        <v>324</v>
      </c>
      <c r="U310" s="260"/>
      <c r="V310" s="260"/>
      <c r="W310" s="91">
        <f t="shared" si="160"/>
        <v>300</v>
      </c>
      <c r="X310" s="41"/>
      <c r="Y310" s="41"/>
      <c r="Z310" s="41">
        <f t="shared" si="194"/>
        <v>30</v>
      </c>
      <c r="AA310" s="41">
        <f t="shared" si="194"/>
        <v>3</v>
      </c>
      <c r="AB310" s="41"/>
      <c r="AC310" s="41"/>
      <c r="AD310" s="41">
        <v>17</v>
      </c>
      <c r="AE310" s="41">
        <v>3</v>
      </c>
      <c r="AF310" s="42">
        <v>13</v>
      </c>
      <c r="AG310" s="42"/>
      <c r="AH310" s="40">
        <f t="shared" si="195"/>
        <v>0</v>
      </c>
      <c r="AI310" s="40">
        <f t="shared" si="195"/>
        <v>0</v>
      </c>
      <c r="AJ310" s="40">
        <v>0</v>
      </c>
      <c r="AK310" s="40">
        <v>0</v>
      </c>
      <c r="AL310" s="40">
        <v>0</v>
      </c>
      <c r="AM310" s="40">
        <v>0</v>
      </c>
      <c r="AN310" s="74">
        <f t="shared" si="161"/>
        <v>73.170731707317074</v>
      </c>
      <c r="AO310" s="75">
        <f t="shared" si="162"/>
        <v>0</v>
      </c>
      <c r="AP310" s="76">
        <f t="shared" si="163"/>
        <v>73.170731707317074</v>
      </c>
    </row>
    <row r="311" spans="1:42" s="89" customFormat="1">
      <c r="A311" s="267" t="s">
        <v>523</v>
      </c>
      <c r="B311" s="267"/>
      <c r="C311" s="267"/>
      <c r="D311" s="86">
        <v>301</v>
      </c>
      <c r="E311" s="86">
        <f>SUM(E312:E317)</f>
        <v>39</v>
      </c>
      <c r="F311" s="86">
        <f>SUM(F312:F317)</f>
        <v>22</v>
      </c>
      <c r="G311" s="86">
        <f>SUM(G312:G317)</f>
        <v>0</v>
      </c>
      <c r="H311" s="86">
        <f t="shared" ref="H311:R311" si="196">SUM(H312:H317)</f>
        <v>0</v>
      </c>
      <c r="I311" s="86">
        <f t="shared" si="196"/>
        <v>0</v>
      </c>
      <c r="J311" s="86">
        <f t="shared" si="196"/>
        <v>0</v>
      </c>
      <c r="K311" s="86">
        <f t="shared" si="196"/>
        <v>24</v>
      </c>
      <c r="L311" s="86">
        <f t="shared" si="196"/>
        <v>15</v>
      </c>
      <c r="M311" s="86">
        <f t="shared" si="196"/>
        <v>15</v>
      </c>
      <c r="N311" s="86">
        <f t="shared" si="196"/>
        <v>7</v>
      </c>
      <c r="O311" s="86">
        <f t="shared" si="196"/>
        <v>0</v>
      </c>
      <c r="P311" s="86">
        <f t="shared" si="196"/>
        <v>0</v>
      </c>
      <c r="Q311" s="86">
        <f t="shared" si="196"/>
        <v>0</v>
      </c>
      <c r="R311" s="86">
        <f t="shared" si="196"/>
        <v>0</v>
      </c>
      <c r="S311" s="267" t="str">
        <f>+A311</f>
        <v>31. МХҮХ-ны дэргэдэх МСҮТ</v>
      </c>
      <c r="T311" s="267"/>
      <c r="U311" s="267"/>
      <c r="V311" s="267"/>
      <c r="W311" s="88">
        <f t="shared" si="160"/>
        <v>301</v>
      </c>
      <c r="X311" s="86">
        <f t="shared" ref="X311:AM311" si="197">SUM(X312:X317)</f>
        <v>0</v>
      </c>
      <c r="Y311" s="86">
        <f t="shared" si="197"/>
        <v>0</v>
      </c>
      <c r="Z311" s="86">
        <f>SUM(Z312:Z317)</f>
        <v>32</v>
      </c>
      <c r="AA311" s="86">
        <f>SUM(AA312:AA317)</f>
        <v>19</v>
      </c>
      <c r="AB311" s="86">
        <f t="shared" si="197"/>
        <v>0</v>
      </c>
      <c r="AC311" s="86">
        <f t="shared" si="197"/>
        <v>0</v>
      </c>
      <c r="AD311" s="86">
        <f t="shared" si="197"/>
        <v>32</v>
      </c>
      <c r="AE311" s="86">
        <f t="shared" si="197"/>
        <v>19</v>
      </c>
      <c r="AF311" s="86">
        <f t="shared" si="197"/>
        <v>0</v>
      </c>
      <c r="AG311" s="86">
        <f t="shared" si="197"/>
        <v>0</v>
      </c>
      <c r="AH311" s="86">
        <f t="shared" si="197"/>
        <v>0</v>
      </c>
      <c r="AI311" s="86">
        <f t="shared" si="197"/>
        <v>0</v>
      </c>
      <c r="AJ311" s="86">
        <f t="shared" si="197"/>
        <v>0</v>
      </c>
      <c r="AK311" s="86">
        <f t="shared" si="197"/>
        <v>0</v>
      </c>
      <c r="AL311" s="86">
        <f t="shared" si="197"/>
        <v>0</v>
      </c>
      <c r="AM311" s="86">
        <f t="shared" si="197"/>
        <v>0</v>
      </c>
      <c r="AN311" s="74">
        <f t="shared" si="161"/>
        <v>82.051282051282058</v>
      </c>
      <c r="AO311" s="75">
        <f t="shared" si="162"/>
        <v>0</v>
      </c>
      <c r="AP311" s="76">
        <f t="shared" si="163"/>
        <v>82.051282051282058</v>
      </c>
    </row>
    <row r="312" spans="1:42">
      <c r="A312" s="95" t="s">
        <v>524</v>
      </c>
      <c r="B312" s="253" t="s">
        <v>110</v>
      </c>
      <c r="C312" s="254"/>
      <c r="D312" s="46">
        <v>302</v>
      </c>
      <c r="E312" s="41">
        <f t="shared" ref="E312:E317" si="198">+G312+I312+K312+M312+O312+Q312+X312</f>
        <v>1</v>
      </c>
      <c r="F312" s="41">
        <f>+H312+J312+L312+N312+P312+R312</f>
        <v>0</v>
      </c>
      <c r="G312" s="41"/>
      <c r="H312" s="41"/>
      <c r="I312" s="41"/>
      <c r="J312" s="41"/>
      <c r="K312" s="41"/>
      <c r="L312" s="41"/>
      <c r="M312" s="41">
        <v>1</v>
      </c>
      <c r="N312" s="41">
        <v>0</v>
      </c>
      <c r="O312" s="41"/>
      <c r="P312" s="41"/>
      <c r="Q312" s="41"/>
      <c r="R312" s="41"/>
      <c r="S312" s="95" t="s">
        <v>524</v>
      </c>
      <c r="T312" s="265" t="s">
        <v>110</v>
      </c>
      <c r="U312" s="265"/>
      <c r="V312" s="265"/>
      <c r="W312" s="91">
        <f t="shared" si="160"/>
        <v>302</v>
      </c>
      <c r="X312" s="41"/>
      <c r="Y312" s="41"/>
      <c r="Z312" s="41">
        <f t="shared" ref="Z312:AA317" si="199">+AB312+AD312+AF312</f>
        <v>0</v>
      </c>
      <c r="AA312" s="41">
        <f t="shared" si="199"/>
        <v>0</v>
      </c>
      <c r="AB312" s="41"/>
      <c r="AC312" s="41"/>
      <c r="AD312" s="41"/>
      <c r="AE312" s="41"/>
      <c r="AF312" s="41"/>
      <c r="AG312" s="41"/>
      <c r="AH312" s="40">
        <f>+AJ312+AL312</f>
        <v>0</v>
      </c>
      <c r="AI312" s="40">
        <f>+AK312+AM312</f>
        <v>0</v>
      </c>
      <c r="AJ312" s="40"/>
      <c r="AK312" s="40"/>
      <c r="AL312" s="40"/>
      <c r="AM312" s="40"/>
      <c r="AN312" s="74">
        <f t="shared" si="161"/>
        <v>0</v>
      </c>
      <c r="AO312" s="75">
        <f t="shared" si="162"/>
        <v>0</v>
      </c>
      <c r="AP312" s="76">
        <f t="shared" si="163"/>
        <v>0</v>
      </c>
    </row>
    <row r="313" spans="1:42">
      <c r="A313" s="95" t="s">
        <v>525</v>
      </c>
      <c r="B313" s="253" t="s">
        <v>265</v>
      </c>
      <c r="C313" s="254"/>
      <c r="D313" s="46">
        <v>303</v>
      </c>
      <c r="E313" s="41">
        <f t="shared" si="198"/>
        <v>9</v>
      </c>
      <c r="F313" s="41">
        <f t="shared" ref="F313:F317" si="200">+H313+J313+L313+N313+P313+R313</f>
        <v>6</v>
      </c>
      <c r="G313" s="41"/>
      <c r="H313" s="41"/>
      <c r="I313" s="41"/>
      <c r="J313" s="41"/>
      <c r="K313" s="41"/>
      <c r="L313" s="41"/>
      <c r="M313" s="41">
        <v>9</v>
      </c>
      <c r="N313" s="41">
        <v>6</v>
      </c>
      <c r="O313" s="41"/>
      <c r="P313" s="41"/>
      <c r="Q313" s="41"/>
      <c r="R313" s="41"/>
      <c r="S313" s="95" t="s">
        <v>525</v>
      </c>
      <c r="T313" s="265" t="s">
        <v>265</v>
      </c>
      <c r="U313" s="265"/>
      <c r="V313" s="265"/>
      <c r="W313" s="91">
        <f t="shared" si="160"/>
        <v>303</v>
      </c>
      <c r="X313" s="41"/>
      <c r="Y313" s="41"/>
      <c r="Z313" s="41">
        <f t="shared" si="199"/>
        <v>9</v>
      </c>
      <c r="AA313" s="41">
        <f t="shared" si="199"/>
        <v>6</v>
      </c>
      <c r="AB313" s="41"/>
      <c r="AC313" s="41"/>
      <c r="AD313" s="41">
        <v>9</v>
      </c>
      <c r="AE313" s="41">
        <v>6</v>
      </c>
      <c r="AF313" s="41"/>
      <c r="AG313" s="41"/>
      <c r="AH313" s="40">
        <f t="shared" ref="AH313:AI317" si="201">+AJ313+AL313</f>
        <v>0</v>
      </c>
      <c r="AI313" s="40">
        <f t="shared" si="201"/>
        <v>0</v>
      </c>
      <c r="AJ313" s="40"/>
      <c r="AK313" s="40"/>
      <c r="AL313" s="40"/>
      <c r="AM313" s="40"/>
      <c r="AN313" s="74">
        <f t="shared" si="161"/>
        <v>100</v>
      </c>
      <c r="AO313" s="75">
        <f t="shared" si="162"/>
        <v>0</v>
      </c>
      <c r="AP313" s="76">
        <f t="shared" si="163"/>
        <v>100</v>
      </c>
    </row>
    <row r="314" spans="1:42">
      <c r="A314" s="95" t="s">
        <v>526</v>
      </c>
      <c r="B314" s="253" t="s">
        <v>258</v>
      </c>
      <c r="C314" s="254"/>
      <c r="D314" s="46">
        <v>304</v>
      </c>
      <c r="E314" s="41">
        <f t="shared" si="198"/>
        <v>21</v>
      </c>
      <c r="F314" s="41">
        <f t="shared" si="200"/>
        <v>12</v>
      </c>
      <c r="G314" s="41"/>
      <c r="H314" s="41"/>
      <c r="I314" s="41"/>
      <c r="J314" s="41"/>
      <c r="K314" s="41">
        <v>21</v>
      </c>
      <c r="L314" s="41">
        <v>12</v>
      </c>
      <c r="M314" s="41"/>
      <c r="N314" s="41"/>
      <c r="O314" s="41"/>
      <c r="P314" s="41"/>
      <c r="Q314" s="41"/>
      <c r="R314" s="41"/>
      <c r="S314" s="95" t="s">
        <v>526</v>
      </c>
      <c r="T314" s="262" t="s">
        <v>258</v>
      </c>
      <c r="U314" s="262"/>
      <c r="V314" s="262"/>
      <c r="W314" s="91">
        <f t="shared" si="160"/>
        <v>304</v>
      </c>
      <c r="X314" s="41"/>
      <c r="Y314" s="41"/>
      <c r="Z314" s="41">
        <f t="shared" si="199"/>
        <v>21</v>
      </c>
      <c r="AA314" s="41">
        <f t="shared" si="199"/>
        <v>12</v>
      </c>
      <c r="AB314" s="41"/>
      <c r="AC314" s="41"/>
      <c r="AD314" s="41">
        <v>21</v>
      </c>
      <c r="AE314" s="41">
        <v>12</v>
      </c>
      <c r="AF314" s="41"/>
      <c r="AG314" s="41"/>
      <c r="AH314" s="40">
        <f t="shared" si="201"/>
        <v>0</v>
      </c>
      <c r="AI314" s="40">
        <f t="shared" si="201"/>
        <v>0</v>
      </c>
      <c r="AJ314" s="40"/>
      <c r="AK314" s="40"/>
      <c r="AL314" s="40"/>
      <c r="AM314" s="40"/>
      <c r="AN314" s="74">
        <f t="shared" si="161"/>
        <v>100</v>
      </c>
      <c r="AO314" s="75">
        <f t="shared" si="162"/>
        <v>0</v>
      </c>
      <c r="AP314" s="76">
        <f t="shared" si="163"/>
        <v>100</v>
      </c>
    </row>
    <row r="315" spans="1:42">
      <c r="A315" s="95" t="s">
        <v>527</v>
      </c>
      <c r="B315" s="253" t="s">
        <v>91</v>
      </c>
      <c r="C315" s="254"/>
      <c r="D315" s="46">
        <v>305</v>
      </c>
      <c r="E315" s="41">
        <f t="shared" si="198"/>
        <v>1</v>
      </c>
      <c r="F315" s="41">
        <f t="shared" si="200"/>
        <v>0</v>
      </c>
      <c r="G315" s="41"/>
      <c r="H315" s="41"/>
      <c r="I315" s="41"/>
      <c r="J315" s="41"/>
      <c r="K315" s="41"/>
      <c r="L315" s="41"/>
      <c r="M315" s="41">
        <v>1</v>
      </c>
      <c r="N315" s="41">
        <v>0</v>
      </c>
      <c r="O315" s="41"/>
      <c r="P315" s="41"/>
      <c r="Q315" s="41"/>
      <c r="R315" s="41"/>
      <c r="S315" s="95" t="s">
        <v>527</v>
      </c>
      <c r="T315" s="265" t="s">
        <v>91</v>
      </c>
      <c r="U315" s="265"/>
      <c r="V315" s="265"/>
      <c r="W315" s="91">
        <f t="shared" si="160"/>
        <v>305</v>
      </c>
      <c r="X315" s="41"/>
      <c r="Y315" s="41"/>
      <c r="Z315" s="41">
        <f t="shared" si="199"/>
        <v>1</v>
      </c>
      <c r="AA315" s="41">
        <f t="shared" si="199"/>
        <v>0</v>
      </c>
      <c r="AB315" s="41"/>
      <c r="AC315" s="41"/>
      <c r="AD315" s="41">
        <v>1</v>
      </c>
      <c r="AE315" s="41">
        <v>0</v>
      </c>
      <c r="AF315" s="41"/>
      <c r="AG315" s="41"/>
      <c r="AH315" s="40">
        <f t="shared" si="201"/>
        <v>0</v>
      </c>
      <c r="AI315" s="40">
        <f t="shared" si="201"/>
        <v>0</v>
      </c>
      <c r="AJ315" s="40"/>
      <c r="AK315" s="40"/>
      <c r="AL315" s="40"/>
      <c r="AM315" s="40"/>
      <c r="AN315" s="74">
        <f t="shared" si="161"/>
        <v>100</v>
      </c>
      <c r="AO315" s="75">
        <f t="shared" si="162"/>
        <v>0</v>
      </c>
      <c r="AP315" s="76">
        <f t="shared" si="163"/>
        <v>100</v>
      </c>
    </row>
    <row r="316" spans="1:42">
      <c r="A316" s="95" t="s">
        <v>412</v>
      </c>
      <c r="B316" s="253" t="s">
        <v>92</v>
      </c>
      <c r="C316" s="254"/>
      <c r="D316" s="46">
        <v>306</v>
      </c>
      <c r="E316" s="41">
        <f t="shared" si="198"/>
        <v>4</v>
      </c>
      <c r="F316" s="41">
        <f t="shared" si="200"/>
        <v>1</v>
      </c>
      <c r="G316" s="41"/>
      <c r="H316" s="41"/>
      <c r="I316" s="41"/>
      <c r="J316" s="41"/>
      <c r="K316" s="41"/>
      <c r="L316" s="41"/>
      <c r="M316" s="41">
        <v>4</v>
      </c>
      <c r="N316" s="41">
        <v>1</v>
      </c>
      <c r="O316" s="41"/>
      <c r="P316" s="41"/>
      <c r="Q316" s="41"/>
      <c r="R316" s="41"/>
      <c r="S316" s="95" t="s">
        <v>412</v>
      </c>
      <c r="T316" s="265" t="s">
        <v>92</v>
      </c>
      <c r="U316" s="265"/>
      <c r="V316" s="265"/>
      <c r="W316" s="91">
        <f t="shared" si="160"/>
        <v>306</v>
      </c>
      <c r="X316" s="41"/>
      <c r="Y316" s="41"/>
      <c r="Z316" s="41">
        <f t="shared" si="199"/>
        <v>0</v>
      </c>
      <c r="AA316" s="41">
        <f t="shared" si="199"/>
        <v>0</v>
      </c>
      <c r="AB316" s="41"/>
      <c r="AC316" s="41"/>
      <c r="AD316" s="41"/>
      <c r="AE316" s="41"/>
      <c r="AF316" s="41"/>
      <c r="AG316" s="41"/>
      <c r="AH316" s="40">
        <f t="shared" si="201"/>
        <v>0</v>
      </c>
      <c r="AI316" s="40">
        <f t="shared" si="201"/>
        <v>0</v>
      </c>
      <c r="AJ316" s="40"/>
      <c r="AK316" s="40"/>
      <c r="AL316" s="40"/>
      <c r="AM316" s="40"/>
      <c r="AN316" s="74">
        <f t="shared" si="161"/>
        <v>0</v>
      </c>
      <c r="AO316" s="75">
        <f t="shared" si="162"/>
        <v>0</v>
      </c>
      <c r="AP316" s="76">
        <f t="shared" si="163"/>
        <v>0</v>
      </c>
    </row>
    <row r="317" spans="1:42">
      <c r="A317" s="95" t="s">
        <v>528</v>
      </c>
      <c r="B317" s="253" t="s">
        <v>225</v>
      </c>
      <c r="C317" s="254"/>
      <c r="D317" s="46">
        <v>307</v>
      </c>
      <c r="E317" s="41">
        <f t="shared" si="198"/>
        <v>3</v>
      </c>
      <c r="F317" s="41">
        <f t="shared" si="200"/>
        <v>3</v>
      </c>
      <c r="G317" s="41"/>
      <c r="H317" s="41"/>
      <c r="I317" s="41"/>
      <c r="J317" s="41"/>
      <c r="K317" s="41">
        <v>3</v>
      </c>
      <c r="L317" s="41">
        <v>3</v>
      </c>
      <c r="M317" s="41"/>
      <c r="N317" s="41"/>
      <c r="O317" s="41"/>
      <c r="P317" s="41"/>
      <c r="Q317" s="41"/>
      <c r="R317" s="41"/>
      <c r="S317" s="95" t="s">
        <v>528</v>
      </c>
      <c r="T317" s="262" t="s">
        <v>225</v>
      </c>
      <c r="U317" s="262"/>
      <c r="V317" s="262"/>
      <c r="W317" s="91">
        <f t="shared" si="160"/>
        <v>307</v>
      </c>
      <c r="X317" s="41"/>
      <c r="Y317" s="41"/>
      <c r="Z317" s="41">
        <f t="shared" si="199"/>
        <v>1</v>
      </c>
      <c r="AA317" s="41">
        <f t="shared" si="199"/>
        <v>1</v>
      </c>
      <c r="AB317" s="41"/>
      <c r="AC317" s="41"/>
      <c r="AD317" s="41">
        <v>1</v>
      </c>
      <c r="AE317" s="41">
        <v>1</v>
      </c>
      <c r="AF317" s="41"/>
      <c r="AG317" s="41"/>
      <c r="AH317" s="40">
        <f t="shared" si="201"/>
        <v>0</v>
      </c>
      <c r="AI317" s="40">
        <f t="shared" si="201"/>
        <v>0</v>
      </c>
      <c r="AJ317" s="40"/>
      <c r="AK317" s="40"/>
      <c r="AL317" s="40"/>
      <c r="AM317" s="40"/>
      <c r="AN317" s="74">
        <f t="shared" si="161"/>
        <v>33.333333333333336</v>
      </c>
      <c r="AO317" s="75">
        <f t="shared" si="162"/>
        <v>0</v>
      </c>
      <c r="AP317" s="76">
        <f t="shared" si="163"/>
        <v>33.333333333333336</v>
      </c>
    </row>
    <row r="318" spans="1:42" s="89" customFormat="1">
      <c r="A318" s="258" t="s">
        <v>529</v>
      </c>
      <c r="B318" s="258"/>
      <c r="C318" s="258"/>
      <c r="D318" s="86">
        <v>308</v>
      </c>
      <c r="E318" s="86">
        <f>SUM(E319:E327)</f>
        <v>326</v>
      </c>
      <c r="F318" s="86">
        <f>SUM(F319:F327)</f>
        <v>118</v>
      </c>
      <c r="G318" s="86">
        <f>SUM(G319:G327)</f>
        <v>0</v>
      </c>
      <c r="H318" s="86">
        <f t="shared" ref="H318:R318" si="202">SUM(H319:H327)</f>
        <v>0</v>
      </c>
      <c r="I318" s="86">
        <f t="shared" si="202"/>
        <v>0</v>
      </c>
      <c r="J318" s="86">
        <f t="shared" si="202"/>
        <v>0</v>
      </c>
      <c r="K318" s="86">
        <f t="shared" si="202"/>
        <v>326</v>
      </c>
      <c r="L318" s="86">
        <f t="shared" si="202"/>
        <v>118</v>
      </c>
      <c r="M318" s="86">
        <f t="shared" si="202"/>
        <v>0</v>
      </c>
      <c r="N318" s="86">
        <f t="shared" si="202"/>
        <v>0</v>
      </c>
      <c r="O318" s="86">
        <f t="shared" si="202"/>
        <v>0</v>
      </c>
      <c r="P318" s="86">
        <f t="shared" si="202"/>
        <v>0</v>
      </c>
      <c r="Q318" s="86">
        <f t="shared" si="202"/>
        <v>0</v>
      </c>
      <c r="R318" s="86">
        <f t="shared" si="202"/>
        <v>0</v>
      </c>
      <c r="S318" s="258" t="str">
        <f>+A318</f>
        <v>32.Ти-Эс-Ти МСҮТ</v>
      </c>
      <c r="T318" s="258"/>
      <c r="U318" s="258"/>
      <c r="V318" s="258"/>
      <c r="W318" s="88">
        <f t="shared" si="160"/>
        <v>308</v>
      </c>
      <c r="X318" s="86">
        <f t="shared" ref="X318:AM318" si="203">SUM(X319:X327)</f>
        <v>0</v>
      </c>
      <c r="Y318" s="86">
        <f t="shared" si="203"/>
        <v>0</v>
      </c>
      <c r="Z318" s="86">
        <f>SUM(Z319:Z327)</f>
        <v>150</v>
      </c>
      <c r="AA318" s="86">
        <f t="shared" si="203"/>
        <v>21</v>
      </c>
      <c r="AB318" s="86">
        <f t="shared" si="203"/>
        <v>0</v>
      </c>
      <c r="AC318" s="86">
        <f t="shared" si="203"/>
        <v>0</v>
      </c>
      <c r="AD318" s="86">
        <f>SUM(AD319:AD327)</f>
        <v>150</v>
      </c>
      <c r="AE318" s="86">
        <f t="shared" si="203"/>
        <v>21</v>
      </c>
      <c r="AF318" s="86">
        <f t="shared" si="203"/>
        <v>0</v>
      </c>
      <c r="AG318" s="86">
        <f t="shared" si="203"/>
        <v>0</v>
      </c>
      <c r="AH318" s="86">
        <f t="shared" si="203"/>
        <v>0</v>
      </c>
      <c r="AI318" s="86">
        <f t="shared" si="203"/>
        <v>0</v>
      </c>
      <c r="AJ318" s="86">
        <f t="shared" si="203"/>
        <v>0</v>
      </c>
      <c r="AK318" s="86">
        <f t="shared" si="203"/>
        <v>0</v>
      </c>
      <c r="AL318" s="86">
        <f t="shared" si="203"/>
        <v>0</v>
      </c>
      <c r="AM318" s="86">
        <f t="shared" si="203"/>
        <v>0</v>
      </c>
      <c r="AN318" s="74">
        <f t="shared" si="161"/>
        <v>46.012269938650306</v>
      </c>
      <c r="AO318" s="75">
        <f t="shared" si="162"/>
        <v>0</v>
      </c>
      <c r="AP318" s="76">
        <f t="shared" si="163"/>
        <v>46.012269938650306</v>
      </c>
    </row>
    <row r="319" spans="1:42" s="54" customFormat="1">
      <c r="A319" s="95" t="s">
        <v>316</v>
      </c>
      <c r="B319" s="253" t="s">
        <v>187</v>
      </c>
      <c r="C319" s="254"/>
      <c r="D319" s="46">
        <v>309</v>
      </c>
      <c r="E319" s="41">
        <f t="shared" ref="E319:E327" si="204">+G319+I319+K319+M319+O319+Q319+X319</f>
        <v>37</v>
      </c>
      <c r="F319" s="41">
        <f>+H319+J319+L319+N319+P319+R319</f>
        <v>4</v>
      </c>
      <c r="G319" s="41"/>
      <c r="H319" s="41"/>
      <c r="I319" s="41"/>
      <c r="J319" s="41"/>
      <c r="K319" s="41">
        <v>37</v>
      </c>
      <c r="L319" s="41">
        <v>4</v>
      </c>
      <c r="M319" s="41"/>
      <c r="N319" s="41"/>
      <c r="O319" s="41"/>
      <c r="P319" s="41"/>
      <c r="Q319" s="41"/>
      <c r="R319" s="41"/>
      <c r="S319" s="95" t="s">
        <v>316</v>
      </c>
      <c r="T319" s="265" t="s">
        <v>187</v>
      </c>
      <c r="U319" s="265"/>
      <c r="V319" s="265"/>
      <c r="W319" s="91">
        <f t="shared" si="160"/>
        <v>309</v>
      </c>
      <c r="X319" s="41"/>
      <c r="Y319" s="41"/>
      <c r="Z319" s="41">
        <f t="shared" ref="Z319:AA327" si="205">+AB319+AD319+AF319</f>
        <v>19</v>
      </c>
      <c r="AA319" s="41">
        <f t="shared" si="205"/>
        <v>1</v>
      </c>
      <c r="AB319" s="41"/>
      <c r="AC319" s="41"/>
      <c r="AD319" s="41">
        <v>19</v>
      </c>
      <c r="AE319" s="41">
        <v>1</v>
      </c>
      <c r="AF319" s="41"/>
      <c r="AG319" s="41"/>
      <c r="AH319" s="40">
        <f>+AJ319+AL319</f>
        <v>0</v>
      </c>
      <c r="AI319" s="40">
        <f>+AK319+AM319</f>
        <v>0</v>
      </c>
      <c r="AJ319" s="40"/>
      <c r="AK319" s="40"/>
      <c r="AL319" s="40"/>
      <c r="AM319" s="40"/>
      <c r="AN319" s="74">
        <f t="shared" si="161"/>
        <v>51.351351351351354</v>
      </c>
      <c r="AO319" s="75">
        <f t="shared" si="162"/>
        <v>0</v>
      </c>
      <c r="AP319" s="76">
        <f t="shared" si="163"/>
        <v>51.351351351351354</v>
      </c>
    </row>
    <row r="320" spans="1:42">
      <c r="A320" s="95" t="s">
        <v>405</v>
      </c>
      <c r="B320" s="253" t="s">
        <v>153</v>
      </c>
      <c r="C320" s="254"/>
      <c r="D320" s="46">
        <v>310</v>
      </c>
      <c r="E320" s="41">
        <f t="shared" si="204"/>
        <v>29</v>
      </c>
      <c r="F320" s="41">
        <f t="shared" ref="F320:F327" si="206">+H320+J320+L320+N320+P320+R320</f>
        <v>4</v>
      </c>
      <c r="G320" s="41"/>
      <c r="H320" s="41"/>
      <c r="I320" s="41"/>
      <c r="J320" s="41"/>
      <c r="K320" s="41">
        <v>29</v>
      </c>
      <c r="L320" s="41">
        <v>4</v>
      </c>
      <c r="M320" s="41"/>
      <c r="N320" s="41"/>
      <c r="O320" s="41"/>
      <c r="P320" s="41"/>
      <c r="Q320" s="41"/>
      <c r="R320" s="41"/>
      <c r="S320" s="95" t="s">
        <v>405</v>
      </c>
      <c r="T320" s="261" t="s">
        <v>153</v>
      </c>
      <c r="U320" s="261"/>
      <c r="V320" s="261"/>
      <c r="W320" s="91">
        <f t="shared" si="160"/>
        <v>310</v>
      </c>
      <c r="X320" s="41"/>
      <c r="Y320" s="41"/>
      <c r="Z320" s="41">
        <f t="shared" si="205"/>
        <v>16</v>
      </c>
      <c r="AA320" s="41">
        <f t="shared" si="205"/>
        <v>0</v>
      </c>
      <c r="AB320" s="41"/>
      <c r="AC320" s="41"/>
      <c r="AD320" s="41">
        <v>16</v>
      </c>
      <c r="AE320" s="41">
        <v>0</v>
      </c>
      <c r="AF320" s="41"/>
      <c r="AG320" s="41"/>
      <c r="AH320" s="40">
        <f t="shared" ref="AH320:AI327" si="207">+AJ320+AL320</f>
        <v>0</v>
      </c>
      <c r="AI320" s="40">
        <f t="shared" si="207"/>
        <v>0</v>
      </c>
      <c r="AJ320" s="40"/>
      <c r="AK320" s="40"/>
      <c r="AL320" s="40"/>
      <c r="AM320" s="40"/>
      <c r="AN320" s="74">
        <f t="shared" si="161"/>
        <v>55.172413793103445</v>
      </c>
      <c r="AO320" s="75">
        <f t="shared" si="162"/>
        <v>0</v>
      </c>
      <c r="AP320" s="76">
        <f t="shared" si="163"/>
        <v>55.172413793103445</v>
      </c>
    </row>
    <row r="321" spans="1:42">
      <c r="A321" s="95" t="s">
        <v>530</v>
      </c>
      <c r="B321" s="253" t="s">
        <v>189</v>
      </c>
      <c r="C321" s="254"/>
      <c r="D321" s="46">
        <v>311</v>
      </c>
      <c r="E321" s="41">
        <f t="shared" si="204"/>
        <v>19</v>
      </c>
      <c r="F321" s="41">
        <f t="shared" si="206"/>
        <v>6</v>
      </c>
      <c r="G321" s="41"/>
      <c r="H321" s="41"/>
      <c r="I321" s="41"/>
      <c r="J321" s="41"/>
      <c r="K321" s="41">
        <v>19</v>
      </c>
      <c r="L321" s="41">
        <v>6</v>
      </c>
      <c r="M321" s="41"/>
      <c r="N321" s="41"/>
      <c r="O321" s="41"/>
      <c r="P321" s="41"/>
      <c r="Q321" s="41"/>
      <c r="R321" s="41"/>
      <c r="S321" s="95" t="s">
        <v>530</v>
      </c>
      <c r="T321" s="261" t="s">
        <v>189</v>
      </c>
      <c r="U321" s="261"/>
      <c r="V321" s="261"/>
      <c r="W321" s="91">
        <f t="shared" si="160"/>
        <v>311</v>
      </c>
      <c r="X321" s="41"/>
      <c r="Y321" s="41"/>
      <c r="Z321" s="41">
        <f t="shared" si="205"/>
        <v>6</v>
      </c>
      <c r="AA321" s="41">
        <f t="shared" si="205"/>
        <v>0</v>
      </c>
      <c r="AB321" s="41"/>
      <c r="AC321" s="41"/>
      <c r="AD321" s="41">
        <v>6</v>
      </c>
      <c r="AE321" s="41">
        <v>0</v>
      </c>
      <c r="AF321" s="41"/>
      <c r="AG321" s="41"/>
      <c r="AH321" s="40">
        <f t="shared" si="207"/>
        <v>0</v>
      </c>
      <c r="AI321" s="40">
        <f t="shared" si="207"/>
        <v>0</v>
      </c>
      <c r="AJ321" s="40"/>
      <c r="AK321" s="40"/>
      <c r="AL321" s="40"/>
      <c r="AM321" s="40"/>
      <c r="AN321" s="74">
        <f t="shared" si="161"/>
        <v>31.578947368421051</v>
      </c>
      <c r="AO321" s="75">
        <f t="shared" si="162"/>
        <v>0</v>
      </c>
      <c r="AP321" s="76">
        <f t="shared" si="163"/>
        <v>31.578947368421051</v>
      </c>
    </row>
    <row r="322" spans="1:42">
      <c r="A322" s="95" t="s">
        <v>283</v>
      </c>
      <c r="B322" s="253" t="s">
        <v>215</v>
      </c>
      <c r="C322" s="254"/>
      <c r="D322" s="46">
        <v>312</v>
      </c>
      <c r="E322" s="41">
        <f t="shared" si="204"/>
        <v>18</v>
      </c>
      <c r="F322" s="41">
        <f t="shared" si="206"/>
        <v>1</v>
      </c>
      <c r="G322" s="41"/>
      <c r="H322" s="41"/>
      <c r="I322" s="41"/>
      <c r="J322" s="41"/>
      <c r="K322" s="41">
        <v>18</v>
      </c>
      <c r="L322" s="41">
        <v>1</v>
      </c>
      <c r="M322" s="41"/>
      <c r="N322" s="41"/>
      <c r="O322" s="41"/>
      <c r="P322" s="41"/>
      <c r="Q322" s="41"/>
      <c r="R322" s="41"/>
      <c r="S322" s="95" t="s">
        <v>283</v>
      </c>
      <c r="T322" s="261" t="s">
        <v>215</v>
      </c>
      <c r="U322" s="261"/>
      <c r="V322" s="261"/>
      <c r="W322" s="91">
        <f t="shared" si="160"/>
        <v>312</v>
      </c>
      <c r="X322" s="41"/>
      <c r="Y322" s="41"/>
      <c r="Z322" s="41">
        <f t="shared" si="205"/>
        <v>8</v>
      </c>
      <c r="AA322" s="41">
        <f t="shared" si="205"/>
        <v>0</v>
      </c>
      <c r="AB322" s="41"/>
      <c r="AC322" s="41"/>
      <c r="AD322" s="41">
        <v>8</v>
      </c>
      <c r="AE322" s="41">
        <v>0</v>
      </c>
      <c r="AF322" s="41"/>
      <c r="AG322" s="41"/>
      <c r="AH322" s="40">
        <f t="shared" si="207"/>
        <v>0</v>
      </c>
      <c r="AI322" s="40">
        <f t="shared" si="207"/>
        <v>0</v>
      </c>
      <c r="AJ322" s="40"/>
      <c r="AK322" s="40"/>
      <c r="AL322" s="40"/>
      <c r="AM322" s="40"/>
      <c r="AN322" s="74">
        <f t="shared" si="161"/>
        <v>44.444444444444443</v>
      </c>
      <c r="AO322" s="75">
        <f t="shared" si="162"/>
        <v>0</v>
      </c>
      <c r="AP322" s="76">
        <f t="shared" si="163"/>
        <v>44.444444444444443</v>
      </c>
    </row>
    <row r="323" spans="1:42">
      <c r="A323" s="95" t="s">
        <v>531</v>
      </c>
      <c r="B323" s="253" t="s">
        <v>171</v>
      </c>
      <c r="C323" s="254"/>
      <c r="D323" s="46">
        <v>313</v>
      </c>
      <c r="E323" s="41">
        <f t="shared" si="204"/>
        <v>40</v>
      </c>
      <c r="F323" s="41">
        <f t="shared" si="206"/>
        <v>34</v>
      </c>
      <c r="G323" s="41"/>
      <c r="H323" s="41"/>
      <c r="I323" s="41"/>
      <c r="J323" s="41"/>
      <c r="K323" s="41">
        <v>40</v>
      </c>
      <c r="L323" s="41">
        <v>34</v>
      </c>
      <c r="M323" s="41"/>
      <c r="N323" s="41"/>
      <c r="O323" s="41"/>
      <c r="P323" s="41"/>
      <c r="Q323" s="41"/>
      <c r="R323" s="41"/>
      <c r="S323" s="95" t="s">
        <v>531</v>
      </c>
      <c r="T323" s="261" t="s">
        <v>171</v>
      </c>
      <c r="U323" s="261"/>
      <c r="V323" s="261"/>
      <c r="W323" s="91">
        <f t="shared" si="160"/>
        <v>313</v>
      </c>
      <c r="X323" s="41"/>
      <c r="Y323" s="41"/>
      <c r="Z323" s="41">
        <f t="shared" si="205"/>
        <v>12</v>
      </c>
      <c r="AA323" s="41">
        <f t="shared" si="205"/>
        <v>11</v>
      </c>
      <c r="AB323" s="41"/>
      <c r="AC323" s="41"/>
      <c r="AD323" s="41">
        <v>12</v>
      </c>
      <c r="AE323" s="41">
        <v>11</v>
      </c>
      <c r="AF323" s="41"/>
      <c r="AG323" s="41"/>
      <c r="AH323" s="40">
        <f t="shared" si="207"/>
        <v>0</v>
      </c>
      <c r="AI323" s="40">
        <f t="shared" si="207"/>
        <v>0</v>
      </c>
      <c r="AJ323" s="40"/>
      <c r="AK323" s="40"/>
      <c r="AL323" s="40"/>
      <c r="AM323" s="40"/>
      <c r="AN323" s="74">
        <f t="shared" si="161"/>
        <v>30</v>
      </c>
      <c r="AO323" s="75">
        <f t="shared" si="162"/>
        <v>0</v>
      </c>
      <c r="AP323" s="76">
        <f t="shared" si="163"/>
        <v>30</v>
      </c>
    </row>
    <row r="324" spans="1:42">
      <c r="A324" s="95" t="s">
        <v>532</v>
      </c>
      <c r="B324" s="253" t="s">
        <v>169</v>
      </c>
      <c r="C324" s="254"/>
      <c r="D324" s="46">
        <v>314</v>
      </c>
      <c r="E324" s="41">
        <f t="shared" si="204"/>
        <v>20</v>
      </c>
      <c r="F324" s="41">
        <f t="shared" si="206"/>
        <v>5</v>
      </c>
      <c r="G324" s="41"/>
      <c r="H324" s="41"/>
      <c r="I324" s="41"/>
      <c r="J324" s="41"/>
      <c r="K324" s="41">
        <v>20</v>
      </c>
      <c r="L324" s="41">
        <v>5</v>
      </c>
      <c r="M324" s="41"/>
      <c r="N324" s="41"/>
      <c r="O324" s="41"/>
      <c r="P324" s="41"/>
      <c r="Q324" s="41"/>
      <c r="R324" s="41"/>
      <c r="S324" s="95" t="s">
        <v>532</v>
      </c>
      <c r="T324" s="261" t="s">
        <v>169</v>
      </c>
      <c r="U324" s="261"/>
      <c r="V324" s="261"/>
      <c r="W324" s="91">
        <f t="shared" si="160"/>
        <v>314</v>
      </c>
      <c r="X324" s="41"/>
      <c r="Y324" s="41"/>
      <c r="Z324" s="41">
        <f t="shared" si="205"/>
        <v>7</v>
      </c>
      <c r="AA324" s="41">
        <f t="shared" si="205"/>
        <v>0</v>
      </c>
      <c r="AB324" s="41"/>
      <c r="AC324" s="41"/>
      <c r="AD324" s="41">
        <v>7</v>
      </c>
      <c r="AE324" s="41">
        <v>0</v>
      </c>
      <c r="AF324" s="41"/>
      <c r="AG324" s="41"/>
      <c r="AH324" s="40">
        <f t="shared" si="207"/>
        <v>0</v>
      </c>
      <c r="AI324" s="40">
        <f t="shared" si="207"/>
        <v>0</v>
      </c>
      <c r="AJ324" s="40"/>
      <c r="AK324" s="40"/>
      <c r="AL324" s="40"/>
      <c r="AM324" s="40"/>
      <c r="AN324" s="74">
        <f t="shared" si="161"/>
        <v>35</v>
      </c>
      <c r="AO324" s="75">
        <f t="shared" si="162"/>
        <v>0</v>
      </c>
      <c r="AP324" s="76">
        <f t="shared" si="163"/>
        <v>35</v>
      </c>
    </row>
    <row r="325" spans="1:42">
      <c r="A325" s="95" t="s">
        <v>533</v>
      </c>
      <c r="B325" s="253" t="s">
        <v>168</v>
      </c>
      <c r="C325" s="254"/>
      <c r="D325" s="46">
        <v>315</v>
      </c>
      <c r="E325" s="41">
        <f t="shared" si="204"/>
        <v>132</v>
      </c>
      <c r="F325" s="41">
        <f t="shared" si="206"/>
        <v>46</v>
      </c>
      <c r="G325" s="41"/>
      <c r="H325" s="41"/>
      <c r="I325" s="41"/>
      <c r="J325" s="41"/>
      <c r="K325" s="41">
        <v>132</v>
      </c>
      <c r="L325" s="41">
        <v>46</v>
      </c>
      <c r="M325" s="41"/>
      <c r="N325" s="41"/>
      <c r="O325" s="41"/>
      <c r="P325" s="41"/>
      <c r="Q325" s="41"/>
      <c r="R325" s="41"/>
      <c r="S325" s="95" t="s">
        <v>533</v>
      </c>
      <c r="T325" s="261" t="s">
        <v>168</v>
      </c>
      <c r="U325" s="261"/>
      <c r="V325" s="261"/>
      <c r="W325" s="91">
        <f t="shared" si="160"/>
        <v>315</v>
      </c>
      <c r="X325" s="41"/>
      <c r="Y325" s="41"/>
      <c r="Z325" s="41">
        <f t="shared" si="205"/>
        <v>68</v>
      </c>
      <c r="AA325" s="41">
        <f t="shared" si="205"/>
        <v>2</v>
      </c>
      <c r="AB325" s="41"/>
      <c r="AC325" s="41"/>
      <c r="AD325" s="41">
        <v>68</v>
      </c>
      <c r="AE325" s="41">
        <v>2</v>
      </c>
      <c r="AF325" s="41"/>
      <c r="AG325" s="41"/>
      <c r="AH325" s="40">
        <f t="shared" si="207"/>
        <v>0</v>
      </c>
      <c r="AI325" s="40">
        <f t="shared" si="207"/>
        <v>0</v>
      </c>
      <c r="AJ325" s="40"/>
      <c r="AK325" s="40"/>
      <c r="AL325" s="40"/>
      <c r="AM325" s="40"/>
      <c r="AN325" s="74">
        <f t="shared" si="161"/>
        <v>51.515151515151516</v>
      </c>
      <c r="AO325" s="75">
        <f t="shared" si="162"/>
        <v>0</v>
      </c>
      <c r="AP325" s="76">
        <f t="shared" si="163"/>
        <v>51.515151515151516</v>
      </c>
    </row>
    <row r="326" spans="1:42">
      <c r="A326" s="95" t="s">
        <v>312</v>
      </c>
      <c r="B326" s="253" t="s">
        <v>313</v>
      </c>
      <c r="C326" s="254"/>
      <c r="D326" s="46">
        <v>316</v>
      </c>
      <c r="E326" s="41">
        <f t="shared" si="204"/>
        <v>12</v>
      </c>
      <c r="F326" s="41">
        <f t="shared" si="206"/>
        <v>10</v>
      </c>
      <c r="G326" s="41"/>
      <c r="H326" s="41"/>
      <c r="I326" s="41"/>
      <c r="J326" s="41"/>
      <c r="K326" s="41">
        <v>12</v>
      </c>
      <c r="L326" s="41">
        <v>10</v>
      </c>
      <c r="M326" s="41"/>
      <c r="N326" s="41"/>
      <c r="O326" s="41"/>
      <c r="P326" s="41"/>
      <c r="Q326" s="41"/>
      <c r="R326" s="41"/>
      <c r="S326" s="95" t="s">
        <v>312</v>
      </c>
      <c r="T326" s="261" t="s">
        <v>313</v>
      </c>
      <c r="U326" s="261"/>
      <c r="V326" s="261"/>
      <c r="W326" s="91">
        <f t="shared" si="160"/>
        <v>316</v>
      </c>
      <c r="X326" s="41"/>
      <c r="Y326" s="41"/>
      <c r="Z326" s="41">
        <f t="shared" si="205"/>
        <v>9</v>
      </c>
      <c r="AA326" s="41">
        <f t="shared" si="205"/>
        <v>6</v>
      </c>
      <c r="AB326" s="41"/>
      <c r="AC326" s="41"/>
      <c r="AD326" s="41">
        <v>9</v>
      </c>
      <c r="AE326" s="41">
        <v>6</v>
      </c>
      <c r="AF326" s="41"/>
      <c r="AG326" s="41"/>
      <c r="AH326" s="40">
        <f t="shared" si="207"/>
        <v>0</v>
      </c>
      <c r="AI326" s="40">
        <f t="shared" si="207"/>
        <v>0</v>
      </c>
      <c r="AJ326" s="40"/>
      <c r="AK326" s="40"/>
      <c r="AL326" s="40"/>
      <c r="AM326" s="40"/>
      <c r="AN326" s="74">
        <f t="shared" si="161"/>
        <v>75</v>
      </c>
      <c r="AO326" s="75">
        <f t="shared" si="162"/>
        <v>0</v>
      </c>
      <c r="AP326" s="76">
        <f t="shared" si="163"/>
        <v>75</v>
      </c>
    </row>
    <row r="327" spans="1:42" s="54" customFormat="1">
      <c r="A327" s="95" t="s">
        <v>534</v>
      </c>
      <c r="B327" s="253" t="s">
        <v>437</v>
      </c>
      <c r="C327" s="254"/>
      <c r="D327" s="46">
        <v>317</v>
      </c>
      <c r="E327" s="41">
        <f t="shared" si="204"/>
        <v>19</v>
      </c>
      <c r="F327" s="41">
        <f t="shared" si="206"/>
        <v>8</v>
      </c>
      <c r="G327" s="41"/>
      <c r="H327" s="41"/>
      <c r="I327" s="41"/>
      <c r="J327" s="41"/>
      <c r="K327" s="41">
        <v>19</v>
      </c>
      <c r="L327" s="41">
        <v>8</v>
      </c>
      <c r="M327" s="41"/>
      <c r="N327" s="41"/>
      <c r="O327" s="41"/>
      <c r="P327" s="41"/>
      <c r="Q327" s="41"/>
      <c r="R327" s="41"/>
      <c r="S327" s="95" t="s">
        <v>534</v>
      </c>
      <c r="T327" s="265" t="s">
        <v>437</v>
      </c>
      <c r="U327" s="265"/>
      <c r="V327" s="265"/>
      <c r="W327" s="91">
        <f t="shared" si="160"/>
        <v>317</v>
      </c>
      <c r="X327" s="41"/>
      <c r="Y327" s="41"/>
      <c r="Z327" s="41">
        <f t="shared" si="205"/>
        <v>5</v>
      </c>
      <c r="AA327" s="41">
        <f t="shared" si="205"/>
        <v>1</v>
      </c>
      <c r="AB327" s="41"/>
      <c r="AC327" s="41"/>
      <c r="AD327" s="41">
        <v>5</v>
      </c>
      <c r="AE327" s="41">
        <v>1</v>
      </c>
      <c r="AF327" s="41"/>
      <c r="AG327" s="41"/>
      <c r="AH327" s="40">
        <f t="shared" si="207"/>
        <v>0</v>
      </c>
      <c r="AI327" s="40">
        <f t="shared" si="207"/>
        <v>0</v>
      </c>
      <c r="AJ327" s="40"/>
      <c r="AK327" s="40"/>
      <c r="AL327" s="40"/>
      <c r="AM327" s="40"/>
      <c r="AN327" s="74">
        <f t="shared" si="161"/>
        <v>26.315789473684209</v>
      </c>
      <c r="AO327" s="75">
        <f t="shared" si="162"/>
        <v>0</v>
      </c>
      <c r="AP327" s="76">
        <f t="shared" si="163"/>
        <v>26.315789473684209</v>
      </c>
    </row>
    <row r="328" spans="1:42" s="89" customFormat="1">
      <c r="A328" s="258" t="s">
        <v>535</v>
      </c>
      <c r="B328" s="258"/>
      <c r="C328" s="258"/>
      <c r="D328" s="86">
        <v>318</v>
      </c>
      <c r="E328" s="86">
        <f>SUM(E329:E332)</f>
        <v>55</v>
      </c>
      <c r="F328" s="86">
        <f>SUM(F329:F332)</f>
        <v>36</v>
      </c>
      <c r="G328" s="86">
        <f>SUM(G329:G332)</f>
        <v>0</v>
      </c>
      <c r="H328" s="86">
        <f t="shared" ref="H328:R328" si="208">SUM(H329:H332)</f>
        <v>0</v>
      </c>
      <c r="I328" s="86">
        <f t="shared" si="208"/>
        <v>0</v>
      </c>
      <c r="J328" s="86">
        <f t="shared" si="208"/>
        <v>0</v>
      </c>
      <c r="K328" s="86">
        <f t="shared" si="208"/>
        <v>55</v>
      </c>
      <c r="L328" s="86">
        <f t="shared" si="208"/>
        <v>36</v>
      </c>
      <c r="M328" s="86">
        <f t="shared" si="208"/>
        <v>0</v>
      </c>
      <c r="N328" s="86">
        <f t="shared" si="208"/>
        <v>0</v>
      </c>
      <c r="O328" s="86">
        <f t="shared" si="208"/>
        <v>0</v>
      </c>
      <c r="P328" s="86">
        <f t="shared" si="208"/>
        <v>0</v>
      </c>
      <c r="Q328" s="86">
        <f t="shared" si="208"/>
        <v>0</v>
      </c>
      <c r="R328" s="86">
        <f t="shared" si="208"/>
        <v>0</v>
      </c>
      <c r="S328" s="258" t="str">
        <f>+A328</f>
        <v>33. Сам Юүк МСҮТ</v>
      </c>
      <c r="T328" s="258"/>
      <c r="U328" s="258"/>
      <c r="V328" s="258"/>
      <c r="W328" s="88">
        <f t="shared" si="160"/>
        <v>318</v>
      </c>
      <c r="X328" s="86">
        <f t="shared" ref="X328:AM328" si="209">SUM(X329:X332)</f>
        <v>0</v>
      </c>
      <c r="Y328" s="86">
        <f t="shared" si="209"/>
        <v>0</v>
      </c>
      <c r="Z328" s="86">
        <f>SUM(Z329:Z332)</f>
        <v>29</v>
      </c>
      <c r="AA328" s="86">
        <f t="shared" si="209"/>
        <v>19</v>
      </c>
      <c r="AB328" s="86">
        <f t="shared" si="209"/>
        <v>0</v>
      </c>
      <c r="AC328" s="86">
        <f t="shared" si="209"/>
        <v>0</v>
      </c>
      <c r="AD328" s="86">
        <f t="shared" si="209"/>
        <v>29</v>
      </c>
      <c r="AE328" s="86">
        <f t="shared" si="209"/>
        <v>19</v>
      </c>
      <c r="AF328" s="86">
        <f t="shared" si="209"/>
        <v>0</v>
      </c>
      <c r="AG328" s="86">
        <f t="shared" si="209"/>
        <v>0</v>
      </c>
      <c r="AH328" s="86">
        <f t="shared" si="209"/>
        <v>20</v>
      </c>
      <c r="AI328" s="86">
        <f t="shared" si="209"/>
        <v>13</v>
      </c>
      <c r="AJ328" s="86">
        <f t="shared" si="209"/>
        <v>0</v>
      </c>
      <c r="AK328" s="86">
        <f t="shared" si="209"/>
        <v>0</v>
      </c>
      <c r="AL328" s="86">
        <f t="shared" si="209"/>
        <v>20</v>
      </c>
      <c r="AM328" s="86">
        <f t="shared" si="209"/>
        <v>13</v>
      </c>
      <c r="AN328" s="74">
        <f t="shared" si="161"/>
        <v>52.727272727272727</v>
      </c>
      <c r="AO328" s="75">
        <f t="shared" si="162"/>
        <v>36.363636363636367</v>
      </c>
      <c r="AP328" s="76">
        <f t="shared" si="163"/>
        <v>89.090909090909093</v>
      </c>
    </row>
    <row r="329" spans="1:42">
      <c r="A329" s="95" t="s">
        <v>289</v>
      </c>
      <c r="B329" s="253" t="s">
        <v>261</v>
      </c>
      <c r="C329" s="254"/>
      <c r="D329" s="46">
        <v>319</v>
      </c>
      <c r="E329" s="41">
        <f>+G329+I329+K329+M329+O329+Q329+X329</f>
        <v>16</v>
      </c>
      <c r="F329" s="41">
        <f>+H329+J329+L329+N329+P329+R329</f>
        <v>11</v>
      </c>
      <c r="G329" s="41"/>
      <c r="H329" s="41"/>
      <c r="I329" s="41"/>
      <c r="J329" s="41"/>
      <c r="K329" s="41">
        <v>16</v>
      </c>
      <c r="L329" s="41">
        <v>11</v>
      </c>
      <c r="M329" s="41"/>
      <c r="N329" s="41"/>
      <c r="O329" s="41"/>
      <c r="P329" s="41"/>
      <c r="Q329" s="41"/>
      <c r="R329" s="41"/>
      <c r="S329" s="95" t="s">
        <v>289</v>
      </c>
      <c r="T329" s="259" t="s">
        <v>261</v>
      </c>
      <c r="U329" s="259"/>
      <c r="V329" s="259"/>
      <c r="W329" s="91">
        <f t="shared" si="160"/>
        <v>319</v>
      </c>
      <c r="X329" s="41"/>
      <c r="Y329" s="41"/>
      <c r="Z329" s="41">
        <f t="shared" ref="Z329:AA332" si="210">+AB329+AD329+AF329</f>
        <v>9</v>
      </c>
      <c r="AA329" s="41">
        <f t="shared" si="210"/>
        <v>8</v>
      </c>
      <c r="AB329" s="41"/>
      <c r="AC329" s="41"/>
      <c r="AD329" s="41">
        <v>9</v>
      </c>
      <c r="AE329" s="41">
        <v>8</v>
      </c>
      <c r="AF329" s="41"/>
      <c r="AG329" s="41"/>
      <c r="AH329" s="40">
        <f>+AJ329+AL329</f>
        <v>4</v>
      </c>
      <c r="AI329" s="40">
        <f>+AK329+AM329</f>
        <v>2</v>
      </c>
      <c r="AJ329" s="40"/>
      <c r="AK329" s="40"/>
      <c r="AL329" s="40">
        <v>4</v>
      </c>
      <c r="AM329" s="40">
        <v>2</v>
      </c>
      <c r="AN329" s="74">
        <f t="shared" si="161"/>
        <v>56.25</v>
      </c>
      <c r="AO329" s="75">
        <f t="shared" si="162"/>
        <v>25</v>
      </c>
      <c r="AP329" s="76">
        <f t="shared" si="163"/>
        <v>81.25</v>
      </c>
    </row>
    <row r="330" spans="1:42">
      <c r="A330" s="95" t="s">
        <v>311</v>
      </c>
      <c r="B330" s="253" t="s">
        <v>256</v>
      </c>
      <c r="C330" s="254"/>
      <c r="D330" s="46">
        <v>320</v>
      </c>
      <c r="E330" s="41">
        <f>+G330+I330+K330+M330+O330+Q330+X330</f>
        <v>16</v>
      </c>
      <c r="F330" s="41">
        <f t="shared" ref="F330:F332" si="211">+H330+J330+L330+N330+P330+R330</f>
        <v>16</v>
      </c>
      <c r="G330" s="41"/>
      <c r="H330" s="41"/>
      <c r="I330" s="41"/>
      <c r="J330" s="41"/>
      <c r="K330" s="41">
        <v>16</v>
      </c>
      <c r="L330" s="41">
        <v>16</v>
      </c>
      <c r="M330" s="41"/>
      <c r="N330" s="41"/>
      <c r="O330" s="41"/>
      <c r="P330" s="41"/>
      <c r="Q330" s="41"/>
      <c r="R330" s="41"/>
      <c r="S330" s="95" t="s">
        <v>311</v>
      </c>
      <c r="T330" s="259" t="s">
        <v>256</v>
      </c>
      <c r="U330" s="259"/>
      <c r="V330" s="259"/>
      <c r="W330" s="91">
        <f t="shared" si="160"/>
        <v>320</v>
      </c>
      <c r="X330" s="41"/>
      <c r="Y330" s="41"/>
      <c r="Z330" s="41">
        <f t="shared" si="210"/>
        <v>8</v>
      </c>
      <c r="AA330" s="41">
        <f t="shared" si="210"/>
        <v>8</v>
      </c>
      <c r="AB330" s="41"/>
      <c r="AC330" s="41"/>
      <c r="AD330" s="41">
        <v>8</v>
      </c>
      <c r="AE330" s="41">
        <v>8</v>
      </c>
      <c r="AF330" s="41"/>
      <c r="AG330" s="41"/>
      <c r="AH330" s="40">
        <f t="shared" ref="AH330:AI332" si="212">+AJ330+AL330</f>
        <v>8</v>
      </c>
      <c r="AI330" s="40">
        <f t="shared" si="212"/>
        <v>8</v>
      </c>
      <c r="AJ330" s="40"/>
      <c r="AK330" s="40"/>
      <c r="AL330" s="40">
        <v>8</v>
      </c>
      <c r="AM330" s="40">
        <v>8</v>
      </c>
      <c r="AN330" s="74">
        <f t="shared" si="161"/>
        <v>50</v>
      </c>
      <c r="AO330" s="75">
        <f t="shared" si="162"/>
        <v>50</v>
      </c>
      <c r="AP330" s="76">
        <f t="shared" si="163"/>
        <v>100</v>
      </c>
    </row>
    <row r="331" spans="1:42">
      <c r="A331" s="95" t="s">
        <v>288</v>
      </c>
      <c r="B331" s="253" t="s">
        <v>238</v>
      </c>
      <c r="C331" s="254"/>
      <c r="D331" s="46">
        <v>321</v>
      </c>
      <c r="E331" s="41">
        <f>+G331+I331+K331+M331+O331+Q331+X331</f>
        <v>14</v>
      </c>
      <c r="F331" s="41">
        <f t="shared" si="211"/>
        <v>4</v>
      </c>
      <c r="G331" s="41"/>
      <c r="H331" s="41"/>
      <c r="I331" s="41"/>
      <c r="J331" s="41"/>
      <c r="K331" s="41">
        <v>14</v>
      </c>
      <c r="L331" s="41">
        <v>4</v>
      </c>
      <c r="M331" s="41"/>
      <c r="N331" s="41"/>
      <c r="O331" s="41"/>
      <c r="P331" s="41"/>
      <c r="Q331" s="41"/>
      <c r="R331" s="41"/>
      <c r="S331" s="95" t="s">
        <v>288</v>
      </c>
      <c r="T331" s="259" t="s">
        <v>238</v>
      </c>
      <c r="U331" s="259"/>
      <c r="V331" s="259"/>
      <c r="W331" s="91">
        <f t="shared" ref="W331:W394" si="213">+D331</f>
        <v>321</v>
      </c>
      <c r="X331" s="41"/>
      <c r="Y331" s="41"/>
      <c r="Z331" s="41">
        <f t="shared" si="210"/>
        <v>6</v>
      </c>
      <c r="AA331" s="41">
        <f t="shared" si="210"/>
        <v>1</v>
      </c>
      <c r="AB331" s="41"/>
      <c r="AC331" s="41"/>
      <c r="AD331" s="41">
        <v>6</v>
      </c>
      <c r="AE331" s="41">
        <v>1</v>
      </c>
      <c r="AF331" s="41"/>
      <c r="AG331" s="41"/>
      <c r="AH331" s="40">
        <f t="shared" si="212"/>
        <v>6</v>
      </c>
      <c r="AI331" s="40">
        <f t="shared" si="212"/>
        <v>1</v>
      </c>
      <c r="AJ331" s="40"/>
      <c r="AK331" s="40"/>
      <c r="AL331" s="40">
        <v>6</v>
      </c>
      <c r="AM331" s="40">
        <v>1</v>
      </c>
      <c r="AN331" s="74">
        <f t="shared" si="161"/>
        <v>42.857142857142854</v>
      </c>
      <c r="AO331" s="75">
        <f t="shared" si="162"/>
        <v>42.857142857142854</v>
      </c>
      <c r="AP331" s="76">
        <f t="shared" si="163"/>
        <v>85.714285714285708</v>
      </c>
    </row>
    <row r="332" spans="1:42">
      <c r="A332" s="95" t="s">
        <v>536</v>
      </c>
      <c r="B332" s="253" t="s">
        <v>248</v>
      </c>
      <c r="C332" s="254"/>
      <c r="D332" s="46">
        <v>322</v>
      </c>
      <c r="E332" s="41">
        <f>+G332+I332+K332+M332+O332+Q332+X332</f>
        <v>9</v>
      </c>
      <c r="F332" s="41">
        <f t="shared" si="211"/>
        <v>5</v>
      </c>
      <c r="G332" s="41"/>
      <c r="H332" s="41"/>
      <c r="I332" s="41"/>
      <c r="J332" s="41"/>
      <c r="K332" s="41">
        <v>9</v>
      </c>
      <c r="L332" s="41">
        <v>5</v>
      </c>
      <c r="M332" s="41"/>
      <c r="N332" s="41"/>
      <c r="O332" s="41"/>
      <c r="P332" s="41"/>
      <c r="Q332" s="41"/>
      <c r="R332" s="41"/>
      <c r="S332" s="95" t="s">
        <v>536</v>
      </c>
      <c r="T332" s="260" t="s">
        <v>248</v>
      </c>
      <c r="U332" s="260"/>
      <c r="V332" s="260"/>
      <c r="W332" s="91">
        <f t="shared" si="213"/>
        <v>322</v>
      </c>
      <c r="X332" s="41"/>
      <c r="Y332" s="41"/>
      <c r="Z332" s="41">
        <f t="shared" si="210"/>
        <v>6</v>
      </c>
      <c r="AA332" s="41">
        <f t="shared" si="210"/>
        <v>2</v>
      </c>
      <c r="AB332" s="41"/>
      <c r="AC332" s="41"/>
      <c r="AD332" s="41">
        <v>6</v>
      </c>
      <c r="AE332" s="41">
        <v>2</v>
      </c>
      <c r="AF332" s="41"/>
      <c r="AG332" s="41"/>
      <c r="AH332" s="40">
        <f t="shared" si="212"/>
        <v>2</v>
      </c>
      <c r="AI332" s="40">
        <f t="shared" si="212"/>
        <v>2</v>
      </c>
      <c r="AJ332" s="40"/>
      <c r="AK332" s="40"/>
      <c r="AL332" s="40">
        <v>2</v>
      </c>
      <c r="AM332" s="40">
        <v>2</v>
      </c>
      <c r="AN332" s="74">
        <f t="shared" ref="AN332:AN395" si="214">+Z332*100/E332</f>
        <v>66.666666666666671</v>
      </c>
      <c r="AO332" s="75">
        <f t="shared" ref="AO332:AO395" si="215">+AH332*100/E332</f>
        <v>22.222222222222221</v>
      </c>
      <c r="AP332" s="76">
        <f t="shared" ref="AP332:AP395" si="216">+AN332+AO332</f>
        <v>88.888888888888886</v>
      </c>
    </row>
    <row r="333" spans="1:42" s="89" customFormat="1">
      <c r="A333" s="267" t="s">
        <v>537</v>
      </c>
      <c r="B333" s="267"/>
      <c r="C333" s="267"/>
      <c r="D333" s="86">
        <v>323</v>
      </c>
      <c r="E333" s="86">
        <f>SUM(E334:E340)</f>
        <v>323</v>
      </c>
      <c r="F333" s="86">
        <f>SUM(F334:F340)</f>
        <v>210</v>
      </c>
      <c r="G333" s="86">
        <f>SUM(G334:G340)</f>
        <v>0</v>
      </c>
      <c r="H333" s="86">
        <f t="shared" ref="H333:R333" si="217">SUM(H334:H340)</f>
        <v>0</v>
      </c>
      <c r="I333" s="86">
        <f t="shared" si="217"/>
        <v>0</v>
      </c>
      <c r="J333" s="86">
        <f t="shared" si="217"/>
        <v>0</v>
      </c>
      <c r="K333" s="86">
        <f t="shared" si="217"/>
        <v>245</v>
      </c>
      <c r="L333" s="86">
        <f t="shared" si="217"/>
        <v>171</v>
      </c>
      <c r="M333" s="86">
        <f t="shared" si="217"/>
        <v>78</v>
      </c>
      <c r="N333" s="86">
        <f t="shared" si="217"/>
        <v>39</v>
      </c>
      <c r="O333" s="86">
        <f t="shared" si="217"/>
        <v>0</v>
      </c>
      <c r="P333" s="86">
        <f t="shared" si="217"/>
        <v>0</v>
      </c>
      <c r="Q333" s="86">
        <f t="shared" si="217"/>
        <v>0</v>
      </c>
      <c r="R333" s="86">
        <f t="shared" si="217"/>
        <v>0</v>
      </c>
      <c r="S333" s="267" t="str">
        <f>+A333</f>
        <v xml:space="preserve">34. Хангай МСҮТ </v>
      </c>
      <c r="T333" s="267"/>
      <c r="U333" s="267"/>
      <c r="V333" s="267"/>
      <c r="W333" s="88">
        <f t="shared" si="213"/>
        <v>323</v>
      </c>
      <c r="X333" s="86">
        <f t="shared" ref="X333:AM333" si="218">SUM(X334:X340)</f>
        <v>0</v>
      </c>
      <c r="Y333" s="86">
        <f t="shared" si="218"/>
        <v>0</v>
      </c>
      <c r="Z333" s="86">
        <f>SUM(Z334:Z340)</f>
        <v>166</v>
      </c>
      <c r="AA333" s="86">
        <f t="shared" si="218"/>
        <v>108</v>
      </c>
      <c r="AB333" s="86">
        <f t="shared" si="218"/>
        <v>0</v>
      </c>
      <c r="AC333" s="86">
        <f t="shared" si="218"/>
        <v>0</v>
      </c>
      <c r="AD333" s="86">
        <f t="shared" si="218"/>
        <v>166</v>
      </c>
      <c r="AE333" s="86">
        <f t="shared" si="218"/>
        <v>108</v>
      </c>
      <c r="AF333" s="86">
        <f t="shared" si="218"/>
        <v>0</v>
      </c>
      <c r="AG333" s="86">
        <f t="shared" si="218"/>
        <v>0</v>
      </c>
      <c r="AH333" s="86">
        <f t="shared" si="218"/>
        <v>23</v>
      </c>
      <c r="AI333" s="86">
        <f t="shared" si="218"/>
        <v>14</v>
      </c>
      <c r="AJ333" s="86">
        <f t="shared" si="218"/>
        <v>0</v>
      </c>
      <c r="AK333" s="86">
        <f t="shared" si="218"/>
        <v>0</v>
      </c>
      <c r="AL333" s="86">
        <f t="shared" si="218"/>
        <v>23</v>
      </c>
      <c r="AM333" s="86">
        <f t="shared" si="218"/>
        <v>14</v>
      </c>
      <c r="AN333" s="74">
        <f t="shared" si="214"/>
        <v>51.393188854489161</v>
      </c>
      <c r="AO333" s="75">
        <f t="shared" si="215"/>
        <v>7.1207430340557272</v>
      </c>
      <c r="AP333" s="76">
        <f t="shared" si="216"/>
        <v>58.513931888544889</v>
      </c>
    </row>
    <row r="334" spans="1:42">
      <c r="A334" s="95" t="s">
        <v>371</v>
      </c>
      <c r="B334" s="253" t="s">
        <v>363</v>
      </c>
      <c r="C334" s="254"/>
      <c r="D334" s="46">
        <v>324</v>
      </c>
      <c r="E334" s="41">
        <f t="shared" ref="E334:E340" si="219">+G334+I334+K334+M334+O334+Q334+X334</f>
        <v>83</v>
      </c>
      <c r="F334" s="41">
        <f>+H334+J334+L334+N334+P334+R334</f>
        <v>71</v>
      </c>
      <c r="G334" s="41"/>
      <c r="H334" s="41"/>
      <c r="I334" s="41"/>
      <c r="J334" s="41"/>
      <c r="K334" s="41">
        <v>61</v>
      </c>
      <c r="L334" s="41">
        <v>52</v>
      </c>
      <c r="M334" s="41">
        <v>22</v>
      </c>
      <c r="N334" s="41">
        <v>19</v>
      </c>
      <c r="O334" s="41"/>
      <c r="P334" s="41"/>
      <c r="Q334" s="41"/>
      <c r="R334" s="41"/>
      <c r="S334" s="95" t="s">
        <v>538</v>
      </c>
      <c r="T334" s="265" t="s">
        <v>539</v>
      </c>
      <c r="U334" s="265"/>
      <c r="V334" s="265"/>
      <c r="W334" s="91">
        <f t="shared" si="213"/>
        <v>324</v>
      </c>
      <c r="X334" s="41"/>
      <c r="Y334" s="41"/>
      <c r="Z334" s="41">
        <f t="shared" ref="Z334:AA340" si="220">+AB334+AD334+AF334</f>
        <v>51</v>
      </c>
      <c r="AA334" s="41">
        <f t="shared" si="220"/>
        <v>44</v>
      </c>
      <c r="AB334" s="41"/>
      <c r="AC334" s="41"/>
      <c r="AD334" s="41">
        <v>51</v>
      </c>
      <c r="AE334" s="41">
        <v>44</v>
      </c>
      <c r="AF334" s="41"/>
      <c r="AG334" s="41"/>
      <c r="AH334" s="40">
        <f>+AJ334+AL334</f>
        <v>10</v>
      </c>
      <c r="AI334" s="40">
        <f>+AK334+AM334</f>
        <v>8</v>
      </c>
      <c r="AJ334" s="40"/>
      <c r="AK334" s="40"/>
      <c r="AL334" s="40">
        <v>10</v>
      </c>
      <c r="AM334" s="40">
        <v>8</v>
      </c>
      <c r="AN334" s="74">
        <f t="shared" si="214"/>
        <v>61.445783132530117</v>
      </c>
      <c r="AO334" s="75">
        <f t="shared" si="215"/>
        <v>12.048192771084338</v>
      </c>
      <c r="AP334" s="76">
        <f t="shared" si="216"/>
        <v>73.493975903614455</v>
      </c>
    </row>
    <row r="335" spans="1:42">
      <c r="A335" s="95" t="s">
        <v>503</v>
      </c>
      <c r="B335" s="253" t="s">
        <v>504</v>
      </c>
      <c r="C335" s="254"/>
      <c r="D335" s="46">
        <v>325</v>
      </c>
      <c r="E335" s="41">
        <f t="shared" si="219"/>
        <v>13</v>
      </c>
      <c r="F335" s="41">
        <f>+H335+J335+L335+N335+P335+R335</f>
        <v>3</v>
      </c>
      <c r="G335" s="41"/>
      <c r="H335" s="41"/>
      <c r="I335" s="41"/>
      <c r="J335" s="41"/>
      <c r="K335" s="41"/>
      <c r="L335" s="41"/>
      <c r="M335" s="41">
        <v>13</v>
      </c>
      <c r="N335" s="41">
        <v>3</v>
      </c>
      <c r="O335" s="41"/>
      <c r="P335" s="41"/>
      <c r="Q335" s="41"/>
      <c r="R335" s="41"/>
      <c r="S335" s="95" t="s">
        <v>503</v>
      </c>
      <c r="T335" s="265" t="s">
        <v>88</v>
      </c>
      <c r="U335" s="265"/>
      <c r="V335" s="265"/>
      <c r="W335" s="91">
        <f t="shared" si="213"/>
        <v>325</v>
      </c>
      <c r="X335" s="41"/>
      <c r="Y335" s="41"/>
      <c r="Z335" s="41">
        <f t="shared" si="220"/>
        <v>8</v>
      </c>
      <c r="AA335" s="41">
        <f t="shared" si="220"/>
        <v>0</v>
      </c>
      <c r="AB335" s="41"/>
      <c r="AC335" s="41"/>
      <c r="AD335" s="41">
        <v>8</v>
      </c>
      <c r="AE335" s="41">
        <v>0</v>
      </c>
      <c r="AF335" s="41"/>
      <c r="AG335" s="41"/>
      <c r="AH335" s="40">
        <f t="shared" ref="AH335:AI341" si="221">+AJ335+AL335</f>
        <v>5</v>
      </c>
      <c r="AI335" s="40">
        <f t="shared" si="221"/>
        <v>3</v>
      </c>
      <c r="AJ335" s="40"/>
      <c r="AK335" s="40"/>
      <c r="AL335" s="40">
        <v>5</v>
      </c>
      <c r="AM335" s="40">
        <v>3</v>
      </c>
      <c r="AN335" s="74">
        <f t="shared" si="214"/>
        <v>61.53846153846154</v>
      </c>
      <c r="AO335" s="75">
        <f t="shared" si="215"/>
        <v>38.46153846153846</v>
      </c>
      <c r="AP335" s="76">
        <f t="shared" si="216"/>
        <v>100</v>
      </c>
    </row>
    <row r="336" spans="1:42">
      <c r="A336" s="95" t="s">
        <v>446</v>
      </c>
      <c r="B336" s="253" t="s">
        <v>296</v>
      </c>
      <c r="C336" s="254"/>
      <c r="D336" s="46">
        <v>326</v>
      </c>
      <c r="E336" s="41">
        <f t="shared" si="219"/>
        <v>59</v>
      </c>
      <c r="F336" s="41">
        <f>+H336+J336+L336+N336+P336+R336</f>
        <v>9</v>
      </c>
      <c r="G336" s="41"/>
      <c r="H336" s="41"/>
      <c r="I336" s="41"/>
      <c r="J336" s="41"/>
      <c r="K336" s="41">
        <v>50</v>
      </c>
      <c r="L336" s="41">
        <v>8</v>
      </c>
      <c r="M336" s="41">
        <v>9</v>
      </c>
      <c r="N336" s="41">
        <v>1</v>
      </c>
      <c r="O336" s="41"/>
      <c r="P336" s="41"/>
      <c r="Q336" s="41"/>
      <c r="R336" s="41"/>
      <c r="S336" s="95" t="s">
        <v>446</v>
      </c>
      <c r="T336" s="265" t="s">
        <v>104</v>
      </c>
      <c r="U336" s="265"/>
      <c r="V336" s="265"/>
      <c r="W336" s="91">
        <f t="shared" si="213"/>
        <v>326</v>
      </c>
      <c r="X336" s="41"/>
      <c r="Y336" s="41"/>
      <c r="Z336" s="41">
        <f t="shared" si="220"/>
        <v>37</v>
      </c>
      <c r="AA336" s="41">
        <f t="shared" si="220"/>
        <v>4</v>
      </c>
      <c r="AB336" s="41"/>
      <c r="AC336" s="41"/>
      <c r="AD336" s="41">
        <v>37</v>
      </c>
      <c r="AE336" s="41">
        <v>4</v>
      </c>
      <c r="AF336" s="41"/>
      <c r="AG336" s="41"/>
      <c r="AH336" s="40">
        <f t="shared" si="221"/>
        <v>0</v>
      </c>
      <c r="AI336" s="40">
        <f t="shared" si="221"/>
        <v>0</v>
      </c>
      <c r="AJ336" s="40"/>
      <c r="AK336" s="40"/>
      <c r="AL336" s="40"/>
      <c r="AM336" s="40"/>
      <c r="AN336" s="74">
        <f t="shared" si="214"/>
        <v>62.711864406779661</v>
      </c>
      <c r="AO336" s="75">
        <f t="shared" si="215"/>
        <v>0</v>
      </c>
      <c r="AP336" s="76">
        <f t="shared" si="216"/>
        <v>62.711864406779661</v>
      </c>
    </row>
    <row r="337" spans="1:42">
      <c r="A337" s="95" t="s">
        <v>540</v>
      </c>
      <c r="B337" s="253" t="s">
        <v>509</v>
      </c>
      <c r="C337" s="254"/>
      <c r="D337" s="46">
        <v>327</v>
      </c>
      <c r="E337" s="41">
        <f t="shared" si="219"/>
        <v>70</v>
      </c>
      <c r="F337" s="41">
        <f>+H337+J337+L337+N337+P337+R337</f>
        <v>54</v>
      </c>
      <c r="G337" s="41"/>
      <c r="H337" s="41"/>
      <c r="I337" s="41"/>
      <c r="J337" s="41"/>
      <c r="K337" s="41">
        <v>70</v>
      </c>
      <c r="L337" s="41">
        <v>54</v>
      </c>
      <c r="M337" s="41"/>
      <c r="N337" s="41"/>
      <c r="O337" s="41"/>
      <c r="P337" s="41"/>
      <c r="Q337" s="41"/>
      <c r="R337" s="41"/>
      <c r="S337" s="95" t="s">
        <v>540</v>
      </c>
      <c r="T337" s="265" t="s">
        <v>541</v>
      </c>
      <c r="U337" s="265"/>
      <c r="V337" s="265"/>
      <c r="W337" s="91">
        <f t="shared" si="213"/>
        <v>327</v>
      </c>
      <c r="X337" s="41"/>
      <c r="Y337" s="41"/>
      <c r="Z337" s="41">
        <f t="shared" si="220"/>
        <v>42</v>
      </c>
      <c r="AA337" s="41">
        <f t="shared" si="220"/>
        <v>38</v>
      </c>
      <c r="AB337" s="41"/>
      <c r="AC337" s="41"/>
      <c r="AD337" s="41">
        <v>42</v>
      </c>
      <c r="AE337" s="41">
        <v>38</v>
      </c>
      <c r="AF337" s="41"/>
      <c r="AG337" s="41"/>
      <c r="AH337" s="40">
        <f t="shared" si="221"/>
        <v>0</v>
      </c>
      <c r="AI337" s="40">
        <f t="shared" si="221"/>
        <v>0</v>
      </c>
      <c r="AJ337" s="40"/>
      <c r="AK337" s="40"/>
      <c r="AL337" s="40"/>
      <c r="AM337" s="40"/>
      <c r="AN337" s="74">
        <f t="shared" si="214"/>
        <v>60</v>
      </c>
      <c r="AO337" s="75">
        <f t="shared" si="215"/>
        <v>0</v>
      </c>
      <c r="AP337" s="76">
        <f t="shared" si="216"/>
        <v>60</v>
      </c>
    </row>
    <row r="338" spans="1:42">
      <c r="A338" s="95" t="s">
        <v>373</v>
      </c>
      <c r="B338" s="253" t="s">
        <v>542</v>
      </c>
      <c r="C338" s="254"/>
      <c r="D338" s="46">
        <v>328</v>
      </c>
      <c r="E338" s="41">
        <f t="shared" si="219"/>
        <v>64</v>
      </c>
      <c r="F338" s="41">
        <f>+H338+J338+L338+N338+P338+R338</f>
        <v>57</v>
      </c>
      <c r="G338" s="41"/>
      <c r="H338" s="41"/>
      <c r="I338" s="41"/>
      <c r="J338" s="41"/>
      <c r="K338" s="41">
        <v>64</v>
      </c>
      <c r="L338" s="41">
        <v>57</v>
      </c>
      <c r="M338" s="41"/>
      <c r="N338" s="41"/>
      <c r="O338" s="41"/>
      <c r="P338" s="41"/>
      <c r="Q338" s="41"/>
      <c r="R338" s="41"/>
      <c r="S338" s="95" t="s">
        <v>373</v>
      </c>
      <c r="T338" s="265" t="s">
        <v>542</v>
      </c>
      <c r="U338" s="265"/>
      <c r="V338" s="265"/>
      <c r="W338" s="91">
        <f t="shared" si="213"/>
        <v>328</v>
      </c>
      <c r="X338" s="41"/>
      <c r="Y338" s="41"/>
      <c r="Z338" s="41">
        <f t="shared" si="220"/>
        <v>23</v>
      </c>
      <c r="AA338" s="41">
        <f t="shared" si="220"/>
        <v>22</v>
      </c>
      <c r="AB338" s="41"/>
      <c r="AC338" s="41"/>
      <c r="AD338" s="41">
        <v>23</v>
      </c>
      <c r="AE338" s="41">
        <v>22</v>
      </c>
      <c r="AF338" s="41"/>
      <c r="AG338" s="41"/>
      <c r="AH338" s="40">
        <f t="shared" si="221"/>
        <v>0</v>
      </c>
      <c r="AI338" s="41">
        <f>SUM(AI341:AI345)</f>
        <v>0</v>
      </c>
      <c r="AJ338" s="40"/>
      <c r="AK338" s="40"/>
      <c r="AL338" s="40"/>
      <c r="AM338" s="40"/>
      <c r="AN338" s="74">
        <f t="shared" si="214"/>
        <v>35.9375</v>
      </c>
      <c r="AO338" s="75">
        <f t="shared" si="215"/>
        <v>0</v>
      </c>
      <c r="AP338" s="76">
        <f t="shared" si="216"/>
        <v>35.9375</v>
      </c>
    </row>
    <row r="339" spans="1:42">
      <c r="A339" s="95" t="s">
        <v>543</v>
      </c>
      <c r="B339" s="253" t="s">
        <v>480</v>
      </c>
      <c r="C339" s="254"/>
      <c r="D339" s="46">
        <v>329</v>
      </c>
      <c r="E339" s="41">
        <f t="shared" si="219"/>
        <v>10</v>
      </c>
      <c r="F339" s="41">
        <f t="shared" ref="F339:F340" si="222">+H339+J339+L339+N339+P339+R339</f>
        <v>0</v>
      </c>
      <c r="G339" s="41"/>
      <c r="H339" s="41"/>
      <c r="I339" s="41"/>
      <c r="J339" s="41"/>
      <c r="K339" s="41"/>
      <c r="L339" s="41"/>
      <c r="M339" s="41">
        <v>10</v>
      </c>
      <c r="N339" s="41"/>
      <c r="O339" s="41"/>
      <c r="P339" s="41"/>
      <c r="Q339" s="41"/>
      <c r="R339" s="41"/>
      <c r="S339" s="90" t="s">
        <v>543</v>
      </c>
      <c r="T339" s="261" t="s">
        <v>480</v>
      </c>
      <c r="U339" s="261"/>
      <c r="V339" s="261"/>
      <c r="W339" s="91">
        <f t="shared" si="213"/>
        <v>329</v>
      </c>
      <c r="X339" s="41"/>
      <c r="Y339" s="41"/>
      <c r="Z339" s="41">
        <f t="shared" si="220"/>
        <v>5</v>
      </c>
      <c r="AA339" s="41">
        <f t="shared" si="220"/>
        <v>0</v>
      </c>
      <c r="AB339" s="41"/>
      <c r="AC339" s="41"/>
      <c r="AD339" s="41">
        <v>5</v>
      </c>
      <c r="AE339" s="41"/>
      <c r="AF339" s="41"/>
      <c r="AG339" s="41"/>
      <c r="AH339" s="40">
        <f t="shared" si="221"/>
        <v>0</v>
      </c>
      <c r="AI339" s="40">
        <f>+AK339+AM339</f>
        <v>0</v>
      </c>
      <c r="AJ339" s="40"/>
      <c r="AK339" s="40"/>
      <c r="AL339" s="40"/>
      <c r="AM339" s="40"/>
      <c r="AN339" s="74">
        <f t="shared" si="214"/>
        <v>50</v>
      </c>
      <c r="AO339" s="75">
        <f t="shared" si="215"/>
        <v>0</v>
      </c>
      <c r="AP339" s="76">
        <f t="shared" si="216"/>
        <v>50</v>
      </c>
    </row>
    <row r="340" spans="1:42">
      <c r="A340" s="95" t="s">
        <v>544</v>
      </c>
      <c r="B340" s="253" t="s">
        <v>120</v>
      </c>
      <c r="C340" s="254"/>
      <c r="D340" s="46">
        <v>330</v>
      </c>
      <c r="E340" s="41">
        <f t="shared" si="219"/>
        <v>24</v>
      </c>
      <c r="F340" s="41">
        <f t="shared" si="222"/>
        <v>16</v>
      </c>
      <c r="G340" s="41"/>
      <c r="H340" s="41"/>
      <c r="I340" s="41"/>
      <c r="J340" s="41"/>
      <c r="K340" s="41"/>
      <c r="L340" s="41"/>
      <c r="M340" s="41">
        <v>24</v>
      </c>
      <c r="N340" s="41">
        <v>16</v>
      </c>
      <c r="O340" s="41"/>
      <c r="P340" s="41"/>
      <c r="Q340" s="41"/>
      <c r="R340" s="41"/>
      <c r="S340" s="90" t="s">
        <v>544</v>
      </c>
      <c r="T340" s="262" t="s">
        <v>120</v>
      </c>
      <c r="U340" s="262"/>
      <c r="V340" s="262"/>
      <c r="W340" s="91">
        <f t="shared" si="213"/>
        <v>330</v>
      </c>
      <c r="X340" s="41"/>
      <c r="Y340" s="41"/>
      <c r="Z340" s="41">
        <f t="shared" si="220"/>
        <v>0</v>
      </c>
      <c r="AA340" s="41">
        <f t="shared" si="220"/>
        <v>0</v>
      </c>
      <c r="AB340" s="41"/>
      <c r="AC340" s="41"/>
      <c r="AD340" s="41"/>
      <c r="AE340" s="41"/>
      <c r="AF340" s="41"/>
      <c r="AG340" s="41"/>
      <c r="AH340" s="40">
        <f t="shared" si="221"/>
        <v>8</v>
      </c>
      <c r="AI340" s="40">
        <f t="shared" si="221"/>
        <v>3</v>
      </c>
      <c r="AJ340" s="40"/>
      <c r="AK340" s="40"/>
      <c r="AL340" s="40">
        <v>8</v>
      </c>
      <c r="AM340" s="40">
        <v>3</v>
      </c>
      <c r="AN340" s="74">
        <f t="shared" si="214"/>
        <v>0</v>
      </c>
      <c r="AO340" s="75">
        <f t="shared" si="215"/>
        <v>33.333333333333336</v>
      </c>
      <c r="AP340" s="76">
        <f t="shared" si="216"/>
        <v>33.333333333333336</v>
      </c>
    </row>
    <row r="341" spans="1:42" s="89" customFormat="1">
      <c r="A341" s="258" t="s">
        <v>545</v>
      </c>
      <c r="B341" s="258"/>
      <c r="C341" s="258"/>
      <c r="D341" s="86">
        <v>331</v>
      </c>
      <c r="E341" s="86">
        <f>SUM(E342:E346)</f>
        <v>217</v>
      </c>
      <c r="F341" s="86">
        <f>SUM(F342:F346)</f>
        <v>133</v>
      </c>
      <c r="G341" s="86">
        <f>SUM(G342:G346)</f>
        <v>0</v>
      </c>
      <c r="H341" s="86">
        <f t="shared" ref="H341:R341" si="223">SUM(H342:H346)</f>
        <v>0</v>
      </c>
      <c r="I341" s="86">
        <f t="shared" si="223"/>
        <v>0</v>
      </c>
      <c r="J341" s="86">
        <f t="shared" si="223"/>
        <v>0</v>
      </c>
      <c r="K341" s="86">
        <f t="shared" si="223"/>
        <v>217</v>
      </c>
      <c r="L341" s="86">
        <f t="shared" si="223"/>
        <v>133</v>
      </c>
      <c r="M341" s="86">
        <f t="shared" si="223"/>
        <v>0</v>
      </c>
      <c r="N341" s="86">
        <f t="shared" si="223"/>
        <v>0</v>
      </c>
      <c r="O341" s="86">
        <f t="shared" si="223"/>
        <v>0</v>
      </c>
      <c r="P341" s="86">
        <f t="shared" si="223"/>
        <v>0</v>
      </c>
      <c r="Q341" s="86">
        <f t="shared" si="223"/>
        <v>0</v>
      </c>
      <c r="R341" s="86">
        <f t="shared" si="223"/>
        <v>0</v>
      </c>
      <c r="S341" s="258" t="str">
        <f>+A341</f>
        <v>35. Эко-Монгол Эрдэнэ МСҮТ</v>
      </c>
      <c r="T341" s="258"/>
      <c r="U341" s="258"/>
      <c r="V341" s="258"/>
      <c r="W341" s="88">
        <f t="shared" si="213"/>
        <v>331</v>
      </c>
      <c r="X341" s="86">
        <f t="shared" ref="X341:AM341" si="224">SUM(X342:X346)</f>
        <v>0</v>
      </c>
      <c r="Y341" s="86">
        <f t="shared" si="224"/>
        <v>0</v>
      </c>
      <c r="Z341" s="86">
        <f>SUM(Z342:Z346)</f>
        <v>102</v>
      </c>
      <c r="AA341" s="86">
        <f t="shared" si="224"/>
        <v>62</v>
      </c>
      <c r="AB341" s="86">
        <f t="shared" si="224"/>
        <v>0</v>
      </c>
      <c r="AC341" s="86">
        <f t="shared" si="224"/>
        <v>0</v>
      </c>
      <c r="AD341" s="86">
        <f t="shared" si="224"/>
        <v>102</v>
      </c>
      <c r="AE341" s="86">
        <f t="shared" si="224"/>
        <v>62</v>
      </c>
      <c r="AF341" s="86">
        <f t="shared" si="224"/>
        <v>0</v>
      </c>
      <c r="AG341" s="86">
        <f t="shared" si="224"/>
        <v>0</v>
      </c>
      <c r="AH341" s="92">
        <f t="shared" si="221"/>
        <v>0</v>
      </c>
      <c r="AI341" s="92">
        <f t="shared" si="221"/>
        <v>0</v>
      </c>
      <c r="AJ341" s="86">
        <f t="shared" si="224"/>
        <v>0</v>
      </c>
      <c r="AK341" s="86">
        <f t="shared" si="224"/>
        <v>0</v>
      </c>
      <c r="AL341" s="86">
        <f t="shared" si="224"/>
        <v>0</v>
      </c>
      <c r="AM341" s="86">
        <f t="shared" si="224"/>
        <v>0</v>
      </c>
      <c r="AN341" s="74">
        <f t="shared" si="214"/>
        <v>47.004608294930875</v>
      </c>
      <c r="AO341" s="75">
        <f t="shared" si="215"/>
        <v>0</v>
      </c>
      <c r="AP341" s="76">
        <f t="shared" si="216"/>
        <v>47.004608294930875</v>
      </c>
    </row>
    <row r="342" spans="1:42">
      <c r="A342" s="95" t="s">
        <v>546</v>
      </c>
      <c r="B342" s="253" t="s">
        <v>122</v>
      </c>
      <c r="C342" s="254"/>
      <c r="D342" s="46">
        <v>332</v>
      </c>
      <c r="E342" s="41">
        <f>+G342+I342+K342+M342+O342+Q342+X342</f>
        <v>22</v>
      </c>
      <c r="F342" s="41">
        <f>+H342+J342+L342+N342+P342+R342</f>
        <v>16</v>
      </c>
      <c r="G342" s="41"/>
      <c r="H342" s="41"/>
      <c r="I342" s="41"/>
      <c r="J342" s="41"/>
      <c r="K342" s="41">
        <v>22</v>
      </c>
      <c r="L342" s="41">
        <v>16</v>
      </c>
      <c r="M342" s="41"/>
      <c r="N342" s="41"/>
      <c r="O342" s="41"/>
      <c r="P342" s="41"/>
      <c r="Q342" s="41"/>
      <c r="R342" s="41"/>
      <c r="S342" s="95" t="s">
        <v>546</v>
      </c>
      <c r="T342" s="265" t="s">
        <v>122</v>
      </c>
      <c r="U342" s="265"/>
      <c r="V342" s="265"/>
      <c r="W342" s="91">
        <f t="shared" si="213"/>
        <v>332</v>
      </c>
      <c r="X342" s="41">
        <v>0</v>
      </c>
      <c r="Y342" s="41">
        <v>0</v>
      </c>
      <c r="Z342" s="41">
        <f t="shared" ref="Z342:AA346" si="225">+AB342+AD342+AF342</f>
        <v>11</v>
      </c>
      <c r="AA342" s="41">
        <f t="shared" si="225"/>
        <v>6</v>
      </c>
      <c r="AB342" s="41"/>
      <c r="AC342" s="41"/>
      <c r="AD342" s="41">
        <v>11</v>
      </c>
      <c r="AE342" s="41">
        <v>6</v>
      </c>
      <c r="AF342" s="41"/>
      <c r="AG342" s="41"/>
      <c r="AH342" s="40">
        <f>+AJ342+AL342</f>
        <v>0</v>
      </c>
      <c r="AI342" s="40">
        <f>+AK342+AM342</f>
        <v>0</v>
      </c>
      <c r="AJ342" s="41">
        <v>0</v>
      </c>
      <c r="AK342" s="41">
        <v>0</v>
      </c>
      <c r="AL342" s="41">
        <v>0</v>
      </c>
      <c r="AM342" s="41">
        <v>0</v>
      </c>
      <c r="AN342" s="74">
        <f t="shared" si="214"/>
        <v>50</v>
      </c>
      <c r="AO342" s="75">
        <f t="shared" si="215"/>
        <v>0</v>
      </c>
      <c r="AP342" s="76">
        <f t="shared" si="216"/>
        <v>50</v>
      </c>
    </row>
    <row r="343" spans="1:42">
      <c r="A343" s="95" t="s">
        <v>547</v>
      </c>
      <c r="B343" s="253" t="s">
        <v>124</v>
      </c>
      <c r="C343" s="254"/>
      <c r="D343" s="46">
        <v>333</v>
      </c>
      <c r="E343" s="41">
        <f>+G343+I343+K343+M343+O343+Q343+X343</f>
        <v>55</v>
      </c>
      <c r="F343" s="41">
        <f t="shared" ref="F343:F346" si="226">+H343+J343+L343+N343+P343+R343</f>
        <v>31</v>
      </c>
      <c r="G343" s="41"/>
      <c r="H343" s="41"/>
      <c r="I343" s="41"/>
      <c r="J343" s="41"/>
      <c r="K343" s="41">
        <v>55</v>
      </c>
      <c r="L343" s="41">
        <v>31</v>
      </c>
      <c r="M343" s="41"/>
      <c r="N343" s="41"/>
      <c r="O343" s="41"/>
      <c r="P343" s="41"/>
      <c r="Q343" s="41"/>
      <c r="R343" s="41"/>
      <c r="S343" s="95" t="s">
        <v>547</v>
      </c>
      <c r="T343" s="265" t="s">
        <v>124</v>
      </c>
      <c r="U343" s="265"/>
      <c r="V343" s="265"/>
      <c r="W343" s="91">
        <f t="shared" si="213"/>
        <v>333</v>
      </c>
      <c r="X343" s="41">
        <v>0</v>
      </c>
      <c r="Y343" s="41">
        <v>0</v>
      </c>
      <c r="Z343" s="41">
        <f t="shared" si="225"/>
        <v>14</v>
      </c>
      <c r="AA343" s="41">
        <f t="shared" si="225"/>
        <v>8</v>
      </c>
      <c r="AB343" s="41"/>
      <c r="AC343" s="41"/>
      <c r="AD343" s="41">
        <v>14</v>
      </c>
      <c r="AE343" s="41">
        <v>8</v>
      </c>
      <c r="AF343" s="41"/>
      <c r="AG343" s="41"/>
      <c r="AH343" s="40">
        <f t="shared" ref="AH343:AI346" si="227">+AJ343+AL343</f>
        <v>0</v>
      </c>
      <c r="AI343" s="40">
        <f t="shared" si="227"/>
        <v>0</v>
      </c>
      <c r="AJ343" s="41">
        <v>0</v>
      </c>
      <c r="AK343" s="41">
        <v>0</v>
      </c>
      <c r="AL343" s="41">
        <v>0</v>
      </c>
      <c r="AM343" s="41">
        <v>0</v>
      </c>
      <c r="AN343" s="74">
        <f t="shared" si="214"/>
        <v>25.454545454545453</v>
      </c>
      <c r="AO343" s="75">
        <f t="shared" si="215"/>
        <v>0</v>
      </c>
      <c r="AP343" s="76">
        <f t="shared" si="216"/>
        <v>25.454545454545453</v>
      </c>
    </row>
    <row r="344" spans="1:42">
      <c r="A344" s="95" t="s">
        <v>548</v>
      </c>
      <c r="B344" s="253" t="s">
        <v>123</v>
      </c>
      <c r="C344" s="254"/>
      <c r="D344" s="46">
        <v>334</v>
      </c>
      <c r="E344" s="41">
        <f>+G344+I344+K344+M344+O344+Q344+X344</f>
        <v>27</v>
      </c>
      <c r="F344" s="41">
        <f t="shared" si="226"/>
        <v>15</v>
      </c>
      <c r="G344" s="41"/>
      <c r="H344" s="41"/>
      <c r="I344" s="41"/>
      <c r="J344" s="41"/>
      <c r="K344" s="41">
        <v>27</v>
      </c>
      <c r="L344" s="41">
        <v>15</v>
      </c>
      <c r="M344" s="41"/>
      <c r="N344" s="41"/>
      <c r="O344" s="41"/>
      <c r="P344" s="41"/>
      <c r="Q344" s="41"/>
      <c r="R344" s="41"/>
      <c r="S344" s="95" t="s">
        <v>548</v>
      </c>
      <c r="T344" s="265" t="s">
        <v>123</v>
      </c>
      <c r="U344" s="265"/>
      <c r="V344" s="265"/>
      <c r="W344" s="91">
        <f t="shared" si="213"/>
        <v>334</v>
      </c>
      <c r="X344" s="41">
        <v>0</v>
      </c>
      <c r="Y344" s="41">
        <v>0</v>
      </c>
      <c r="Z344" s="41">
        <f t="shared" si="225"/>
        <v>13</v>
      </c>
      <c r="AA344" s="41">
        <f t="shared" si="225"/>
        <v>9</v>
      </c>
      <c r="AB344" s="41"/>
      <c r="AC344" s="41"/>
      <c r="AD344" s="41">
        <v>13</v>
      </c>
      <c r="AE344" s="41">
        <v>9</v>
      </c>
      <c r="AF344" s="41"/>
      <c r="AG344" s="41"/>
      <c r="AH344" s="40">
        <f t="shared" si="227"/>
        <v>0</v>
      </c>
      <c r="AI344" s="40">
        <f t="shared" si="227"/>
        <v>0</v>
      </c>
      <c r="AJ344" s="41">
        <v>0</v>
      </c>
      <c r="AK344" s="41">
        <v>0</v>
      </c>
      <c r="AL344" s="41">
        <v>0</v>
      </c>
      <c r="AM344" s="41">
        <v>0</v>
      </c>
      <c r="AN344" s="74">
        <f t="shared" si="214"/>
        <v>48.148148148148145</v>
      </c>
      <c r="AO344" s="75">
        <f t="shared" si="215"/>
        <v>0</v>
      </c>
      <c r="AP344" s="76">
        <f t="shared" si="216"/>
        <v>48.148148148148145</v>
      </c>
    </row>
    <row r="345" spans="1:42">
      <c r="A345" s="95" t="s">
        <v>549</v>
      </c>
      <c r="B345" s="253" t="s">
        <v>183</v>
      </c>
      <c r="C345" s="254"/>
      <c r="D345" s="46">
        <v>335</v>
      </c>
      <c r="E345" s="41">
        <f>+G345+I345+K345+M345+O345+Q345+X345</f>
        <v>57</v>
      </c>
      <c r="F345" s="41">
        <f t="shared" si="226"/>
        <v>32</v>
      </c>
      <c r="G345" s="41"/>
      <c r="H345" s="41"/>
      <c r="I345" s="41"/>
      <c r="J345" s="41"/>
      <c r="K345" s="41">
        <v>57</v>
      </c>
      <c r="L345" s="41">
        <v>32</v>
      </c>
      <c r="M345" s="41"/>
      <c r="N345" s="41"/>
      <c r="O345" s="41"/>
      <c r="P345" s="41"/>
      <c r="Q345" s="41"/>
      <c r="R345" s="41"/>
      <c r="S345" s="95" t="s">
        <v>549</v>
      </c>
      <c r="T345" s="265" t="s">
        <v>424</v>
      </c>
      <c r="U345" s="265"/>
      <c r="V345" s="265"/>
      <c r="W345" s="91">
        <f t="shared" si="213"/>
        <v>335</v>
      </c>
      <c r="X345" s="41">
        <v>0</v>
      </c>
      <c r="Y345" s="41">
        <v>0</v>
      </c>
      <c r="Z345" s="41">
        <f t="shared" si="225"/>
        <v>28</v>
      </c>
      <c r="AA345" s="41">
        <f t="shared" si="225"/>
        <v>15</v>
      </c>
      <c r="AB345" s="41"/>
      <c r="AC345" s="41"/>
      <c r="AD345" s="41">
        <v>28</v>
      </c>
      <c r="AE345" s="41">
        <v>15</v>
      </c>
      <c r="AF345" s="41"/>
      <c r="AG345" s="41"/>
      <c r="AH345" s="40">
        <f t="shared" si="227"/>
        <v>0</v>
      </c>
      <c r="AI345" s="40">
        <f t="shared" si="227"/>
        <v>0</v>
      </c>
      <c r="AJ345" s="41">
        <v>0</v>
      </c>
      <c r="AK345" s="41">
        <v>0</v>
      </c>
      <c r="AL345" s="41">
        <v>0</v>
      </c>
      <c r="AM345" s="41">
        <v>0</v>
      </c>
      <c r="AN345" s="74">
        <f t="shared" si="214"/>
        <v>49.122807017543863</v>
      </c>
      <c r="AO345" s="75">
        <f t="shared" si="215"/>
        <v>0</v>
      </c>
      <c r="AP345" s="76">
        <f t="shared" si="216"/>
        <v>49.122807017543863</v>
      </c>
    </row>
    <row r="346" spans="1:42">
      <c r="A346" s="95" t="s">
        <v>550</v>
      </c>
      <c r="B346" s="253" t="s">
        <v>254</v>
      </c>
      <c r="C346" s="254"/>
      <c r="D346" s="46">
        <v>336</v>
      </c>
      <c r="E346" s="41">
        <f>+G346+I346+K346+M346+O346+Q346+X346</f>
        <v>56</v>
      </c>
      <c r="F346" s="41">
        <f t="shared" si="226"/>
        <v>39</v>
      </c>
      <c r="G346" s="41"/>
      <c r="H346" s="41"/>
      <c r="I346" s="41"/>
      <c r="J346" s="41"/>
      <c r="K346" s="41">
        <v>56</v>
      </c>
      <c r="L346" s="41">
        <v>39</v>
      </c>
      <c r="M346" s="41"/>
      <c r="N346" s="41"/>
      <c r="O346" s="41"/>
      <c r="P346" s="41"/>
      <c r="Q346" s="41"/>
      <c r="R346" s="41"/>
      <c r="S346" s="95" t="s">
        <v>550</v>
      </c>
      <c r="T346" s="265" t="s">
        <v>254</v>
      </c>
      <c r="U346" s="265"/>
      <c r="V346" s="265"/>
      <c r="W346" s="91">
        <f t="shared" si="213"/>
        <v>336</v>
      </c>
      <c r="X346" s="41">
        <v>0</v>
      </c>
      <c r="Y346" s="41">
        <v>0</v>
      </c>
      <c r="Z346" s="41">
        <f t="shared" si="225"/>
        <v>36</v>
      </c>
      <c r="AA346" s="41">
        <f t="shared" si="225"/>
        <v>24</v>
      </c>
      <c r="AB346" s="41"/>
      <c r="AC346" s="41"/>
      <c r="AD346" s="41">
        <v>36</v>
      </c>
      <c r="AE346" s="41">
        <v>24</v>
      </c>
      <c r="AF346" s="41"/>
      <c r="AG346" s="41"/>
      <c r="AH346" s="40">
        <f t="shared" si="227"/>
        <v>0</v>
      </c>
      <c r="AI346" s="40">
        <f t="shared" si="227"/>
        <v>0</v>
      </c>
      <c r="AJ346" s="41">
        <v>0</v>
      </c>
      <c r="AK346" s="41">
        <v>0</v>
      </c>
      <c r="AL346" s="41">
        <v>0</v>
      </c>
      <c r="AM346" s="41">
        <v>0</v>
      </c>
      <c r="AN346" s="74">
        <f t="shared" si="214"/>
        <v>64.285714285714292</v>
      </c>
      <c r="AO346" s="75">
        <f t="shared" si="215"/>
        <v>0</v>
      </c>
      <c r="AP346" s="76">
        <f t="shared" si="216"/>
        <v>64.285714285714292</v>
      </c>
    </row>
    <row r="347" spans="1:42" s="89" customFormat="1">
      <c r="A347" s="270" t="s">
        <v>551</v>
      </c>
      <c r="B347" s="270"/>
      <c r="C347" s="270"/>
      <c r="D347" s="86">
        <v>337</v>
      </c>
      <c r="E347" s="86">
        <f>SUM(E348:E351)</f>
        <v>0</v>
      </c>
      <c r="F347" s="86">
        <f>SUM(F348:F351)</f>
        <v>0</v>
      </c>
      <c r="G347" s="86">
        <f>SUM(G348:G351)</f>
        <v>0</v>
      </c>
      <c r="H347" s="86">
        <f>SUM(H348:H351)</f>
        <v>0</v>
      </c>
      <c r="I347" s="86">
        <f t="shared" ref="I347:R347" si="228">SUM(I348:I351)</f>
        <v>0</v>
      </c>
      <c r="J347" s="86">
        <f t="shared" si="228"/>
        <v>0</v>
      </c>
      <c r="K347" s="86">
        <f t="shared" si="228"/>
        <v>0</v>
      </c>
      <c r="L347" s="86">
        <f t="shared" si="228"/>
        <v>0</v>
      </c>
      <c r="M347" s="86">
        <f t="shared" si="228"/>
        <v>0</v>
      </c>
      <c r="N347" s="86">
        <f t="shared" si="228"/>
        <v>0</v>
      </c>
      <c r="O347" s="86">
        <f t="shared" si="228"/>
        <v>0</v>
      </c>
      <c r="P347" s="86">
        <f t="shared" si="228"/>
        <v>0</v>
      </c>
      <c r="Q347" s="86">
        <f t="shared" si="228"/>
        <v>0</v>
      </c>
      <c r="R347" s="86">
        <f t="shared" si="228"/>
        <v>0</v>
      </c>
      <c r="S347" s="268" t="str">
        <f t="shared" ref="S347:S352" si="229">+A347</f>
        <v>36. "Энэрэл" МСҮТ</v>
      </c>
      <c r="T347" s="268"/>
      <c r="U347" s="268"/>
      <c r="V347" s="268"/>
      <c r="W347" s="88">
        <f t="shared" si="213"/>
        <v>337</v>
      </c>
      <c r="X347" s="86">
        <f>SUM(X348:X351)</f>
        <v>0</v>
      </c>
      <c r="Y347" s="86">
        <f t="shared" ref="Y347:AH347" si="230">SUM(Y348:Y351)</f>
        <v>0</v>
      </c>
      <c r="Z347" s="86">
        <f t="shared" si="230"/>
        <v>0</v>
      </c>
      <c r="AA347" s="86">
        <f t="shared" si="230"/>
        <v>0</v>
      </c>
      <c r="AB347" s="86">
        <f t="shared" si="230"/>
        <v>0</v>
      </c>
      <c r="AC347" s="86">
        <f t="shared" si="230"/>
        <v>0</v>
      </c>
      <c r="AD347" s="86">
        <f t="shared" si="230"/>
        <v>0</v>
      </c>
      <c r="AE347" s="86">
        <f t="shared" si="230"/>
        <v>0</v>
      </c>
      <c r="AF347" s="86">
        <f t="shared" si="230"/>
        <v>0</v>
      </c>
      <c r="AG347" s="86">
        <f t="shared" si="230"/>
        <v>0</v>
      </c>
      <c r="AH347" s="86">
        <f t="shared" si="230"/>
        <v>0</v>
      </c>
      <c r="AI347" s="86">
        <f>SUM(AI348:AI351)</f>
        <v>0</v>
      </c>
      <c r="AJ347" s="86">
        <f t="shared" ref="AJ347:AM347" si="231">SUM(AJ348:AJ351)</f>
        <v>0</v>
      </c>
      <c r="AK347" s="86">
        <f t="shared" si="231"/>
        <v>0</v>
      </c>
      <c r="AL347" s="86">
        <f t="shared" si="231"/>
        <v>0</v>
      </c>
      <c r="AM347" s="86">
        <f t="shared" si="231"/>
        <v>0</v>
      </c>
      <c r="AN347" s="74"/>
      <c r="AO347" s="75"/>
      <c r="AP347" s="76"/>
    </row>
    <row r="348" spans="1:42">
      <c r="A348" s="95" t="s">
        <v>285</v>
      </c>
      <c r="B348" s="253" t="s">
        <v>231</v>
      </c>
      <c r="C348" s="254"/>
      <c r="D348" s="46">
        <v>338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103" t="str">
        <f t="shared" si="229"/>
        <v>IE7533-28</v>
      </c>
      <c r="T348" s="260" t="str">
        <f>+B348</f>
        <v>Оёмол бүтээгдэхүүний оёдолчин</v>
      </c>
      <c r="U348" s="260"/>
      <c r="V348" s="260"/>
      <c r="W348" s="91">
        <f t="shared" si="213"/>
        <v>338</v>
      </c>
      <c r="X348" s="41"/>
      <c r="Y348" s="41"/>
      <c r="Z348" s="41">
        <f t="shared" ref="Z348:AA351" si="232">+AB348+AD348+AF348</f>
        <v>0</v>
      </c>
      <c r="AA348" s="41">
        <f t="shared" si="232"/>
        <v>0</v>
      </c>
      <c r="AB348" s="41"/>
      <c r="AC348" s="41"/>
      <c r="AD348" s="41"/>
      <c r="AE348" s="41"/>
      <c r="AF348" s="41"/>
      <c r="AG348" s="41"/>
      <c r="AH348" s="40"/>
      <c r="AI348" s="40"/>
      <c r="AJ348" s="40"/>
      <c r="AK348" s="40"/>
      <c r="AL348" s="40"/>
      <c r="AM348" s="40"/>
      <c r="AN348" s="74"/>
      <c r="AO348" s="75"/>
      <c r="AP348" s="76"/>
    </row>
    <row r="349" spans="1:42">
      <c r="A349" s="95" t="s">
        <v>332</v>
      </c>
      <c r="B349" s="253" t="s">
        <v>92</v>
      </c>
      <c r="C349" s="254"/>
      <c r="D349" s="46">
        <v>339</v>
      </c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103" t="str">
        <f t="shared" si="229"/>
        <v>AM7317-11</v>
      </c>
      <c r="T349" s="260" t="str">
        <f>+B349</f>
        <v>Бэлэг дурсгалын зүйл урлаач</v>
      </c>
      <c r="U349" s="260"/>
      <c r="V349" s="260"/>
      <c r="W349" s="91">
        <f t="shared" si="213"/>
        <v>339</v>
      </c>
      <c r="X349" s="41"/>
      <c r="Y349" s="41"/>
      <c r="Z349" s="41">
        <f t="shared" si="232"/>
        <v>0</v>
      </c>
      <c r="AA349" s="41">
        <f t="shared" si="232"/>
        <v>0</v>
      </c>
      <c r="AB349" s="41"/>
      <c r="AC349" s="41"/>
      <c r="AD349" s="41"/>
      <c r="AE349" s="41"/>
      <c r="AF349" s="41"/>
      <c r="AG349" s="41"/>
      <c r="AH349" s="40"/>
      <c r="AI349" s="40"/>
      <c r="AJ349" s="40"/>
      <c r="AK349" s="40"/>
      <c r="AL349" s="40"/>
      <c r="AM349" s="40"/>
      <c r="AN349" s="74"/>
      <c r="AO349" s="75"/>
      <c r="AP349" s="76"/>
    </row>
    <row r="350" spans="1:42">
      <c r="A350" s="95" t="s">
        <v>288</v>
      </c>
      <c r="B350" s="253" t="s">
        <v>238</v>
      </c>
      <c r="C350" s="254"/>
      <c r="D350" s="46">
        <v>340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103" t="str">
        <f t="shared" si="229"/>
        <v>IF5120-11</v>
      </c>
      <c r="T350" s="260" t="str">
        <f>+B350</f>
        <v>Тогооч</v>
      </c>
      <c r="U350" s="260"/>
      <c r="V350" s="260"/>
      <c r="W350" s="91">
        <f t="shared" si="213"/>
        <v>340</v>
      </c>
      <c r="X350" s="41"/>
      <c r="Y350" s="41"/>
      <c r="Z350" s="41">
        <f t="shared" si="232"/>
        <v>0</v>
      </c>
      <c r="AA350" s="41">
        <f t="shared" si="232"/>
        <v>0</v>
      </c>
      <c r="AB350" s="41"/>
      <c r="AC350" s="41"/>
      <c r="AD350" s="41"/>
      <c r="AE350" s="41"/>
      <c r="AF350" s="41"/>
      <c r="AG350" s="41"/>
      <c r="AH350" s="40"/>
      <c r="AI350" s="40"/>
      <c r="AJ350" s="40"/>
      <c r="AK350" s="40"/>
      <c r="AL350" s="40"/>
      <c r="AM350" s="40"/>
      <c r="AN350" s="74"/>
      <c r="AO350" s="75"/>
      <c r="AP350" s="76"/>
    </row>
    <row r="351" spans="1:42">
      <c r="A351" s="95" t="s">
        <v>292</v>
      </c>
      <c r="B351" s="253" t="s">
        <v>150</v>
      </c>
      <c r="C351" s="254"/>
      <c r="D351" s="46">
        <v>341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103" t="str">
        <f t="shared" si="229"/>
        <v>CF7115-24</v>
      </c>
      <c r="T351" s="260" t="str">
        <f>+B351</f>
        <v>Модон эдлэлийн мужаан</v>
      </c>
      <c r="U351" s="260"/>
      <c r="V351" s="260"/>
      <c r="W351" s="91">
        <f t="shared" si="213"/>
        <v>341</v>
      </c>
      <c r="X351" s="41"/>
      <c r="Y351" s="41"/>
      <c r="Z351" s="41">
        <f t="shared" si="232"/>
        <v>0</v>
      </c>
      <c r="AA351" s="41">
        <f t="shared" si="232"/>
        <v>0</v>
      </c>
      <c r="AB351" s="41"/>
      <c r="AC351" s="41"/>
      <c r="AD351" s="41"/>
      <c r="AE351" s="41"/>
      <c r="AF351" s="41"/>
      <c r="AG351" s="41"/>
      <c r="AH351" s="40"/>
      <c r="AI351" s="40"/>
      <c r="AJ351" s="40"/>
      <c r="AK351" s="40"/>
      <c r="AL351" s="40"/>
      <c r="AM351" s="40"/>
      <c r="AN351" s="74"/>
      <c r="AO351" s="75"/>
      <c r="AP351" s="76"/>
    </row>
    <row r="352" spans="1:42" s="89" customFormat="1">
      <c r="A352" s="258" t="s">
        <v>552</v>
      </c>
      <c r="B352" s="258"/>
      <c r="C352" s="258"/>
      <c r="D352" s="86">
        <v>342</v>
      </c>
      <c r="E352" s="86">
        <f>SUM(E353:E354)</f>
        <v>129</v>
      </c>
      <c r="F352" s="86">
        <f>SUM(F353:F354)</f>
        <v>118</v>
      </c>
      <c r="G352" s="86">
        <f>SUM(G353:G354)</f>
        <v>0</v>
      </c>
      <c r="H352" s="86">
        <f t="shared" ref="H352:R352" si="233">SUM(H353:H354)</f>
        <v>0</v>
      </c>
      <c r="I352" s="86">
        <f t="shared" si="233"/>
        <v>0</v>
      </c>
      <c r="J352" s="86">
        <f t="shared" si="233"/>
        <v>0</v>
      </c>
      <c r="K352" s="86">
        <f t="shared" si="233"/>
        <v>129</v>
      </c>
      <c r="L352" s="86">
        <f t="shared" si="233"/>
        <v>118</v>
      </c>
      <c r="M352" s="86">
        <f t="shared" si="233"/>
        <v>0</v>
      </c>
      <c r="N352" s="86">
        <f t="shared" si="233"/>
        <v>0</v>
      </c>
      <c r="O352" s="86">
        <f t="shared" si="233"/>
        <v>0</v>
      </c>
      <c r="P352" s="86">
        <f t="shared" si="233"/>
        <v>0</v>
      </c>
      <c r="Q352" s="86">
        <f t="shared" si="233"/>
        <v>0</v>
      </c>
      <c r="R352" s="86">
        <f t="shared" si="233"/>
        <v>0</v>
      </c>
      <c r="S352" s="258" t="str">
        <f t="shared" si="229"/>
        <v>37. Этүгэн МСҮТ</v>
      </c>
      <c r="T352" s="258"/>
      <c r="U352" s="258"/>
      <c r="V352" s="258"/>
      <c r="W352" s="88">
        <f t="shared" si="213"/>
        <v>342</v>
      </c>
      <c r="X352" s="86">
        <f t="shared" ref="X352:AM352" si="234">SUM(X353:X354)</f>
        <v>0</v>
      </c>
      <c r="Y352" s="86">
        <f t="shared" si="234"/>
        <v>0</v>
      </c>
      <c r="Z352" s="86">
        <f>SUM(Z353:Z354)</f>
        <v>75</v>
      </c>
      <c r="AA352" s="86">
        <f t="shared" si="234"/>
        <v>66</v>
      </c>
      <c r="AB352" s="86">
        <f t="shared" si="234"/>
        <v>0</v>
      </c>
      <c r="AC352" s="86">
        <f t="shared" si="234"/>
        <v>0</v>
      </c>
      <c r="AD352" s="86">
        <f t="shared" si="234"/>
        <v>75</v>
      </c>
      <c r="AE352" s="86">
        <f t="shared" si="234"/>
        <v>66</v>
      </c>
      <c r="AF352" s="86">
        <f t="shared" si="234"/>
        <v>0</v>
      </c>
      <c r="AG352" s="86">
        <f t="shared" si="234"/>
        <v>0</v>
      </c>
      <c r="AH352" s="86">
        <f t="shared" si="234"/>
        <v>21</v>
      </c>
      <c r="AI352" s="86">
        <f t="shared" si="234"/>
        <v>20</v>
      </c>
      <c r="AJ352" s="86">
        <f t="shared" si="234"/>
        <v>0</v>
      </c>
      <c r="AK352" s="86">
        <f t="shared" si="234"/>
        <v>0</v>
      </c>
      <c r="AL352" s="86">
        <f t="shared" si="234"/>
        <v>21</v>
      </c>
      <c r="AM352" s="86">
        <f t="shared" si="234"/>
        <v>20</v>
      </c>
      <c r="AN352" s="74">
        <f t="shared" si="214"/>
        <v>58.139534883720927</v>
      </c>
      <c r="AO352" s="75">
        <f t="shared" si="215"/>
        <v>16.279069767441861</v>
      </c>
      <c r="AP352" s="76">
        <f t="shared" si="216"/>
        <v>74.418604651162781</v>
      </c>
    </row>
    <row r="353" spans="1:42">
      <c r="A353" s="94" t="s">
        <v>525</v>
      </c>
      <c r="B353" s="253" t="s">
        <v>265</v>
      </c>
      <c r="C353" s="254"/>
      <c r="D353" s="46">
        <v>343</v>
      </c>
      <c r="E353" s="41">
        <f>+G353+I353+K353+M353+O353+Q353+X353</f>
        <v>30</v>
      </c>
      <c r="F353" s="41">
        <f>+H353+J353+L353+N353+P353+R353</f>
        <v>23</v>
      </c>
      <c r="G353" s="41"/>
      <c r="H353" s="41"/>
      <c r="I353" s="41"/>
      <c r="J353" s="41"/>
      <c r="K353" s="41">
        <v>30</v>
      </c>
      <c r="L353" s="41">
        <v>23</v>
      </c>
      <c r="M353" s="41"/>
      <c r="N353" s="41"/>
      <c r="O353" s="41"/>
      <c r="P353" s="41"/>
      <c r="Q353" s="41"/>
      <c r="R353" s="41"/>
      <c r="S353" s="95" t="s">
        <v>525</v>
      </c>
      <c r="T353" s="261" t="s">
        <v>265</v>
      </c>
      <c r="U353" s="261"/>
      <c r="V353" s="261"/>
      <c r="W353" s="91">
        <f t="shared" si="213"/>
        <v>343</v>
      </c>
      <c r="X353" s="41"/>
      <c r="Y353" s="41"/>
      <c r="Z353" s="41">
        <f t="shared" ref="Z353:AA354" si="235">+AB353+AD353+AF353</f>
        <v>25</v>
      </c>
      <c r="AA353" s="41">
        <f t="shared" si="235"/>
        <v>20</v>
      </c>
      <c r="AB353" s="41"/>
      <c r="AC353" s="41"/>
      <c r="AD353" s="41">
        <v>25</v>
      </c>
      <c r="AE353" s="41">
        <v>20</v>
      </c>
      <c r="AF353" s="41"/>
      <c r="AG353" s="41"/>
      <c r="AH353" s="40">
        <f>+AJ353+AL353</f>
        <v>4</v>
      </c>
      <c r="AI353" s="40">
        <f>+AK353+AM353</f>
        <v>3</v>
      </c>
      <c r="AJ353" s="40"/>
      <c r="AK353" s="40"/>
      <c r="AL353" s="40">
        <v>4</v>
      </c>
      <c r="AM353" s="40">
        <v>3</v>
      </c>
      <c r="AN353" s="74">
        <f t="shared" si="214"/>
        <v>83.333333333333329</v>
      </c>
      <c r="AO353" s="75">
        <f t="shared" si="215"/>
        <v>13.333333333333334</v>
      </c>
      <c r="AP353" s="76">
        <f t="shared" si="216"/>
        <v>96.666666666666657</v>
      </c>
    </row>
    <row r="354" spans="1:42">
      <c r="A354" s="94" t="s">
        <v>553</v>
      </c>
      <c r="B354" s="253" t="s">
        <v>264</v>
      </c>
      <c r="C354" s="254"/>
      <c r="D354" s="46">
        <v>344</v>
      </c>
      <c r="E354" s="41">
        <f>+G354+I354+K354+M354+O354+Q354+X354</f>
        <v>99</v>
      </c>
      <c r="F354" s="41">
        <f>+H354+J354+L354+N354+P354+R354</f>
        <v>95</v>
      </c>
      <c r="G354" s="41"/>
      <c r="H354" s="41"/>
      <c r="I354" s="41"/>
      <c r="J354" s="41"/>
      <c r="K354" s="41">
        <v>99</v>
      </c>
      <c r="L354" s="41">
        <v>95</v>
      </c>
      <c r="M354" s="41"/>
      <c r="N354" s="41"/>
      <c r="O354" s="41"/>
      <c r="P354" s="41"/>
      <c r="Q354" s="41"/>
      <c r="R354" s="41"/>
      <c r="S354" s="95" t="s">
        <v>553</v>
      </c>
      <c r="T354" s="261" t="s">
        <v>264</v>
      </c>
      <c r="U354" s="261"/>
      <c r="V354" s="261"/>
      <c r="W354" s="91">
        <f t="shared" si="213"/>
        <v>344</v>
      </c>
      <c r="X354" s="41"/>
      <c r="Y354" s="41"/>
      <c r="Z354" s="41">
        <f t="shared" si="235"/>
        <v>50</v>
      </c>
      <c r="AA354" s="41">
        <f t="shared" si="235"/>
        <v>46</v>
      </c>
      <c r="AB354" s="41"/>
      <c r="AC354" s="41"/>
      <c r="AD354" s="41">
        <v>50</v>
      </c>
      <c r="AE354" s="41">
        <v>46</v>
      </c>
      <c r="AF354" s="41"/>
      <c r="AG354" s="41"/>
      <c r="AH354" s="40">
        <f t="shared" ref="AH354:AI354" si="236">+AJ354+AL354</f>
        <v>17</v>
      </c>
      <c r="AI354" s="40">
        <f t="shared" si="236"/>
        <v>17</v>
      </c>
      <c r="AJ354" s="40"/>
      <c r="AK354" s="40"/>
      <c r="AL354" s="40">
        <v>17</v>
      </c>
      <c r="AM354" s="40">
        <v>17</v>
      </c>
      <c r="AN354" s="74">
        <f t="shared" si="214"/>
        <v>50.505050505050505</v>
      </c>
      <c r="AO354" s="75">
        <f t="shared" si="215"/>
        <v>17.171717171717173</v>
      </c>
      <c r="AP354" s="76">
        <f t="shared" si="216"/>
        <v>67.676767676767682</v>
      </c>
    </row>
    <row r="355" spans="1:42" s="89" customFormat="1">
      <c r="A355" s="258" t="s">
        <v>554</v>
      </c>
      <c r="B355" s="258"/>
      <c r="C355" s="258"/>
      <c r="D355" s="86">
        <v>345</v>
      </c>
      <c r="E355" s="86">
        <f>SUM(E356:E358)</f>
        <v>48</v>
      </c>
      <c r="F355" s="86">
        <f>SUM(F356:F358)</f>
        <v>16</v>
      </c>
      <c r="G355" s="86">
        <f>SUM(G356:G358)</f>
        <v>0</v>
      </c>
      <c r="H355" s="86">
        <f t="shared" ref="H355:R355" si="237">SUM(H356:H358)</f>
        <v>0</v>
      </c>
      <c r="I355" s="86">
        <f t="shared" si="237"/>
        <v>0</v>
      </c>
      <c r="J355" s="86">
        <f t="shared" si="237"/>
        <v>0</v>
      </c>
      <c r="K355" s="86">
        <f t="shared" si="237"/>
        <v>48</v>
      </c>
      <c r="L355" s="86">
        <f t="shared" si="237"/>
        <v>16</v>
      </c>
      <c r="M355" s="86">
        <f t="shared" si="237"/>
        <v>0</v>
      </c>
      <c r="N355" s="86">
        <f t="shared" si="237"/>
        <v>0</v>
      </c>
      <c r="O355" s="86">
        <f t="shared" si="237"/>
        <v>0</v>
      </c>
      <c r="P355" s="86">
        <f t="shared" si="237"/>
        <v>0</v>
      </c>
      <c r="Q355" s="86">
        <f t="shared" si="237"/>
        <v>0</v>
      </c>
      <c r="R355" s="86">
        <f t="shared" si="237"/>
        <v>0</v>
      </c>
      <c r="S355" s="258" t="str">
        <f>+A355</f>
        <v>38. Скиллстек МСҮТ</v>
      </c>
      <c r="T355" s="258"/>
      <c r="U355" s="258"/>
      <c r="V355" s="258"/>
      <c r="W355" s="88">
        <f t="shared" si="213"/>
        <v>345</v>
      </c>
      <c r="X355" s="86">
        <f t="shared" ref="X355:AM355" si="238">SUM(X356:X358)</f>
        <v>0</v>
      </c>
      <c r="Y355" s="86">
        <f t="shared" si="238"/>
        <v>0</v>
      </c>
      <c r="Z355" s="86">
        <f>SUM(Z356:Z358)</f>
        <v>4</v>
      </c>
      <c r="AA355" s="86">
        <f t="shared" si="238"/>
        <v>3</v>
      </c>
      <c r="AB355" s="86">
        <f t="shared" si="238"/>
        <v>0</v>
      </c>
      <c r="AC355" s="86">
        <f t="shared" si="238"/>
        <v>0</v>
      </c>
      <c r="AD355" s="86">
        <f t="shared" si="238"/>
        <v>4</v>
      </c>
      <c r="AE355" s="86">
        <f t="shared" si="238"/>
        <v>3</v>
      </c>
      <c r="AF355" s="86">
        <f t="shared" si="238"/>
        <v>0</v>
      </c>
      <c r="AG355" s="86">
        <f t="shared" si="238"/>
        <v>0</v>
      </c>
      <c r="AH355" s="86">
        <f t="shared" si="238"/>
        <v>0</v>
      </c>
      <c r="AI355" s="86">
        <f t="shared" si="238"/>
        <v>0</v>
      </c>
      <c r="AJ355" s="86">
        <f t="shared" si="238"/>
        <v>0</v>
      </c>
      <c r="AK355" s="86">
        <f t="shared" si="238"/>
        <v>0</v>
      </c>
      <c r="AL355" s="86">
        <f t="shared" si="238"/>
        <v>0</v>
      </c>
      <c r="AM355" s="86">
        <f t="shared" si="238"/>
        <v>0</v>
      </c>
      <c r="AN355" s="74">
        <f t="shared" si="214"/>
        <v>8.3333333333333339</v>
      </c>
      <c r="AO355" s="75">
        <f t="shared" si="215"/>
        <v>0</v>
      </c>
      <c r="AP355" s="76">
        <f t="shared" si="216"/>
        <v>8.3333333333333339</v>
      </c>
    </row>
    <row r="356" spans="1:42">
      <c r="A356" s="95" t="s">
        <v>555</v>
      </c>
      <c r="B356" s="253" t="s">
        <v>480</v>
      </c>
      <c r="C356" s="254"/>
      <c r="D356" s="46">
        <v>346</v>
      </c>
      <c r="E356" s="41">
        <f>+G356+I356+K356+M356+O356+Q356+X356</f>
        <v>17</v>
      </c>
      <c r="F356" s="41">
        <f>+H356+J356+L356+N356+P356+R356+Y356</f>
        <v>8</v>
      </c>
      <c r="G356" s="41"/>
      <c r="H356" s="41"/>
      <c r="I356" s="41"/>
      <c r="J356" s="41"/>
      <c r="K356" s="41">
        <v>17</v>
      </c>
      <c r="L356" s="41">
        <v>8</v>
      </c>
      <c r="M356" s="41"/>
      <c r="N356" s="41"/>
      <c r="O356" s="41"/>
      <c r="P356" s="41"/>
      <c r="Q356" s="41"/>
      <c r="R356" s="41"/>
      <c r="S356" s="95" t="s">
        <v>555</v>
      </c>
      <c r="T356" s="255" t="s">
        <v>250</v>
      </c>
      <c r="U356" s="255"/>
      <c r="V356" s="255"/>
      <c r="W356" s="91">
        <f t="shared" si="213"/>
        <v>346</v>
      </c>
      <c r="X356" s="41"/>
      <c r="Y356" s="41"/>
      <c r="Z356" s="41">
        <f t="shared" ref="Z356:AA358" si="239">+AB356+AD356+AF356</f>
        <v>1</v>
      </c>
      <c r="AA356" s="41">
        <f t="shared" si="239"/>
        <v>1</v>
      </c>
      <c r="AB356" s="41"/>
      <c r="AC356" s="41"/>
      <c r="AD356" s="41">
        <v>1</v>
      </c>
      <c r="AE356" s="41">
        <v>1</v>
      </c>
      <c r="AF356" s="41"/>
      <c r="AG356" s="41"/>
      <c r="AH356" s="40">
        <f>+AJ356+AL356</f>
        <v>0</v>
      </c>
      <c r="AI356" s="40">
        <f>+AK356+AM356</f>
        <v>0</v>
      </c>
      <c r="AJ356" s="40"/>
      <c r="AK356" s="40"/>
      <c r="AL356" s="40"/>
      <c r="AM356" s="40"/>
      <c r="AN356" s="74">
        <f t="shared" si="214"/>
        <v>5.882352941176471</v>
      </c>
      <c r="AO356" s="75">
        <f t="shared" si="215"/>
        <v>0</v>
      </c>
      <c r="AP356" s="76">
        <f t="shared" si="216"/>
        <v>5.882352941176471</v>
      </c>
    </row>
    <row r="357" spans="1:42">
      <c r="A357" s="95" t="s">
        <v>283</v>
      </c>
      <c r="B357" s="253" t="s">
        <v>215</v>
      </c>
      <c r="C357" s="254"/>
      <c r="D357" s="46">
        <v>347</v>
      </c>
      <c r="E357" s="41">
        <f>+G357+I357+K357+M357+O357+Q357+X357</f>
        <v>13</v>
      </c>
      <c r="F357" s="41">
        <f t="shared" ref="F357:F358" si="240">+H357+J357+L357+N357+P357+R357+Y357</f>
        <v>4</v>
      </c>
      <c r="G357" s="41"/>
      <c r="H357" s="41"/>
      <c r="I357" s="41"/>
      <c r="J357" s="41"/>
      <c r="K357" s="41">
        <v>13</v>
      </c>
      <c r="L357" s="41">
        <v>4</v>
      </c>
      <c r="M357" s="41"/>
      <c r="N357" s="41"/>
      <c r="O357" s="41"/>
      <c r="P357" s="41"/>
      <c r="Q357" s="41"/>
      <c r="R357" s="41"/>
      <c r="S357" s="95" t="s">
        <v>283</v>
      </c>
      <c r="T357" s="255" t="s">
        <v>215</v>
      </c>
      <c r="U357" s="255"/>
      <c r="V357" s="255"/>
      <c r="W357" s="91">
        <f t="shared" si="213"/>
        <v>347</v>
      </c>
      <c r="X357" s="41"/>
      <c r="Y357" s="41"/>
      <c r="Z357" s="41">
        <f t="shared" si="239"/>
        <v>2</v>
      </c>
      <c r="AA357" s="41">
        <f t="shared" si="239"/>
        <v>1</v>
      </c>
      <c r="AB357" s="41"/>
      <c r="AC357" s="41"/>
      <c r="AD357" s="41">
        <v>2</v>
      </c>
      <c r="AE357" s="41">
        <v>1</v>
      </c>
      <c r="AF357" s="41"/>
      <c r="AG357" s="41"/>
      <c r="AH357" s="40">
        <f t="shared" ref="AH357:AI358" si="241">+AJ357+AL357</f>
        <v>0</v>
      </c>
      <c r="AI357" s="40">
        <f t="shared" si="241"/>
        <v>0</v>
      </c>
      <c r="AJ357" s="40"/>
      <c r="AK357" s="40"/>
      <c r="AL357" s="40"/>
      <c r="AM357" s="40"/>
      <c r="AN357" s="74">
        <f t="shared" si="214"/>
        <v>15.384615384615385</v>
      </c>
      <c r="AO357" s="75">
        <f t="shared" si="215"/>
        <v>0</v>
      </c>
      <c r="AP357" s="76">
        <f t="shared" si="216"/>
        <v>15.384615384615385</v>
      </c>
    </row>
    <row r="358" spans="1:42">
      <c r="A358" s="95" t="s">
        <v>353</v>
      </c>
      <c r="B358" s="253" t="s">
        <v>354</v>
      </c>
      <c r="C358" s="254"/>
      <c r="D358" s="46">
        <v>348</v>
      </c>
      <c r="E358" s="41">
        <f>+G358+I358+K358+M358+O358+Q358+X358</f>
        <v>18</v>
      </c>
      <c r="F358" s="41">
        <f t="shared" si="240"/>
        <v>4</v>
      </c>
      <c r="G358" s="41"/>
      <c r="H358" s="41"/>
      <c r="I358" s="41"/>
      <c r="J358" s="41"/>
      <c r="K358" s="41">
        <v>18</v>
      </c>
      <c r="L358" s="41">
        <v>4</v>
      </c>
      <c r="M358" s="41"/>
      <c r="N358" s="41"/>
      <c r="O358" s="41"/>
      <c r="P358" s="41"/>
      <c r="Q358" s="41"/>
      <c r="R358" s="41"/>
      <c r="S358" s="95" t="s">
        <v>353</v>
      </c>
      <c r="T358" s="255" t="s">
        <v>240</v>
      </c>
      <c r="U358" s="255"/>
      <c r="V358" s="255"/>
      <c r="W358" s="91">
        <f t="shared" si="213"/>
        <v>348</v>
      </c>
      <c r="X358" s="41"/>
      <c r="Y358" s="41"/>
      <c r="Z358" s="41">
        <f t="shared" si="239"/>
        <v>1</v>
      </c>
      <c r="AA358" s="41">
        <f t="shared" si="239"/>
        <v>1</v>
      </c>
      <c r="AB358" s="41"/>
      <c r="AC358" s="41"/>
      <c r="AD358" s="41">
        <v>1</v>
      </c>
      <c r="AE358" s="41">
        <v>1</v>
      </c>
      <c r="AF358" s="41"/>
      <c r="AG358" s="41"/>
      <c r="AH358" s="40">
        <f t="shared" si="241"/>
        <v>0</v>
      </c>
      <c r="AI358" s="40">
        <f t="shared" si="241"/>
        <v>0</v>
      </c>
      <c r="AJ358" s="40"/>
      <c r="AK358" s="40"/>
      <c r="AL358" s="40"/>
      <c r="AM358" s="40"/>
      <c r="AN358" s="74">
        <f t="shared" si="214"/>
        <v>5.5555555555555554</v>
      </c>
      <c r="AO358" s="75">
        <f t="shared" si="215"/>
        <v>0</v>
      </c>
      <c r="AP358" s="76">
        <f t="shared" si="216"/>
        <v>5.5555555555555554</v>
      </c>
    </row>
    <row r="359" spans="1:42" s="89" customFormat="1">
      <c r="A359" s="268" t="s">
        <v>556</v>
      </c>
      <c r="B359" s="268"/>
      <c r="C359" s="268"/>
      <c r="D359" s="86">
        <v>349</v>
      </c>
      <c r="E359" s="86">
        <f>SUM(E360:E364)</f>
        <v>240</v>
      </c>
      <c r="F359" s="86">
        <f>SUM(F360:F364)</f>
        <v>194</v>
      </c>
      <c r="G359" s="86">
        <f>SUM(G360:G364)</f>
        <v>0</v>
      </c>
      <c r="H359" s="86">
        <f t="shared" ref="H359:R359" si="242">SUM(H360:H364)</f>
        <v>0</v>
      </c>
      <c r="I359" s="86">
        <f t="shared" si="242"/>
        <v>0</v>
      </c>
      <c r="J359" s="86">
        <f t="shared" si="242"/>
        <v>0</v>
      </c>
      <c r="K359" s="86">
        <f t="shared" si="242"/>
        <v>240</v>
      </c>
      <c r="L359" s="86">
        <f t="shared" si="242"/>
        <v>194</v>
      </c>
      <c r="M359" s="86">
        <f t="shared" si="242"/>
        <v>0</v>
      </c>
      <c r="N359" s="86">
        <f t="shared" si="242"/>
        <v>0</v>
      </c>
      <c r="O359" s="86">
        <f t="shared" si="242"/>
        <v>0</v>
      </c>
      <c r="P359" s="86">
        <f t="shared" si="242"/>
        <v>0</v>
      </c>
      <c r="Q359" s="86">
        <f t="shared" si="242"/>
        <v>0</v>
      </c>
      <c r="R359" s="86">
        <f t="shared" si="242"/>
        <v>0</v>
      </c>
      <c r="S359" s="268" t="str">
        <f>+A359</f>
        <v>39. Монголын Цогц сургалтын хөгжлийн академийн дэргэдэх МСҮТ</v>
      </c>
      <c r="T359" s="268"/>
      <c r="U359" s="268"/>
      <c r="V359" s="268"/>
      <c r="W359" s="88">
        <f t="shared" si="213"/>
        <v>349</v>
      </c>
      <c r="X359" s="86">
        <f t="shared" ref="X359:AM359" si="243">SUM(X360:X364)</f>
        <v>0</v>
      </c>
      <c r="Y359" s="86">
        <f t="shared" si="243"/>
        <v>0</v>
      </c>
      <c r="Z359" s="86">
        <f>SUM(Z360:Z364)</f>
        <v>170</v>
      </c>
      <c r="AA359" s="86">
        <f t="shared" si="243"/>
        <v>141</v>
      </c>
      <c r="AB359" s="86">
        <f t="shared" si="243"/>
        <v>0</v>
      </c>
      <c r="AC359" s="86">
        <f t="shared" si="243"/>
        <v>0</v>
      </c>
      <c r="AD359" s="86">
        <f t="shared" si="243"/>
        <v>170</v>
      </c>
      <c r="AE359" s="86">
        <f t="shared" si="243"/>
        <v>141</v>
      </c>
      <c r="AF359" s="86">
        <f t="shared" si="243"/>
        <v>0</v>
      </c>
      <c r="AG359" s="86">
        <f t="shared" si="243"/>
        <v>0</v>
      </c>
      <c r="AH359" s="86">
        <f t="shared" si="243"/>
        <v>26</v>
      </c>
      <c r="AI359" s="86">
        <f t="shared" si="243"/>
        <v>15</v>
      </c>
      <c r="AJ359" s="86">
        <f t="shared" si="243"/>
        <v>0</v>
      </c>
      <c r="AK359" s="86">
        <f t="shared" si="243"/>
        <v>0</v>
      </c>
      <c r="AL359" s="86">
        <f t="shared" si="243"/>
        <v>26</v>
      </c>
      <c r="AM359" s="86">
        <f t="shared" si="243"/>
        <v>15</v>
      </c>
      <c r="AN359" s="74">
        <f t="shared" si="214"/>
        <v>70.833333333333329</v>
      </c>
      <c r="AO359" s="75">
        <f t="shared" si="215"/>
        <v>10.833333333333334</v>
      </c>
      <c r="AP359" s="76">
        <f t="shared" si="216"/>
        <v>81.666666666666657</v>
      </c>
    </row>
    <row r="360" spans="1:42" s="57" customFormat="1">
      <c r="A360" s="95" t="s">
        <v>446</v>
      </c>
      <c r="B360" s="253" t="s">
        <v>296</v>
      </c>
      <c r="C360" s="254"/>
      <c r="D360" s="46">
        <v>350</v>
      </c>
      <c r="E360" s="41">
        <f>+G360+I360+K360+M360+O360+Q360+X360</f>
        <v>30</v>
      </c>
      <c r="F360" s="41">
        <f>+H360+J360+L360+N360+P360+R360+Y360</f>
        <v>12</v>
      </c>
      <c r="G360" s="41"/>
      <c r="H360" s="41"/>
      <c r="I360" s="41"/>
      <c r="J360" s="41"/>
      <c r="K360" s="41">
        <v>30</v>
      </c>
      <c r="L360" s="41">
        <v>12</v>
      </c>
      <c r="M360" s="41"/>
      <c r="N360" s="41"/>
      <c r="O360" s="41"/>
      <c r="P360" s="41"/>
      <c r="Q360" s="41"/>
      <c r="R360" s="41"/>
      <c r="S360" s="95" t="s">
        <v>446</v>
      </c>
      <c r="T360" s="265" t="s">
        <v>104</v>
      </c>
      <c r="U360" s="265"/>
      <c r="V360" s="265"/>
      <c r="W360" s="91">
        <f t="shared" si="213"/>
        <v>350</v>
      </c>
      <c r="X360" s="41"/>
      <c r="Y360" s="41"/>
      <c r="Z360" s="41">
        <f t="shared" ref="Z360:AA364" si="244">+AB360+AD360+AF360</f>
        <v>21</v>
      </c>
      <c r="AA360" s="41">
        <f t="shared" si="244"/>
        <v>6</v>
      </c>
      <c r="AB360" s="41"/>
      <c r="AC360" s="41"/>
      <c r="AD360" s="41">
        <v>21</v>
      </c>
      <c r="AE360" s="41">
        <v>6</v>
      </c>
      <c r="AF360" s="41"/>
      <c r="AG360" s="41"/>
      <c r="AH360" s="40">
        <f>+AJ360+AL360</f>
        <v>6</v>
      </c>
      <c r="AI360" s="40">
        <f>+AK360+AM360</f>
        <v>2</v>
      </c>
      <c r="AJ360" s="40"/>
      <c r="AK360" s="40"/>
      <c r="AL360" s="41">
        <v>6</v>
      </c>
      <c r="AM360" s="41">
        <v>2</v>
      </c>
      <c r="AN360" s="74">
        <f t="shared" si="214"/>
        <v>70</v>
      </c>
      <c r="AO360" s="75">
        <f t="shared" si="215"/>
        <v>20</v>
      </c>
      <c r="AP360" s="76">
        <f t="shared" si="216"/>
        <v>90</v>
      </c>
    </row>
    <row r="361" spans="1:42">
      <c r="A361" s="95" t="s">
        <v>540</v>
      </c>
      <c r="B361" s="253" t="s">
        <v>509</v>
      </c>
      <c r="C361" s="254"/>
      <c r="D361" s="46">
        <v>351</v>
      </c>
      <c r="E361" s="41">
        <f>+G361+I361+K361+M361+O361+Q361+X361</f>
        <v>60</v>
      </c>
      <c r="F361" s="41">
        <f t="shared" ref="F361:F364" si="245">+H361+J361+L361+N361+P361+R361+Y361</f>
        <v>55</v>
      </c>
      <c r="G361" s="41"/>
      <c r="H361" s="41"/>
      <c r="I361" s="41"/>
      <c r="J361" s="41"/>
      <c r="K361" s="41">
        <v>60</v>
      </c>
      <c r="L361" s="41">
        <v>55</v>
      </c>
      <c r="M361" s="41"/>
      <c r="N361" s="41"/>
      <c r="O361" s="41"/>
      <c r="P361" s="41"/>
      <c r="Q361" s="41"/>
      <c r="R361" s="41"/>
      <c r="S361" s="95" t="s">
        <v>540</v>
      </c>
      <c r="T361" s="261" t="s">
        <v>557</v>
      </c>
      <c r="U361" s="261"/>
      <c r="V361" s="261"/>
      <c r="W361" s="91">
        <f t="shared" si="213"/>
        <v>351</v>
      </c>
      <c r="X361" s="41"/>
      <c r="Y361" s="41"/>
      <c r="Z361" s="41">
        <f t="shared" si="244"/>
        <v>42</v>
      </c>
      <c r="AA361" s="41">
        <f t="shared" si="244"/>
        <v>38</v>
      </c>
      <c r="AB361" s="41"/>
      <c r="AC361" s="41"/>
      <c r="AD361" s="41">
        <v>42</v>
      </c>
      <c r="AE361" s="41">
        <v>38</v>
      </c>
      <c r="AF361" s="41"/>
      <c r="AG361" s="41"/>
      <c r="AH361" s="40">
        <f t="shared" ref="AH361:AI364" si="246">+AJ361+AL361</f>
        <v>7</v>
      </c>
      <c r="AI361" s="40">
        <f t="shared" si="246"/>
        <v>2</v>
      </c>
      <c r="AJ361" s="40"/>
      <c r="AK361" s="40"/>
      <c r="AL361" s="41">
        <v>7</v>
      </c>
      <c r="AM361" s="41">
        <v>2</v>
      </c>
      <c r="AN361" s="74">
        <f t="shared" si="214"/>
        <v>70</v>
      </c>
      <c r="AO361" s="75">
        <f t="shared" si="215"/>
        <v>11.666666666666666</v>
      </c>
      <c r="AP361" s="76">
        <f t="shared" si="216"/>
        <v>81.666666666666671</v>
      </c>
    </row>
    <row r="362" spans="1:42">
      <c r="A362" s="95" t="s">
        <v>375</v>
      </c>
      <c r="B362" s="253" t="s">
        <v>261</v>
      </c>
      <c r="C362" s="254"/>
      <c r="D362" s="46">
        <v>352</v>
      </c>
      <c r="E362" s="41">
        <f>+G362+I362+K362+M362+O362+Q362+X362</f>
        <v>40</v>
      </c>
      <c r="F362" s="41">
        <f t="shared" si="245"/>
        <v>32</v>
      </c>
      <c r="G362" s="41"/>
      <c r="H362" s="41"/>
      <c r="I362" s="41"/>
      <c r="J362" s="41"/>
      <c r="K362" s="41">
        <v>40</v>
      </c>
      <c r="L362" s="41">
        <v>32</v>
      </c>
      <c r="M362" s="41"/>
      <c r="N362" s="41"/>
      <c r="O362" s="41"/>
      <c r="P362" s="41"/>
      <c r="Q362" s="41"/>
      <c r="R362" s="41"/>
      <c r="S362" s="95" t="s">
        <v>375</v>
      </c>
      <c r="T362" s="261" t="s">
        <v>261</v>
      </c>
      <c r="U362" s="261"/>
      <c r="V362" s="261"/>
      <c r="W362" s="91">
        <f t="shared" si="213"/>
        <v>352</v>
      </c>
      <c r="X362" s="41"/>
      <c r="Y362" s="41"/>
      <c r="Z362" s="41">
        <f t="shared" si="244"/>
        <v>28</v>
      </c>
      <c r="AA362" s="41">
        <f t="shared" si="244"/>
        <v>25</v>
      </c>
      <c r="AB362" s="41"/>
      <c r="AC362" s="41"/>
      <c r="AD362" s="41">
        <v>28</v>
      </c>
      <c r="AE362" s="41">
        <v>25</v>
      </c>
      <c r="AF362" s="41"/>
      <c r="AG362" s="41"/>
      <c r="AH362" s="40">
        <f t="shared" si="246"/>
        <v>3</v>
      </c>
      <c r="AI362" s="40">
        <f t="shared" si="246"/>
        <v>2</v>
      </c>
      <c r="AJ362" s="40"/>
      <c r="AK362" s="40"/>
      <c r="AL362" s="41">
        <v>3</v>
      </c>
      <c r="AM362" s="41">
        <v>2</v>
      </c>
      <c r="AN362" s="74">
        <f t="shared" si="214"/>
        <v>70</v>
      </c>
      <c r="AO362" s="75">
        <f t="shared" si="215"/>
        <v>7.5</v>
      </c>
      <c r="AP362" s="76">
        <f t="shared" si="216"/>
        <v>77.5</v>
      </c>
    </row>
    <row r="363" spans="1:42">
      <c r="A363" s="95" t="s">
        <v>383</v>
      </c>
      <c r="B363" s="253" t="s">
        <v>256</v>
      </c>
      <c r="C363" s="254"/>
      <c r="D363" s="46">
        <v>353</v>
      </c>
      <c r="E363" s="41">
        <f>+G363+I363+K363+M363+O363+Q363+X363</f>
        <v>40</v>
      </c>
      <c r="F363" s="41">
        <f t="shared" si="245"/>
        <v>40</v>
      </c>
      <c r="G363" s="41"/>
      <c r="H363" s="41"/>
      <c r="I363" s="41"/>
      <c r="J363" s="41"/>
      <c r="K363" s="41">
        <v>40</v>
      </c>
      <c r="L363" s="41">
        <v>40</v>
      </c>
      <c r="M363" s="41"/>
      <c r="N363" s="41"/>
      <c r="O363" s="41"/>
      <c r="P363" s="41"/>
      <c r="Q363" s="41"/>
      <c r="R363" s="41"/>
      <c r="S363" s="95" t="s">
        <v>383</v>
      </c>
      <c r="T363" s="261" t="s">
        <v>256</v>
      </c>
      <c r="U363" s="261"/>
      <c r="V363" s="261"/>
      <c r="W363" s="91">
        <f t="shared" si="213"/>
        <v>353</v>
      </c>
      <c r="X363" s="41"/>
      <c r="Y363" s="41"/>
      <c r="Z363" s="41">
        <f t="shared" si="244"/>
        <v>30</v>
      </c>
      <c r="AA363" s="41">
        <f t="shared" si="244"/>
        <v>30</v>
      </c>
      <c r="AB363" s="41"/>
      <c r="AC363" s="41"/>
      <c r="AD363" s="41">
        <v>30</v>
      </c>
      <c r="AE363" s="41">
        <v>30</v>
      </c>
      <c r="AF363" s="41"/>
      <c r="AG363" s="41"/>
      <c r="AH363" s="40">
        <f t="shared" si="246"/>
        <v>5</v>
      </c>
      <c r="AI363" s="40">
        <f t="shared" si="246"/>
        <v>5</v>
      </c>
      <c r="AJ363" s="40"/>
      <c r="AK363" s="40"/>
      <c r="AL363" s="41">
        <v>5</v>
      </c>
      <c r="AM363" s="41">
        <v>5</v>
      </c>
      <c r="AN363" s="74">
        <f t="shared" si="214"/>
        <v>75</v>
      </c>
      <c r="AO363" s="75">
        <f t="shared" si="215"/>
        <v>12.5</v>
      </c>
      <c r="AP363" s="76">
        <f t="shared" si="216"/>
        <v>87.5</v>
      </c>
    </row>
    <row r="364" spans="1:42">
      <c r="A364" s="95" t="s">
        <v>558</v>
      </c>
      <c r="B364" s="253" t="s">
        <v>120</v>
      </c>
      <c r="C364" s="254"/>
      <c r="D364" s="46">
        <v>354</v>
      </c>
      <c r="E364" s="41">
        <f>+G364+I364+K364+M364+O364+Q364+X364</f>
        <v>70</v>
      </c>
      <c r="F364" s="41">
        <f t="shared" si="245"/>
        <v>55</v>
      </c>
      <c r="G364" s="41"/>
      <c r="H364" s="41"/>
      <c r="I364" s="41"/>
      <c r="J364" s="41"/>
      <c r="K364" s="41">
        <v>70</v>
      </c>
      <c r="L364" s="41">
        <v>55</v>
      </c>
      <c r="M364" s="41"/>
      <c r="N364" s="41"/>
      <c r="O364" s="41"/>
      <c r="P364" s="41"/>
      <c r="Q364" s="41"/>
      <c r="R364" s="41"/>
      <c r="S364" s="90" t="s">
        <v>558</v>
      </c>
      <c r="T364" s="255" t="s">
        <v>120</v>
      </c>
      <c r="U364" s="255"/>
      <c r="V364" s="255"/>
      <c r="W364" s="91">
        <f t="shared" si="213"/>
        <v>354</v>
      </c>
      <c r="X364" s="41"/>
      <c r="Y364" s="41"/>
      <c r="Z364" s="41">
        <f t="shared" si="244"/>
        <v>49</v>
      </c>
      <c r="AA364" s="41">
        <f t="shared" si="244"/>
        <v>42</v>
      </c>
      <c r="AB364" s="41"/>
      <c r="AC364" s="41"/>
      <c r="AD364" s="41">
        <v>49</v>
      </c>
      <c r="AE364" s="41">
        <v>42</v>
      </c>
      <c r="AF364" s="41"/>
      <c r="AG364" s="41"/>
      <c r="AH364" s="40">
        <f t="shared" si="246"/>
        <v>5</v>
      </c>
      <c r="AI364" s="40">
        <f t="shared" si="246"/>
        <v>4</v>
      </c>
      <c r="AJ364" s="40"/>
      <c r="AK364" s="40"/>
      <c r="AL364" s="40">
        <v>5</v>
      </c>
      <c r="AM364" s="40">
        <v>4</v>
      </c>
      <c r="AN364" s="74">
        <f t="shared" si="214"/>
        <v>70</v>
      </c>
      <c r="AO364" s="75">
        <f t="shared" si="215"/>
        <v>7.1428571428571432</v>
      </c>
      <c r="AP364" s="76">
        <f t="shared" si="216"/>
        <v>77.142857142857139</v>
      </c>
    </row>
    <row r="365" spans="1:42">
      <c r="A365" s="271" t="s">
        <v>559</v>
      </c>
      <c r="B365" s="271"/>
      <c r="C365" s="271"/>
      <c r="D365" s="86">
        <v>355</v>
      </c>
      <c r="E365" s="86">
        <v>0</v>
      </c>
      <c r="F365" s="86">
        <v>0</v>
      </c>
      <c r="G365" s="86">
        <v>0</v>
      </c>
      <c r="H365" s="86">
        <v>0</v>
      </c>
      <c r="I365" s="86">
        <v>0</v>
      </c>
      <c r="J365" s="86">
        <v>0</v>
      </c>
      <c r="K365" s="86">
        <v>0</v>
      </c>
      <c r="L365" s="86">
        <v>0</v>
      </c>
      <c r="M365" s="86">
        <v>0</v>
      </c>
      <c r="N365" s="86">
        <v>0</v>
      </c>
      <c r="O365" s="86">
        <v>0</v>
      </c>
      <c r="P365" s="86">
        <v>0</v>
      </c>
      <c r="Q365" s="86">
        <v>0</v>
      </c>
      <c r="R365" s="86">
        <v>0</v>
      </c>
      <c r="S365" s="258" t="str">
        <f>+A365</f>
        <v>40. Чинкрисстал бридж ХХК-ний дэргэдэх Гэрэгэ МСҮТ</v>
      </c>
      <c r="T365" s="258"/>
      <c r="U365" s="258"/>
      <c r="V365" s="258"/>
      <c r="W365" s="88">
        <f t="shared" si="213"/>
        <v>355</v>
      </c>
      <c r="X365" s="86">
        <v>0</v>
      </c>
      <c r="Y365" s="86">
        <v>0</v>
      </c>
      <c r="Z365" s="86">
        <v>0</v>
      </c>
      <c r="AA365" s="86">
        <v>0</v>
      </c>
      <c r="AB365" s="86">
        <v>0</v>
      </c>
      <c r="AC365" s="86">
        <v>0</v>
      </c>
      <c r="AD365" s="86">
        <v>0</v>
      </c>
      <c r="AE365" s="86">
        <v>0</v>
      </c>
      <c r="AF365" s="86">
        <v>0</v>
      </c>
      <c r="AG365" s="86">
        <v>0</v>
      </c>
      <c r="AH365" s="86">
        <v>0</v>
      </c>
      <c r="AI365" s="86">
        <v>0</v>
      </c>
      <c r="AJ365" s="86">
        <v>0</v>
      </c>
      <c r="AK365" s="86">
        <v>0</v>
      </c>
      <c r="AL365" s="86">
        <v>0</v>
      </c>
      <c r="AM365" s="86">
        <v>0</v>
      </c>
      <c r="AN365" s="74"/>
      <c r="AO365" s="75"/>
      <c r="AP365" s="76"/>
    </row>
    <row r="366" spans="1:42">
      <c r="A366" s="95" t="s">
        <v>524</v>
      </c>
      <c r="B366" s="253" t="s">
        <v>110</v>
      </c>
      <c r="C366" s="254"/>
      <c r="D366" s="46">
        <v>356</v>
      </c>
      <c r="E366" s="41">
        <v>0</v>
      </c>
      <c r="F366" s="41">
        <v>0</v>
      </c>
      <c r="G366" s="41"/>
      <c r="H366" s="41"/>
      <c r="I366" s="41"/>
      <c r="J366" s="41"/>
      <c r="K366" s="41">
        <v>0</v>
      </c>
      <c r="L366" s="41">
        <v>0</v>
      </c>
      <c r="M366" s="41"/>
      <c r="N366" s="41"/>
      <c r="O366" s="41"/>
      <c r="P366" s="41"/>
      <c r="Q366" s="41"/>
      <c r="R366" s="41"/>
      <c r="S366" s="90" t="s">
        <v>524</v>
      </c>
      <c r="T366" s="261" t="s">
        <v>110</v>
      </c>
      <c r="U366" s="261"/>
      <c r="V366" s="261"/>
      <c r="W366" s="91">
        <f t="shared" si="213"/>
        <v>356</v>
      </c>
      <c r="X366" s="41"/>
      <c r="Y366" s="41"/>
      <c r="Z366" s="41">
        <f t="shared" ref="Z366:AA367" si="247">+AB366+AD366+AF366</f>
        <v>0</v>
      </c>
      <c r="AA366" s="41">
        <f t="shared" si="247"/>
        <v>0</v>
      </c>
      <c r="AB366" s="41"/>
      <c r="AC366" s="41"/>
      <c r="AD366" s="41">
        <v>0</v>
      </c>
      <c r="AE366" s="41">
        <v>0</v>
      </c>
      <c r="AF366" s="41"/>
      <c r="AG366" s="41"/>
      <c r="AH366" s="40">
        <v>0</v>
      </c>
      <c r="AI366" s="40">
        <v>0</v>
      </c>
      <c r="AJ366" s="40"/>
      <c r="AK366" s="40"/>
      <c r="AL366" s="40"/>
      <c r="AM366" s="40"/>
      <c r="AN366" s="74"/>
      <c r="AO366" s="75"/>
      <c r="AP366" s="76"/>
    </row>
    <row r="367" spans="1:42">
      <c r="A367" s="95" t="s">
        <v>560</v>
      </c>
      <c r="B367" s="253" t="s">
        <v>313</v>
      </c>
      <c r="C367" s="254"/>
      <c r="D367" s="46">
        <v>357</v>
      </c>
      <c r="E367" s="41">
        <v>0</v>
      </c>
      <c r="F367" s="41">
        <v>0</v>
      </c>
      <c r="G367" s="41"/>
      <c r="H367" s="41"/>
      <c r="I367" s="41"/>
      <c r="J367" s="41"/>
      <c r="K367" s="41">
        <v>0</v>
      </c>
      <c r="L367" s="41">
        <v>0</v>
      </c>
      <c r="M367" s="41"/>
      <c r="N367" s="41"/>
      <c r="O367" s="41"/>
      <c r="P367" s="41"/>
      <c r="Q367" s="41"/>
      <c r="R367" s="41"/>
      <c r="S367" s="90" t="s">
        <v>560</v>
      </c>
      <c r="T367" s="261" t="s">
        <v>313</v>
      </c>
      <c r="U367" s="261"/>
      <c r="V367" s="261"/>
      <c r="W367" s="91">
        <f t="shared" si="213"/>
        <v>357</v>
      </c>
      <c r="X367" s="41"/>
      <c r="Y367" s="41"/>
      <c r="Z367" s="41">
        <f t="shared" si="247"/>
        <v>0</v>
      </c>
      <c r="AA367" s="41">
        <f t="shared" si="247"/>
        <v>0</v>
      </c>
      <c r="AB367" s="41"/>
      <c r="AC367" s="41"/>
      <c r="AD367" s="41">
        <v>0</v>
      </c>
      <c r="AE367" s="41">
        <v>0</v>
      </c>
      <c r="AF367" s="41"/>
      <c r="AG367" s="41"/>
      <c r="AH367" s="40">
        <v>0</v>
      </c>
      <c r="AI367" s="40">
        <v>0</v>
      </c>
      <c r="AJ367" s="40"/>
      <c r="AK367" s="40"/>
      <c r="AL367" s="40"/>
      <c r="AM367" s="40"/>
      <c r="AN367" s="74"/>
      <c r="AO367" s="75"/>
      <c r="AP367" s="76"/>
    </row>
    <row r="368" spans="1:42">
      <c r="A368" s="272" t="s">
        <v>561</v>
      </c>
      <c r="B368" s="272"/>
      <c r="C368" s="272"/>
      <c r="D368" s="86">
        <v>358</v>
      </c>
      <c r="E368" s="86">
        <f>E369+E370</f>
        <v>0</v>
      </c>
      <c r="F368" s="86"/>
      <c r="G368" s="86"/>
      <c r="H368" s="86"/>
      <c r="I368" s="86"/>
      <c r="J368" s="86"/>
      <c r="K368" s="86">
        <f>K369+K370</f>
        <v>0</v>
      </c>
      <c r="L368" s="86">
        <f>L369+L4278</f>
        <v>0</v>
      </c>
      <c r="M368" s="86"/>
      <c r="N368" s="86"/>
      <c r="O368" s="86"/>
      <c r="P368" s="86"/>
      <c r="Q368" s="86"/>
      <c r="R368" s="86"/>
      <c r="S368" s="273" t="str">
        <f>+A368</f>
        <v>41. Хөдөлмөр нийгмийн харилцааны дээд сургуулийн харъяа МСҮТ</v>
      </c>
      <c r="T368" s="273"/>
      <c r="U368" s="273"/>
      <c r="V368" s="273"/>
      <c r="W368" s="88">
        <f t="shared" si="213"/>
        <v>358</v>
      </c>
      <c r="X368" s="86">
        <v>0</v>
      </c>
      <c r="Y368" s="86">
        <v>0</v>
      </c>
      <c r="Z368" s="86">
        <f>Z369+Z370</f>
        <v>0</v>
      </c>
      <c r="AA368" s="86">
        <f>AA369+AA370</f>
        <v>0</v>
      </c>
      <c r="AB368" s="86">
        <v>0</v>
      </c>
      <c r="AC368" s="86">
        <v>0</v>
      </c>
      <c r="AD368" s="86">
        <v>0</v>
      </c>
      <c r="AE368" s="86">
        <v>0</v>
      </c>
      <c r="AF368" s="86">
        <v>0</v>
      </c>
      <c r="AG368" s="86">
        <v>0</v>
      </c>
      <c r="AH368" s="86">
        <v>0</v>
      </c>
      <c r="AI368" s="86">
        <v>0</v>
      </c>
      <c r="AJ368" s="86">
        <v>0</v>
      </c>
      <c r="AK368" s="86">
        <v>0</v>
      </c>
      <c r="AL368" s="86">
        <v>0</v>
      </c>
      <c r="AM368" s="86">
        <v>0</v>
      </c>
      <c r="AN368" s="74"/>
      <c r="AO368" s="75"/>
      <c r="AP368" s="76"/>
    </row>
    <row r="369" spans="1:42">
      <c r="A369" s="95" t="s">
        <v>562</v>
      </c>
      <c r="B369" s="253" t="s">
        <v>363</v>
      </c>
      <c r="C369" s="254"/>
      <c r="D369" s="46">
        <v>359</v>
      </c>
      <c r="E369" s="41">
        <v>0</v>
      </c>
      <c r="F369" s="41"/>
      <c r="G369" s="41"/>
      <c r="H369" s="41"/>
      <c r="I369" s="41"/>
      <c r="J369" s="41"/>
      <c r="K369" s="41">
        <v>0</v>
      </c>
      <c r="L369" s="41">
        <v>0</v>
      </c>
      <c r="M369" s="41"/>
      <c r="N369" s="41"/>
      <c r="O369" s="41"/>
      <c r="P369" s="41"/>
      <c r="Q369" s="41"/>
      <c r="R369" s="41"/>
      <c r="S369" s="90" t="str">
        <f>A369</f>
        <v>4120-11</v>
      </c>
      <c r="T369" s="265" t="str">
        <f>B369</f>
        <v>Нарийн бичгийн дарга-албан хэргийн ажилтан</v>
      </c>
      <c r="U369" s="265"/>
      <c r="V369" s="265"/>
      <c r="W369" s="91">
        <f t="shared" si="213"/>
        <v>359</v>
      </c>
      <c r="X369" s="41"/>
      <c r="Y369" s="41"/>
      <c r="Z369" s="41">
        <f t="shared" ref="Z369:AA370" si="248">+AB369+AD369+AF369</f>
        <v>0</v>
      </c>
      <c r="AA369" s="41">
        <f t="shared" si="248"/>
        <v>0</v>
      </c>
      <c r="AB369" s="41"/>
      <c r="AC369" s="41"/>
      <c r="AD369" s="41">
        <v>0</v>
      </c>
      <c r="AE369" s="41">
        <v>0</v>
      </c>
      <c r="AF369" s="41"/>
      <c r="AG369" s="41"/>
      <c r="AH369" s="40">
        <v>0</v>
      </c>
      <c r="AI369" s="40">
        <v>0</v>
      </c>
      <c r="AJ369" s="40">
        <v>0</v>
      </c>
      <c r="AK369" s="40">
        <v>0</v>
      </c>
      <c r="AL369" s="40">
        <v>0</v>
      </c>
      <c r="AM369" s="40">
        <v>0</v>
      </c>
      <c r="AN369" s="74"/>
      <c r="AO369" s="75"/>
      <c r="AP369" s="76"/>
    </row>
    <row r="370" spans="1:42">
      <c r="A370" s="95" t="s">
        <v>563</v>
      </c>
      <c r="B370" s="253" t="s">
        <v>115</v>
      </c>
      <c r="C370" s="254"/>
      <c r="D370" s="46">
        <v>360</v>
      </c>
      <c r="E370" s="41">
        <v>0</v>
      </c>
      <c r="F370" s="41">
        <v>0</v>
      </c>
      <c r="G370" s="41"/>
      <c r="H370" s="41"/>
      <c r="I370" s="41"/>
      <c r="J370" s="41"/>
      <c r="K370" s="41">
        <v>0</v>
      </c>
      <c r="L370" s="41">
        <v>0</v>
      </c>
      <c r="M370" s="41"/>
      <c r="N370" s="41"/>
      <c r="O370" s="41"/>
      <c r="P370" s="41"/>
      <c r="Q370" s="41"/>
      <c r="R370" s="41"/>
      <c r="S370" s="90" t="str">
        <f>A370</f>
        <v>4416-11</v>
      </c>
      <c r="T370" s="265" t="str">
        <f>B370</f>
        <v>Хүний нөөцийн туслах ажилтан</v>
      </c>
      <c r="U370" s="265"/>
      <c r="V370" s="265"/>
      <c r="W370" s="91">
        <f t="shared" si="213"/>
        <v>360</v>
      </c>
      <c r="X370" s="41"/>
      <c r="Y370" s="41"/>
      <c r="Z370" s="41">
        <f t="shared" si="248"/>
        <v>0</v>
      </c>
      <c r="AA370" s="41">
        <f t="shared" si="248"/>
        <v>0</v>
      </c>
      <c r="AB370" s="41"/>
      <c r="AC370" s="41"/>
      <c r="AD370" s="41"/>
      <c r="AE370" s="41"/>
      <c r="AF370" s="41"/>
      <c r="AG370" s="41"/>
      <c r="AH370" s="40">
        <v>0</v>
      </c>
      <c r="AI370" s="40">
        <v>0</v>
      </c>
      <c r="AJ370" s="40">
        <v>0</v>
      </c>
      <c r="AK370" s="40">
        <v>0</v>
      </c>
      <c r="AL370" s="40">
        <v>0</v>
      </c>
      <c r="AM370" s="40">
        <v>0</v>
      </c>
      <c r="AN370" s="74"/>
      <c r="AO370" s="75"/>
      <c r="AP370" s="76"/>
    </row>
    <row r="371" spans="1:42" s="89" customFormat="1">
      <c r="A371" s="257" t="s">
        <v>564</v>
      </c>
      <c r="B371" s="257"/>
      <c r="C371" s="257"/>
      <c r="D371" s="83">
        <v>361</v>
      </c>
      <c r="E371" s="83">
        <f>+E372+E389+E407+E421+E443+E458+E477+E495+E513+E531+E557+E590+E606+E630+E648+E663+E674+E689+E718+E749+E761+E793</f>
        <v>8986</v>
      </c>
      <c r="F371" s="83">
        <f>+F372+F389+F407+F421+F443+F458+F477+F495+F513+F531+F557+F590+F606+F630+F648+F663+F674+F689+F718+F749+F761+F793</f>
        <v>3767</v>
      </c>
      <c r="G371" s="83">
        <f>+G372+G389+G407+G421+G443+G458+G477+G495+G531+G557+G590+G606+G630+G648+G674+G689+G718+G749+G761</f>
        <v>951</v>
      </c>
      <c r="H371" s="83">
        <f t="shared" ref="H371:R371" si="249">+H372+H389+H407+H421+H443+H458+H477+H495+H513+H531+H557+H590+H606+H630+H648+H663+H674+H689+H718+H749+H761+H793</f>
        <v>428</v>
      </c>
      <c r="I371" s="83">
        <f t="shared" si="249"/>
        <v>296</v>
      </c>
      <c r="J371" s="83">
        <f t="shared" si="249"/>
        <v>119</v>
      </c>
      <c r="K371" s="83">
        <f t="shared" si="249"/>
        <v>2786</v>
      </c>
      <c r="L371" s="83">
        <f t="shared" si="249"/>
        <v>1481</v>
      </c>
      <c r="M371" s="83">
        <f t="shared" si="249"/>
        <v>4404</v>
      </c>
      <c r="N371" s="83">
        <f t="shared" si="249"/>
        <v>1500</v>
      </c>
      <c r="O371" s="83">
        <f t="shared" si="249"/>
        <v>402</v>
      </c>
      <c r="P371" s="83">
        <f t="shared" si="249"/>
        <v>164</v>
      </c>
      <c r="Q371" s="83">
        <f t="shared" si="249"/>
        <v>147</v>
      </c>
      <c r="R371" s="83">
        <f t="shared" si="249"/>
        <v>75</v>
      </c>
      <c r="S371" s="257" t="str">
        <f>+A371</f>
        <v>ТӨРИЙН КОЛЛЕЖ ДҮН-22</v>
      </c>
      <c r="T371" s="257"/>
      <c r="U371" s="257"/>
      <c r="V371" s="257"/>
      <c r="W371" s="85">
        <f t="shared" si="213"/>
        <v>361</v>
      </c>
      <c r="X371" s="83">
        <f t="shared" ref="X371:AM371" si="250">+X372+X389+X407+X421+X443+X458+X477+X495+X513+X531+X557+X590+X606+X630+X648+X663+X674+X689+X718+X749+X761+X793</f>
        <v>0</v>
      </c>
      <c r="Y371" s="83">
        <f t="shared" si="250"/>
        <v>0</v>
      </c>
      <c r="Z371" s="83">
        <f t="shared" si="250"/>
        <v>4433</v>
      </c>
      <c r="AA371" s="83">
        <f t="shared" si="250"/>
        <v>1851</v>
      </c>
      <c r="AB371" s="83">
        <f t="shared" si="250"/>
        <v>714</v>
      </c>
      <c r="AC371" s="83">
        <f t="shared" si="250"/>
        <v>300</v>
      </c>
      <c r="AD371" s="83">
        <f t="shared" si="250"/>
        <v>3217</v>
      </c>
      <c r="AE371" s="83">
        <f t="shared" si="250"/>
        <v>1330</v>
      </c>
      <c r="AF371" s="83">
        <f t="shared" si="250"/>
        <v>502</v>
      </c>
      <c r="AG371" s="83">
        <f t="shared" si="250"/>
        <v>221</v>
      </c>
      <c r="AH371" s="83">
        <f t="shared" si="250"/>
        <v>789</v>
      </c>
      <c r="AI371" s="83">
        <f t="shared" si="250"/>
        <v>339</v>
      </c>
      <c r="AJ371" s="83">
        <f t="shared" si="250"/>
        <v>509</v>
      </c>
      <c r="AK371" s="83">
        <f t="shared" si="250"/>
        <v>197</v>
      </c>
      <c r="AL371" s="83">
        <f t="shared" si="250"/>
        <v>280</v>
      </c>
      <c r="AM371" s="83">
        <f t="shared" si="250"/>
        <v>142</v>
      </c>
      <c r="AN371" s="74">
        <f t="shared" si="214"/>
        <v>49.332294680614289</v>
      </c>
      <c r="AO371" s="75">
        <f t="shared" si="215"/>
        <v>8.7803249499221003</v>
      </c>
      <c r="AP371" s="76">
        <f t="shared" si="216"/>
        <v>58.112619630536386</v>
      </c>
    </row>
    <row r="372" spans="1:42" s="89" customFormat="1">
      <c r="A372" s="258" t="s">
        <v>565</v>
      </c>
      <c r="B372" s="258"/>
      <c r="C372" s="258"/>
      <c r="D372" s="86">
        <v>362</v>
      </c>
      <c r="E372" s="86">
        <f>SUM(E373:E388)</f>
        <v>741</v>
      </c>
      <c r="F372" s="86">
        <f>SUM(F373:F388)</f>
        <v>87</v>
      </c>
      <c r="G372" s="86">
        <f>SUM(G373:G388)</f>
        <v>107</v>
      </c>
      <c r="H372" s="86">
        <f>SUM(H373:H388)</f>
        <v>22</v>
      </c>
      <c r="I372" s="86">
        <f t="shared" ref="I372:R372" si="251">SUM(I373:I388)</f>
        <v>0</v>
      </c>
      <c r="J372" s="86">
        <f t="shared" si="251"/>
        <v>0</v>
      </c>
      <c r="K372" s="86">
        <f t="shared" si="251"/>
        <v>55</v>
      </c>
      <c r="L372" s="86">
        <f t="shared" si="251"/>
        <v>12</v>
      </c>
      <c r="M372" s="86">
        <f>SUM(M373:M388)</f>
        <v>524</v>
      </c>
      <c r="N372" s="86">
        <f t="shared" si="251"/>
        <v>44</v>
      </c>
      <c r="O372" s="86">
        <f t="shared" si="251"/>
        <v>55</v>
      </c>
      <c r="P372" s="86">
        <f t="shared" si="251"/>
        <v>9</v>
      </c>
      <c r="Q372" s="86">
        <f t="shared" si="251"/>
        <v>0</v>
      </c>
      <c r="R372" s="86">
        <f t="shared" si="251"/>
        <v>0</v>
      </c>
      <c r="S372" s="258" t="s">
        <v>565</v>
      </c>
      <c r="T372" s="258"/>
      <c r="U372" s="258"/>
      <c r="V372" s="258"/>
      <c r="W372" s="88">
        <f t="shared" si="213"/>
        <v>362</v>
      </c>
      <c r="X372" s="86">
        <f>SUM(X373:X388)</f>
        <v>0</v>
      </c>
      <c r="Y372" s="86">
        <f>SUM(Y373:Y388)</f>
        <v>0</v>
      </c>
      <c r="Z372" s="86">
        <f>+AB372+AD372+AF372</f>
        <v>440</v>
      </c>
      <c r="AA372" s="86">
        <f>+AC372+AE372+AG372</f>
        <v>50</v>
      </c>
      <c r="AB372" s="86">
        <f t="shared" ref="AB372:AM372" si="252">SUM(AB373:AB388)</f>
        <v>77</v>
      </c>
      <c r="AC372" s="86">
        <f>SUM(AC373:AC388)</f>
        <v>19</v>
      </c>
      <c r="AD372" s="86">
        <f t="shared" si="252"/>
        <v>308</v>
      </c>
      <c r="AE372" s="86">
        <f t="shared" si="252"/>
        <v>22</v>
      </c>
      <c r="AF372" s="86">
        <f t="shared" si="252"/>
        <v>55</v>
      </c>
      <c r="AG372" s="86">
        <f t="shared" si="252"/>
        <v>9</v>
      </c>
      <c r="AH372" s="86">
        <f>SUM(AH373:AH388)</f>
        <v>93</v>
      </c>
      <c r="AI372" s="86">
        <f t="shared" si="252"/>
        <v>11</v>
      </c>
      <c r="AJ372" s="86">
        <f t="shared" si="252"/>
        <v>73</v>
      </c>
      <c r="AK372" s="86">
        <f t="shared" si="252"/>
        <v>11</v>
      </c>
      <c r="AL372" s="86">
        <f t="shared" si="252"/>
        <v>20</v>
      </c>
      <c r="AM372" s="86">
        <f t="shared" si="252"/>
        <v>0</v>
      </c>
      <c r="AN372" s="74">
        <f t="shared" si="214"/>
        <v>59.379217273954119</v>
      </c>
      <c r="AO372" s="75">
        <f t="shared" si="215"/>
        <v>12.550607287449393</v>
      </c>
      <c r="AP372" s="76">
        <f t="shared" si="216"/>
        <v>71.929824561403507</v>
      </c>
    </row>
    <row r="373" spans="1:42">
      <c r="A373" s="95" t="s">
        <v>303</v>
      </c>
      <c r="B373" s="253" t="s">
        <v>136</v>
      </c>
      <c r="C373" s="254"/>
      <c r="D373" s="46">
        <v>363</v>
      </c>
      <c r="E373" s="41">
        <f t="shared" ref="E373:E388" si="253">+G373+I373+K373+M373+O373+Q373+X373</f>
        <v>100</v>
      </c>
      <c r="F373" s="41">
        <f>+H373+J373+L373+N373+P373+R373</f>
        <v>4</v>
      </c>
      <c r="G373" s="41"/>
      <c r="H373" s="41"/>
      <c r="I373" s="41"/>
      <c r="J373" s="41"/>
      <c r="K373" s="41">
        <v>18</v>
      </c>
      <c r="L373" s="41">
        <v>3</v>
      </c>
      <c r="M373" s="41">
        <v>66</v>
      </c>
      <c r="N373" s="41">
        <v>1</v>
      </c>
      <c r="O373" s="41">
        <v>16</v>
      </c>
      <c r="P373" s="41">
        <v>0</v>
      </c>
      <c r="Q373" s="41"/>
      <c r="R373" s="41"/>
      <c r="S373" s="95" t="s">
        <v>303</v>
      </c>
      <c r="T373" s="259" t="s">
        <v>136</v>
      </c>
      <c r="U373" s="259"/>
      <c r="V373" s="259"/>
      <c r="W373" s="91">
        <f t="shared" si="213"/>
        <v>363</v>
      </c>
      <c r="X373" s="41"/>
      <c r="Y373" s="41"/>
      <c r="Z373" s="41">
        <f t="shared" ref="Z373:AA388" si="254">+AB373+AD373+AF373</f>
        <v>62</v>
      </c>
      <c r="AA373" s="41">
        <f t="shared" si="254"/>
        <v>2</v>
      </c>
      <c r="AB373" s="41"/>
      <c r="AC373" s="41"/>
      <c r="AD373" s="41">
        <v>46</v>
      </c>
      <c r="AE373" s="41">
        <v>2</v>
      </c>
      <c r="AF373" s="41">
        <v>16</v>
      </c>
      <c r="AG373" s="41">
        <v>0</v>
      </c>
      <c r="AH373" s="40">
        <f>(AJ373+AL373)</f>
        <v>15</v>
      </c>
      <c r="AI373" s="40">
        <f>(AK373+AM373)</f>
        <v>2</v>
      </c>
      <c r="AJ373" s="40">
        <v>15</v>
      </c>
      <c r="AK373" s="40">
        <v>2</v>
      </c>
      <c r="AL373" s="40"/>
      <c r="AM373" s="40"/>
      <c r="AN373" s="74">
        <f t="shared" si="214"/>
        <v>62</v>
      </c>
      <c r="AO373" s="75">
        <f t="shared" si="215"/>
        <v>15</v>
      </c>
      <c r="AP373" s="76">
        <f t="shared" si="216"/>
        <v>77</v>
      </c>
    </row>
    <row r="374" spans="1:42">
      <c r="A374" s="95" t="s">
        <v>286</v>
      </c>
      <c r="B374" s="253" t="s">
        <v>131</v>
      </c>
      <c r="C374" s="254"/>
      <c r="D374" s="46">
        <v>364</v>
      </c>
      <c r="E374" s="41">
        <f t="shared" si="253"/>
        <v>71</v>
      </c>
      <c r="F374" s="41">
        <f>+H374+J374+L374+N374+P374+R374</f>
        <v>32</v>
      </c>
      <c r="G374" s="41"/>
      <c r="H374" s="41"/>
      <c r="I374" s="41"/>
      <c r="J374" s="41"/>
      <c r="K374" s="41">
        <v>12</v>
      </c>
      <c r="L374" s="41">
        <v>9</v>
      </c>
      <c r="M374" s="41">
        <v>54</v>
      </c>
      <c r="N374" s="41">
        <v>19</v>
      </c>
      <c r="O374" s="41">
        <v>5</v>
      </c>
      <c r="P374" s="41">
        <v>4</v>
      </c>
      <c r="Q374" s="41"/>
      <c r="R374" s="41"/>
      <c r="S374" s="95" t="s">
        <v>286</v>
      </c>
      <c r="T374" s="260" t="s">
        <v>287</v>
      </c>
      <c r="U374" s="260"/>
      <c r="V374" s="260"/>
      <c r="W374" s="91">
        <f t="shared" si="213"/>
        <v>364</v>
      </c>
      <c r="X374" s="41"/>
      <c r="Y374" s="41"/>
      <c r="Z374" s="41">
        <f t="shared" si="254"/>
        <v>42</v>
      </c>
      <c r="AA374" s="41">
        <f t="shared" si="254"/>
        <v>18</v>
      </c>
      <c r="AB374" s="41"/>
      <c r="AC374" s="41"/>
      <c r="AD374" s="41">
        <v>37</v>
      </c>
      <c r="AE374" s="41">
        <v>14</v>
      </c>
      <c r="AF374" s="41">
        <v>5</v>
      </c>
      <c r="AG374" s="41">
        <v>4</v>
      </c>
      <c r="AH374" s="40">
        <f t="shared" ref="AH374:AI388" si="255">(AJ374+AL374)</f>
        <v>0</v>
      </c>
      <c r="AI374" s="40">
        <f t="shared" si="255"/>
        <v>0</v>
      </c>
      <c r="AJ374" s="40"/>
      <c r="AK374" s="40"/>
      <c r="AL374" s="40"/>
      <c r="AM374" s="40"/>
      <c r="AN374" s="74">
        <f t="shared" si="214"/>
        <v>59.154929577464792</v>
      </c>
      <c r="AO374" s="75">
        <f t="shared" si="215"/>
        <v>0</v>
      </c>
      <c r="AP374" s="76">
        <f t="shared" si="216"/>
        <v>59.154929577464792</v>
      </c>
    </row>
    <row r="375" spans="1:42">
      <c r="A375" s="95" t="s">
        <v>310</v>
      </c>
      <c r="B375" s="253" t="s">
        <v>566</v>
      </c>
      <c r="C375" s="254"/>
      <c r="D375" s="46">
        <v>365</v>
      </c>
      <c r="E375" s="41">
        <f t="shared" si="253"/>
        <v>57</v>
      </c>
      <c r="F375" s="41">
        <f t="shared" ref="F375:F388" si="256">+H375+J375+L375+N375+P375+R375</f>
        <v>0</v>
      </c>
      <c r="G375" s="41"/>
      <c r="H375" s="41"/>
      <c r="I375" s="41"/>
      <c r="J375" s="41"/>
      <c r="K375" s="41"/>
      <c r="L375" s="41"/>
      <c r="M375" s="41">
        <v>51</v>
      </c>
      <c r="N375" s="41">
        <v>0</v>
      </c>
      <c r="O375" s="41">
        <v>6</v>
      </c>
      <c r="P375" s="41">
        <v>0</v>
      </c>
      <c r="Q375" s="41"/>
      <c r="R375" s="41"/>
      <c r="S375" s="95" t="s">
        <v>310</v>
      </c>
      <c r="T375" s="260" t="s">
        <v>566</v>
      </c>
      <c r="U375" s="260"/>
      <c r="V375" s="260"/>
      <c r="W375" s="91">
        <f t="shared" si="213"/>
        <v>365</v>
      </c>
      <c r="X375" s="41"/>
      <c r="Y375" s="41"/>
      <c r="Z375" s="41">
        <f t="shared" si="254"/>
        <v>39</v>
      </c>
      <c r="AA375" s="41">
        <f t="shared" si="254"/>
        <v>0</v>
      </c>
      <c r="AB375" s="41"/>
      <c r="AC375" s="41"/>
      <c r="AD375" s="41">
        <v>33</v>
      </c>
      <c r="AE375" s="41">
        <v>0</v>
      </c>
      <c r="AF375" s="41">
        <v>6</v>
      </c>
      <c r="AG375" s="41">
        <v>0</v>
      </c>
      <c r="AH375" s="40">
        <f t="shared" si="255"/>
        <v>4</v>
      </c>
      <c r="AI375" s="40">
        <f t="shared" si="255"/>
        <v>0</v>
      </c>
      <c r="AJ375" s="40">
        <v>3</v>
      </c>
      <c r="AK375" s="40">
        <v>0</v>
      </c>
      <c r="AL375" s="40">
        <v>1</v>
      </c>
      <c r="AM375" s="40">
        <v>0</v>
      </c>
      <c r="AN375" s="74">
        <f t="shared" si="214"/>
        <v>68.421052631578945</v>
      </c>
      <c r="AO375" s="75">
        <f t="shared" si="215"/>
        <v>7.0175438596491224</v>
      </c>
      <c r="AP375" s="76">
        <f t="shared" si="216"/>
        <v>75.438596491228068</v>
      </c>
    </row>
    <row r="376" spans="1:42">
      <c r="A376" s="95" t="s">
        <v>476</v>
      </c>
      <c r="B376" s="253" t="s">
        <v>132</v>
      </c>
      <c r="C376" s="254"/>
      <c r="D376" s="46">
        <v>366</v>
      </c>
      <c r="E376" s="41">
        <f t="shared" si="253"/>
        <v>73</v>
      </c>
      <c r="F376" s="41">
        <f t="shared" si="256"/>
        <v>12</v>
      </c>
      <c r="G376" s="41"/>
      <c r="H376" s="41"/>
      <c r="I376" s="41"/>
      <c r="J376" s="41"/>
      <c r="K376" s="41"/>
      <c r="L376" s="41"/>
      <c r="M376" s="41">
        <v>55</v>
      </c>
      <c r="N376" s="41">
        <v>7</v>
      </c>
      <c r="O376" s="41">
        <v>18</v>
      </c>
      <c r="P376" s="41">
        <v>5</v>
      </c>
      <c r="Q376" s="41"/>
      <c r="R376" s="41"/>
      <c r="S376" s="95" t="s">
        <v>476</v>
      </c>
      <c r="T376" s="260" t="s">
        <v>132</v>
      </c>
      <c r="U376" s="260"/>
      <c r="V376" s="260"/>
      <c r="W376" s="91">
        <f t="shared" si="213"/>
        <v>366</v>
      </c>
      <c r="X376" s="41"/>
      <c r="Y376" s="41"/>
      <c r="Z376" s="41">
        <f t="shared" si="254"/>
        <v>52</v>
      </c>
      <c r="AA376" s="41">
        <f t="shared" si="254"/>
        <v>8</v>
      </c>
      <c r="AB376" s="41"/>
      <c r="AC376" s="41"/>
      <c r="AD376" s="41">
        <v>34</v>
      </c>
      <c r="AE376" s="41">
        <v>3</v>
      </c>
      <c r="AF376" s="41">
        <v>18</v>
      </c>
      <c r="AG376" s="41">
        <v>5</v>
      </c>
      <c r="AH376" s="40">
        <f t="shared" si="255"/>
        <v>16</v>
      </c>
      <c r="AI376" s="40">
        <f t="shared" si="255"/>
        <v>3</v>
      </c>
      <c r="AJ376" s="40">
        <v>16</v>
      </c>
      <c r="AK376" s="40">
        <v>3</v>
      </c>
      <c r="AL376" s="40"/>
      <c r="AM376" s="40"/>
      <c r="AN376" s="74">
        <f t="shared" si="214"/>
        <v>71.232876712328761</v>
      </c>
      <c r="AO376" s="75">
        <f t="shared" si="215"/>
        <v>21.917808219178081</v>
      </c>
      <c r="AP376" s="76">
        <f t="shared" si="216"/>
        <v>93.150684931506845</v>
      </c>
    </row>
    <row r="377" spans="1:42">
      <c r="A377" s="95" t="s">
        <v>290</v>
      </c>
      <c r="B377" s="253" t="s">
        <v>135</v>
      </c>
      <c r="C377" s="254"/>
      <c r="D377" s="46">
        <v>367</v>
      </c>
      <c r="E377" s="41">
        <f t="shared" si="253"/>
        <v>58</v>
      </c>
      <c r="F377" s="41">
        <f t="shared" si="256"/>
        <v>10</v>
      </c>
      <c r="G377" s="41"/>
      <c r="H377" s="41"/>
      <c r="I377" s="41"/>
      <c r="J377" s="41"/>
      <c r="K377" s="41"/>
      <c r="L377" s="41"/>
      <c r="M377" s="41">
        <v>58</v>
      </c>
      <c r="N377" s="41">
        <v>10</v>
      </c>
      <c r="O377" s="41"/>
      <c r="P377" s="41"/>
      <c r="Q377" s="41"/>
      <c r="R377" s="41"/>
      <c r="S377" s="95" t="s">
        <v>290</v>
      </c>
      <c r="T377" s="260" t="s">
        <v>135</v>
      </c>
      <c r="U377" s="260"/>
      <c r="V377" s="260"/>
      <c r="W377" s="91">
        <f t="shared" si="213"/>
        <v>367</v>
      </c>
      <c r="X377" s="41"/>
      <c r="Y377" s="41"/>
      <c r="Z377" s="41">
        <f t="shared" si="254"/>
        <v>7</v>
      </c>
      <c r="AA377" s="41">
        <f t="shared" si="254"/>
        <v>1</v>
      </c>
      <c r="AB377" s="41"/>
      <c r="AC377" s="41"/>
      <c r="AD377" s="41">
        <v>7</v>
      </c>
      <c r="AE377" s="41">
        <v>1</v>
      </c>
      <c r="AF377" s="41"/>
      <c r="AG377" s="41"/>
      <c r="AH377" s="40">
        <f t="shared" si="255"/>
        <v>17</v>
      </c>
      <c r="AI377" s="40">
        <f t="shared" si="255"/>
        <v>3</v>
      </c>
      <c r="AJ377" s="40">
        <v>17</v>
      </c>
      <c r="AK377" s="40">
        <v>3</v>
      </c>
      <c r="AL377" s="40"/>
      <c r="AM377" s="40"/>
      <c r="AN377" s="74">
        <f t="shared" si="214"/>
        <v>12.068965517241379</v>
      </c>
      <c r="AO377" s="75">
        <f t="shared" si="215"/>
        <v>29.310344827586206</v>
      </c>
      <c r="AP377" s="76">
        <f t="shared" si="216"/>
        <v>41.379310344827587</v>
      </c>
    </row>
    <row r="378" spans="1:42">
      <c r="A378" s="95" t="s">
        <v>567</v>
      </c>
      <c r="B378" s="253" t="s">
        <v>139</v>
      </c>
      <c r="C378" s="254"/>
      <c r="D378" s="46">
        <v>368</v>
      </c>
      <c r="E378" s="41">
        <f t="shared" si="253"/>
        <v>87</v>
      </c>
      <c r="F378" s="41">
        <f t="shared" si="256"/>
        <v>1</v>
      </c>
      <c r="G378" s="41"/>
      <c r="H378" s="41"/>
      <c r="I378" s="41"/>
      <c r="J378" s="41"/>
      <c r="K378" s="41">
        <v>8</v>
      </c>
      <c r="L378" s="41">
        <v>0</v>
      </c>
      <c r="M378" s="41">
        <v>69</v>
      </c>
      <c r="N378" s="41">
        <v>1</v>
      </c>
      <c r="O378" s="41">
        <v>10</v>
      </c>
      <c r="P378" s="41">
        <v>0</v>
      </c>
      <c r="Q378" s="41"/>
      <c r="R378" s="41"/>
      <c r="S378" s="95" t="s">
        <v>567</v>
      </c>
      <c r="T378" s="260" t="s">
        <v>568</v>
      </c>
      <c r="U378" s="260"/>
      <c r="V378" s="260"/>
      <c r="W378" s="91">
        <f t="shared" si="213"/>
        <v>368</v>
      </c>
      <c r="X378" s="41"/>
      <c r="Y378" s="41"/>
      <c r="Z378" s="41">
        <f t="shared" si="254"/>
        <v>55</v>
      </c>
      <c r="AA378" s="41">
        <f t="shared" si="254"/>
        <v>0</v>
      </c>
      <c r="AB378" s="41"/>
      <c r="AC378" s="41"/>
      <c r="AD378" s="41">
        <v>45</v>
      </c>
      <c r="AE378" s="41">
        <v>0</v>
      </c>
      <c r="AF378" s="41">
        <v>10</v>
      </c>
      <c r="AG378" s="41">
        <v>0</v>
      </c>
      <c r="AH378" s="40">
        <f t="shared" si="255"/>
        <v>19</v>
      </c>
      <c r="AI378" s="40">
        <f t="shared" si="255"/>
        <v>1</v>
      </c>
      <c r="AJ378" s="40">
        <v>9</v>
      </c>
      <c r="AK378" s="40">
        <v>1</v>
      </c>
      <c r="AL378" s="40">
        <v>10</v>
      </c>
      <c r="AM378" s="40">
        <v>0</v>
      </c>
      <c r="AN378" s="74">
        <f t="shared" si="214"/>
        <v>63.218390804597703</v>
      </c>
      <c r="AO378" s="75">
        <f t="shared" si="215"/>
        <v>21.839080459770116</v>
      </c>
      <c r="AP378" s="76">
        <f t="shared" si="216"/>
        <v>85.05747126436782</v>
      </c>
    </row>
    <row r="379" spans="1:42">
      <c r="A379" s="95" t="s">
        <v>569</v>
      </c>
      <c r="B379" s="253" t="s">
        <v>215</v>
      </c>
      <c r="C379" s="254"/>
      <c r="D379" s="46">
        <v>369</v>
      </c>
      <c r="E379" s="41">
        <f t="shared" si="253"/>
        <v>82</v>
      </c>
      <c r="F379" s="41">
        <f t="shared" si="256"/>
        <v>1</v>
      </c>
      <c r="G379" s="41"/>
      <c r="H379" s="41"/>
      <c r="I379" s="41"/>
      <c r="J379" s="41"/>
      <c r="K379" s="41">
        <v>17</v>
      </c>
      <c r="L379" s="41">
        <v>0</v>
      </c>
      <c r="M379" s="41">
        <v>65</v>
      </c>
      <c r="N379" s="41">
        <v>1</v>
      </c>
      <c r="O379" s="41"/>
      <c r="P379" s="41"/>
      <c r="Q379" s="41"/>
      <c r="R379" s="41"/>
      <c r="S379" s="95" t="s">
        <v>569</v>
      </c>
      <c r="T379" s="260" t="s">
        <v>215</v>
      </c>
      <c r="U379" s="260"/>
      <c r="V379" s="260"/>
      <c r="W379" s="91">
        <f t="shared" si="213"/>
        <v>369</v>
      </c>
      <c r="X379" s="41"/>
      <c r="Y379" s="41"/>
      <c r="Z379" s="41">
        <f t="shared" si="254"/>
        <v>50</v>
      </c>
      <c r="AA379" s="41">
        <f t="shared" si="254"/>
        <v>1</v>
      </c>
      <c r="AB379" s="41"/>
      <c r="AC379" s="41"/>
      <c r="AD379" s="41">
        <v>50</v>
      </c>
      <c r="AE379" s="41">
        <v>1</v>
      </c>
      <c r="AF379" s="41"/>
      <c r="AG379" s="41"/>
      <c r="AH379" s="40">
        <f t="shared" si="255"/>
        <v>5</v>
      </c>
      <c r="AI379" s="40">
        <f t="shared" si="255"/>
        <v>0</v>
      </c>
      <c r="AJ379" s="40">
        <v>4</v>
      </c>
      <c r="AK379" s="40">
        <v>0</v>
      </c>
      <c r="AL379" s="40">
        <v>1</v>
      </c>
      <c r="AM379" s="40">
        <v>0</v>
      </c>
      <c r="AN379" s="74">
        <f t="shared" si="214"/>
        <v>60.975609756097562</v>
      </c>
      <c r="AO379" s="75">
        <f t="shared" si="215"/>
        <v>6.0975609756097562</v>
      </c>
      <c r="AP379" s="76">
        <f t="shared" si="216"/>
        <v>67.073170731707322</v>
      </c>
    </row>
    <row r="380" spans="1:42">
      <c r="A380" s="95" t="s">
        <v>570</v>
      </c>
      <c r="B380" s="253" t="s">
        <v>153</v>
      </c>
      <c r="C380" s="254"/>
      <c r="D380" s="46">
        <v>370</v>
      </c>
      <c r="E380" s="41">
        <f t="shared" si="253"/>
        <v>54</v>
      </c>
      <c r="F380" s="41">
        <f t="shared" si="256"/>
        <v>0</v>
      </c>
      <c r="G380" s="41"/>
      <c r="H380" s="41"/>
      <c r="I380" s="41"/>
      <c r="J380" s="41"/>
      <c r="K380" s="41"/>
      <c r="L380" s="41"/>
      <c r="M380" s="41">
        <v>54</v>
      </c>
      <c r="N380" s="41">
        <v>0</v>
      </c>
      <c r="O380" s="41"/>
      <c r="P380" s="41"/>
      <c r="Q380" s="41"/>
      <c r="R380" s="41"/>
      <c r="S380" s="95" t="s">
        <v>570</v>
      </c>
      <c r="T380" s="260" t="s">
        <v>153</v>
      </c>
      <c r="U380" s="260"/>
      <c r="V380" s="260"/>
      <c r="W380" s="91">
        <f t="shared" si="213"/>
        <v>370</v>
      </c>
      <c r="X380" s="41"/>
      <c r="Y380" s="41"/>
      <c r="Z380" s="41">
        <f t="shared" si="254"/>
        <v>35</v>
      </c>
      <c r="AA380" s="41">
        <f t="shared" si="254"/>
        <v>0</v>
      </c>
      <c r="AB380" s="41"/>
      <c r="AC380" s="41"/>
      <c r="AD380" s="41">
        <v>35</v>
      </c>
      <c r="AE380" s="41">
        <v>0</v>
      </c>
      <c r="AF380" s="41"/>
      <c r="AG380" s="41"/>
      <c r="AH380" s="40">
        <f t="shared" si="255"/>
        <v>6</v>
      </c>
      <c r="AI380" s="40">
        <f t="shared" si="255"/>
        <v>0</v>
      </c>
      <c r="AJ380" s="40">
        <v>1</v>
      </c>
      <c r="AK380" s="40">
        <v>0</v>
      </c>
      <c r="AL380" s="40">
        <v>5</v>
      </c>
      <c r="AM380" s="40">
        <v>0</v>
      </c>
      <c r="AN380" s="74">
        <f t="shared" si="214"/>
        <v>64.81481481481481</v>
      </c>
      <c r="AO380" s="75">
        <f t="shared" si="215"/>
        <v>11.111111111111111</v>
      </c>
      <c r="AP380" s="76">
        <f t="shared" si="216"/>
        <v>75.925925925925924</v>
      </c>
    </row>
    <row r="381" spans="1:42">
      <c r="A381" s="95" t="s">
        <v>571</v>
      </c>
      <c r="B381" s="253" t="s">
        <v>441</v>
      </c>
      <c r="C381" s="254"/>
      <c r="D381" s="46">
        <v>371</v>
      </c>
      <c r="E381" s="41">
        <f t="shared" si="253"/>
        <v>27</v>
      </c>
      <c r="F381" s="41">
        <f t="shared" si="256"/>
        <v>4</v>
      </c>
      <c r="G381" s="41"/>
      <c r="H381" s="41"/>
      <c r="I381" s="41"/>
      <c r="J381" s="41"/>
      <c r="K381" s="41"/>
      <c r="L381" s="41"/>
      <c r="M381" s="41">
        <v>27</v>
      </c>
      <c r="N381" s="41">
        <v>4</v>
      </c>
      <c r="O381" s="41"/>
      <c r="P381" s="41"/>
      <c r="Q381" s="41"/>
      <c r="R381" s="41"/>
      <c r="S381" s="95" t="s">
        <v>571</v>
      </c>
      <c r="T381" s="260" t="s">
        <v>572</v>
      </c>
      <c r="U381" s="260"/>
      <c r="V381" s="260"/>
      <c r="W381" s="91">
        <f t="shared" si="213"/>
        <v>371</v>
      </c>
      <c r="X381" s="41"/>
      <c r="Y381" s="41"/>
      <c r="Z381" s="41">
        <f t="shared" si="254"/>
        <v>12</v>
      </c>
      <c r="AA381" s="41">
        <f t="shared" si="254"/>
        <v>0</v>
      </c>
      <c r="AB381" s="41"/>
      <c r="AC381" s="41"/>
      <c r="AD381" s="41">
        <v>12</v>
      </c>
      <c r="AE381" s="41">
        <v>0</v>
      </c>
      <c r="AF381" s="41"/>
      <c r="AG381" s="41"/>
      <c r="AH381" s="40">
        <f t="shared" si="255"/>
        <v>4</v>
      </c>
      <c r="AI381" s="40">
        <f t="shared" si="255"/>
        <v>2</v>
      </c>
      <c r="AJ381" s="40">
        <v>4</v>
      </c>
      <c r="AK381" s="40">
        <v>2</v>
      </c>
      <c r="AL381" s="40"/>
      <c r="AM381" s="40"/>
      <c r="AN381" s="74">
        <f t="shared" si="214"/>
        <v>44.444444444444443</v>
      </c>
      <c r="AO381" s="75">
        <f t="shared" si="215"/>
        <v>14.814814814814815</v>
      </c>
      <c r="AP381" s="76">
        <f t="shared" si="216"/>
        <v>59.25925925925926</v>
      </c>
    </row>
    <row r="382" spans="1:42">
      <c r="A382" s="95" t="s">
        <v>573</v>
      </c>
      <c r="B382" s="253" t="s">
        <v>148</v>
      </c>
      <c r="C382" s="254"/>
      <c r="D382" s="46">
        <v>372</v>
      </c>
      <c r="E382" s="41">
        <f t="shared" si="253"/>
        <v>25</v>
      </c>
      <c r="F382" s="41">
        <f t="shared" si="256"/>
        <v>1</v>
      </c>
      <c r="G382" s="41"/>
      <c r="H382" s="41"/>
      <c r="I382" s="41"/>
      <c r="J382" s="41"/>
      <c r="K382" s="41"/>
      <c r="L382" s="41"/>
      <c r="M382" s="41">
        <v>25</v>
      </c>
      <c r="N382" s="41">
        <v>1</v>
      </c>
      <c r="O382" s="41"/>
      <c r="P382" s="41"/>
      <c r="Q382" s="41"/>
      <c r="R382" s="41"/>
      <c r="S382" s="95" t="s">
        <v>573</v>
      </c>
      <c r="T382" s="260" t="s">
        <v>148</v>
      </c>
      <c r="U382" s="260"/>
      <c r="V382" s="260"/>
      <c r="W382" s="91">
        <f t="shared" si="213"/>
        <v>372</v>
      </c>
      <c r="X382" s="41"/>
      <c r="Y382" s="41"/>
      <c r="Z382" s="41">
        <f t="shared" si="254"/>
        <v>9</v>
      </c>
      <c r="AA382" s="41">
        <f t="shared" si="254"/>
        <v>1</v>
      </c>
      <c r="AB382" s="41"/>
      <c r="AC382" s="41"/>
      <c r="AD382" s="41">
        <v>9</v>
      </c>
      <c r="AE382" s="41">
        <v>1</v>
      </c>
      <c r="AF382" s="41"/>
      <c r="AG382" s="41"/>
      <c r="AH382" s="40">
        <f t="shared" si="255"/>
        <v>4</v>
      </c>
      <c r="AI382" s="40">
        <f t="shared" si="255"/>
        <v>0</v>
      </c>
      <c r="AJ382" s="40">
        <v>4</v>
      </c>
      <c r="AK382" s="40">
        <v>0</v>
      </c>
      <c r="AL382" s="40"/>
      <c r="AM382" s="40"/>
      <c r="AN382" s="74">
        <f t="shared" si="214"/>
        <v>36</v>
      </c>
      <c r="AO382" s="75">
        <f t="shared" si="215"/>
        <v>16</v>
      </c>
      <c r="AP382" s="76">
        <f t="shared" si="216"/>
        <v>52</v>
      </c>
    </row>
    <row r="383" spans="1:42">
      <c r="A383" s="95" t="s">
        <v>574</v>
      </c>
      <c r="B383" s="253" t="s">
        <v>142</v>
      </c>
      <c r="C383" s="254"/>
      <c r="D383" s="46">
        <v>373</v>
      </c>
      <c r="E383" s="41">
        <f t="shared" si="253"/>
        <v>23</v>
      </c>
      <c r="F383" s="41">
        <f t="shared" si="256"/>
        <v>6</v>
      </c>
      <c r="G383" s="41">
        <v>23</v>
      </c>
      <c r="H383" s="41">
        <v>6</v>
      </c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95" t="s">
        <v>574</v>
      </c>
      <c r="T383" s="260" t="s">
        <v>142</v>
      </c>
      <c r="U383" s="260"/>
      <c r="V383" s="260"/>
      <c r="W383" s="91">
        <f t="shared" si="213"/>
        <v>373</v>
      </c>
      <c r="X383" s="41"/>
      <c r="Y383" s="41"/>
      <c r="Z383" s="41">
        <f t="shared" si="254"/>
        <v>19</v>
      </c>
      <c r="AA383" s="41">
        <f t="shared" si="254"/>
        <v>6</v>
      </c>
      <c r="AB383" s="41">
        <v>19</v>
      </c>
      <c r="AC383" s="41">
        <v>6</v>
      </c>
      <c r="AD383" s="41"/>
      <c r="AE383" s="41"/>
      <c r="AF383" s="41"/>
      <c r="AG383" s="41"/>
      <c r="AH383" s="40">
        <f t="shared" si="255"/>
        <v>1</v>
      </c>
      <c r="AI383" s="40">
        <f t="shared" si="255"/>
        <v>0</v>
      </c>
      <c r="AJ383" s="40"/>
      <c r="AK383" s="40"/>
      <c r="AL383" s="40">
        <v>1</v>
      </c>
      <c r="AM383" s="40">
        <v>0</v>
      </c>
      <c r="AN383" s="74">
        <f t="shared" si="214"/>
        <v>82.608695652173907</v>
      </c>
      <c r="AO383" s="75">
        <f t="shared" si="215"/>
        <v>4.3478260869565215</v>
      </c>
      <c r="AP383" s="76">
        <f t="shared" si="216"/>
        <v>86.956521739130423</v>
      </c>
    </row>
    <row r="384" spans="1:42">
      <c r="A384" s="95" t="s">
        <v>575</v>
      </c>
      <c r="B384" s="253" t="s">
        <v>130</v>
      </c>
      <c r="C384" s="254"/>
      <c r="D384" s="46">
        <v>374</v>
      </c>
      <c r="E384" s="41">
        <f t="shared" si="253"/>
        <v>7</v>
      </c>
      <c r="F384" s="41">
        <f t="shared" si="256"/>
        <v>3</v>
      </c>
      <c r="G384" s="41">
        <v>7</v>
      </c>
      <c r="H384" s="41">
        <v>3</v>
      </c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95" t="s">
        <v>575</v>
      </c>
      <c r="T384" s="260" t="s">
        <v>130</v>
      </c>
      <c r="U384" s="260"/>
      <c r="V384" s="260"/>
      <c r="W384" s="91">
        <f t="shared" si="213"/>
        <v>374</v>
      </c>
      <c r="X384" s="41"/>
      <c r="Y384" s="41"/>
      <c r="Z384" s="41">
        <f t="shared" si="254"/>
        <v>5</v>
      </c>
      <c r="AA384" s="41">
        <f t="shared" si="254"/>
        <v>2</v>
      </c>
      <c r="AB384" s="41">
        <v>5</v>
      </c>
      <c r="AC384" s="41">
        <v>2</v>
      </c>
      <c r="AD384" s="41"/>
      <c r="AE384" s="41"/>
      <c r="AF384" s="41"/>
      <c r="AG384" s="41"/>
      <c r="AH384" s="40">
        <f t="shared" si="255"/>
        <v>0</v>
      </c>
      <c r="AI384" s="40">
        <f t="shared" si="255"/>
        <v>0</v>
      </c>
      <c r="AJ384" s="40"/>
      <c r="AK384" s="40"/>
      <c r="AL384" s="40"/>
      <c r="AM384" s="40"/>
      <c r="AN384" s="74">
        <f t="shared" si="214"/>
        <v>71.428571428571431</v>
      </c>
      <c r="AO384" s="75">
        <f t="shared" si="215"/>
        <v>0</v>
      </c>
      <c r="AP384" s="76">
        <f t="shared" si="216"/>
        <v>71.428571428571431</v>
      </c>
    </row>
    <row r="385" spans="1:42">
      <c r="A385" s="95" t="s">
        <v>576</v>
      </c>
      <c r="B385" s="253" t="s">
        <v>577</v>
      </c>
      <c r="C385" s="254"/>
      <c r="D385" s="46">
        <v>375</v>
      </c>
      <c r="E385" s="41">
        <f t="shared" si="253"/>
        <v>14</v>
      </c>
      <c r="F385" s="41">
        <f t="shared" si="256"/>
        <v>9</v>
      </c>
      <c r="G385" s="41">
        <v>14</v>
      </c>
      <c r="H385" s="41">
        <v>9</v>
      </c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95" t="s">
        <v>576</v>
      </c>
      <c r="T385" s="260" t="s">
        <v>577</v>
      </c>
      <c r="U385" s="260"/>
      <c r="V385" s="260"/>
      <c r="W385" s="91">
        <f t="shared" si="213"/>
        <v>375</v>
      </c>
      <c r="X385" s="41"/>
      <c r="Y385" s="41"/>
      <c r="Z385" s="41">
        <f t="shared" si="254"/>
        <v>12</v>
      </c>
      <c r="AA385" s="41">
        <f t="shared" si="254"/>
        <v>8</v>
      </c>
      <c r="AB385" s="41">
        <v>12</v>
      </c>
      <c r="AC385" s="41">
        <v>8</v>
      </c>
      <c r="AD385" s="41"/>
      <c r="AE385" s="41"/>
      <c r="AF385" s="41"/>
      <c r="AG385" s="41"/>
      <c r="AH385" s="40">
        <f t="shared" si="255"/>
        <v>0</v>
      </c>
      <c r="AI385" s="40">
        <f t="shared" si="255"/>
        <v>0</v>
      </c>
      <c r="AJ385" s="40"/>
      <c r="AK385" s="40"/>
      <c r="AL385" s="40"/>
      <c r="AM385" s="40"/>
      <c r="AN385" s="74">
        <f t="shared" si="214"/>
        <v>85.714285714285708</v>
      </c>
      <c r="AO385" s="75">
        <f t="shared" si="215"/>
        <v>0</v>
      </c>
      <c r="AP385" s="76">
        <f t="shared" si="216"/>
        <v>85.714285714285708</v>
      </c>
    </row>
    <row r="386" spans="1:42">
      <c r="A386" s="95" t="s">
        <v>578</v>
      </c>
      <c r="B386" s="253" t="s">
        <v>217</v>
      </c>
      <c r="C386" s="254"/>
      <c r="D386" s="46">
        <v>376</v>
      </c>
      <c r="E386" s="41">
        <f t="shared" si="253"/>
        <v>35</v>
      </c>
      <c r="F386" s="41">
        <f t="shared" si="256"/>
        <v>3</v>
      </c>
      <c r="G386" s="41">
        <v>35</v>
      </c>
      <c r="H386" s="41">
        <v>3</v>
      </c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95" t="s">
        <v>578</v>
      </c>
      <c r="T386" s="260" t="s">
        <v>217</v>
      </c>
      <c r="U386" s="260"/>
      <c r="V386" s="260"/>
      <c r="W386" s="91">
        <f t="shared" si="213"/>
        <v>376</v>
      </c>
      <c r="X386" s="41"/>
      <c r="Y386" s="41"/>
      <c r="Z386" s="41">
        <f t="shared" si="254"/>
        <v>19</v>
      </c>
      <c r="AA386" s="41">
        <f t="shared" si="254"/>
        <v>2</v>
      </c>
      <c r="AB386" s="41">
        <v>19</v>
      </c>
      <c r="AC386" s="41">
        <v>2</v>
      </c>
      <c r="AD386" s="41"/>
      <c r="AE386" s="41"/>
      <c r="AF386" s="41"/>
      <c r="AG386" s="41"/>
      <c r="AH386" s="40">
        <f t="shared" si="255"/>
        <v>1</v>
      </c>
      <c r="AI386" s="40">
        <f t="shared" si="255"/>
        <v>0</v>
      </c>
      <c r="AJ386" s="40"/>
      <c r="AK386" s="40"/>
      <c r="AL386" s="40">
        <v>1</v>
      </c>
      <c r="AM386" s="40">
        <v>0</v>
      </c>
      <c r="AN386" s="74">
        <f t="shared" si="214"/>
        <v>54.285714285714285</v>
      </c>
      <c r="AO386" s="75">
        <f t="shared" si="215"/>
        <v>2.8571428571428572</v>
      </c>
      <c r="AP386" s="76">
        <f t="shared" si="216"/>
        <v>57.142857142857139</v>
      </c>
    </row>
    <row r="387" spans="1:42">
      <c r="A387" s="95" t="s">
        <v>579</v>
      </c>
      <c r="B387" s="253" t="s">
        <v>145</v>
      </c>
      <c r="C387" s="254"/>
      <c r="D387" s="46">
        <v>377</v>
      </c>
      <c r="E387" s="41">
        <f t="shared" si="253"/>
        <v>12</v>
      </c>
      <c r="F387" s="41">
        <f t="shared" si="256"/>
        <v>1</v>
      </c>
      <c r="G387" s="41">
        <v>12</v>
      </c>
      <c r="H387" s="41">
        <v>1</v>
      </c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95" t="s">
        <v>579</v>
      </c>
      <c r="T387" s="260" t="s">
        <v>145</v>
      </c>
      <c r="U387" s="260"/>
      <c r="V387" s="260"/>
      <c r="W387" s="91">
        <f t="shared" si="213"/>
        <v>377</v>
      </c>
      <c r="X387" s="41"/>
      <c r="Y387" s="41"/>
      <c r="Z387" s="41">
        <f t="shared" si="254"/>
        <v>11</v>
      </c>
      <c r="AA387" s="41">
        <f t="shared" si="254"/>
        <v>1</v>
      </c>
      <c r="AB387" s="41">
        <v>11</v>
      </c>
      <c r="AC387" s="41">
        <v>1</v>
      </c>
      <c r="AD387" s="41"/>
      <c r="AE387" s="41"/>
      <c r="AF387" s="41"/>
      <c r="AG387" s="41"/>
      <c r="AH387" s="40">
        <f t="shared" si="255"/>
        <v>0</v>
      </c>
      <c r="AI387" s="40">
        <f t="shared" si="255"/>
        <v>0</v>
      </c>
      <c r="AJ387" s="40"/>
      <c r="AK387" s="40"/>
      <c r="AL387" s="40"/>
      <c r="AM387" s="40"/>
      <c r="AN387" s="74">
        <f t="shared" si="214"/>
        <v>91.666666666666671</v>
      </c>
      <c r="AO387" s="75">
        <f t="shared" si="215"/>
        <v>0</v>
      </c>
      <c r="AP387" s="76">
        <f t="shared" si="216"/>
        <v>91.666666666666671</v>
      </c>
    </row>
    <row r="388" spans="1:42">
      <c r="A388" s="95" t="s">
        <v>580</v>
      </c>
      <c r="B388" s="253" t="s">
        <v>581</v>
      </c>
      <c r="C388" s="254"/>
      <c r="D388" s="46">
        <v>378</v>
      </c>
      <c r="E388" s="41">
        <f t="shared" si="253"/>
        <v>16</v>
      </c>
      <c r="F388" s="41">
        <f t="shared" si="256"/>
        <v>0</v>
      </c>
      <c r="G388" s="41">
        <v>16</v>
      </c>
      <c r="H388" s="41">
        <v>0</v>
      </c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95" t="s">
        <v>580</v>
      </c>
      <c r="T388" s="260" t="s">
        <v>581</v>
      </c>
      <c r="U388" s="260"/>
      <c r="V388" s="260"/>
      <c r="W388" s="91">
        <f t="shared" si="213"/>
        <v>378</v>
      </c>
      <c r="X388" s="41"/>
      <c r="Y388" s="41"/>
      <c r="Z388" s="41">
        <f t="shared" si="254"/>
        <v>11</v>
      </c>
      <c r="AA388" s="41">
        <f t="shared" si="254"/>
        <v>0</v>
      </c>
      <c r="AB388" s="41">
        <v>11</v>
      </c>
      <c r="AC388" s="41">
        <v>0</v>
      </c>
      <c r="AD388" s="41"/>
      <c r="AE388" s="41"/>
      <c r="AF388" s="41"/>
      <c r="AG388" s="41"/>
      <c r="AH388" s="40">
        <f t="shared" si="255"/>
        <v>1</v>
      </c>
      <c r="AI388" s="40">
        <f t="shared" si="255"/>
        <v>0</v>
      </c>
      <c r="AJ388" s="40"/>
      <c r="AK388" s="40"/>
      <c r="AL388" s="40">
        <v>1</v>
      </c>
      <c r="AM388" s="40">
        <v>0</v>
      </c>
      <c r="AN388" s="74">
        <f t="shared" si="214"/>
        <v>68.75</v>
      </c>
      <c r="AO388" s="75">
        <f t="shared" si="215"/>
        <v>6.25</v>
      </c>
      <c r="AP388" s="76">
        <f t="shared" si="216"/>
        <v>75</v>
      </c>
    </row>
    <row r="389" spans="1:42" s="89" customFormat="1">
      <c r="A389" s="112"/>
      <c r="B389" s="268" t="s">
        <v>582</v>
      </c>
      <c r="C389" s="268"/>
      <c r="D389" s="86">
        <v>379</v>
      </c>
      <c r="E389" s="86">
        <f>SUM(E390:E406)</f>
        <v>390</v>
      </c>
      <c r="F389" s="86">
        <f>SUM(F390:F406)</f>
        <v>162</v>
      </c>
      <c r="G389" s="86">
        <f>SUM(G390:G406)</f>
        <v>68</v>
      </c>
      <c r="H389" s="86">
        <f>SUM(H390:H406)</f>
        <v>35</v>
      </c>
      <c r="I389" s="86">
        <f t="shared" ref="I389:R389" si="257">SUM(I390:I406)</f>
        <v>0</v>
      </c>
      <c r="J389" s="86">
        <f t="shared" si="257"/>
        <v>0</v>
      </c>
      <c r="K389" s="86">
        <f>SUM(K390:K406)</f>
        <v>101</v>
      </c>
      <c r="L389" s="86">
        <f>SUM(L390:L406)</f>
        <v>23</v>
      </c>
      <c r="M389" s="86">
        <f>SUM(M390:M406)</f>
        <v>221</v>
      </c>
      <c r="N389" s="86">
        <f>SUM(N390:N406)</f>
        <v>104</v>
      </c>
      <c r="O389" s="86">
        <f t="shared" si="257"/>
        <v>0</v>
      </c>
      <c r="P389" s="86">
        <f t="shared" si="257"/>
        <v>0</v>
      </c>
      <c r="Q389" s="86">
        <f t="shared" si="257"/>
        <v>0</v>
      </c>
      <c r="R389" s="86">
        <f t="shared" si="257"/>
        <v>0</v>
      </c>
      <c r="S389" s="258" t="str">
        <f>+B389</f>
        <v>43. Баянхонгор аймаг дахь ПК</v>
      </c>
      <c r="T389" s="258"/>
      <c r="U389" s="258"/>
      <c r="V389" s="258"/>
      <c r="W389" s="88">
        <f t="shared" si="213"/>
        <v>379</v>
      </c>
      <c r="X389" s="86">
        <f t="shared" ref="X389:AM389" si="258">SUM(X390:X406)</f>
        <v>0</v>
      </c>
      <c r="Y389" s="86">
        <f t="shared" si="258"/>
        <v>0</v>
      </c>
      <c r="Z389" s="86">
        <f>SUM(Z390:Z406)</f>
        <v>255</v>
      </c>
      <c r="AA389" s="86">
        <f t="shared" si="258"/>
        <v>93</v>
      </c>
      <c r="AB389" s="86">
        <f t="shared" si="258"/>
        <v>61</v>
      </c>
      <c r="AC389" s="86">
        <f t="shared" si="258"/>
        <v>32</v>
      </c>
      <c r="AD389" s="86">
        <f t="shared" si="258"/>
        <v>97</v>
      </c>
      <c r="AE389" s="86">
        <f t="shared" si="258"/>
        <v>38</v>
      </c>
      <c r="AF389" s="86">
        <f t="shared" si="258"/>
        <v>97</v>
      </c>
      <c r="AG389" s="86">
        <f t="shared" si="258"/>
        <v>23</v>
      </c>
      <c r="AH389" s="86">
        <f>SUM(AH390:AH406)</f>
        <v>49</v>
      </c>
      <c r="AI389" s="86">
        <f>SUM(AI390:AI406)</f>
        <v>25</v>
      </c>
      <c r="AJ389" s="86">
        <f t="shared" si="258"/>
        <v>43</v>
      </c>
      <c r="AK389" s="86">
        <f t="shared" si="258"/>
        <v>21</v>
      </c>
      <c r="AL389" s="86">
        <f t="shared" si="258"/>
        <v>6</v>
      </c>
      <c r="AM389" s="86">
        <f t="shared" si="258"/>
        <v>4</v>
      </c>
      <c r="AN389" s="74">
        <f t="shared" si="214"/>
        <v>65.384615384615387</v>
      </c>
      <c r="AO389" s="75">
        <f t="shared" si="215"/>
        <v>12.564102564102564</v>
      </c>
      <c r="AP389" s="76">
        <f t="shared" si="216"/>
        <v>77.948717948717956</v>
      </c>
    </row>
    <row r="390" spans="1:42">
      <c r="A390" s="95" t="s">
        <v>351</v>
      </c>
      <c r="B390" s="253" t="s">
        <v>136</v>
      </c>
      <c r="C390" s="254"/>
      <c r="D390" s="46">
        <v>380</v>
      </c>
      <c r="E390" s="41">
        <f t="shared" ref="E390:E406" si="259">+G390+I390+K390+M390+O390+Q390+X390</f>
        <v>19</v>
      </c>
      <c r="F390" s="41">
        <f>+H390+J390+L390+N390+P390+R390</f>
        <v>0</v>
      </c>
      <c r="G390" s="41"/>
      <c r="H390" s="41"/>
      <c r="I390" s="41"/>
      <c r="J390" s="41"/>
      <c r="K390" s="41"/>
      <c r="L390" s="41"/>
      <c r="M390" s="41">
        <v>19</v>
      </c>
      <c r="N390" s="41">
        <v>0</v>
      </c>
      <c r="O390" s="41"/>
      <c r="P390" s="41"/>
      <c r="Q390" s="41"/>
      <c r="R390" s="41"/>
      <c r="S390" s="95" t="s">
        <v>351</v>
      </c>
      <c r="T390" s="265" t="s">
        <v>136</v>
      </c>
      <c r="U390" s="265"/>
      <c r="V390" s="265"/>
      <c r="W390" s="91">
        <f t="shared" si="213"/>
        <v>380</v>
      </c>
      <c r="X390" s="41"/>
      <c r="Y390" s="41"/>
      <c r="Z390" s="41">
        <f t="shared" ref="Z390:AA405" si="260">+AB390+AD390+AF390</f>
        <v>10</v>
      </c>
      <c r="AA390" s="41">
        <f t="shared" si="260"/>
        <v>0</v>
      </c>
      <c r="AB390" s="41"/>
      <c r="AC390" s="41"/>
      <c r="AD390" s="41">
        <v>10</v>
      </c>
      <c r="AE390" s="41">
        <v>0</v>
      </c>
      <c r="AF390" s="41"/>
      <c r="AG390" s="41"/>
      <c r="AH390" s="40">
        <f>+AJ390+AL390</f>
        <v>8</v>
      </c>
      <c r="AI390" s="40">
        <f>+AK390+AM390</f>
        <v>0</v>
      </c>
      <c r="AJ390" s="40">
        <v>8</v>
      </c>
      <c r="AK390" s="40">
        <v>0</v>
      </c>
      <c r="AL390" s="40"/>
      <c r="AM390" s="40"/>
      <c r="AN390" s="74">
        <f t="shared" si="214"/>
        <v>52.631578947368418</v>
      </c>
      <c r="AO390" s="75">
        <f t="shared" si="215"/>
        <v>42.10526315789474</v>
      </c>
      <c r="AP390" s="76">
        <f t="shared" si="216"/>
        <v>94.73684210526315</v>
      </c>
    </row>
    <row r="391" spans="1:42">
      <c r="A391" s="95" t="s">
        <v>347</v>
      </c>
      <c r="B391" s="253" t="s">
        <v>150</v>
      </c>
      <c r="C391" s="254"/>
      <c r="D391" s="46">
        <v>381</v>
      </c>
      <c r="E391" s="41">
        <f t="shared" si="259"/>
        <v>19</v>
      </c>
      <c r="F391" s="41">
        <f t="shared" ref="F391:F406" si="261">+H391+J391+L391+N391+P391+R391</f>
        <v>0</v>
      </c>
      <c r="G391" s="41"/>
      <c r="H391" s="41"/>
      <c r="I391" s="41"/>
      <c r="J391" s="41"/>
      <c r="K391" s="41"/>
      <c r="L391" s="41"/>
      <c r="M391" s="41">
        <v>19</v>
      </c>
      <c r="N391" s="41">
        <v>0</v>
      </c>
      <c r="O391" s="41"/>
      <c r="P391" s="41"/>
      <c r="Q391" s="41"/>
      <c r="R391" s="41"/>
      <c r="S391" s="95" t="s">
        <v>347</v>
      </c>
      <c r="T391" s="265" t="s">
        <v>150</v>
      </c>
      <c r="U391" s="265"/>
      <c r="V391" s="265"/>
      <c r="W391" s="91">
        <f t="shared" si="213"/>
        <v>381</v>
      </c>
      <c r="X391" s="41"/>
      <c r="Y391" s="41"/>
      <c r="Z391" s="41">
        <f t="shared" si="260"/>
        <v>9</v>
      </c>
      <c r="AA391" s="41">
        <f t="shared" si="260"/>
        <v>0</v>
      </c>
      <c r="AB391" s="41"/>
      <c r="AC391" s="41"/>
      <c r="AD391" s="41">
        <v>9</v>
      </c>
      <c r="AE391" s="41">
        <v>0</v>
      </c>
      <c r="AF391" s="41"/>
      <c r="AG391" s="41"/>
      <c r="AH391" s="40">
        <f t="shared" ref="AH391:AI406" si="262">+AJ391+AL391</f>
        <v>1</v>
      </c>
      <c r="AI391" s="40">
        <f t="shared" si="262"/>
        <v>0</v>
      </c>
      <c r="AJ391" s="40">
        <v>1</v>
      </c>
      <c r="AK391" s="40">
        <v>0</v>
      </c>
      <c r="AL391" s="40"/>
      <c r="AM391" s="40"/>
      <c r="AN391" s="74">
        <f t="shared" si="214"/>
        <v>47.368421052631582</v>
      </c>
      <c r="AO391" s="75">
        <f t="shared" si="215"/>
        <v>5.2631578947368425</v>
      </c>
      <c r="AP391" s="76">
        <f t="shared" si="216"/>
        <v>52.631578947368425</v>
      </c>
    </row>
    <row r="392" spans="1:42">
      <c r="A392" s="95" t="s">
        <v>352</v>
      </c>
      <c r="B392" s="253" t="s">
        <v>139</v>
      </c>
      <c r="C392" s="254"/>
      <c r="D392" s="46">
        <v>382</v>
      </c>
      <c r="E392" s="41">
        <f t="shared" si="259"/>
        <v>13</v>
      </c>
      <c r="F392" s="41">
        <f t="shared" si="261"/>
        <v>3</v>
      </c>
      <c r="G392" s="41"/>
      <c r="H392" s="41"/>
      <c r="I392" s="41"/>
      <c r="J392" s="41"/>
      <c r="K392" s="41"/>
      <c r="L392" s="41"/>
      <c r="M392" s="41">
        <v>13</v>
      </c>
      <c r="N392" s="41">
        <v>3</v>
      </c>
      <c r="O392" s="41"/>
      <c r="P392" s="41"/>
      <c r="Q392" s="41"/>
      <c r="R392" s="41"/>
      <c r="S392" s="95" t="s">
        <v>352</v>
      </c>
      <c r="T392" s="265" t="s">
        <v>139</v>
      </c>
      <c r="U392" s="265"/>
      <c r="V392" s="265"/>
      <c r="W392" s="91">
        <f t="shared" si="213"/>
        <v>382</v>
      </c>
      <c r="X392" s="41"/>
      <c r="Y392" s="41"/>
      <c r="Z392" s="41">
        <f t="shared" si="260"/>
        <v>3</v>
      </c>
      <c r="AA392" s="41">
        <f t="shared" si="260"/>
        <v>0</v>
      </c>
      <c r="AB392" s="41"/>
      <c r="AC392" s="41"/>
      <c r="AD392" s="41">
        <v>3</v>
      </c>
      <c r="AE392" s="41">
        <v>0</v>
      </c>
      <c r="AF392" s="41"/>
      <c r="AG392" s="41"/>
      <c r="AH392" s="40">
        <f>+AJ392+AL392</f>
        <v>7</v>
      </c>
      <c r="AI392" s="40">
        <f>+AK392+AM392</f>
        <v>1</v>
      </c>
      <c r="AJ392" s="40">
        <v>7</v>
      </c>
      <c r="AK392" s="40">
        <v>1</v>
      </c>
      <c r="AL392" s="40"/>
      <c r="AM392" s="40"/>
      <c r="AN392" s="74">
        <f t="shared" si="214"/>
        <v>23.076923076923077</v>
      </c>
      <c r="AO392" s="75">
        <f t="shared" si="215"/>
        <v>53.846153846153847</v>
      </c>
      <c r="AP392" s="76">
        <f t="shared" si="216"/>
        <v>76.92307692307692</v>
      </c>
    </row>
    <row r="393" spans="1:42">
      <c r="A393" s="95" t="s">
        <v>376</v>
      </c>
      <c r="B393" s="253" t="s">
        <v>153</v>
      </c>
      <c r="C393" s="254"/>
      <c r="D393" s="46">
        <v>383</v>
      </c>
      <c r="E393" s="41">
        <f t="shared" si="259"/>
        <v>39</v>
      </c>
      <c r="F393" s="41">
        <f t="shared" si="261"/>
        <v>0</v>
      </c>
      <c r="G393" s="41"/>
      <c r="H393" s="41"/>
      <c r="I393" s="41"/>
      <c r="J393" s="41"/>
      <c r="K393" s="41"/>
      <c r="L393" s="41"/>
      <c r="M393" s="41">
        <v>39</v>
      </c>
      <c r="N393" s="41">
        <v>0</v>
      </c>
      <c r="O393" s="41"/>
      <c r="P393" s="41"/>
      <c r="Q393" s="41"/>
      <c r="R393" s="41"/>
      <c r="S393" s="95" t="s">
        <v>376</v>
      </c>
      <c r="T393" s="265" t="s">
        <v>153</v>
      </c>
      <c r="U393" s="265"/>
      <c r="V393" s="265"/>
      <c r="W393" s="91">
        <f t="shared" si="213"/>
        <v>383</v>
      </c>
      <c r="X393" s="41"/>
      <c r="Y393" s="41"/>
      <c r="Z393" s="41">
        <f t="shared" si="260"/>
        <v>20</v>
      </c>
      <c r="AA393" s="41">
        <f t="shared" si="260"/>
        <v>0</v>
      </c>
      <c r="AB393" s="41"/>
      <c r="AC393" s="41"/>
      <c r="AD393" s="41">
        <v>20</v>
      </c>
      <c r="AE393" s="41">
        <v>0</v>
      </c>
      <c r="AF393" s="41"/>
      <c r="AG393" s="41"/>
      <c r="AH393" s="40">
        <f t="shared" si="262"/>
        <v>3</v>
      </c>
      <c r="AI393" s="40">
        <f t="shared" si="262"/>
        <v>0</v>
      </c>
      <c r="AJ393" s="40">
        <v>3</v>
      </c>
      <c r="AK393" s="40">
        <v>0</v>
      </c>
      <c r="AL393" s="40"/>
      <c r="AM393" s="40"/>
      <c r="AN393" s="74">
        <f t="shared" si="214"/>
        <v>51.282051282051285</v>
      </c>
      <c r="AO393" s="75">
        <f t="shared" si="215"/>
        <v>7.6923076923076925</v>
      </c>
      <c r="AP393" s="76">
        <f t="shared" si="216"/>
        <v>58.974358974358978</v>
      </c>
    </row>
    <row r="394" spans="1:42">
      <c r="A394" s="95" t="s">
        <v>373</v>
      </c>
      <c r="B394" s="253" t="s">
        <v>231</v>
      </c>
      <c r="C394" s="254"/>
      <c r="D394" s="46">
        <v>384</v>
      </c>
      <c r="E394" s="41">
        <f t="shared" si="259"/>
        <v>41</v>
      </c>
      <c r="F394" s="41">
        <f t="shared" si="261"/>
        <v>41</v>
      </c>
      <c r="G394" s="41"/>
      <c r="H394" s="41"/>
      <c r="I394" s="41"/>
      <c r="J394" s="41"/>
      <c r="K394" s="41"/>
      <c r="L394" s="41"/>
      <c r="M394" s="41">
        <v>41</v>
      </c>
      <c r="N394" s="41">
        <v>41</v>
      </c>
      <c r="O394" s="41"/>
      <c r="P394" s="41"/>
      <c r="Q394" s="41"/>
      <c r="R394" s="41"/>
      <c r="S394" s="95" t="s">
        <v>373</v>
      </c>
      <c r="T394" s="265" t="s">
        <v>231</v>
      </c>
      <c r="U394" s="265"/>
      <c r="V394" s="265"/>
      <c r="W394" s="91">
        <f t="shared" si="213"/>
        <v>384</v>
      </c>
      <c r="X394" s="41"/>
      <c r="Y394" s="41"/>
      <c r="Z394" s="41">
        <f t="shared" si="260"/>
        <v>9</v>
      </c>
      <c r="AA394" s="41">
        <f t="shared" si="260"/>
        <v>7</v>
      </c>
      <c r="AB394" s="41"/>
      <c r="AC394" s="41"/>
      <c r="AD394" s="41">
        <v>9</v>
      </c>
      <c r="AE394" s="41">
        <v>7</v>
      </c>
      <c r="AF394" s="41"/>
      <c r="AG394" s="41"/>
      <c r="AH394" s="40">
        <f t="shared" si="262"/>
        <v>8</v>
      </c>
      <c r="AI394" s="40">
        <f t="shared" si="262"/>
        <v>8</v>
      </c>
      <c r="AJ394" s="40">
        <v>8</v>
      </c>
      <c r="AK394" s="40">
        <v>8</v>
      </c>
      <c r="AL394" s="40"/>
      <c r="AM394" s="40"/>
      <c r="AN394" s="74">
        <f t="shared" si="214"/>
        <v>21.951219512195124</v>
      </c>
      <c r="AO394" s="75">
        <f t="shared" si="215"/>
        <v>19.512195121951219</v>
      </c>
      <c r="AP394" s="76">
        <f t="shared" si="216"/>
        <v>41.463414634146346</v>
      </c>
    </row>
    <row r="395" spans="1:42">
      <c r="A395" s="95" t="s">
        <v>375</v>
      </c>
      <c r="B395" s="253" t="s">
        <v>261</v>
      </c>
      <c r="C395" s="254"/>
      <c r="D395" s="46">
        <v>385</v>
      </c>
      <c r="E395" s="41">
        <f t="shared" si="259"/>
        <v>21</v>
      </c>
      <c r="F395" s="41">
        <f t="shared" si="261"/>
        <v>19</v>
      </c>
      <c r="G395" s="41"/>
      <c r="H395" s="41"/>
      <c r="I395" s="41"/>
      <c r="J395" s="41"/>
      <c r="K395" s="41"/>
      <c r="L395" s="41"/>
      <c r="M395" s="41">
        <v>21</v>
      </c>
      <c r="N395" s="41">
        <v>19</v>
      </c>
      <c r="O395" s="41"/>
      <c r="P395" s="41"/>
      <c r="Q395" s="41"/>
      <c r="R395" s="41"/>
      <c r="S395" s="95" t="s">
        <v>375</v>
      </c>
      <c r="T395" s="265" t="s">
        <v>261</v>
      </c>
      <c r="U395" s="265"/>
      <c r="V395" s="265"/>
      <c r="W395" s="91">
        <f t="shared" ref="W395:W458" si="263">+D395</f>
        <v>385</v>
      </c>
      <c r="X395" s="41"/>
      <c r="Y395" s="41"/>
      <c r="Z395" s="41">
        <f t="shared" si="260"/>
        <v>11</v>
      </c>
      <c r="AA395" s="41">
        <f t="shared" si="260"/>
        <v>9</v>
      </c>
      <c r="AB395" s="41"/>
      <c r="AC395" s="41"/>
      <c r="AD395" s="41">
        <v>11</v>
      </c>
      <c r="AE395" s="41">
        <v>9</v>
      </c>
      <c r="AF395" s="41"/>
      <c r="AG395" s="41"/>
      <c r="AH395" s="40">
        <f t="shared" si="262"/>
        <v>1</v>
      </c>
      <c r="AI395" s="40">
        <f t="shared" si="262"/>
        <v>1</v>
      </c>
      <c r="AJ395" s="40"/>
      <c r="AK395" s="40"/>
      <c r="AL395" s="40">
        <v>1</v>
      </c>
      <c r="AM395" s="40">
        <v>1</v>
      </c>
      <c r="AN395" s="74">
        <f t="shared" si="214"/>
        <v>52.38095238095238</v>
      </c>
      <c r="AO395" s="75">
        <f t="shared" si="215"/>
        <v>4.7619047619047619</v>
      </c>
      <c r="AP395" s="76">
        <f t="shared" si="216"/>
        <v>57.142857142857139</v>
      </c>
    </row>
    <row r="396" spans="1:42">
      <c r="A396" s="95" t="s">
        <v>355</v>
      </c>
      <c r="B396" s="253" t="s">
        <v>238</v>
      </c>
      <c r="C396" s="254"/>
      <c r="D396" s="46">
        <v>386</v>
      </c>
      <c r="E396" s="41">
        <f t="shared" si="259"/>
        <v>19</v>
      </c>
      <c r="F396" s="41">
        <f t="shared" si="261"/>
        <v>17</v>
      </c>
      <c r="G396" s="41"/>
      <c r="H396" s="41"/>
      <c r="I396" s="41"/>
      <c r="J396" s="41"/>
      <c r="K396" s="41"/>
      <c r="L396" s="41"/>
      <c r="M396" s="41">
        <v>19</v>
      </c>
      <c r="N396" s="41">
        <v>17</v>
      </c>
      <c r="O396" s="41"/>
      <c r="P396" s="41"/>
      <c r="Q396" s="41"/>
      <c r="R396" s="41"/>
      <c r="S396" s="95" t="s">
        <v>355</v>
      </c>
      <c r="T396" s="265" t="s">
        <v>238</v>
      </c>
      <c r="U396" s="265"/>
      <c r="V396" s="265"/>
      <c r="W396" s="91">
        <f t="shared" si="263"/>
        <v>386</v>
      </c>
      <c r="X396" s="41"/>
      <c r="Y396" s="41"/>
      <c r="Z396" s="41">
        <f t="shared" si="260"/>
        <v>9</v>
      </c>
      <c r="AA396" s="41">
        <f t="shared" si="260"/>
        <v>9</v>
      </c>
      <c r="AB396" s="41"/>
      <c r="AC396" s="41"/>
      <c r="AD396" s="41">
        <v>9</v>
      </c>
      <c r="AE396" s="41">
        <v>9</v>
      </c>
      <c r="AF396" s="41"/>
      <c r="AG396" s="41"/>
      <c r="AH396" s="40">
        <f t="shared" si="262"/>
        <v>8</v>
      </c>
      <c r="AI396" s="40">
        <f t="shared" si="262"/>
        <v>8</v>
      </c>
      <c r="AJ396" s="40">
        <v>8</v>
      </c>
      <c r="AK396" s="40">
        <v>8</v>
      </c>
      <c r="AL396" s="40"/>
      <c r="AM396" s="40"/>
      <c r="AN396" s="74">
        <f t="shared" ref="AN396:AN459" si="264">+Z396*100/E396</f>
        <v>47.368421052631582</v>
      </c>
      <c r="AO396" s="75">
        <f t="shared" ref="AO396:AO459" si="265">+AH396*100/E396</f>
        <v>42.10526315789474</v>
      </c>
      <c r="AP396" s="76">
        <f t="shared" ref="AP396:AP459" si="266">+AN396+AO396</f>
        <v>89.473684210526329</v>
      </c>
    </row>
    <row r="397" spans="1:42">
      <c r="A397" s="95" t="s">
        <v>527</v>
      </c>
      <c r="B397" s="253" t="s">
        <v>91</v>
      </c>
      <c r="C397" s="254"/>
      <c r="D397" s="46">
        <v>387</v>
      </c>
      <c r="E397" s="41">
        <f t="shared" si="259"/>
        <v>13</v>
      </c>
      <c r="F397" s="41">
        <f t="shared" si="261"/>
        <v>8</v>
      </c>
      <c r="G397" s="41"/>
      <c r="H397" s="41"/>
      <c r="I397" s="41"/>
      <c r="J397" s="41"/>
      <c r="K397" s="41"/>
      <c r="L397" s="41"/>
      <c r="M397" s="41">
        <v>13</v>
      </c>
      <c r="N397" s="41">
        <v>8</v>
      </c>
      <c r="O397" s="41"/>
      <c r="P397" s="41"/>
      <c r="Q397" s="41"/>
      <c r="R397" s="41"/>
      <c r="S397" s="95" t="s">
        <v>527</v>
      </c>
      <c r="T397" s="265" t="s">
        <v>583</v>
      </c>
      <c r="U397" s="265"/>
      <c r="V397" s="265"/>
      <c r="W397" s="91">
        <f t="shared" si="263"/>
        <v>387</v>
      </c>
      <c r="X397" s="41"/>
      <c r="Y397" s="41"/>
      <c r="Z397" s="41">
        <f t="shared" si="260"/>
        <v>4</v>
      </c>
      <c r="AA397" s="41">
        <f t="shared" si="260"/>
        <v>4</v>
      </c>
      <c r="AB397" s="41"/>
      <c r="AC397" s="41"/>
      <c r="AD397" s="41">
        <v>4</v>
      </c>
      <c r="AE397" s="41">
        <v>4</v>
      </c>
      <c r="AF397" s="41"/>
      <c r="AG397" s="41"/>
      <c r="AH397" s="40">
        <f t="shared" si="262"/>
        <v>2</v>
      </c>
      <c r="AI397" s="40">
        <f t="shared" si="262"/>
        <v>2</v>
      </c>
      <c r="AJ397" s="40"/>
      <c r="AK397" s="40"/>
      <c r="AL397" s="40">
        <v>2</v>
      </c>
      <c r="AM397" s="40">
        <v>2</v>
      </c>
      <c r="AN397" s="74">
        <f t="shared" si="264"/>
        <v>30.76923076923077</v>
      </c>
      <c r="AO397" s="75">
        <f t="shared" si="265"/>
        <v>15.384615384615385</v>
      </c>
      <c r="AP397" s="76">
        <f t="shared" si="266"/>
        <v>46.153846153846153</v>
      </c>
    </row>
    <row r="398" spans="1:42">
      <c r="A398" s="95" t="s">
        <v>381</v>
      </c>
      <c r="B398" s="253" t="s">
        <v>131</v>
      </c>
      <c r="C398" s="254"/>
      <c r="D398" s="46">
        <v>388</v>
      </c>
      <c r="E398" s="41">
        <f t="shared" si="259"/>
        <v>63</v>
      </c>
      <c r="F398" s="41">
        <f>+H398+J398+L398+N398+P398+R398</f>
        <v>24</v>
      </c>
      <c r="G398" s="41"/>
      <c r="H398" s="41"/>
      <c r="I398" s="41"/>
      <c r="J398" s="41"/>
      <c r="K398" s="41">
        <v>41</v>
      </c>
      <c r="L398" s="41">
        <v>14</v>
      </c>
      <c r="M398" s="41">
        <v>22</v>
      </c>
      <c r="N398" s="41">
        <v>10</v>
      </c>
      <c r="O398" s="41"/>
      <c r="P398" s="41"/>
      <c r="Q398" s="41"/>
      <c r="R398" s="41"/>
      <c r="S398" s="95" t="s">
        <v>381</v>
      </c>
      <c r="T398" s="265" t="s">
        <v>395</v>
      </c>
      <c r="U398" s="265"/>
      <c r="V398" s="265"/>
      <c r="W398" s="91">
        <f t="shared" si="263"/>
        <v>388</v>
      </c>
      <c r="X398" s="41"/>
      <c r="Y398" s="41"/>
      <c r="Z398" s="41">
        <f t="shared" si="260"/>
        <v>51</v>
      </c>
      <c r="AA398" s="41">
        <f t="shared" si="260"/>
        <v>19</v>
      </c>
      <c r="AB398" s="41"/>
      <c r="AC398" s="41"/>
      <c r="AD398" s="41">
        <v>11</v>
      </c>
      <c r="AE398" s="41">
        <v>5</v>
      </c>
      <c r="AF398" s="41">
        <v>40</v>
      </c>
      <c r="AG398" s="41">
        <v>14</v>
      </c>
      <c r="AH398" s="40">
        <f t="shared" si="262"/>
        <v>6</v>
      </c>
      <c r="AI398" s="40">
        <f t="shared" si="262"/>
        <v>4</v>
      </c>
      <c r="AJ398" s="40">
        <v>6</v>
      </c>
      <c r="AK398" s="40">
        <v>4</v>
      </c>
      <c r="AL398" s="40"/>
      <c r="AM398" s="40"/>
      <c r="AN398" s="74">
        <f t="shared" si="264"/>
        <v>80.952380952380949</v>
      </c>
      <c r="AO398" s="75">
        <f t="shared" si="265"/>
        <v>9.5238095238095237</v>
      </c>
      <c r="AP398" s="76">
        <f t="shared" si="266"/>
        <v>90.476190476190467</v>
      </c>
    </row>
    <row r="399" spans="1:42">
      <c r="A399" s="95" t="s">
        <v>584</v>
      </c>
      <c r="B399" s="253" t="s">
        <v>135</v>
      </c>
      <c r="C399" s="254"/>
      <c r="D399" s="46">
        <v>389</v>
      </c>
      <c r="E399" s="41">
        <f t="shared" si="259"/>
        <v>35</v>
      </c>
      <c r="F399" s="41">
        <f t="shared" si="261"/>
        <v>6</v>
      </c>
      <c r="G399" s="41"/>
      <c r="H399" s="41"/>
      <c r="I399" s="41"/>
      <c r="J399" s="41"/>
      <c r="K399" s="41">
        <v>20</v>
      </c>
      <c r="L399" s="41">
        <v>0</v>
      </c>
      <c r="M399" s="41">
        <v>15</v>
      </c>
      <c r="N399" s="41">
        <v>6</v>
      </c>
      <c r="O399" s="41"/>
      <c r="P399" s="41"/>
      <c r="Q399" s="41"/>
      <c r="R399" s="41"/>
      <c r="S399" s="95" t="s">
        <v>584</v>
      </c>
      <c r="T399" s="265" t="s">
        <v>135</v>
      </c>
      <c r="U399" s="265"/>
      <c r="V399" s="265"/>
      <c r="W399" s="91">
        <f t="shared" si="263"/>
        <v>389</v>
      </c>
      <c r="X399" s="41"/>
      <c r="Y399" s="41"/>
      <c r="Z399" s="41">
        <f t="shared" si="260"/>
        <v>31</v>
      </c>
      <c r="AA399" s="41">
        <f t="shared" si="260"/>
        <v>4</v>
      </c>
      <c r="AB399" s="41"/>
      <c r="AC399" s="41"/>
      <c r="AD399" s="41">
        <v>11</v>
      </c>
      <c r="AE399" s="41">
        <v>4</v>
      </c>
      <c r="AF399" s="41">
        <v>20</v>
      </c>
      <c r="AG399" s="41">
        <v>0</v>
      </c>
      <c r="AH399" s="40">
        <f t="shared" si="262"/>
        <v>2</v>
      </c>
      <c r="AI399" s="40">
        <f t="shared" si="262"/>
        <v>0</v>
      </c>
      <c r="AJ399" s="40">
        <v>2</v>
      </c>
      <c r="AK399" s="40">
        <v>0</v>
      </c>
      <c r="AL399" s="40"/>
      <c r="AM399" s="40"/>
      <c r="AN399" s="74">
        <f t="shared" si="264"/>
        <v>88.571428571428569</v>
      </c>
      <c r="AO399" s="75">
        <f t="shared" si="265"/>
        <v>5.7142857142857144</v>
      </c>
      <c r="AP399" s="76">
        <f t="shared" si="266"/>
        <v>94.285714285714278</v>
      </c>
    </row>
    <row r="400" spans="1:42">
      <c r="A400" s="95" t="s">
        <v>466</v>
      </c>
      <c r="B400" s="253" t="s">
        <v>205</v>
      </c>
      <c r="C400" s="254"/>
      <c r="D400" s="46">
        <v>390</v>
      </c>
      <c r="E400" s="41">
        <f t="shared" si="259"/>
        <v>26</v>
      </c>
      <c r="F400" s="41">
        <f t="shared" si="261"/>
        <v>9</v>
      </c>
      <c r="G400" s="41"/>
      <c r="H400" s="41"/>
      <c r="I400" s="41"/>
      <c r="J400" s="41"/>
      <c r="K400" s="41">
        <v>26</v>
      </c>
      <c r="L400" s="41">
        <v>9</v>
      </c>
      <c r="M400" s="41"/>
      <c r="N400" s="41"/>
      <c r="O400" s="41"/>
      <c r="P400" s="41"/>
      <c r="Q400" s="41"/>
      <c r="R400" s="41"/>
      <c r="S400" s="95" t="s">
        <v>466</v>
      </c>
      <c r="T400" s="265" t="s">
        <v>585</v>
      </c>
      <c r="U400" s="265"/>
      <c r="V400" s="265"/>
      <c r="W400" s="91">
        <f t="shared" si="263"/>
        <v>390</v>
      </c>
      <c r="X400" s="41"/>
      <c r="Y400" s="41"/>
      <c r="Z400" s="41">
        <f t="shared" si="260"/>
        <v>23</v>
      </c>
      <c r="AA400" s="41">
        <f t="shared" si="260"/>
        <v>9</v>
      </c>
      <c r="AB400" s="41"/>
      <c r="AC400" s="41"/>
      <c r="AD400" s="41"/>
      <c r="AE400" s="41"/>
      <c r="AF400" s="41">
        <v>23</v>
      </c>
      <c r="AG400" s="41">
        <v>9</v>
      </c>
      <c r="AH400" s="40">
        <f t="shared" si="262"/>
        <v>0</v>
      </c>
      <c r="AI400" s="40">
        <f t="shared" si="262"/>
        <v>0</v>
      </c>
      <c r="AJ400" s="40"/>
      <c r="AK400" s="40"/>
      <c r="AL400" s="40"/>
      <c r="AM400" s="40"/>
      <c r="AN400" s="74">
        <f t="shared" si="264"/>
        <v>88.461538461538467</v>
      </c>
      <c r="AO400" s="75">
        <f t="shared" si="265"/>
        <v>0</v>
      </c>
      <c r="AP400" s="76">
        <f t="shared" si="266"/>
        <v>88.461538461538467</v>
      </c>
    </row>
    <row r="401" spans="1:42">
      <c r="A401" s="95" t="s">
        <v>368</v>
      </c>
      <c r="B401" s="253" t="s">
        <v>215</v>
      </c>
      <c r="C401" s="254"/>
      <c r="D401" s="46">
        <v>391</v>
      </c>
      <c r="E401" s="41">
        <f t="shared" si="259"/>
        <v>14</v>
      </c>
      <c r="F401" s="41">
        <f t="shared" si="261"/>
        <v>0</v>
      </c>
      <c r="G401" s="41"/>
      <c r="H401" s="41"/>
      <c r="I401" s="41"/>
      <c r="J401" s="41"/>
      <c r="K401" s="41">
        <v>14</v>
      </c>
      <c r="L401" s="41">
        <v>0</v>
      </c>
      <c r="M401" s="41"/>
      <c r="N401" s="41"/>
      <c r="O401" s="41"/>
      <c r="P401" s="41"/>
      <c r="Q401" s="41"/>
      <c r="R401" s="41"/>
      <c r="S401" s="95" t="s">
        <v>368</v>
      </c>
      <c r="T401" s="265" t="s">
        <v>215</v>
      </c>
      <c r="U401" s="265"/>
      <c r="V401" s="265"/>
      <c r="W401" s="91">
        <f t="shared" si="263"/>
        <v>391</v>
      </c>
      <c r="X401" s="41"/>
      <c r="Y401" s="41"/>
      <c r="Z401" s="41">
        <f t="shared" si="260"/>
        <v>14</v>
      </c>
      <c r="AA401" s="41">
        <f t="shared" si="260"/>
        <v>0</v>
      </c>
      <c r="AB401" s="41"/>
      <c r="AC401" s="41"/>
      <c r="AD401" s="41"/>
      <c r="AE401" s="41"/>
      <c r="AF401" s="41">
        <v>14</v>
      </c>
      <c r="AG401" s="41">
        <v>0</v>
      </c>
      <c r="AH401" s="40">
        <f t="shared" si="262"/>
        <v>0</v>
      </c>
      <c r="AI401" s="40">
        <f t="shared" si="262"/>
        <v>0</v>
      </c>
      <c r="AJ401" s="40"/>
      <c r="AK401" s="40"/>
      <c r="AL401" s="40"/>
      <c r="AM401" s="40"/>
      <c r="AN401" s="74">
        <f t="shared" si="264"/>
        <v>100</v>
      </c>
      <c r="AO401" s="75">
        <f t="shared" si="265"/>
        <v>0</v>
      </c>
      <c r="AP401" s="76">
        <f t="shared" si="266"/>
        <v>100</v>
      </c>
    </row>
    <row r="402" spans="1:42">
      <c r="A402" s="95" t="s">
        <v>586</v>
      </c>
      <c r="B402" s="253" t="s">
        <v>217</v>
      </c>
      <c r="C402" s="254"/>
      <c r="D402" s="46">
        <v>392</v>
      </c>
      <c r="E402" s="41">
        <f t="shared" si="259"/>
        <v>12</v>
      </c>
      <c r="F402" s="41">
        <f t="shared" si="261"/>
        <v>0</v>
      </c>
      <c r="G402" s="41">
        <v>12</v>
      </c>
      <c r="H402" s="41">
        <v>0</v>
      </c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95" t="s">
        <v>586</v>
      </c>
      <c r="T402" s="265" t="s">
        <v>217</v>
      </c>
      <c r="U402" s="265"/>
      <c r="V402" s="265"/>
      <c r="W402" s="91">
        <f t="shared" si="263"/>
        <v>392</v>
      </c>
      <c r="X402" s="41"/>
      <c r="Y402" s="41"/>
      <c r="Z402" s="41">
        <f t="shared" si="260"/>
        <v>12</v>
      </c>
      <c r="AA402" s="41">
        <f t="shared" si="260"/>
        <v>0</v>
      </c>
      <c r="AB402" s="41">
        <v>12</v>
      </c>
      <c r="AC402" s="41">
        <v>0</v>
      </c>
      <c r="AD402" s="41"/>
      <c r="AE402" s="41"/>
      <c r="AF402" s="41"/>
      <c r="AG402" s="41"/>
      <c r="AH402" s="40">
        <f t="shared" si="262"/>
        <v>0</v>
      </c>
      <c r="AI402" s="40">
        <f t="shared" si="262"/>
        <v>0</v>
      </c>
      <c r="AJ402" s="40"/>
      <c r="AK402" s="40"/>
      <c r="AL402" s="40"/>
      <c r="AM402" s="40"/>
      <c r="AN402" s="74">
        <f t="shared" si="264"/>
        <v>100</v>
      </c>
      <c r="AO402" s="75">
        <f t="shared" si="265"/>
        <v>0</v>
      </c>
      <c r="AP402" s="76">
        <f t="shared" si="266"/>
        <v>100</v>
      </c>
    </row>
    <row r="403" spans="1:42">
      <c r="A403" s="95" t="s">
        <v>587</v>
      </c>
      <c r="B403" s="253" t="s">
        <v>588</v>
      </c>
      <c r="C403" s="254"/>
      <c r="D403" s="46">
        <v>393</v>
      </c>
      <c r="E403" s="41">
        <f t="shared" si="259"/>
        <v>12</v>
      </c>
      <c r="F403" s="41">
        <f t="shared" si="261"/>
        <v>11</v>
      </c>
      <c r="G403" s="41">
        <v>12</v>
      </c>
      <c r="H403" s="41">
        <v>11</v>
      </c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95" t="s">
        <v>587</v>
      </c>
      <c r="T403" s="265" t="s">
        <v>249</v>
      </c>
      <c r="U403" s="265"/>
      <c r="V403" s="265"/>
      <c r="W403" s="91">
        <f t="shared" si="263"/>
        <v>393</v>
      </c>
      <c r="X403" s="41"/>
      <c r="Y403" s="41"/>
      <c r="Z403" s="41">
        <f t="shared" si="260"/>
        <v>12</v>
      </c>
      <c r="AA403" s="41">
        <f t="shared" si="260"/>
        <v>11</v>
      </c>
      <c r="AB403" s="41">
        <v>12</v>
      </c>
      <c r="AC403" s="41">
        <v>11</v>
      </c>
      <c r="AD403" s="41"/>
      <c r="AE403" s="41"/>
      <c r="AF403" s="41"/>
      <c r="AG403" s="41"/>
      <c r="AH403" s="40">
        <f t="shared" si="262"/>
        <v>0</v>
      </c>
      <c r="AI403" s="40">
        <f t="shared" si="262"/>
        <v>0</v>
      </c>
      <c r="AJ403" s="40"/>
      <c r="AK403" s="40"/>
      <c r="AL403" s="40"/>
      <c r="AM403" s="40"/>
      <c r="AN403" s="74">
        <f t="shared" si="264"/>
        <v>100</v>
      </c>
      <c r="AO403" s="75">
        <f t="shared" si="265"/>
        <v>0</v>
      </c>
      <c r="AP403" s="76">
        <f t="shared" si="266"/>
        <v>100</v>
      </c>
    </row>
    <row r="404" spans="1:42">
      <c r="A404" s="95" t="s">
        <v>589</v>
      </c>
      <c r="B404" s="253" t="s">
        <v>581</v>
      </c>
      <c r="C404" s="254"/>
      <c r="D404" s="46">
        <v>394</v>
      </c>
      <c r="E404" s="41">
        <f t="shared" si="259"/>
        <v>11</v>
      </c>
      <c r="F404" s="41">
        <f t="shared" si="261"/>
        <v>0</v>
      </c>
      <c r="G404" s="41">
        <v>11</v>
      </c>
      <c r="H404" s="41">
        <v>0</v>
      </c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95" t="s">
        <v>589</v>
      </c>
      <c r="T404" s="265" t="s">
        <v>581</v>
      </c>
      <c r="U404" s="265"/>
      <c r="V404" s="265"/>
      <c r="W404" s="91">
        <f t="shared" si="263"/>
        <v>394</v>
      </c>
      <c r="X404" s="41"/>
      <c r="Y404" s="41"/>
      <c r="Z404" s="41">
        <f t="shared" si="260"/>
        <v>9</v>
      </c>
      <c r="AA404" s="41">
        <f t="shared" si="260"/>
        <v>0</v>
      </c>
      <c r="AB404" s="41">
        <v>9</v>
      </c>
      <c r="AC404" s="41">
        <v>0</v>
      </c>
      <c r="AD404" s="41"/>
      <c r="AE404" s="41"/>
      <c r="AF404" s="41"/>
      <c r="AG404" s="41"/>
      <c r="AH404" s="40">
        <f t="shared" si="262"/>
        <v>0</v>
      </c>
      <c r="AI404" s="40">
        <f t="shared" si="262"/>
        <v>0</v>
      </c>
      <c r="AJ404" s="40"/>
      <c r="AK404" s="40"/>
      <c r="AL404" s="40"/>
      <c r="AM404" s="40"/>
      <c r="AN404" s="74">
        <f t="shared" si="264"/>
        <v>81.818181818181813</v>
      </c>
      <c r="AO404" s="75">
        <f t="shared" si="265"/>
        <v>0</v>
      </c>
      <c r="AP404" s="76">
        <f t="shared" si="266"/>
        <v>81.818181818181813</v>
      </c>
    </row>
    <row r="405" spans="1:42">
      <c r="A405" s="95" t="s">
        <v>590</v>
      </c>
      <c r="B405" s="253" t="s">
        <v>230</v>
      </c>
      <c r="C405" s="254"/>
      <c r="D405" s="46">
        <v>395</v>
      </c>
      <c r="E405" s="41">
        <f t="shared" si="259"/>
        <v>21</v>
      </c>
      <c r="F405" s="41">
        <f t="shared" si="261"/>
        <v>21</v>
      </c>
      <c r="G405" s="41">
        <v>21</v>
      </c>
      <c r="H405" s="41">
        <v>21</v>
      </c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95" t="s">
        <v>590</v>
      </c>
      <c r="T405" s="265" t="s">
        <v>591</v>
      </c>
      <c r="U405" s="265"/>
      <c r="V405" s="265"/>
      <c r="W405" s="91">
        <f t="shared" si="263"/>
        <v>395</v>
      </c>
      <c r="X405" s="41"/>
      <c r="Y405" s="41"/>
      <c r="Z405" s="41">
        <f t="shared" si="260"/>
        <v>19</v>
      </c>
      <c r="AA405" s="41">
        <f t="shared" si="260"/>
        <v>19</v>
      </c>
      <c r="AB405" s="41">
        <v>19</v>
      </c>
      <c r="AC405" s="41">
        <v>19</v>
      </c>
      <c r="AD405" s="41"/>
      <c r="AE405" s="41"/>
      <c r="AF405" s="41"/>
      <c r="AG405" s="41"/>
      <c r="AH405" s="40">
        <f t="shared" si="262"/>
        <v>0</v>
      </c>
      <c r="AI405" s="40">
        <f t="shared" si="262"/>
        <v>0</v>
      </c>
      <c r="AJ405" s="40"/>
      <c r="AK405" s="40"/>
      <c r="AL405" s="40"/>
      <c r="AM405" s="40"/>
      <c r="AN405" s="74">
        <f t="shared" si="264"/>
        <v>90.476190476190482</v>
      </c>
      <c r="AO405" s="75">
        <f t="shared" si="265"/>
        <v>0</v>
      </c>
      <c r="AP405" s="76">
        <f t="shared" si="266"/>
        <v>90.476190476190482</v>
      </c>
    </row>
    <row r="406" spans="1:42">
      <c r="A406" s="95" t="s">
        <v>592</v>
      </c>
      <c r="B406" s="253" t="s">
        <v>130</v>
      </c>
      <c r="C406" s="254"/>
      <c r="D406" s="46">
        <v>396</v>
      </c>
      <c r="E406" s="41">
        <f t="shared" si="259"/>
        <v>12</v>
      </c>
      <c r="F406" s="41">
        <f t="shared" si="261"/>
        <v>3</v>
      </c>
      <c r="G406" s="41">
        <v>12</v>
      </c>
      <c r="H406" s="41">
        <v>3</v>
      </c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95" t="s">
        <v>592</v>
      </c>
      <c r="T406" s="265" t="s">
        <v>130</v>
      </c>
      <c r="U406" s="265"/>
      <c r="V406" s="265"/>
      <c r="W406" s="91">
        <f t="shared" si="263"/>
        <v>396</v>
      </c>
      <c r="X406" s="41"/>
      <c r="Y406" s="41"/>
      <c r="Z406" s="41">
        <f t="shared" ref="Z406:AA406" si="267">+AB406+AD406+AF406</f>
        <v>9</v>
      </c>
      <c r="AA406" s="41">
        <f t="shared" si="267"/>
        <v>2</v>
      </c>
      <c r="AB406" s="41">
        <v>9</v>
      </c>
      <c r="AC406" s="41">
        <v>2</v>
      </c>
      <c r="AD406" s="41"/>
      <c r="AE406" s="41"/>
      <c r="AF406" s="41"/>
      <c r="AG406" s="41"/>
      <c r="AH406" s="40">
        <f t="shared" si="262"/>
        <v>3</v>
      </c>
      <c r="AI406" s="40">
        <f t="shared" si="262"/>
        <v>1</v>
      </c>
      <c r="AJ406" s="40"/>
      <c r="AK406" s="40"/>
      <c r="AL406" s="40">
        <v>3</v>
      </c>
      <c r="AM406" s="40">
        <v>1</v>
      </c>
      <c r="AN406" s="74">
        <f t="shared" si="264"/>
        <v>75</v>
      </c>
      <c r="AO406" s="75">
        <f t="shared" si="265"/>
        <v>25</v>
      </c>
      <c r="AP406" s="76">
        <f t="shared" si="266"/>
        <v>100</v>
      </c>
    </row>
    <row r="407" spans="1:42" s="89" customFormat="1">
      <c r="A407" s="258" t="s">
        <v>593</v>
      </c>
      <c r="B407" s="258"/>
      <c r="C407" s="258"/>
      <c r="D407" s="86">
        <v>397</v>
      </c>
      <c r="E407" s="86">
        <f>+E408+E409+E410+E411+E412+E413+E414+E415+E416+E417+E418+E419+E420</f>
        <v>231</v>
      </c>
      <c r="F407" s="86">
        <f>+F408+F409+F410+F411+F412+F413+F414+F415+F416+F417+F418+F419+F420</f>
        <v>52</v>
      </c>
      <c r="G407" s="86">
        <f>SUM(G408:G420)</f>
        <v>10</v>
      </c>
      <c r="H407" s="86">
        <f>SUM(H408:H420)</f>
        <v>2</v>
      </c>
      <c r="I407" s="86">
        <f>SUM(I408:I420)</f>
        <v>32</v>
      </c>
      <c r="J407" s="86">
        <f t="shared" ref="J407:R407" si="268">SUM(J408:J420)</f>
        <v>14</v>
      </c>
      <c r="K407" s="86">
        <f>SUM(K408:K420)</f>
        <v>81</v>
      </c>
      <c r="L407" s="86">
        <f>SUM(L408:L420)</f>
        <v>16</v>
      </c>
      <c r="M407" s="86">
        <f>SUM(M408:M420)</f>
        <v>108</v>
      </c>
      <c r="N407" s="86">
        <f>SUM(N408:N420)</f>
        <v>20</v>
      </c>
      <c r="O407" s="86">
        <f t="shared" si="268"/>
        <v>0</v>
      </c>
      <c r="P407" s="86">
        <f t="shared" si="268"/>
        <v>0</v>
      </c>
      <c r="Q407" s="86">
        <f t="shared" si="268"/>
        <v>0</v>
      </c>
      <c r="R407" s="86">
        <f t="shared" si="268"/>
        <v>0</v>
      </c>
      <c r="S407" s="258" t="str">
        <f>+A407</f>
        <v>44. Говьсүмбэр аймаг дахь Политехник коллеж</v>
      </c>
      <c r="T407" s="258"/>
      <c r="U407" s="258"/>
      <c r="V407" s="258"/>
      <c r="W407" s="88">
        <f t="shared" si="263"/>
        <v>397</v>
      </c>
      <c r="X407" s="86">
        <f>SUM(X408:X420)</f>
        <v>0</v>
      </c>
      <c r="Y407" s="86">
        <f t="shared" ref="Y407:AH407" si="269">SUM(Y408:Y420)</f>
        <v>0</v>
      </c>
      <c r="Z407" s="86">
        <f>SUM(Z408:Z420)</f>
        <v>55</v>
      </c>
      <c r="AA407" s="86">
        <f>SUM(AA408:AA420)</f>
        <v>19</v>
      </c>
      <c r="AB407" s="86">
        <f t="shared" si="269"/>
        <v>18</v>
      </c>
      <c r="AC407" s="86">
        <f t="shared" si="269"/>
        <v>9</v>
      </c>
      <c r="AD407" s="86">
        <f>SUM(AD408:AD420)</f>
        <v>37</v>
      </c>
      <c r="AE407" s="86">
        <f>SUM(AE408:AE420)</f>
        <v>10</v>
      </c>
      <c r="AF407" s="86">
        <f t="shared" si="269"/>
        <v>0</v>
      </c>
      <c r="AG407" s="86">
        <f t="shared" si="269"/>
        <v>0</v>
      </c>
      <c r="AH407" s="86">
        <f t="shared" si="269"/>
        <v>2</v>
      </c>
      <c r="AI407" s="86">
        <f>SUM(AI408:AI420)</f>
        <v>0</v>
      </c>
      <c r="AJ407" s="86">
        <f t="shared" ref="AJ407:AM407" si="270">SUM(AJ408:AJ420)</f>
        <v>0</v>
      </c>
      <c r="AK407" s="86">
        <f t="shared" si="270"/>
        <v>0</v>
      </c>
      <c r="AL407" s="86">
        <f t="shared" si="270"/>
        <v>2</v>
      </c>
      <c r="AM407" s="86">
        <f t="shared" si="270"/>
        <v>0</v>
      </c>
      <c r="AN407" s="74">
        <f t="shared" si="264"/>
        <v>23.80952380952381</v>
      </c>
      <c r="AO407" s="75">
        <f t="shared" si="265"/>
        <v>0.86580086580086579</v>
      </c>
      <c r="AP407" s="76">
        <f t="shared" si="266"/>
        <v>24.675324675324674</v>
      </c>
    </row>
    <row r="408" spans="1:42">
      <c r="A408" s="95" t="str">
        <f>+S408</f>
        <v>BT4321-17</v>
      </c>
      <c r="B408" s="253" t="s">
        <v>98</v>
      </c>
      <c r="C408" s="254"/>
      <c r="D408" s="46">
        <v>398</v>
      </c>
      <c r="E408" s="41">
        <f t="shared" ref="E408:E420" si="271">+G408+I408+K408+M408</f>
        <v>14</v>
      </c>
      <c r="F408" s="41">
        <f>+H408+J408+L408+N408+P408+R408</f>
        <v>14</v>
      </c>
      <c r="G408" s="41"/>
      <c r="H408" s="41"/>
      <c r="I408" s="41"/>
      <c r="J408" s="41"/>
      <c r="K408" s="41">
        <v>14</v>
      </c>
      <c r="L408" s="41">
        <v>14</v>
      </c>
      <c r="M408" s="41"/>
      <c r="N408" s="41"/>
      <c r="O408" s="41"/>
      <c r="P408" s="41"/>
      <c r="Q408" s="41"/>
      <c r="R408" s="41"/>
      <c r="S408" s="90" t="s">
        <v>366</v>
      </c>
      <c r="T408" s="255" t="str">
        <f t="shared" ref="T408:T420" si="272">B408</f>
        <v>Хангамжийн нярав</v>
      </c>
      <c r="U408" s="255"/>
      <c r="V408" s="255"/>
      <c r="W408" s="91">
        <f t="shared" si="263"/>
        <v>398</v>
      </c>
      <c r="X408" s="41"/>
      <c r="Y408" s="41"/>
      <c r="Z408" s="41">
        <f t="shared" ref="Z408:AA420" si="273">+AB408+AD408+AF408</f>
        <v>4</v>
      </c>
      <c r="AA408" s="41">
        <f t="shared" si="273"/>
        <v>4</v>
      </c>
      <c r="AB408" s="41"/>
      <c r="AC408" s="41"/>
      <c r="AD408" s="41">
        <v>4</v>
      </c>
      <c r="AE408" s="41">
        <v>4</v>
      </c>
      <c r="AF408" s="41"/>
      <c r="AG408" s="41"/>
      <c r="AH408" s="40">
        <f>+AJ408+AL408</f>
        <v>0</v>
      </c>
      <c r="AI408" s="40">
        <f>+AK408+AM408</f>
        <v>0</v>
      </c>
      <c r="AJ408" s="40"/>
      <c r="AK408" s="40"/>
      <c r="AL408" s="40"/>
      <c r="AM408" s="40"/>
      <c r="AN408" s="74">
        <f t="shared" si="264"/>
        <v>28.571428571428573</v>
      </c>
      <c r="AO408" s="75">
        <f t="shared" si="265"/>
        <v>0</v>
      </c>
      <c r="AP408" s="76">
        <f t="shared" si="266"/>
        <v>28.571428571428573</v>
      </c>
    </row>
    <row r="409" spans="1:42">
      <c r="A409" s="95" t="str">
        <f t="shared" ref="A409:A420" si="274">+S409</f>
        <v>MT8111-35</v>
      </c>
      <c r="B409" s="253" t="s">
        <v>187</v>
      </c>
      <c r="C409" s="254"/>
      <c r="D409" s="46">
        <v>399</v>
      </c>
      <c r="E409" s="41">
        <f t="shared" si="271"/>
        <v>89</v>
      </c>
      <c r="F409" s="41">
        <f t="shared" ref="F409:F420" si="275">+H409+J409+L409+N409+P409+R409</f>
        <v>13</v>
      </c>
      <c r="G409" s="41"/>
      <c r="H409" s="41"/>
      <c r="I409" s="41"/>
      <c r="J409" s="41"/>
      <c r="K409" s="41">
        <v>21</v>
      </c>
      <c r="L409" s="41">
        <v>1</v>
      </c>
      <c r="M409" s="41">
        <v>68</v>
      </c>
      <c r="N409" s="41">
        <v>12</v>
      </c>
      <c r="O409" s="41"/>
      <c r="P409" s="41"/>
      <c r="Q409" s="41"/>
      <c r="R409" s="41"/>
      <c r="S409" s="90" t="s">
        <v>316</v>
      </c>
      <c r="T409" s="255" t="str">
        <f t="shared" si="272"/>
        <v>Хүнд машин механизмын оператор</v>
      </c>
      <c r="U409" s="255"/>
      <c r="V409" s="255"/>
      <c r="W409" s="91">
        <f t="shared" si="263"/>
        <v>399</v>
      </c>
      <c r="X409" s="41"/>
      <c r="Y409" s="41"/>
      <c r="Z409" s="41">
        <f t="shared" si="273"/>
        <v>19</v>
      </c>
      <c r="AA409" s="41">
        <f t="shared" si="273"/>
        <v>3</v>
      </c>
      <c r="AB409" s="41"/>
      <c r="AC409" s="41"/>
      <c r="AD409" s="41">
        <f>8+5+1+5</f>
        <v>19</v>
      </c>
      <c r="AE409" s="41">
        <f>2+1</f>
        <v>3</v>
      </c>
      <c r="AF409" s="41"/>
      <c r="AG409" s="41"/>
      <c r="AH409" s="40">
        <f>+AJ409+AL409</f>
        <v>1</v>
      </c>
      <c r="AI409" s="40">
        <f t="shared" ref="AH409:AI420" si="276">+AK409+AM409</f>
        <v>0</v>
      </c>
      <c r="AJ409" s="40"/>
      <c r="AK409" s="40"/>
      <c r="AL409" s="40">
        <v>1</v>
      </c>
      <c r="AM409" s="40"/>
      <c r="AN409" s="74">
        <f t="shared" si="264"/>
        <v>21.348314606741575</v>
      </c>
      <c r="AO409" s="75">
        <f t="shared" si="265"/>
        <v>1.1235955056179776</v>
      </c>
      <c r="AP409" s="76">
        <f t="shared" si="266"/>
        <v>22.471910112359552</v>
      </c>
    </row>
    <row r="410" spans="1:42">
      <c r="A410" s="95" t="str">
        <f t="shared" si="274"/>
        <v>CT8342-27</v>
      </c>
      <c r="B410" s="253" t="s">
        <v>594</v>
      </c>
      <c r="C410" s="254"/>
      <c r="D410" s="46">
        <v>400</v>
      </c>
      <c r="E410" s="41">
        <f t="shared" si="271"/>
        <v>14</v>
      </c>
      <c r="F410" s="41">
        <f t="shared" si="275"/>
        <v>0</v>
      </c>
      <c r="G410" s="41"/>
      <c r="H410" s="41"/>
      <c r="I410" s="41"/>
      <c r="J410" s="41"/>
      <c r="K410" s="41">
        <v>14</v>
      </c>
      <c r="L410" s="41">
        <v>0</v>
      </c>
      <c r="M410" s="41"/>
      <c r="N410" s="41"/>
      <c r="O410" s="41"/>
      <c r="P410" s="41"/>
      <c r="Q410" s="41"/>
      <c r="R410" s="41"/>
      <c r="S410" s="90" t="s">
        <v>595</v>
      </c>
      <c r="T410" s="255" t="str">
        <f t="shared" si="272"/>
        <v>Зам барилгын машин механизмын оператор</v>
      </c>
      <c r="U410" s="255"/>
      <c r="V410" s="255"/>
      <c r="W410" s="91">
        <f t="shared" si="263"/>
        <v>400</v>
      </c>
      <c r="X410" s="41"/>
      <c r="Y410" s="41"/>
      <c r="Z410" s="41">
        <f t="shared" si="273"/>
        <v>0</v>
      </c>
      <c r="AA410" s="41">
        <f t="shared" si="273"/>
        <v>0</v>
      </c>
      <c r="AB410" s="41"/>
      <c r="AC410" s="41"/>
      <c r="AD410" s="41">
        <v>0</v>
      </c>
      <c r="AE410" s="41">
        <v>0</v>
      </c>
      <c r="AF410" s="41"/>
      <c r="AG410" s="41"/>
      <c r="AH410" s="40">
        <f t="shared" si="276"/>
        <v>0</v>
      </c>
      <c r="AI410" s="40">
        <f t="shared" si="276"/>
        <v>0</v>
      </c>
      <c r="AJ410" s="40"/>
      <c r="AK410" s="40"/>
      <c r="AL410" s="40"/>
      <c r="AM410" s="40"/>
      <c r="AN410" s="74">
        <f t="shared" si="264"/>
        <v>0</v>
      </c>
      <c r="AO410" s="75">
        <f t="shared" si="265"/>
        <v>0</v>
      </c>
      <c r="AP410" s="76">
        <f t="shared" si="266"/>
        <v>0</v>
      </c>
    </row>
    <row r="411" spans="1:42">
      <c r="A411" s="95" t="str">
        <f t="shared" si="274"/>
        <v>IM212-14</v>
      </c>
      <c r="B411" s="253" t="s">
        <v>215</v>
      </c>
      <c r="C411" s="254"/>
      <c r="D411" s="46">
        <v>401</v>
      </c>
      <c r="E411" s="41">
        <f t="shared" si="271"/>
        <v>20</v>
      </c>
      <c r="F411" s="41">
        <f t="shared" si="275"/>
        <v>0</v>
      </c>
      <c r="G411" s="41"/>
      <c r="H411" s="41"/>
      <c r="I411" s="41"/>
      <c r="J411" s="41"/>
      <c r="K411" s="41">
        <v>12</v>
      </c>
      <c r="L411" s="41">
        <v>0</v>
      </c>
      <c r="M411" s="41">
        <v>8</v>
      </c>
      <c r="N411" s="41">
        <v>0</v>
      </c>
      <c r="O411" s="41"/>
      <c r="P411" s="41"/>
      <c r="Q411" s="41"/>
      <c r="R411" s="41"/>
      <c r="S411" s="90" t="s">
        <v>596</v>
      </c>
      <c r="T411" s="255" t="str">
        <f t="shared" si="272"/>
        <v>Гагнуурчин</v>
      </c>
      <c r="U411" s="255"/>
      <c r="V411" s="255"/>
      <c r="W411" s="91">
        <f t="shared" si="263"/>
        <v>401</v>
      </c>
      <c r="X411" s="41"/>
      <c r="Y411" s="41"/>
      <c r="Z411" s="41">
        <f t="shared" si="273"/>
        <v>0</v>
      </c>
      <c r="AA411" s="41">
        <f t="shared" si="273"/>
        <v>0</v>
      </c>
      <c r="AB411" s="41"/>
      <c r="AC411" s="41"/>
      <c r="AD411" s="41">
        <v>0</v>
      </c>
      <c r="AE411" s="41">
        <v>0</v>
      </c>
      <c r="AF411" s="41"/>
      <c r="AG411" s="41"/>
      <c r="AH411" s="40">
        <f>+AJ411+AL411</f>
        <v>1</v>
      </c>
      <c r="AI411" s="40">
        <f t="shared" si="276"/>
        <v>0</v>
      </c>
      <c r="AJ411" s="40"/>
      <c r="AK411" s="40"/>
      <c r="AL411" s="40">
        <v>1</v>
      </c>
      <c r="AM411" s="40"/>
      <c r="AN411" s="74">
        <f t="shared" si="264"/>
        <v>0</v>
      </c>
      <c r="AO411" s="75">
        <f t="shared" si="265"/>
        <v>5</v>
      </c>
      <c r="AP411" s="76">
        <f t="shared" si="266"/>
        <v>5</v>
      </c>
    </row>
    <row r="412" spans="1:42">
      <c r="A412" s="95" t="str">
        <f t="shared" si="274"/>
        <v>TC8211-20</v>
      </c>
      <c r="B412" s="253" t="s">
        <v>153</v>
      </c>
      <c r="C412" s="254"/>
      <c r="D412" s="46">
        <v>402</v>
      </c>
      <c r="E412" s="41">
        <f t="shared" si="271"/>
        <v>10</v>
      </c>
      <c r="F412" s="41">
        <f t="shared" si="275"/>
        <v>0</v>
      </c>
      <c r="G412" s="41"/>
      <c r="H412" s="41"/>
      <c r="I412" s="41"/>
      <c r="J412" s="41"/>
      <c r="K412" s="41"/>
      <c r="L412" s="41"/>
      <c r="M412" s="41">
        <v>10</v>
      </c>
      <c r="N412" s="41">
        <v>0</v>
      </c>
      <c r="O412" s="41"/>
      <c r="P412" s="41"/>
      <c r="Q412" s="41"/>
      <c r="R412" s="41"/>
      <c r="S412" s="90" t="s">
        <v>294</v>
      </c>
      <c r="T412" s="255" t="str">
        <f t="shared" si="272"/>
        <v>Автомашины засварчин</v>
      </c>
      <c r="U412" s="255"/>
      <c r="V412" s="255"/>
      <c r="W412" s="91">
        <f t="shared" si="263"/>
        <v>402</v>
      </c>
      <c r="X412" s="41"/>
      <c r="Y412" s="41"/>
      <c r="Z412" s="41">
        <f t="shared" si="273"/>
        <v>2</v>
      </c>
      <c r="AA412" s="41">
        <f t="shared" si="273"/>
        <v>0</v>
      </c>
      <c r="AB412" s="41"/>
      <c r="AC412" s="41"/>
      <c r="AD412" s="41">
        <v>2</v>
      </c>
      <c r="AE412" s="41">
        <v>0</v>
      </c>
      <c r="AF412" s="41"/>
      <c r="AG412" s="41"/>
      <c r="AH412" s="40">
        <f t="shared" si="276"/>
        <v>0</v>
      </c>
      <c r="AI412" s="40">
        <f t="shared" si="276"/>
        <v>0</v>
      </c>
      <c r="AJ412" s="40"/>
      <c r="AK412" s="40"/>
      <c r="AL412" s="40"/>
      <c r="AM412" s="40"/>
      <c r="AN412" s="74">
        <f t="shared" si="264"/>
        <v>20</v>
      </c>
      <c r="AO412" s="75">
        <f t="shared" si="265"/>
        <v>0</v>
      </c>
      <c r="AP412" s="76">
        <f t="shared" si="266"/>
        <v>20</v>
      </c>
    </row>
    <row r="413" spans="1:42">
      <c r="A413" s="95" t="str">
        <f t="shared" si="274"/>
        <v>CF7411-12</v>
      </c>
      <c r="B413" s="253" t="s">
        <v>139</v>
      </c>
      <c r="C413" s="254"/>
      <c r="D413" s="46">
        <v>403</v>
      </c>
      <c r="E413" s="41">
        <f t="shared" si="271"/>
        <v>24</v>
      </c>
      <c r="F413" s="41">
        <f t="shared" si="275"/>
        <v>2</v>
      </c>
      <c r="G413" s="41"/>
      <c r="H413" s="41"/>
      <c r="I413" s="41"/>
      <c r="J413" s="41"/>
      <c r="K413" s="41">
        <v>10</v>
      </c>
      <c r="L413" s="41">
        <v>0</v>
      </c>
      <c r="M413" s="41">
        <v>14</v>
      </c>
      <c r="N413" s="41">
        <v>2</v>
      </c>
      <c r="O413" s="41"/>
      <c r="P413" s="41"/>
      <c r="Q413" s="41"/>
      <c r="R413" s="41"/>
      <c r="S413" s="90" t="s">
        <v>293</v>
      </c>
      <c r="T413" s="255" t="str">
        <f t="shared" si="272"/>
        <v>Барилгын цахилгаанчин</v>
      </c>
      <c r="U413" s="255"/>
      <c r="V413" s="255"/>
      <c r="W413" s="91">
        <f t="shared" si="263"/>
        <v>403</v>
      </c>
      <c r="X413" s="41"/>
      <c r="Y413" s="41"/>
      <c r="Z413" s="41">
        <f t="shared" si="273"/>
        <v>0</v>
      </c>
      <c r="AA413" s="41">
        <f t="shared" si="273"/>
        <v>0</v>
      </c>
      <c r="AB413" s="41"/>
      <c r="AC413" s="41"/>
      <c r="AD413" s="41">
        <v>0</v>
      </c>
      <c r="AE413" s="41">
        <v>0</v>
      </c>
      <c r="AF413" s="41"/>
      <c r="AG413" s="41"/>
      <c r="AH413" s="40">
        <f t="shared" si="276"/>
        <v>0</v>
      </c>
      <c r="AI413" s="40">
        <f t="shared" si="276"/>
        <v>0</v>
      </c>
      <c r="AJ413" s="40"/>
      <c r="AK413" s="40"/>
      <c r="AL413" s="40"/>
      <c r="AM413" s="40"/>
      <c r="AN413" s="74">
        <f t="shared" si="264"/>
        <v>0</v>
      </c>
      <c r="AO413" s="75">
        <f t="shared" si="265"/>
        <v>0</v>
      </c>
      <c r="AP413" s="76">
        <f t="shared" si="266"/>
        <v>0</v>
      </c>
    </row>
    <row r="414" spans="1:42">
      <c r="A414" s="95" t="str">
        <f t="shared" si="274"/>
        <v>CF7123-20</v>
      </c>
      <c r="B414" s="253" t="s">
        <v>131</v>
      </c>
      <c r="C414" s="254"/>
      <c r="D414" s="46">
        <v>404</v>
      </c>
      <c r="E414" s="41">
        <f t="shared" si="271"/>
        <v>10</v>
      </c>
      <c r="F414" s="41">
        <f t="shared" si="275"/>
        <v>1</v>
      </c>
      <c r="G414" s="41"/>
      <c r="H414" s="41"/>
      <c r="I414" s="41"/>
      <c r="J414" s="41"/>
      <c r="K414" s="41">
        <v>10</v>
      </c>
      <c r="L414" s="41">
        <v>1</v>
      </c>
      <c r="M414" s="41"/>
      <c r="N414" s="41"/>
      <c r="O414" s="41"/>
      <c r="P414" s="41"/>
      <c r="Q414" s="41"/>
      <c r="R414" s="41"/>
      <c r="S414" s="90" t="s">
        <v>286</v>
      </c>
      <c r="T414" s="255" t="str">
        <f t="shared" si="272"/>
        <v>Барилгын засал-чимэглэлчин</v>
      </c>
      <c r="U414" s="255"/>
      <c r="V414" s="255"/>
      <c r="W414" s="91">
        <f t="shared" si="263"/>
        <v>404</v>
      </c>
      <c r="X414" s="41"/>
      <c r="Y414" s="41"/>
      <c r="Z414" s="41">
        <f t="shared" si="273"/>
        <v>9</v>
      </c>
      <c r="AA414" s="41">
        <f t="shared" si="273"/>
        <v>0</v>
      </c>
      <c r="AB414" s="41"/>
      <c r="AC414" s="41"/>
      <c r="AD414" s="41">
        <v>9</v>
      </c>
      <c r="AE414" s="41">
        <v>0</v>
      </c>
      <c r="AF414" s="41"/>
      <c r="AG414" s="41"/>
      <c r="AH414" s="40">
        <f t="shared" si="276"/>
        <v>0</v>
      </c>
      <c r="AI414" s="40">
        <f t="shared" si="276"/>
        <v>0</v>
      </c>
      <c r="AJ414" s="40"/>
      <c r="AK414" s="40"/>
      <c r="AL414" s="40"/>
      <c r="AM414" s="40"/>
      <c r="AN414" s="74">
        <f t="shared" si="264"/>
        <v>90</v>
      </c>
      <c r="AO414" s="75">
        <f t="shared" si="265"/>
        <v>0</v>
      </c>
      <c r="AP414" s="76">
        <f t="shared" si="266"/>
        <v>90</v>
      </c>
    </row>
    <row r="415" spans="1:42">
      <c r="A415" s="95" t="str">
        <f t="shared" si="274"/>
        <v>MG6210-28</v>
      </c>
      <c r="B415" s="253" t="s">
        <v>183</v>
      </c>
      <c r="C415" s="254"/>
      <c r="D415" s="46">
        <v>405</v>
      </c>
      <c r="E415" s="41">
        <f t="shared" si="271"/>
        <v>8</v>
      </c>
      <c r="F415" s="41">
        <f t="shared" si="275"/>
        <v>6</v>
      </c>
      <c r="G415" s="41"/>
      <c r="H415" s="41"/>
      <c r="I415" s="41"/>
      <c r="J415" s="41"/>
      <c r="K415" s="41"/>
      <c r="L415" s="41"/>
      <c r="M415" s="41">
        <v>8</v>
      </c>
      <c r="N415" s="41">
        <v>6</v>
      </c>
      <c r="O415" s="41"/>
      <c r="P415" s="41"/>
      <c r="Q415" s="41"/>
      <c r="R415" s="41"/>
      <c r="S415" s="90" t="s">
        <v>423</v>
      </c>
      <c r="T415" s="255" t="str">
        <f t="shared" si="272"/>
        <v>Уул, уурхайн нөхөн сэргээгч</v>
      </c>
      <c r="U415" s="255"/>
      <c r="V415" s="255"/>
      <c r="W415" s="91">
        <f t="shared" si="263"/>
        <v>405</v>
      </c>
      <c r="X415" s="41"/>
      <c r="Y415" s="41"/>
      <c r="Z415" s="41">
        <f t="shared" si="273"/>
        <v>3</v>
      </c>
      <c r="AA415" s="41">
        <f t="shared" si="273"/>
        <v>3</v>
      </c>
      <c r="AB415" s="41"/>
      <c r="AC415" s="41"/>
      <c r="AD415" s="41">
        <v>3</v>
      </c>
      <c r="AE415" s="41">
        <v>3</v>
      </c>
      <c r="AF415" s="41"/>
      <c r="AG415" s="41"/>
      <c r="AH415" s="40">
        <f t="shared" si="276"/>
        <v>0</v>
      </c>
      <c r="AI415" s="40">
        <f t="shared" si="276"/>
        <v>0</v>
      </c>
      <c r="AJ415" s="40"/>
      <c r="AK415" s="40"/>
      <c r="AL415" s="40"/>
      <c r="AM415" s="40"/>
      <c r="AN415" s="74">
        <f t="shared" si="264"/>
        <v>37.5</v>
      </c>
      <c r="AO415" s="75">
        <f t="shared" si="265"/>
        <v>0</v>
      </c>
      <c r="AP415" s="76">
        <f t="shared" si="266"/>
        <v>37.5</v>
      </c>
    </row>
    <row r="416" spans="1:42">
      <c r="A416" s="95" t="str">
        <f t="shared" si="274"/>
        <v>MG3257-22</v>
      </c>
      <c r="B416" s="253" t="s">
        <v>192</v>
      </c>
      <c r="C416" s="254"/>
      <c r="D416" s="46">
        <v>406</v>
      </c>
      <c r="E416" s="41">
        <f t="shared" si="271"/>
        <v>15</v>
      </c>
      <c r="F416" s="41">
        <f t="shared" si="275"/>
        <v>5</v>
      </c>
      <c r="G416" s="41"/>
      <c r="H416" s="41"/>
      <c r="I416" s="41">
        <v>15</v>
      </c>
      <c r="J416" s="41">
        <v>5</v>
      </c>
      <c r="K416" s="41"/>
      <c r="L416" s="41"/>
      <c r="M416" s="41"/>
      <c r="N416" s="41"/>
      <c r="O416" s="41"/>
      <c r="P416" s="41"/>
      <c r="Q416" s="41"/>
      <c r="R416" s="41"/>
      <c r="S416" s="90" t="s">
        <v>597</v>
      </c>
      <c r="T416" s="255" t="str">
        <f t="shared" si="272"/>
        <v>Уул уурхайн хөдөлмөрийн аюулгүй ажиллагааны техникч</v>
      </c>
      <c r="U416" s="255"/>
      <c r="V416" s="255"/>
      <c r="W416" s="91">
        <f t="shared" si="263"/>
        <v>406</v>
      </c>
      <c r="X416" s="41"/>
      <c r="Y416" s="41"/>
      <c r="Z416" s="41">
        <f t="shared" si="273"/>
        <v>1</v>
      </c>
      <c r="AA416" s="41">
        <f t="shared" si="273"/>
        <v>0</v>
      </c>
      <c r="AB416" s="41">
        <v>1</v>
      </c>
      <c r="AC416" s="41">
        <v>0</v>
      </c>
      <c r="AD416" s="41"/>
      <c r="AE416" s="41"/>
      <c r="AF416" s="41"/>
      <c r="AG416" s="41"/>
      <c r="AH416" s="40">
        <f t="shared" si="276"/>
        <v>0</v>
      </c>
      <c r="AI416" s="40">
        <f t="shared" si="276"/>
        <v>0</v>
      </c>
      <c r="AJ416" s="40"/>
      <c r="AK416" s="40"/>
      <c r="AL416" s="40"/>
      <c r="AM416" s="40"/>
      <c r="AN416" s="74">
        <f t="shared" si="264"/>
        <v>6.666666666666667</v>
      </c>
      <c r="AO416" s="75">
        <f t="shared" si="265"/>
        <v>0</v>
      </c>
      <c r="AP416" s="76">
        <f t="shared" si="266"/>
        <v>6.666666666666667</v>
      </c>
    </row>
    <row r="417" spans="1:42">
      <c r="A417" s="95" t="str">
        <f t="shared" si="274"/>
        <v>MT3115-55</v>
      </c>
      <c r="B417" s="253" t="s">
        <v>196</v>
      </c>
      <c r="C417" s="254"/>
      <c r="D417" s="46">
        <v>407</v>
      </c>
      <c r="E417" s="41">
        <f t="shared" si="271"/>
        <v>10</v>
      </c>
      <c r="F417" s="41">
        <f t="shared" si="275"/>
        <v>2</v>
      </c>
      <c r="G417" s="41">
        <v>10</v>
      </c>
      <c r="H417" s="41">
        <v>2</v>
      </c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90" t="s">
        <v>598</v>
      </c>
      <c r="T417" s="255" t="str">
        <f t="shared" si="272"/>
        <v>Хүнд машин механизмын ашиглалтын техникч</v>
      </c>
      <c r="U417" s="255"/>
      <c r="V417" s="255"/>
      <c r="W417" s="91">
        <f t="shared" si="263"/>
        <v>407</v>
      </c>
      <c r="X417" s="41"/>
      <c r="Y417" s="41"/>
      <c r="Z417" s="41">
        <f t="shared" si="273"/>
        <v>0</v>
      </c>
      <c r="AA417" s="41">
        <f t="shared" si="273"/>
        <v>0</v>
      </c>
      <c r="AB417" s="41">
        <v>0</v>
      </c>
      <c r="AC417" s="41">
        <v>0</v>
      </c>
      <c r="AD417" s="41"/>
      <c r="AE417" s="41"/>
      <c r="AF417" s="41"/>
      <c r="AG417" s="41"/>
      <c r="AH417" s="40">
        <f t="shared" si="276"/>
        <v>0</v>
      </c>
      <c r="AI417" s="40">
        <f t="shared" si="276"/>
        <v>0</v>
      </c>
      <c r="AJ417" s="40"/>
      <c r="AK417" s="40"/>
      <c r="AL417" s="40"/>
      <c r="AM417" s="40"/>
      <c r="AN417" s="74">
        <f t="shared" si="264"/>
        <v>0</v>
      </c>
      <c r="AO417" s="75">
        <f t="shared" si="265"/>
        <v>0</v>
      </c>
      <c r="AP417" s="76">
        <f t="shared" si="266"/>
        <v>0</v>
      </c>
    </row>
    <row r="418" spans="1:42">
      <c r="A418" s="95" t="str">
        <f t="shared" si="274"/>
        <v>MT3115-56</v>
      </c>
      <c r="B418" s="253" t="s">
        <v>599</v>
      </c>
      <c r="C418" s="254"/>
      <c r="D418" s="46">
        <v>408</v>
      </c>
      <c r="E418" s="41">
        <f t="shared" si="271"/>
        <v>0</v>
      </c>
      <c r="F418" s="41">
        <f t="shared" si="275"/>
        <v>0</v>
      </c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90" t="s">
        <v>600</v>
      </c>
      <c r="T418" s="255" t="str">
        <f t="shared" si="272"/>
        <v>Уул уурхайн машин механизмын электрон төхөөрөмжийн техникч</v>
      </c>
      <c r="U418" s="255"/>
      <c r="V418" s="255"/>
      <c r="W418" s="91">
        <f t="shared" si="263"/>
        <v>408</v>
      </c>
      <c r="X418" s="41"/>
      <c r="Y418" s="41"/>
      <c r="Z418" s="41">
        <f t="shared" si="273"/>
        <v>0</v>
      </c>
      <c r="AA418" s="41">
        <f t="shared" si="273"/>
        <v>0</v>
      </c>
      <c r="AB418" s="41"/>
      <c r="AC418" s="41"/>
      <c r="AD418" s="41"/>
      <c r="AE418" s="41"/>
      <c r="AF418" s="41"/>
      <c r="AG418" s="41"/>
      <c r="AH418" s="40">
        <f t="shared" si="276"/>
        <v>0</v>
      </c>
      <c r="AI418" s="40">
        <f t="shared" si="276"/>
        <v>0</v>
      </c>
      <c r="AJ418" s="40"/>
      <c r="AK418" s="40"/>
      <c r="AL418" s="40"/>
      <c r="AM418" s="40"/>
      <c r="AN418" s="74"/>
      <c r="AO418" s="75"/>
      <c r="AP418" s="76"/>
    </row>
    <row r="419" spans="1:42">
      <c r="A419" s="95" t="str">
        <f t="shared" si="274"/>
        <v>IW3514-15</v>
      </c>
      <c r="B419" s="253" t="s">
        <v>601</v>
      </c>
      <c r="C419" s="254"/>
      <c r="D419" s="46">
        <v>409</v>
      </c>
      <c r="E419" s="41">
        <f t="shared" si="271"/>
        <v>17</v>
      </c>
      <c r="F419" s="41">
        <f t="shared" si="275"/>
        <v>9</v>
      </c>
      <c r="G419" s="41"/>
      <c r="H419" s="41"/>
      <c r="I419" s="41">
        <v>17</v>
      </c>
      <c r="J419" s="41">
        <v>9</v>
      </c>
      <c r="K419" s="41"/>
      <c r="L419" s="41"/>
      <c r="M419" s="41"/>
      <c r="N419" s="41"/>
      <c r="O419" s="41"/>
      <c r="P419" s="41"/>
      <c r="Q419" s="41"/>
      <c r="R419" s="41"/>
      <c r="S419" s="90" t="s">
        <v>602</v>
      </c>
      <c r="T419" s="255" t="str">
        <f t="shared" si="272"/>
        <v>Веб мультимедиа зохиогч</v>
      </c>
      <c r="U419" s="255"/>
      <c r="V419" s="255"/>
      <c r="W419" s="91">
        <f t="shared" si="263"/>
        <v>409</v>
      </c>
      <c r="X419" s="41"/>
      <c r="Y419" s="41"/>
      <c r="Z419" s="41">
        <f t="shared" si="273"/>
        <v>17</v>
      </c>
      <c r="AA419" s="41">
        <f t="shared" si="273"/>
        <v>9</v>
      </c>
      <c r="AB419" s="41">
        <v>17</v>
      </c>
      <c r="AC419" s="41">
        <v>9</v>
      </c>
      <c r="AD419" s="41"/>
      <c r="AE419" s="41"/>
      <c r="AF419" s="41"/>
      <c r="AG419" s="41"/>
      <c r="AH419" s="40">
        <f t="shared" si="276"/>
        <v>0</v>
      </c>
      <c r="AI419" s="40">
        <f t="shared" si="276"/>
        <v>0</v>
      </c>
      <c r="AJ419" s="40"/>
      <c r="AK419" s="40"/>
      <c r="AL419" s="40"/>
      <c r="AM419" s="40"/>
      <c r="AN419" s="74">
        <f t="shared" si="264"/>
        <v>100</v>
      </c>
      <c r="AO419" s="75">
        <f t="shared" si="265"/>
        <v>0</v>
      </c>
      <c r="AP419" s="76">
        <f t="shared" si="266"/>
        <v>100</v>
      </c>
    </row>
    <row r="420" spans="1:42">
      <c r="A420" s="95" t="str">
        <f t="shared" si="274"/>
        <v>MG3117-25</v>
      </c>
      <c r="B420" s="253" t="s">
        <v>191</v>
      </c>
      <c r="C420" s="254"/>
      <c r="D420" s="46">
        <v>410</v>
      </c>
      <c r="E420" s="41">
        <f t="shared" si="271"/>
        <v>0</v>
      </c>
      <c r="F420" s="41">
        <f t="shared" si="275"/>
        <v>0</v>
      </c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90" t="s">
        <v>603</v>
      </c>
      <c r="T420" s="255" t="str">
        <f t="shared" si="272"/>
        <v>Уулын ажлын техникч</v>
      </c>
      <c r="U420" s="255"/>
      <c r="V420" s="255"/>
      <c r="W420" s="91">
        <f t="shared" si="263"/>
        <v>410</v>
      </c>
      <c r="X420" s="41"/>
      <c r="Y420" s="41"/>
      <c r="Z420" s="41">
        <f t="shared" si="273"/>
        <v>0</v>
      </c>
      <c r="AA420" s="41">
        <f t="shared" si="273"/>
        <v>0</v>
      </c>
      <c r="AB420" s="41"/>
      <c r="AC420" s="41"/>
      <c r="AD420" s="41"/>
      <c r="AE420" s="41"/>
      <c r="AF420" s="41"/>
      <c r="AG420" s="41"/>
      <c r="AH420" s="40">
        <f t="shared" si="276"/>
        <v>0</v>
      </c>
      <c r="AI420" s="40">
        <f t="shared" si="276"/>
        <v>0</v>
      </c>
      <c r="AJ420" s="40"/>
      <c r="AK420" s="40"/>
      <c r="AL420" s="40"/>
      <c r="AM420" s="40"/>
      <c r="AN420" s="74"/>
      <c r="AO420" s="75"/>
      <c r="AP420" s="76"/>
    </row>
    <row r="421" spans="1:42" s="89" customFormat="1">
      <c r="A421" s="274" t="s">
        <v>604</v>
      </c>
      <c r="B421" s="274"/>
      <c r="C421" s="274"/>
      <c r="D421" s="86">
        <v>411</v>
      </c>
      <c r="E421" s="86">
        <f>SUM(E422:E442)</f>
        <v>415</v>
      </c>
      <c r="F421" s="86">
        <f>SUM(F422:F442)</f>
        <v>139</v>
      </c>
      <c r="G421" s="86">
        <f>SUM(G422:G442)</f>
        <v>159</v>
      </c>
      <c r="H421" s="86">
        <f>SUM(H422:H442)</f>
        <v>66</v>
      </c>
      <c r="I421" s="86">
        <f>SUM(I422:I442)</f>
        <v>0</v>
      </c>
      <c r="J421" s="86">
        <f t="shared" ref="J421:R421" si="277">SUM(J422:J442)</f>
        <v>0</v>
      </c>
      <c r="K421" s="86">
        <f>SUM(K422:K442)</f>
        <v>69</v>
      </c>
      <c r="L421" s="86">
        <f>SUM(L422:L442)</f>
        <v>25</v>
      </c>
      <c r="M421" s="86">
        <f>SUM(M422:M442)</f>
        <v>187</v>
      </c>
      <c r="N421" s="86">
        <f>SUM(N422:N442)</f>
        <v>48</v>
      </c>
      <c r="O421" s="86">
        <f t="shared" si="277"/>
        <v>0</v>
      </c>
      <c r="P421" s="86">
        <f t="shared" si="277"/>
        <v>0</v>
      </c>
      <c r="Q421" s="86">
        <f t="shared" si="277"/>
        <v>0</v>
      </c>
      <c r="R421" s="86">
        <f t="shared" si="277"/>
        <v>0</v>
      </c>
      <c r="S421" s="268" t="str">
        <f>+A421</f>
        <v>45. Дархан-Уул аймаг дахь Дархан-Өргөө Политехник коллеж</v>
      </c>
      <c r="T421" s="268"/>
      <c r="U421" s="268"/>
      <c r="V421" s="268"/>
      <c r="W421" s="88">
        <f t="shared" si="263"/>
        <v>411</v>
      </c>
      <c r="X421" s="86">
        <f t="shared" ref="X421:AM421" si="278">SUM(X422:X442)</f>
        <v>0</v>
      </c>
      <c r="Y421" s="86">
        <f t="shared" si="278"/>
        <v>0</v>
      </c>
      <c r="Z421" s="86">
        <f>SUM(Z422:Z442)</f>
        <v>131</v>
      </c>
      <c r="AA421" s="86">
        <f t="shared" si="278"/>
        <v>37</v>
      </c>
      <c r="AB421" s="86">
        <f t="shared" si="278"/>
        <v>82</v>
      </c>
      <c r="AC421" s="86">
        <f t="shared" si="278"/>
        <v>34</v>
      </c>
      <c r="AD421" s="86">
        <f t="shared" si="278"/>
        <v>49</v>
      </c>
      <c r="AE421" s="86">
        <f t="shared" si="278"/>
        <v>3</v>
      </c>
      <c r="AF421" s="86">
        <f t="shared" si="278"/>
        <v>0</v>
      </c>
      <c r="AG421" s="86">
        <f t="shared" si="278"/>
        <v>0</v>
      </c>
      <c r="AH421" s="86">
        <f>SUM(AH422:AH442)</f>
        <v>44</v>
      </c>
      <c r="AI421" s="86">
        <f t="shared" si="278"/>
        <v>11</v>
      </c>
      <c r="AJ421" s="86">
        <f t="shared" si="278"/>
        <v>44</v>
      </c>
      <c r="AK421" s="86">
        <f t="shared" si="278"/>
        <v>11</v>
      </c>
      <c r="AL421" s="86">
        <f t="shared" si="278"/>
        <v>0</v>
      </c>
      <c r="AM421" s="86">
        <f t="shared" si="278"/>
        <v>0</v>
      </c>
      <c r="AN421" s="74">
        <f t="shared" si="264"/>
        <v>31.566265060240966</v>
      </c>
      <c r="AO421" s="75">
        <f t="shared" si="265"/>
        <v>10.602409638554217</v>
      </c>
      <c r="AP421" s="76">
        <f t="shared" si="266"/>
        <v>42.168674698795186</v>
      </c>
    </row>
    <row r="422" spans="1:42">
      <c r="A422" s="90" t="s">
        <v>293</v>
      </c>
      <c r="B422" s="253" t="s">
        <v>139</v>
      </c>
      <c r="C422" s="254"/>
      <c r="D422" s="46">
        <v>412</v>
      </c>
      <c r="E422" s="41">
        <f t="shared" ref="E422:E442" si="279">+G422+I422+K422+M422+O422+Q422+X422</f>
        <v>32</v>
      </c>
      <c r="F422" s="41">
        <f>+H422+J422+L422+N422+P422+R422</f>
        <v>6</v>
      </c>
      <c r="G422" s="41"/>
      <c r="H422" s="41"/>
      <c r="I422" s="41"/>
      <c r="J422" s="41"/>
      <c r="K422" s="41">
        <v>4</v>
      </c>
      <c r="L422" s="41">
        <v>0</v>
      </c>
      <c r="M422" s="41">
        <v>28</v>
      </c>
      <c r="N422" s="41">
        <v>6</v>
      </c>
      <c r="O422" s="41"/>
      <c r="P422" s="41"/>
      <c r="Q422" s="41"/>
      <c r="R422" s="41"/>
      <c r="S422" s="90" t="s">
        <v>293</v>
      </c>
      <c r="T422" s="255" t="s">
        <v>139</v>
      </c>
      <c r="U422" s="255"/>
      <c r="V422" s="255"/>
      <c r="W422" s="91">
        <f t="shared" si="263"/>
        <v>412</v>
      </c>
      <c r="X422" s="41"/>
      <c r="Y422" s="41"/>
      <c r="Z422" s="41">
        <f t="shared" ref="Z422:AA437" si="280">+AB422+AD422+AF422</f>
        <v>4</v>
      </c>
      <c r="AA422" s="41">
        <f t="shared" si="280"/>
        <v>0</v>
      </c>
      <c r="AB422" s="41"/>
      <c r="AC422" s="41"/>
      <c r="AD422" s="41">
        <v>4</v>
      </c>
      <c r="AE422" s="41">
        <v>0</v>
      </c>
      <c r="AF422" s="41"/>
      <c r="AG422" s="41"/>
      <c r="AH422" s="40">
        <f>+AJ422+AL422</f>
        <v>10</v>
      </c>
      <c r="AI422" s="40">
        <f>+AK422+AM422</f>
        <v>1</v>
      </c>
      <c r="AJ422" s="40">
        <v>10</v>
      </c>
      <c r="AK422" s="40">
        <v>1</v>
      </c>
      <c r="AL422" s="40"/>
      <c r="AM422" s="40"/>
      <c r="AN422" s="74">
        <f t="shared" si="264"/>
        <v>12.5</v>
      </c>
      <c r="AO422" s="75">
        <f t="shared" si="265"/>
        <v>31.25</v>
      </c>
      <c r="AP422" s="76">
        <f t="shared" si="266"/>
        <v>43.75</v>
      </c>
    </row>
    <row r="423" spans="1:42">
      <c r="A423" s="90" t="s">
        <v>283</v>
      </c>
      <c r="B423" s="253" t="s">
        <v>215</v>
      </c>
      <c r="C423" s="254"/>
      <c r="D423" s="46">
        <v>413</v>
      </c>
      <c r="E423" s="41">
        <f t="shared" si="279"/>
        <v>36</v>
      </c>
      <c r="F423" s="41">
        <f t="shared" ref="F423:F442" si="281">+H423+J423+L423+N423+P423+R423</f>
        <v>1</v>
      </c>
      <c r="G423" s="41"/>
      <c r="H423" s="41"/>
      <c r="I423" s="41"/>
      <c r="J423" s="41"/>
      <c r="K423" s="41">
        <v>8</v>
      </c>
      <c r="L423" s="41">
        <v>1</v>
      </c>
      <c r="M423" s="41">
        <v>28</v>
      </c>
      <c r="N423" s="41">
        <v>0</v>
      </c>
      <c r="O423" s="41"/>
      <c r="P423" s="41"/>
      <c r="Q423" s="41"/>
      <c r="R423" s="41"/>
      <c r="S423" s="90" t="s">
        <v>283</v>
      </c>
      <c r="T423" s="255" t="s">
        <v>215</v>
      </c>
      <c r="U423" s="255"/>
      <c r="V423" s="255"/>
      <c r="W423" s="91">
        <f t="shared" si="263"/>
        <v>413</v>
      </c>
      <c r="X423" s="41"/>
      <c r="Y423" s="41"/>
      <c r="Z423" s="41">
        <f t="shared" si="280"/>
        <v>10</v>
      </c>
      <c r="AA423" s="41">
        <f t="shared" si="280"/>
        <v>0</v>
      </c>
      <c r="AB423" s="41"/>
      <c r="AC423" s="41"/>
      <c r="AD423" s="41">
        <v>10</v>
      </c>
      <c r="AE423" s="41">
        <v>0</v>
      </c>
      <c r="AF423" s="41"/>
      <c r="AG423" s="41"/>
      <c r="AH423" s="40">
        <f t="shared" ref="AH423:AI442" si="282">+AJ423+AL423</f>
        <v>1</v>
      </c>
      <c r="AI423" s="40">
        <f t="shared" si="282"/>
        <v>0</v>
      </c>
      <c r="AJ423" s="40">
        <v>1</v>
      </c>
      <c r="AK423" s="40"/>
      <c r="AL423" s="40"/>
      <c r="AM423" s="40"/>
      <c r="AN423" s="74">
        <f t="shared" si="264"/>
        <v>27.777777777777779</v>
      </c>
      <c r="AO423" s="75">
        <f t="shared" si="265"/>
        <v>2.7777777777777777</v>
      </c>
      <c r="AP423" s="76">
        <f t="shared" si="266"/>
        <v>30.555555555555557</v>
      </c>
    </row>
    <row r="424" spans="1:42">
      <c r="A424" s="90" t="s">
        <v>476</v>
      </c>
      <c r="B424" s="253" t="s">
        <v>132</v>
      </c>
      <c r="C424" s="254"/>
      <c r="D424" s="46">
        <v>414</v>
      </c>
      <c r="E424" s="41">
        <f t="shared" si="279"/>
        <v>16</v>
      </c>
      <c r="F424" s="41">
        <f t="shared" si="281"/>
        <v>5</v>
      </c>
      <c r="G424" s="41"/>
      <c r="H424" s="41"/>
      <c r="I424" s="41"/>
      <c r="J424" s="41"/>
      <c r="K424" s="41"/>
      <c r="L424" s="41"/>
      <c r="M424" s="41">
        <v>16</v>
      </c>
      <c r="N424" s="41">
        <v>5</v>
      </c>
      <c r="O424" s="41"/>
      <c r="P424" s="41"/>
      <c r="Q424" s="41"/>
      <c r="R424" s="41"/>
      <c r="S424" s="90" t="s">
        <v>476</v>
      </c>
      <c r="T424" s="259" t="s">
        <v>132</v>
      </c>
      <c r="U424" s="259"/>
      <c r="V424" s="259"/>
      <c r="W424" s="91">
        <f t="shared" si="263"/>
        <v>414</v>
      </c>
      <c r="X424" s="41"/>
      <c r="Y424" s="41"/>
      <c r="Z424" s="41">
        <f t="shared" si="280"/>
        <v>5</v>
      </c>
      <c r="AA424" s="41">
        <f t="shared" si="280"/>
        <v>0</v>
      </c>
      <c r="AB424" s="41"/>
      <c r="AC424" s="41"/>
      <c r="AD424" s="41">
        <v>5</v>
      </c>
      <c r="AE424" s="41">
        <v>0</v>
      </c>
      <c r="AF424" s="41"/>
      <c r="AG424" s="41"/>
      <c r="AH424" s="40">
        <f>+AJ424+AL424</f>
        <v>8</v>
      </c>
      <c r="AI424" s="40">
        <f>+AK424+AM424</f>
        <v>4</v>
      </c>
      <c r="AJ424" s="40">
        <v>8</v>
      </c>
      <c r="AK424" s="40">
        <v>4</v>
      </c>
      <c r="AL424" s="40"/>
      <c r="AM424" s="40"/>
      <c r="AN424" s="74">
        <f t="shared" si="264"/>
        <v>31.25</v>
      </c>
      <c r="AO424" s="75">
        <f t="shared" si="265"/>
        <v>50</v>
      </c>
      <c r="AP424" s="76">
        <f t="shared" si="266"/>
        <v>81.25</v>
      </c>
    </row>
    <row r="425" spans="1:42">
      <c r="A425" s="90" t="s">
        <v>605</v>
      </c>
      <c r="B425" s="253" t="s">
        <v>131</v>
      </c>
      <c r="C425" s="254"/>
      <c r="D425" s="46">
        <v>415</v>
      </c>
      <c r="E425" s="41">
        <f t="shared" si="279"/>
        <v>26</v>
      </c>
      <c r="F425" s="41">
        <f>+H425+J425+L425+N425+P425+R425</f>
        <v>10</v>
      </c>
      <c r="G425" s="41"/>
      <c r="H425" s="41"/>
      <c r="I425" s="41"/>
      <c r="J425" s="41"/>
      <c r="K425" s="41">
        <v>9</v>
      </c>
      <c r="L425" s="41">
        <v>3</v>
      </c>
      <c r="M425" s="41">
        <v>17</v>
      </c>
      <c r="N425" s="41">
        <v>7</v>
      </c>
      <c r="O425" s="41"/>
      <c r="P425" s="41"/>
      <c r="Q425" s="41"/>
      <c r="R425" s="41"/>
      <c r="S425" s="90" t="s">
        <v>605</v>
      </c>
      <c r="T425" s="259" t="s">
        <v>287</v>
      </c>
      <c r="U425" s="259"/>
      <c r="V425" s="259"/>
      <c r="W425" s="91">
        <f t="shared" si="263"/>
        <v>415</v>
      </c>
      <c r="X425" s="41"/>
      <c r="Y425" s="41"/>
      <c r="Z425" s="41">
        <f t="shared" si="280"/>
        <v>5</v>
      </c>
      <c r="AA425" s="41">
        <f t="shared" si="280"/>
        <v>2</v>
      </c>
      <c r="AB425" s="41"/>
      <c r="AC425" s="41"/>
      <c r="AD425" s="41">
        <v>5</v>
      </c>
      <c r="AE425" s="41">
        <v>2</v>
      </c>
      <c r="AF425" s="41"/>
      <c r="AG425" s="41"/>
      <c r="AH425" s="40">
        <f t="shared" si="282"/>
        <v>3</v>
      </c>
      <c r="AI425" s="40">
        <f t="shared" si="282"/>
        <v>0</v>
      </c>
      <c r="AJ425" s="40">
        <v>3</v>
      </c>
      <c r="AK425" s="40"/>
      <c r="AL425" s="40"/>
      <c r="AM425" s="40"/>
      <c r="AN425" s="74">
        <f t="shared" si="264"/>
        <v>19.23076923076923</v>
      </c>
      <c r="AO425" s="75">
        <f t="shared" si="265"/>
        <v>11.538461538461538</v>
      </c>
      <c r="AP425" s="76">
        <f t="shared" si="266"/>
        <v>30.769230769230766</v>
      </c>
    </row>
    <row r="426" spans="1:42">
      <c r="A426" s="90" t="s">
        <v>310</v>
      </c>
      <c r="B426" s="253" t="s">
        <v>134</v>
      </c>
      <c r="C426" s="254"/>
      <c r="D426" s="46">
        <v>416</v>
      </c>
      <c r="E426" s="41">
        <f t="shared" si="279"/>
        <v>15</v>
      </c>
      <c r="F426" s="41">
        <f t="shared" si="281"/>
        <v>2</v>
      </c>
      <c r="G426" s="41"/>
      <c r="H426" s="41"/>
      <c r="I426" s="41"/>
      <c r="J426" s="41"/>
      <c r="K426" s="41"/>
      <c r="L426" s="41"/>
      <c r="M426" s="41">
        <v>15</v>
      </c>
      <c r="N426" s="41">
        <v>2</v>
      </c>
      <c r="O426" s="41"/>
      <c r="P426" s="41"/>
      <c r="Q426" s="41"/>
      <c r="R426" s="41"/>
      <c r="S426" s="90" t="s">
        <v>310</v>
      </c>
      <c r="T426" s="259" t="s">
        <v>134</v>
      </c>
      <c r="U426" s="259"/>
      <c r="V426" s="259"/>
      <c r="W426" s="91">
        <f t="shared" si="263"/>
        <v>416</v>
      </c>
      <c r="X426" s="41"/>
      <c r="Y426" s="41"/>
      <c r="Z426" s="41">
        <f t="shared" si="280"/>
        <v>0</v>
      </c>
      <c r="AA426" s="41">
        <f t="shared" si="280"/>
        <v>0</v>
      </c>
      <c r="AB426" s="41"/>
      <c r="AC426" s="41"/>
      <c r="AD426" s="41"/>
      <c r="AE426" s="41"/>
      <c r="AF426" s="41"/>
      <c r="AG426" s="41"/>
      <c r="AH426" s="40">
        <f t="shared" si="282"/>
        <v>8</v>
      </c>
      <c r="AI426" s="40">
        <f t="shared" si="282"/>
        <v>1</v>
      </c>
      <c r="AJ426" s="40">
        <v>8</v>
      </c>
      <c r="AK426" s="40">
        <v>1</v>
      </c>
      <c r="AL426" s="40"/>
      <c r="AM426" s="40"/>
      <c r="AN426" s="74">
        <f t="shared" si="264"/>
        <v>0</v>
      </c>
      <c r="AO426" s="75">
        <f t="shared" si="265"/>
        <v>53.333333333333336</v>
      </c>
      <c r="AP426" s="76">
        <f t="shared" si="266"/>
        <v>53.333333333333336</v>
      </c>
    </row>
    <row r="427" spans="1:42">
      <c r="A427" s="90" t="s">
        <v>295</v>
      </c>
      <c r="B427" s="253" t="s">
        <v>296</v>
      </c>
      <c r="C427" s="254"/>
      <c r="D427" s="46">
        <v>417</v>
      </c>
      <c r="E427" s="41">
        <f t="shared" si="279"/>
        <v>25</v>
      </c>
      <c r="F427" s="41">
        <f t="shared" si="281"/>
        <v>13</v>
      </c>
      <c r="G427" s="41"/>
      <c r="H427" s="41"/>
      <c r="I427" s="41"/>
      <c r="J427" s="41"/>
      <c r="K427" s="41"/>
      <c r="L427" s="41"/>
      <c r="M427" s="41">
        <v>25</v>
      </c>
      <c r="N427" s="41">
        <v>13</v>
      </c>
      <c r="O427" s="41"/>
      <c r="P427" s="41"/>
      <c r="Q427" s="41"/>
      <c r="R427" s="41"/>
      <c r="S427" s="90" t="s">
        <v>295</v>
      </c>
      <c r="T427" s="261" t="s">
        <v>606</v>
      </c>
      <c r="U427" s="261"/>
      <c r="V427" s="261"/>
      <c r="W427" s="91">
        <f t="shared" si="263"/>
        <v>417</v>
      </c>
      <c r="X427" s="41"/>
      <c r="Y427" s="41"/>
      <c r="Z427" s="41">
        <f t="shared" si="280"/>
        <v>0</v>
      </c>
      <c r="AA427" s="41">
        <f t="shared" si="280"/>
        <v>0</v>
      </c>
      <c r="AB427" s="41"/>
      <c r="AC427" s="41"/>
      <c r="AD427" s="41"/>
      <c r="AE427" s="41"/>
      <c r="AF427" s="41"/>
      <c r="AG427" s="41"/>
      <c r="AH427" s="40">
        <f t="shared" si="282"/>
        <v>0</v>
      </c>
      <c r="AI427" s="40">
        <f t="shared" si="282"/>
        <v>0</v>
      </c>
      <c r="AJ427" s="40"/>
      <c r="AK427" s="40"/>
      <c r="AL427" s="40"/>
      <c r="AM427" s="40"/>
      <c r="AN427" s="74">
        <f t="shared" si="264"/>
        <v>0</v>
      </c>
      <c r="AO427" s="75">
        <f t="shared" si="265"/>
        <v>0</v>
      </c>
      <c r="AP427" s="76">
        <f t="shared" si="266"/>
        <v>0</v>
      </c>
    </row>
    <row r="428" spans="1:42">
      <c r="A428" s="95" t="s">
        <v>405</v>
      </c>
      <c r="B428" s="253" t="s">
        <v>153</v>
      </c>
      <c r="C428" s="254"/>
      <c r="D428" s="46">
        <v>418</v>
      </c>
      <c r="E428" s="41">
        <f t="shared" si="279"/>
        <v>29</v>
      </c>
      <c r="F428" s="41">
        <f t="shared" si="281"/>
        <v>0</v>
      </c>
      <c r="G428" s="41"/>
      <c r="H428" s="41"/>
      <c r="I428" s="41"/>
      <c r="J428" s="41"/>
      <c r="K428" s="41"/>
      <c r="L428" s="41"/>
      <c r="M428" s="41">
        <v>29</v>
      </c>
      <c r="N428" s="41">
        <v>0</v>
      </c>
      <c r="O428" s="41"/>
      <c r="P428" s="41"/>
      <c r="Q428" s="41"/>
      <c r="R428" s="41"/>
      <c r="S428" s="95" t="s">
        <v>405</v>
      </c>
      <c r="T428" s="255" t="s">
        <v>324</v>
      </c>
      <c r="U428" s="255"/>
      <c r="V428" s="255"/>
      <c r="W428" s="91">
        <f t="shared" si="263"/>
        <v>418</v>
      </c>
      <c r="X428" s="41"/>
      <c r="Y428" s="41"/>
      <c r="Z428" s="41">
        <f t="shared" si="280"/>
        <v>10</v>
      </c>
      <c r="AA428" s="41">
        <f t="shared" si="280"/>
        <v>0</v>
      </c>
      <c r="AB428" s="41"/>
      <c r="AC428" s="41"/>
      <c r="AD428" s="41">
        <v>10</v>
      </c>
      <c r="AE428" s="41">
        <v>0</v>
      </c>
      <c r="AF428" s="41"/>
      <c r="AG428" s="41"/>
      <c r="AH428" s="40">
        <f t="shared" si="282"/>
        <v>8</v>
      </c>
      <c r="AI428" s="40">
        <f t="shared" si="282"/>
        <v>0</v>
      </c>
      <c r="AJ428" s="40">
        <v>8</v>
      </c>
      <c r="AK428" s="40"/>
      <c r="AL428" s="40"/>
      <c r="AM428" s="40"/>
      <c r="AN428" s="74">
        <f t="shared" si="264"/>
        <v>34.482758620689658</v>
      </c>
      <c r="AO428" s="75">
        <f t="shared" si="265"/>
        <v>27.586206896551722</v>
      </c>
      <c r="AP428" s="76">
        <f t="shared" si="266"/>
        <v>62.068965517241381</v>
      </c>
    </row>
    <row r="429" spans="1:42">
      <c r="A429" s="90" t="s">
        <v>362</v>
      </c>
      <c r="B429" s="253" t="s">
        <v>363</v>
      </c>
      <c r="C429" s="254"/>
      <c r="D429" s="46">
        <v>419</v>
      </c>
      <c r="E429" s="41">
        <f t="shared" si="279"/>
        <v>32</v>
      </c>
      <c r="F429" s="41">
        <f t="shared" si="281"/>
        <v>32</v>
      </c>
      <c r="G429" s="41"/>
      <c r="H429" s="41"/>
      <c r="I429" s="41"/>
      <c r="J429" s="41"/>
      <c r="K429" s="41">
        <v>17</v>
      </c>
      <c r="L429" s="41">
        <v>17</v>
      </c>
      <c r="M429" s="41">
        <v>15</v>
      </c>
      <c r="N429" s="41">
        <v>15</v>
      </c>
      <c r="O429" s="41"/>
      <c r="P429" s="41"/>
      <c r="Q429" s="41"/>
      <c r="R429" s="41"/>
      <c r="S429" s="90" t="s">
        <v>362</v>
      </c>
      <c r="T429" s="261" t="s">
        <v>607</v>
      </c>
      <c r="U429" s="261"/>
      <c r="V429" s="261"/>
      <c r="W429" s="91">
        <f t="shared" si="263"/>
        <v>419</v>
      </c>
      <c r="X429" s="41"/>
      <c r="Y429" s="41"/>
      <c r="Z429" s="41">
        <f t="shared" si="280"/>
        <v>1</v>
      </c>
      <c r="AA429" s="41">
        <f t="shared" si="280"/>
        <v>1</v>
      </c>
      <c r="AB429" s="41"/>
      <c r="AC429" s="41"/>
      <c r="AD429" s="41">
        <v>1</v>
      </c>
      <c r="AE429" s="41">
        <v>1</v>
      </c>
      <c r="AF429" s="41"/>
      <c r="AG429" s="41"/>
      <c r="AH429" s="40">
        <f t="shared" si="282"/>
        <v>5</v>
      </c>
      <c r="AI429" s="40">
        <f t="shared" si="282"/>
        <v>5</v>
      </c>
      <c r="AJ429" s="40">
        <v>5</v>
      </c>
      <c r="AK429" s="40">
        <v>5</v>
      </c>
      <c r="AL429" s="40"/>
      <c r="AM429" s="40"/>
      <c r="AN429" s="74">
        <f t="shared" si="264"/>
        <v>3.125</v>
      </c>
      <c r="AO429" s="75">
        <f t="shared" si="265"/>
        <v>15.625</v>
      </c>
      <c r="AP429" s="76">
        <f t="shared" si="266"/>
        <v>18.75</v>
      </c>
    </row>
    <row r="430" spans="1:42">
      <c r="A430" s="90" t="s">
        <v>608</v>
      </c>
      <c r="B430" s="253" t="s">
        <v>127</v>
      </c>
      <c r="C430" s="254"/>
      <c r="D430" s="46">
        <v>420</v>
      </c>
      <c r="E430" s="41">
        <f t="shared" si="279"/>
        <v>20</v>
      </c>
      <c r="F430" s="41">
        <f t="shared" si="281"/>
        <v>0</v>
      </c>
      <c r="G430" s="41"/>
      <c r="H430" s="41"/>
      <c r="I430" s="41"/>
      <c r="J430" s="41"/>
      <c r="K430" s="41">
        <v>6</v>
      </c>
      <c r="L430" s="41">
        <v>0</v>
      </c>
      <c r="M430" s="41">
        <v>14</v>
      </c>
      <c r="N430" s="41">
        <v>0</v>
      </c>
      <c r="O430" s="41"/>
      <c r="P430" s="41"/>
      <c r="Q430" s="41"/>
      <c r="R430" s="41"/>
      <c r="S430" s="90" t="s">
        <v>608</v>
      </c>
      <c r="T430" s="260" t="s">
        <v>609</v>
      </c>
      <c r="U430" s="260"/>
      <c r="V430" s="260"/>
      <c r="W430" s="91">
        <f t="shared" si="263"/>
        <v>420</v>
      </c>
      <c r="X430" s="41"/>
      <c r="Y430" s="41"/>
      <c r="Z430" s="41">
        <f t="shared" si="280"/>
        <v>6</v>
      </c>
      <c r="AA430" s="41">
        <f t="shared" si="280"/>
        <v>0</v>
      </c>
      <c r="AB430" s="41"/>
      <c r="AC430" s="41"/>
      <c r="AD430" s="41">
        <v>6</v>
      </c>
      <c r="AE430" s="41">
        <v>0</v>
      </c>
      <c r="AF430" s="41"/>
      <c r="AG430" s="41"/>
      <c r="AH430" s="40">
        <f t="shared" si="282"/>
        <v>1</v>
      </c>
      <c r="AI430" s="40">
        <f t="shared" si="282"/>
        <v>0</v>
      </c>
      <c r="AJ430" s="40">
        <v>1</v>
      </c>
      <c r="AK430" s="40"/>
      <c r="AL430" s="40"/>
      <c r="AM430" s="40"/>
      <c r="AN430" s="74">
        <f t="shared" si="264"/>
        <v>30</v>
      </c>
      <c r="AO430" s="75">
        <f t="shared" si="265"/>
        <v>5</v>
      </c>
      <c r="AP430" s="76">
        <f t="shared" si="266"/>
        <v>35</v>
      </c>
    </row>
    <row r="431" spans="1:42">
      <c r="A431" s="90" t="s">
        <v>610</v>
      </c>
      <c r="B431" s="253" t="s">
        <v>149</v>
      </c>
      <c r="C431" s="254"/>
      <c r="D431" s="46">
        <v>421</v>
      </c>
      <c r="E431" s="41">
        <f t="shared" si="279"/>
        <v>2</v>
      </c>
      <c r="F431" s="41">
        <f t="shared" si="281"/>
        <v>1</v>
      </c>
      <c r="G431" s="41"/>
      <c r="H431" s="41"/>
      <c r="I431" s="41"/>
      <c r="J431" s="41"/>
      <c r="K431" s="41">
        <v>2</v>
      </c>
      <c r="L431" s="41">
        <v>1</v>
      </c>
      <c r="M431" s="41"/>
      <c r="N431" s="41"/>
      <c r="O431" s="41"/>
      <c r="P431" s="41"/>
      <c r="Q431" s="41"/>
      <c r="R431" s="41"/>
      <c r="S431" s="90" t="s">
        <v>610</v>
      </c>
      <c r="T431" s="261" t="s">
        <v>149</v>
      </c>
      <c r="U431" s="261"/>
      <c r="V431" s="261"/>
      <c r="W431" s="91">
        <f t="shared" si="263"/>
        <v>421</v>
      </c>
      <c r="X431" s="41"/>
      <c r="Y431" s="41"/>
      <c r="Z431" s="41">
        <f t="shared" si="280"/>
        <v>1</v>
      </c>
      <c r="AA431" s="41">
        <f t="shared" si="280"/>
        <v>0</v>
      </c>
      <c r="AB431" s="41"/>
      <c r="AC431" s="41"/>
      <c r="AD431" s="41">
        <v>1</v>
      </c>
      <c r="AE431" s="41">
        <v>0</v>
      </c>
      <c r="AF431" s="41"/>
      <c r="AG431" s="41"/>
      <c r="AH431" s="40">
        <f t="shared" si="282"/>
        <v>0</v>
      </c>
      <c r="AI431" s="40">
        <f t="shared" si="282"/>
        <v>0</v>
      </c>
      <c r="AJ431" s="40"/>
      <c r="AK431" s="40"/>
      <c r="AL431" s="40"/>
      <c r="AM431" s="40"/>
      <c r="AN431" s="74">
        <f t="shared" si="264"/>
        <v>50</v>
      </c>
      <c r="AO431" s="75">
        <f t="shared" si="265"/>
        <v>0</v>
      </c>
      <c r="AP431" s="76">
        <f t="shared" si="266"/>
        <v>50</v>
      </c>
    </row>
    <row r="432" spans="1:42">
      <c r="A432" s="95" t="s">
        <v>316</v>
      </c>
      <c r="B432" s="253" t="s">
        <v>187</v>
      </c>
      <c r="C432" s="254"/>
      <c r="D432" s="46">
        <v>422</v>
      </c>
      <c r="E432" s="41">
        <f t="shared" si="279"/>
        <v>13</v>
      </c>
      <c r="F432" s="41">
        <f t="shared" si="281"/>
        <v>2</v>
      </c>
      <c r="G432" s="41"/>
      <c r="H432" s="41"/>
      <c r="I432" s="41"/>
      <c r="J432" s="41"/>
      <c r="K432" s="41">
        <v>13</v>
      </c>
      <c r="L432" s="41">
        <v>2</v>
      </c>
      <c r="M432" s="41"/>
      <c r="N432" s="41"/>
      <c r="O432" s="41"/>
      <c r="P432" s="41"/>
      <c r="Q432" s="41"/>
      <c r="R432" s="41"/>
      <c r="S432" s="95" t="s">
        <v>316</v>
      </c>
      <c r="T432" s="260" t="s">
        <v>187</v>
      </c>
      <c r="U432" s="260"/>
      <c r="V432" s="260"/>
      <c r="W432" s="91">
        <f t="shared" si="263"/>
        <v>422</v>
      </c>
      <c r="X432" s="41"/>
      <c r="Y432" s="41"/>
      <c r="Z432" s="41">
        <f t="shared" si="280"/>
        <v>4</v>
      </c>
      <c r="AA432" s="41">
        <f t="shared" si="280"/>
        <v>0</v>
      </c>
      <c r="AB432" s="41"/>
      <c r="AC432" s="41"/>
      <c r="AD432" s="41">
        <v>4</v>
      </c>
      <c r="AE432" s="41">
        <v>0</v>
      </c>
      <c r="AF432" s="41"/>
      <c r="AG432" s="41"/>
      <c r="AH432" s="40">
        <f t="shared" si="282"/>
        <v>0</v>
      </c>
      <c r="AI432" s="40">
        <f t="shared" si="282"/>
        <v>0</v>
      </c>
      <c r="AJ432" s="40"/>
      <c r="AK432" s="40"/>
      <c r="AL432" s="40"/>
      <c r="AM432" s="40"/>
      <c r="AN432" s="74">
        <f t="shared" si="264"/>
        <v>30.76923076923077</v>
      </c>
      <c r="AO432" s="75">
        <f t="shared" si="265"/>
        <v>0</v>
      </c>
      <c r="AP432" s="76">
        <f t="shared" si="266"/>
        <v>30.76923076923077</v>
      </c>
    </row>
    <row r="433" spans="1:42" s="54" customFormat="1">
      <c r="A433" s="90" t="s">
        <v>611</v>
      </c>
      <c r="B433" s="253" t="s">
        <v>594</v>
      </c>
      <c r="C433" s="254"/>
      <c r="D433" s="46">
        <v>423</v>
      </c>
      <c r="E433" s="41">
        <f t="shared" si="279"/>
        <v>10</v>
      </c>
      <c r="F433" s="41">
        <f>+H433+J433+L433+N433+P433+R433</f>
        <v>1</v>
      </c>
      <c r="G433" s="41"/>
      <c r="H433" s="41"/>
      <c r="I433" s="41"/>
      <c r="J433" s="41"/>
      <c r="K433" s="41">
        <v>10</v>
      </c>
      <c r="L433" s="41">
        <v>1</v>
      </c>
      <c r="M433" s="41"/>
      <c r="N433" s="41"/>
      <c r="O433" s="41"/>
      <c r="P433" s="41"/>
      <c r="Q433" s="41"/>
      <c r="R433" s="41"/>
      <c r="S433" s="90" t="s">
        <v>611</v>
      </c>
      <c r="T433" s="265" t="s">
        <v>140</v>
      </c>
      <c r="U433" s="265"/>
      <c r="V433" s="265"/>
      <c r="W433" s="91">
        <f t="shared" si="263"/>
        <v>423</v>
      </c>
      <c r="X433" s="41"/>
      <c r="Y433" s="41"/>
      <c r="Z433" s="41">
        <f t="shared" si="280"/>
        <v>3</v>
      </c>
      <c r="AA433" s="41">
        <f t="shared" si="280"/>
        <v>0</v>
      </c>
      <c r="AB433" s="41"/>
      <c r="AC433" s="41"/>
      <c r="AD433" s="41">
        <v>3</v>
      </c>
      <c r="AE433" s="41">
        <v>0</v>
      </c>
      <c r="AF433" s="41"/>
      <c r="AG433" s="41"/>
      <c r="AH433" s="40">
        <f t="shared" si="282"/>
        <v>0</v>
      </c>
      <c r="AI433" s="40">
        <f t="shared" si="282"/>
        <v>0</v>
      </c>
      <c r="AJ433" s="40"/>
      <c r="AK433" s="40"/>
      <c r="AL433" s="40"/>
      <c r="AM433" s="40"/>
      <c r="AN433" s="74">
        <f t="shared" si="264"/>
        <v>30</v>
      </c>
      <c r="AO433" s="75">
        <f t="shared" si="265"/>
        <v>0</v>
      </c>
      <c r="AP433" s="76">
        <f t="shared" si="266"/>
        <v>30</v>
      </c>
    </row>
    <row r="434" spans="1:42">
      <c r="A434" s="90" t="s">
        <v>575</v>
      </c>
      <c r="B434" s="253" t="s">
        <v>142</v>
      </c>
      <c r="C434" s="254"/>
      <c r="D434" s="46">
        <v>424</v>
      </c>
      <c r="E434" s="41">
        <f t="shared" si="279"/>
        <v>17</v>
      </c>
      <c r="F434" s="41">
        <f>+H434+J434+L434+N434+P434+R434</f>
        <v>7</v>
      </c>
      <c r="G434" s="41">
        <v>17</v>
      </c>
      <c r="H434" s="41">
        <v>7</v>
      </c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90" t="s">
        <v>575</v>
      </c>
      <c r="T434" s="265" t="s">
        <v>142</v>
      </c>
      <c r="U434" s="265"/>
      <c r="V434" s="265"/>
      <c r="W434" s="91">
        <f t="shared" si="263"/>
        <v>424</v>
      </c>
      <c r="X434" s="41"/>
      <c r="Y434" s="41"/>
      <c r="Z434" s="41">
        <f t="shared" si="280"/>
        <v>17</v>
      </c>
      <c r="AA434" s="41">
        <f t="shared" si="280"/>
        <v>7</v>
      </c>
      <c r="AB434" s="41">
        <v>17</v>
      </c>
      <c r="AC434" s="41">
        <v>7</v>
      </c>
      <c r="AD434" s="41"/>
      <c r="AE434" s="41"/>
      <c r="AF434" s="41"/>
      <c r="AG434" s="41"/>
      <c r="AH434" s="40">
        <f t="shared" si="282"/>
        <v>0</v>
      </c>
      <c r="AI434" s="40">
        <f t="shared" si="282"/>
        <v>0</v>
      </c>
      <c r="AJ434" s="40"/>
      <c r="AK434" s="40"/>
      <c r="AL434" s="40"/>
      <c r="AM434" s="40"/>
      <c r="AN434" s="74">
        <f t="shared" si="264"/>
        <v>100</v>
      </c>
      <c r="AO434" s="75">
        <f t="shared" si="265"/>
        <v>0</v>
      </c>
      <c r="AP434" s="76">
        <f t="shared" si="266"/>
        <v>100</v>
      </c>
    </row>
    <row r="435" spans="1:42">
      <c r="A435" s="90" t="s">
        <v>612</v>
      </c>
      <c r="B435" s="253" t="s">
        <v>138</v>
      </c>
      <c r="C435" s="254"/>
      <c r="D435" s="46">
        <v>425</v>
      </c>
      <c r="E435" s="41">
        <f t="shared" si="279"/>
        <v>4</v>
      </c>
      <c r="F435" s="41">
        <f t="shared" si="281"/>
        <v>1</v>
      </c>
      <c r="G435" s="41">
        <v>4</v>
      </c>
      <c r="H435" s="41">
        <v>1</v>
      </c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90" t="s">
        <v>612</v>
      </c>
      <c r="T435" s="261" t="s">
        <v>138</v>
      </c>
      <c r="U435" s="261"/>
      <c r="V435" s="261"/>
      <c r="W435" s="91">
        <f t="shared" si="263"/>
        <v>425</v>
      </c>
      <c r="X435" s="41"/>
      <c r="Y435" s="41"/>
      <c r="Z435" s="41">
        <f t="shared" si="280"/>
        <v>0</v>
      </c>
      <c r="AA435" s="41">
        <f t="shared" si="280"/>
        <v>0</v>
      </c>
      <c r="AB435" s="41"/>
      <c r="AC435" s="41"/>
      <c r="AD435" s="41"/>
      <c r="AE435" s="41"/>
      <c r="AF435" s="41"/>
      <c r="AG435" s="41"/>
      <c r="AH435" s="40">
        <f t="shared" si="282"/>
        <v>0</v>
      </c>
      <c r="AI435" s="40">
        <f t="shared" si="282"/>
        <v>0</v>
      </c>
      <c r="AJ435" s="40"/>
      <c r="AK435" s="40"/>
      <c r="AL435" s="40"/>
      <c r="AM435" s="40"/>
      <c r="AN435" s="74">
        <f t="shared" si="264"/>
        <v>0</v>
      </c>
      <c r="AO435" s="75">
        <f t="shared" si="265"/>
        <v>0</v>
      </c>
      <c r="AP435" s="76">
        <f t="shared" si="266"/>
        <v>0</v>
      </c>
    </row>
    <row r="436" spans="1:42">
      <c r="A436" s="90" t="s">
        <v>613</v>
      </c>
      <c r="B436" s="253" t="s">
        <v>614</v>
      </c>
      <c r="C436" s="254"/>
      <c r="D436" s="46">
        <v>426</v>
      </c>
      <c r="E436" s="41">
        <f t="shared" si="279"/>
        <v>15</v>
      </c>
      <c r="F436" s="41">
        <f t="shared" si="281"/>
        <v>11</v>
      </c>
      <c r="G436" s="41">
        <v>15</v>
      </c>
      <c r="H436" s="41">
        <v>11</v>
      </c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90" t="s">
        <v>613</v>
      </c>
      <c r="T436" s="261" t="s">
        <v>614</v>
      </c>
      <c r="U436" s="261"/>
      <c r="V436" s="261"/>
      <c r="W436" s="91">
        <f t="shared" si="263"/>
        <v>426</v>
      </c>
      <c r="X436" s="41"/>
      <c r="Y436" s="41"/>
      <c r="Z436" s="41">
        <f t="shared" si="280"/>
        <v>10</v>
      </c>
      <c r="AA436" s="41">
        <f t="shared" si="280"/>
        <v>5</v>
      </c>
      <c r="AB436" s="41">
        <v>10</v>
      </c>
      <c r="AC436" s="41">
        <v>5</v>
      </c>
      <c r="AD436" s="41"/>
      <c r="AE436" s="41"/>
      <c r="AF436" s="41"/>
      <c r="AG436" s="41"/>
      <c r="AH436" s="40">
        <f t="shared" si="282"/>
        <v>0</v>
      </c>
      <c r="AI436" s="40">
        <f t="shared" si="282"/>
        <v>0</v>
      </c>
      <c r="AJ436" s="40"/>
      <c r="AK436" s="40"/>
      <c r="AL436" s="40"/>
      <c r="AM436" s="40"/>
      <c r="AN436" s="74">
        <f t="shared" si="264"/>
        <v>66.666666666666671</v>
      </c>
      <c r="AO436" s="75">
        <f t="shared" si="265"/>
        <v>0</v>
      </c>
      <c r="AP436" s="76">
        <f t="shared" si="266"/>
        <v>66.666666666666671</v>
      </c>
    </row>
    <row r="437" spans="1:42">
      <c r="A437" s="90" t="s">
        <v>579</v>
      </c>
      <c r="B437" s="253" t="s">
        <v>145</v>
      </c>
      <c r="C437" s="254"/>
      <c r="D437" s="46">
        <v>427</v>
      </c>
      <c r="E437" s="41">
        <f t="shared" si="279"/>
        <v>15</v>
      </c>
      <c r="F437" s="41">
        <f t="shared" si="281"/>
        <v>2</v>
      </c>
      <c r="G437" s="40">
        <v>15</v>
      </c>
      <c r="H437" s="41">
        <v>2</v>
      </c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90" t="s">
        <v>579</v>
      </c>
      <c r="T437" s="261" t="s">
        <v>145</v>
      </c>
      <c r="U437" s="261"/>
      <c r="V437" s="261"/>
      <c r="W437" s="91">
        <f t="shared" si="263"/>
        <v>427</v>
      </c>
      <c r="X437" s="41"/>
      <c r="Y437" s="41"/>
      <c r="Z437" s="41">
        <f t="shared" si="280"/>
        <v>6</v>
      </c>
      <c r="AA437" s="41">
        <f t="shared" si="280"/>
        <v>0</v>
      </c>
      <c r="AB437" s="41">
        <v>6</v>
      </c>
      <c r="AC437" s="41">
        <v>0</v>
      </c>
      <c r="AD437" s="41"/>
      <c r="AE437" s="41"/>
      <c r="AF437" s="41"/>
      <c r="AG437" s="41"/>
      <c r="AH437" s="40">
        <f t="shared" si="282"/>
        <v>0</v>
      </c>
      <c r="AI437" s="40">
        <f t="shared" si="282"/>
        <v>0</v>
      </c>
      <c r="AJ437" s="40"/>
      <c r="AK437" s="40"/>
      <c r="AL437" s="40"/>
      <c r="AM437" s="40"/>
      <c r="AN437" s="74">
        <f t="shared" si="264"/>
        <v>40</v>
      </c>
      <c r="AO437" s="75">
        <f t="shared" si="265"/>
        <v>0</v>
      </c>
      <c r="AP437" s="76">
        <f t="shared" si="266"/>
        <v>40</v>
      </c>
    </row>
    <row r="438" spans="1:42">
      <c r="A438" s="90" t="s">
        <v>615</v>
      </c>
      <c r="B438" s="253" t="s">
        <v>137</v>
      </c>
      <c r="C438" s="254"/>
      <c r="D438" s="46">
        <v>428</v>
      </c>
      <c r="E438" s="41">
        <f t="shared" si="279"/>
        <v>20</v>
      </c>
      <c r="F438" s="41">
        <f t="shared" si="281"/>
        <v>4</v>
      </c>
      <c r="G438" s="41">
        <v>20</v>
      </c>
      <c r="H438" s="41">
        <v>4</v>
      </c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90" t="s">
        <v>615</v>
      </c>
      <c r="T438" s="261" t="s">
        <v>137</v>
      </c>
      <c r="U438" s="261"/>
      <c r="V438" s="261"/>
      <c r="W438" s="91">
        <f t="shared" si="263"/>
        <v>428</v>
      </c>
      <c r="X438" s="41"/>
      <c r="Y438" s="41"/>
      <c r="Z438" s="41">
        <f t="shared" ref="Z438:AA442" si="283">+AB438+AD438+AF438</f>
        <v>9</v>
      </c>
      <c r="AA438" s="41">
        <f t="shared" si="283"/>
        <v>8</v>
      </c>
      <c r="AB438" s="41">
        <v>9</v>
      </c>
      <c r="AC438" s="41">
        <v>8</v>
      </c>
      <c r="AD438" s="41"/>
      <c r="AE438" s="41"/>
      <c r="AF438" s="41"/>
      <c r="AG438" s="41"/>
      <c r="AH438" s="40">
        <f t="shared" si="282"/>
        <v>0</v>
      </c>
      <c r="AI438" s="40">
        <f t="shared" si="282"/>
        <v>0</v>
      </c>
      <c r="AJ438" s="40"/>
      <c r="AK438" s="40"/>
      <c r="AL438" s="40"/>
      <c r="AM438" s="40"/>
      <c r="AN438" s="74">
        <f t="shared" si="264"/>
        <v>45</v>
      </c>
      <c r="AO438" s="75">
        <f t="shared" si="265"/>
        <v>0</v>
      </c>
      <c r="AP438" s="76">
        <f t="shared" si="266"/>
        <v>45</v>
      </c>
    </row>
    <row r="439" spans="1:42">
      <c r="A439" s="90" t="s">
        <v>616</v>
      </c>
      <c r="B439" s="253" t="s">
        <v>177</v>
      </c>
      <c r="C439" s="254"/>
      <c r="D439" s="46">
        <v>429</v>
      </c>
      <c r="E439" s="41">
        <f t="shared" si="279"/>
        <v>23</v>
      </c>
      <c r="F439" s="41">
        <f t="shared" si="281"/>
        <v>9</v>
      </c>
      <c r="G439" s="40">
        <v>23</v>
      </c>
      <c r="H439" s="41">
        <v>9</v>
      </c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90" t="s">
        <v>616</v>
      </c>
      <c r="T439" s="261" t="s">
        <v>177</v>
      </c>
      <c r="U439" s="261"/>
      <c r="V439" s="261"/>
      <c r="W439" s="91">
        <f t="shared" si="263"/>
        <v>429</v>
      </c>
      <c r="X439" s="41"/>
      <c r="Y439" s="41"/>
      <c r="Z439" s="41">
        <f t="shared" si="283"/>
        <v>1</v>
      </c>
      <c r="AA439" s="41">
        <f t="shared" si="283"/>
        <v>0</v>
      </c>
      <c r="AB439" s="41">
        <v>1</v>
      </c>
      <c r="AC439" s="41">
        <v>0</v>
      </c>
      <c r="AD439" s="41"/>
      <c r="AE439" s="41"/>
      <c r="AF439" s="41"/>
      <c r="AG439" s="41"/>
      <c r="AH439" s="40">
        <f t="shared" si="282"/>
        <v>0</v>
      </c>
      <c r="AI439" s="40">
        <f t="shared" si="282"/>
        <v>0</v>
      </c>
      <c r="AJ439" s="40"/>
      <c r="AK439" s="40"/>
      <c r="AL439" s="40"/>
      <c r="AM439" s="40"/>
      <c r="AN439" s="74">
        <f t="shared" si="264"/>
        <v>4.3478260869565215</v>
      </c>
      <c r="AO439" s="75">
        <f t="shared" si="265"/>
        <v>0</v>
      </c>
      <c r="AP439" s="76">
        <f t="shared" si="266"/>
        <v>4.3478260869565215</v>
      </c>
    </row>
    <row r="440" spans="1:42">
      <c r="A440" s="90" t="s">
        <v>617</v>
      </c>
      <c r="B440" s="253" t="s">
        <v>218</v>
      </c>
      <c r="C440" s="254"/>
      <c r="D440" s="46">
        <v>430</v>
      </c>
      <c r="E440" s="41">
        <f t="shared" si="279"/>
        <v>39</v>
      </c>
      <c r="F440" s="41">
        <f t="shared" si="281"/>
        <v>27</v>
      </c>
      <c r="G440" s="41">
        <v>39</v>
      </c>
      <c r="H440" s="41">
        <v>27</v>
      </c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90" t="s">
        <v>617</v>
      </c>
      <c r="T440" s="261" t="s">
        <v>218</v>
      </c>
      <c r="U440" s="261"/>
      <c r="V440" s="261"/>
      <c r="W440" s="91">
        <f t="shared" si="263"/>
        <v>430</v>
      </c>
      <c r="X440" s="41"/>
      <c r="Y440" s="41"/>
      <c r="Z440" s="41">
        <f t="shared" si="283"/>
        <v>24</v>
      </c>
      <c r="AA440" s="41">
        <f t="shared" si="283"/>
        <v>12</v>
      </c>
      <c r="AB440" s="41">
        <v>24</v>
      </c>
      <c r="AC440" s="41">
        <v>12</v>
      </c>
      <c r="AD440" s="41"/>
      <c r="AE440" s="41"/>
      <c r="AF440" s="41"/>
      <c r="AG440" s="41"/>
      <c r="AH440" s="40">
        <f t="shared" si="282"/>
        <v>0</v>
      </c>
      <c r="AI440" s="40">
        <f t="shared" si="282"/>
        <v>0</v>
      </c>
      <c r="AJ440" s="40"/>
      <c r="AK440" s="40"/>
      <c r="AL440" s="40"/>
      <c r="AM440" s="40"/>
      <c r="AN440" s="74">
        <f t="shared" si="264"/>
        <v>61.53846153846154</v>
      </c>
      <c r="AO440" s="75">
        <f t="shared" si="265"/>
        <v>0</v>
      </c>
      <c r="AP440" s="76">
        <f t="shared" si="266"/>
        <v>61.53846153846154</v>
      </c>
    </row>
    <row r="441" spans="1:42">
      <c r="A441" s="95" t="s">
        <v>618</v>
      </c>
      <c r="B441" s="253" t="s">
        <v>152</v>
      </c>
      <c r="C441" s="254"/>
      <c r="D441" s="46">
        <v>431</v>
      </c>
      <c r="E441" s="41">
        <f t="shared" si="279"/>
        <v>15</v>
      </c>
      <c r="F441" s="41">
        <f t="shared" si="281"/>
        <v>0</v>
      </c>
      <c r="G441" s="41">
        <v>15</v>
      </c>
      <c r="H441" s="41">
        <v>0</v>
      </c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95" t="s">
        <v>618</v>
      </c>
      <c r="T441" s="255" t="s">
        <v>152</v>
      </c>
      <c r="U441" s="255"/>
      <c r="V441" s="255"/>
      <c r="W441" s="91">
        <f t="shared" si="263"/>
        <v>431</v>
      </c>
      <c r="X441" s="41"/>
      <c r="Y441" s="41"/>
      <c r="Z441" s="41">
        <f t="shared" si="283"/>
        <v>10</v>
      </c>
      <c r="AA441" s="41">
        <f t="shared" si="283"/>
        <v>0</v>
      </c>
      <c r="AB441" s="41">
        <v>10</v>
      </c>
      <c r="AC441" s="41">
        <v>0</v>
      </c>
      <c r="AD441" s="41"/>
      <c r="AE441" s="41"/>
      <c r="AF441" s="41"/>
      <c r="AG441" s="41"/>
      <c r="AH441" s="40">
        <f t="shared" si="282"/>
        <v>0</v>
      </c>
      <c r="AI441" s="40">
        <f t="shared" si="282"/>
        <v>0</v>
      </c>
      <c r="AJ441" s="40"/>
      <c r="AK441" s="40"/>
      <c r="AL441" s="40"/>
      <c r="AM441" s="40"/>
      <c r="AN441" s="74">
        <f t="shared" si="264"/>
        <v>66.666666666666671</v>
      </c>
      <c r="AO441" s="75">
        <f t="shared" si="265"/>
        <v>0</v>
      </c>
      <c r="AP441" s="76">
        <f t="shared" si="266"/>
        <v>66.666666666666671</v>
      </c>
    </row>
    <row r="442" spans="1:42">
      <c r="A442" s="90" t="s">
        <v>602</v>
      </c>
      <c r="B442" s="253" t="s">
        <v>601</v>
      </c>
      <c r="C442" s="254"/>
      <c r="D442" s="46">
        <v>432</v>
      </c>
      <c r="E442" s="41">
        <f t="shared" si="279"/>
        <v>11</v>
      </c>
      <c r="F442" s="41">
        <f t="shared" si="281"/>
        <v>5</v>
      </c>
      <c r="G442" s="40">
        <v>11</v>
      </c>
      <c r="H442" s="40">
        <v>5</v>
      </c>
      <c r="I442" s="40"/>
      <c r="J442" s="40"/>
      <c r="K442" s="40"/>
      <c r="L442" s="40"/>
      <c r="M442" s="40"/>
      <c r="N442" s="40"/>
      <c r="O442" s="40"/>
      <c r="P442" s="40"/>
      <c r="Q442" s="41"/>
      <c r="R442" s="41"/>
      <c r="S442" s="90" t="s">
        <v>602</v>
      </c>
      <c r="T442" s="255" t="s">
        <v>105</v>
      </c>
      <c r="U442" s="255"/>
      <c r="V442" s="255"/>
      <c r="W442" s="91">
        <f t="shared" si="263"/>
        <v>432</v>
      </c>
      <c r="X442" s="41"/>
      <c r="Y442" s="41"/>
      <c r="Z442" s="41">
        <f t="shared" si="283"/>
        <v>5</v>
      </c>
      <c r="AA442" s="41">
        <f t="shared" si="283"/>
        <v>2</v>
      </c>
      <c r="AB442" s="41">
        <v>5</v>
      </c>
      <c r="AC442" s="41">
        <v>2</v>
      </c>
      <c r="AD442" s="41"/>
      <c r="AE442" s="41"/>
      <c r="AF442" s="41"/>
      <c r="AG442" s="41"/>
      <c r="AH442" s="40">
        <f t="shared" si="282"/>
        <v>0</v>
      </c>
      <c r="AI442" s="40">
        <f t="shared" si="282"/>
        <v>0</v>
      </c>
      <c r="AJ442" s="40"/>
      <c r="AK442" s="40"/>
      <c r="AL442" s="40"/>
      <c r="AM442" s="40"/>
      <c r="AN442" s="74">
        <f t="shared" si="264"/>
        <v>45.454545454545453</v>
      </c>
      <c r="AO442" s="75">
        <f t="shared" si="265"/>
        <v>0</v>
      </c>
      <c r="AP442" s="76">
        <f t="shared" si="266"/>
        <v>45.454545454545453</v>
      </c>
    </row>
    <row r="443" spans="1:42" s="89" customFormat="1">
      <c r="A443" s="258" t="s">
        <v>619</v>
      </c>
      <c r="B443" s="258"/>
      <c r="C443" s="258"/>
      <c r="D443" s="86">
        <v>433</v>
      </c>
      <c r="E443" s="86">
        <f>SUM(E444:E457)</f>
        <v>279</v>
      </c>
      <c r="F443" s="86">
        <f>SUM(F444:F457)</f>
        <v>145</v>
      </c>
      <c r="G443" s="86">
        <f>SUM(G444:G457)</f>
        <v>48</v>
      </c>
      <c r="H443" s="86">
        <f>SUM(H444:H457)</f>
        <v>28</v>
      </c>
      <c r="I443" s="86">
        <f t="shared" ref="I443:R443" si="284">SUM(I444:I457)</f>
        <v>0</v>
      </c>
      <c r="J443" s="86">
        <f t="shared" si="284"/>
        <v>0</v>
      </c>
      <c r="K443" s="86">
        <f>SUM(K444:K457)</f>
        <v>75</v>
      </c>
      <c r="L443" s="86">
        <f>SUM(L444:L457)</f>
        <v>40</v>
      </c>
      <c r="M443" s="86">
        <f>SUM(M444:M457)</f>
        <v>156</v>
      </c>
      <c r="N443" s="86">
        <f>SUM(N444:N457)</f>
        <v>77</v>
      </c>
      <c r="O443" s="86">
        <f t="shared" si="284"/>
        <v>0</v>
      </c>
      <c r="P443" s="86">
        <f t="shared" si="284"/>
        <v>0</v>
      </c>
      <c r="Q443" s="86">
        <f t="shared" si="284"/>
        <v>0</v>
      </c>
      <c r="R443" s="86">
        <f t="shared" si="284"/>
        <v>0</v>
      </c>
      <c r="S443" s="258" t="str">
        <f>+A443</f>
        <v>46. Дархан-Уул аймаг дахь Политехник коллеж</v>
      </c>
      <c r="T443" s="258"/>
      <c r="U443" s="258"/>
      <c r="V443" s="258"/>
      <c r="W443" s="88">
        <f t="shared" si="263"/>
        <v>433</v>
      </c>
      <c r="X443" s="86">
        <f>SUM(X444:X457)</f>
        <v>0</v>
      </c>
      <c r="Y443" s="86">
        <f t="shared" ref="Y443:AG443" si="285">SUM(Y444:Y457)</f>
        <v>0</v>
      </c>
      <c r="Z443" s="86">
        <f>SUM(Z444:Z457)</f>
        <v>133</v>
      </c>
      <c r="AA443" s="86">
        <f>SUM(AA444:AA457)</f>
        <v>51</v>
      </c>
      <c r="AB443" s="86">
        <f t="shared" si="285"/>
        <v>24</v>
      </c>
      <c r="AC443" s="86">
        <f t="shared" si="285"/>
        <v>9</v>
      </c>
      <c r="AD443" s="86">
        <f t="shared" si="285"/>
        <v>109</v>
      </c>
      <c r="AE443" s="86">
        <f t="shared" si="285"/>
        <v>42</v>
      </c>
      <c r="AF443" s="86">
        <f t="shared" si="285"/>
        <v>0</v>
      </c>
      <c r="AG443" s="86">
        <f t="shared" si="285"/>
        <v>0</v>
      </c>
      <c r="AH443" s="86">
        <f>SUM(AH444:AH457)</f>
        <v>39</v>
      </c>
      <c r="AI443" s="86">
        <f>SUM(AI444:AI457)</f>
        <v>34</v>
      </c>
      <c r="AJ443" s="86">
        <f t="shared" ref="AJ443:AM443" si="286">SUM(AJ444:AJ457)</f>
        <v>30</v>
      </c>
      <c r="AK443" s="86">
        <f t="shared" si="286"/>
        <v>27</v>
      </c>
      <c r="AL443" s="86">
        <f t="shared" si="286"/>
        <v>9</v>
      </c>
      <c r="AM443" s="86">
        <f t="shared" si="286"/>
        <v>7</v>
      </c>
      <c r="AN443" s="74">
        <f t="shared" si="264"/>
        <v>47.670250896057347</v>
      </c>
      <c r="AO443" s="75">
        <f t="shared" si="265"/>
        <v>13.978494623655914</v>
      </c>
      <c r="AP443" s="76">
        <f t="shared" si="266"/>
        <v>61.648745519713259</v>
      </c>
    </row>
    <row r="444" spans="1:42">
      <c r="A444" s="103" t="s">
        <v>476</v>
      </c>
      <c r="B444" s="253" t="s">
        <v>132</v>
      </c>
      <c r="C444" s="254"/>
      <c r="D444" s="46">
        <v>434</v>
      </c>
      <c r="E444" s="41">
        <f t="shared" ref="E444:E457" si="287">+G444+I444+K444+M444+O444+Q444+X444</f>
        <v>15</v>
      </c>
      <c r="F444" s="41">
        <f>+H444+J444+L444+N444+P444+R444</f>
        <v>3</v>
      </c>
      <c r="G444" s="41"/>
      <c r="H444" s="41"/>
      <c r="I444" s="41"/>
      <c r="J444" s="41"/>
      <c r="K444" s="41"/>
      <c r="L444" s="41"/>
      <c r="M444" s="41">
        <v>15</v>
      </c>
      <c r="N444" s="41">
        <v>3</v>
      </c>
      <c r="O444" s="41"/>
      <c r="P444" s="41"/>
      <c r="Q444" s="41"/>
      <c r="R444" s="41"/>
      <c r="S444" s="102" t="s">
        <v>476</v>
      </c>
      <c r="T444" s="265" t="s">
        <v>132</v>
      </c>
      <c r="U444" s="265"/>
      <c r="V444" s="265"/>
      <c r="W444" s="91">
        <f t="shared" si="263"/>
        <v>434</v>
      </c>
      <c r="X444" s="41"/>
      <c r="Y444" s="41"/>
      <c r="Z444" s="41">
        <f t="shared" ref="Z444:AA457" si="288">+AB444+AD444+AF444</f>
        <v>8</v>
      </c>
      <c r="AA444" s="41">
        <f t="shared" si="288"/>
        <v>2</v>
      </c>
      <c r="AB444" s="41"/>
      <c r="AC444" s="41"/>
      <c r="AD444" s="41">
        <v>8</v>
      </c>
      <c r="AE444" s="41">
        <v>2</v>
      </c>
      <c r="AF444" s="41"/>
      <c r="AG444" s="41"/>
      <c r="AH444" s="40">
        <f>+AJ444+AL444</f>
        <v>0</v>
      </c>
      <c r="AI444" s="40">
        <f>+AK444+AM444</f>
        <v>0</v>
      </c>
      <c r="AJ444" s="40"/>
      <c r="AK444" s="40"/>
      <c r="AL444" s="40"/>
      <c r="AM444" s="40"/>
      <c r="AN444" s="74">
        <f t="shared" si="264"/>
        <v>53.333333333333336</v>
      </c>
      <c r="AO444" s="75">
        <f t="shared" si="265"/>
        <v>0</v>
      </c>
      <c r="AP444" s="76">
        <f t="shared" si="266"/>
        <v>53.333333333333336</v>
      </c>
    </row>
    <row r="445" spans="1:42">
      <c r="A445" s="103" t="s">
        <v>293</v>
      </c>
      <c r="B445" s="253" t="s">
        <v>139</v>
      </c>
      <c r="C445" s="254"/>
      <c r="D445" s="46">
        <v>435</v>
      </c>
      <c r="E445" s="41">
        <f t="shared" si="287"/>
        <v>24</v>
      </c>
      <c r="F445" s="41">
        <f t="shared" ref="F445:F457" si="289">+H445+J445+L445+N445+P445+R445</f>
        <v>3</v>
      </c>
      <c r="G445" s="41"/>
      <c r="H445" s="41"/>
      <c r="I445" s="41"/>
      <c r="J445" s="41"/>
      <c r="K445" s="41">
        <v>10</v>
      </c>
      <c r="L445" s="41">
        <v>1</v>
      </c>
      <c r="M445" s="41">
        <v>14</v>
      </c>
      <c r="N445" s="41">
        <v>2</v>
      </c>
      <c r="O445" s="41"/>
      <c r="P445" s="41"/>
      <c r="Q445" s="41"/>
      <c r="R445" s="41"/>
      <c r="S445" s="102" t="s">
        <v>293</v>
      </c>
      <c r="T445" s="265" t="s">
        <v>139</v>
      </c>
      <c r="U445" s="265"/>
      <c r="V445" s="265"/>
      <c r="W445" s="91">
        <f t="shared" si="263"/>
        <v>435</v>
      </c>
      <c r="X445" s="41"/>
      <c r="Y445" s="41"/>
      <c r="Z445" s="41">
        <f t="shared" si="288"/>
        <v>14</v>
      </c>
      <c r="AA445" s="41">
        <f t="shared" si="288"/>
        <v>1</v>
      </c>
      <c r="AB445" s="41"/>
      <c r="AC445" s="41"/>
      <c r="AD445" s="41">
        <v>14</v>
      </c>
      <c r="AE445" s="41">
        <v>1</v>
      </c>
      <c r="AF445" s="41"/>
      <c r="AG445" s="41"/>
      <c r="AH445" s="40">
        <f>+AJ445+AL445</f>
        <v>1</v>
      </c>
      <c r="AI445" s="40">
        <f>+AK445+AM445</f>
        <v>0</v>
      </c>
      <c r="AJ445" s="40"/>
      <c r="AK445" s="40"/>
      <c r="AL445" s="40">
        <v>1</v>
      </c>
      <c r="AM445" s="40">
        <v>0</v>
      </c>
      <c r="AN445" s="74">
        <f t="shared" si="264"/>
        <v>58.333333333333336</v>
      </c>
      <c r="AO445" s="75">
        <f t="shared" si="265"/>
        <v>4.166666666666667</v>
      </c>
      <c r="AP445" s="76">
        <f t="shared" si="266"/>
        <v>62.5</v>
      </c>
    </row>
    <row r="446" spans="1:42">
      <c r="A446" s="103" t="s">
        <v>303</v>
      </c>
      <c r="B446" s="253" t="s">
        <v>136</v>
      </c>
      <c r="C446" s="254"/>
      <c r="D446" s="46">
        <v>436</v>
      </c>
      <c r="E446" s="41">
        <f t="shared" si="287"/>
        <v>14</v>
      </c>
      <c r="F446" s="41">
        <f t="shared" si="289"/>
        <v>0</v>
      </c>
      <c r="G446" s="41"/>
      <c r="H446" s="41"/>
      <c r="I446" s="41"/>
      <c r="J446" s="41"/>
      <c r="K446" s="41"/>
      <c r="L446" s="41"/>
      <c r="M446" s="41">
        <v>14</v>
      </c>
      <c r="N446" s="41">
        <v>0</v>
      </c>
      <c r="O446" s="41"/>
      <c r="P446" s="41"/>
      <c r="Q446" s="41"/>
      <c r="R446" s="41"/>
      <c r="S446" s="102" t="s">
        <v>303</v>
      </c>
      <c r="T446" s="265" t="s">
        <v>136</v>
      </c>
      <c r="U446" s="265"/>
      <c r="V446" s="265"/>
      <c r="W446" s="91">
        <f t="shared" si="263"/>
        <v>436</v>
      </c>
      <c r="X446" s="41"/>
      <c r="Y446" s="41"/>
      <c r="Z446" s="41">
        <f t="shared" si="288"/>
        <v>6</v>
      </c>
      <c r="AA446" s="41">
        <f t="shared" si="288"/>
        <v>0</v>
      </c>
      <c r="AB446" s="41"/>
      <c r="AC446" s="41"/>
      <c r="AD446" s="41">
        <v>6</v>
      </c>
      <c r="AE446" s="41">
        <v>0</v>
      </c>
      <c r="AF446" s="41"/>
      <c r="AG446" s="41"/>
      <c r="AH446" s="40">
        <f t="shared" ref="AH446:AI457" si="290">+AJ446+AL446</f>
        <v>3</v>
      </c>
      <c r="AI446" s="40">
        <f t="shared" si="290"/>
        <v>0</v>
      </c>
      <c r="AJ446" s="40">
        <v>3</v>
      </c>
      <c r="AK446" s="40">
        <v>0</v>
      </c>
      <c r="AL446" s="40"/>
      <c r="AM446" s="40"/>
      <c r="AN446" s="74">
        <f t="shared" si="264"/>
        <v>42.857142857142854</v>
      </c>
      <c r="AO446" s="75">
        <f t="shared" si="265"/>
        <v>21.428571428571427</v>
      </c>
      <c r="AP446" s="76">
        <f t="shared" si="266"/>
        <v>64.285714285714278</v>
      </c>
    </row>
    <row r="447" spans="1:42">
      <c r="A447" s="103" t="s">
        <v>294</v>
      </c>
      <c r="B447" s="253" t="s">
        <v>153</v>
      </c>
      <c r="C447" s="254"/>
      <c r="D447" s="46">
        <v>437</v>
      </c>
      <c r="E447" s="41">
        <f t="shared" si="287"/>
        <v>17</v>
      </c>
      <c r="F447" s="41">
        <f t="shared" si="289"/>
        <v>0</v>
      </c>
      <c r="G447" s="41"/>
      <c r="H447" s="41"/>
      <c r="I447" s="41"/>
      <c r="J447" s="41"/>
      <c r="K447" s="41"/>
      <c r="L447" s="41"/>
      <c r="M447" s="41">
        <v>17</v>
      </c>
      <c r="N447" s="41">
        <v>0</v>
      </c>
      <c r="O447" s="41"/>
      <c r="P447" s="41"/>
      <c r="Q447" s="41"/>
      <c r="R447" s="41"/>
      <c r="S447" s="102" t="s">
        <v>294</v>
      </c>
      <c r="T447" s="265" t="s">
        <v>153</v>
      </c>
      <c r="U447" s="265"/>
      <c r="V447" s="265"/>
      <c r="W447" s="91">
        <f t="shared" si="263"/>
        <v>437</v>
      </c>
      <c r="X447" s="41"/>
      <c r="Y447" s="41"/>
      <c r="Z447" s="41">
        <f t="shared" si="288"/>
        <v>11</v>
      </c>
      <c r="AA447" s="41">
        <f t="shared" si="288"/>
        <v>0</v>
      </c>
      <c r="AB447" s="41"/>
      <c r="AC447" s="41"/>
      <c r="AD447" s="41">
        <v>11</v>
      </c>
      <c r="AE447" s="41">
        <v>0</v>
      </c>
      <c r="AF447" s="41"/>
      <c r="AG447" s="41"/>
      <c r="AH447" s="40">
        <f t="shared" si="290"/>
        <v>3</v>
      </c>
      <c r="AI447" s="40">
        <f t="shared" si="290"/>
        <v>3</v>
      </c>
      <c r="AJ447" s="40"/>
      <c r="AK447" s="40"/>
      <c r="AL447" s="40">
        <v>3</v>
      </c>
      <c r="AM447" s="40">
        <v>3</v>
      </c>
      <c r="AN447" s="74">
        <f t="shared" si="264"/>
        <v>64.705882352941174</v>
      </c>
      <c r="AO447" s="75">
        <f t="shared" si="265"/>
        <v>17.647058823529413</v>
      </c>
      <c r="AP447" s="76">
        <f t="shared" si="266"/>
        <v>82.35294117647058</v>
      </c>
    </row>
    <row r="448" spans="1:42">
      <c r="A448" s="103" t="s">
        <v>620</v>
      </c>
      <c r="B448" s="253" t="s">
        <v>215</v>
      </c>
      <c r="C448" s="254"/>
      <c r="D448" s="46">
        <v>438</v>
      </c>
      <c r="E448" s="41">
        <f t="shared" si="287"/>
        <v>27</v>
      </c>
      <c r="F448" s="41">
        <f t="shared" si="289"/>
        <v>0</v>
      </c>
      <c r="G448" s="41"/>
      <c r="H448" s="41"/>
      <c r="I448" s="41"/>
      <c r="J448" s="41"/>
      <c r="K448" s="41">
        <v>10</v>
      </c>
      <c r="L448" s="41">
        <v>0</v>
      </c>
      <c r="M448" s="41">
        <v>17</v>
      </c>
      <c r="N448" s="41">
        <v>0</v>
      </c>
      <c r="O448" s="41"/>
      <c r="P448" s="41"/>
      <c r="Q448" s="41"/>
      <c r="R448" s="41"/>
      <c r="S448" s="102" t="s">
        <v>620</v>
      </c>
      <c r="T448" s="265" t="s">
        <v>215</v>
      </c>
      <c r="U448" s="265"/>
      <c r="V448" s="265"/>
      <c r="W448" s="91">
        <f t="shared" si="263"/>
        <v>438</v>
      </c>
      <c r="X448" s="41"/>
      <c r="Y448" s="41"/>
      <c r="Z448" s="41">
        <f t="shared" si="288"/>
        <v>15</v>
      </c>
      <c r="AA448" s="41">
        <f t="shared" si="288"/>
        <v>0</v>
      </c>
      <c r="AB448" s="41"/>
      <c r="AC448" s="41"/>
      <c r="AD448" s="41">
        <v>15</v>
      </c>
      <c r="AE448" s="41">
        <v>0</v>
      </c>
      <c r="AF448" s="41"/>
      <c r="AG448" s="41"/>
      <c r="AH448" s="40">
        <f t="shared" si="290"/>
        <v>0</v>
      </c>
      <c r="AI448" s="40">
        <f t="shared" si="290"/>
        <v>0</v>
      </c>
      <c r="AJ448" s="40"/>
      <c r="AK448" s="40"/>
      <c r="AL448" s="40"/>
      <c r="AM448" s="40"/>
      <c r="AN448" s="74">
        <f t="shared" si="264"/>
        <v>55.555555555555557</v>
      </c>
      <c r="AO448" s="75">
        <f t="shared" si="265"/>
        <v>0</v>
      </c>
      <c r="AP448" s="76">
        <f t="shared" si="266"/>
        <v>55.555555555555557</v>
      </c>
    </row>
    <row r="449" spans="1:42">
      <c r="A449" s="103" t="s">
        <v>288</v>
      </c>
      <c r="B449" s="253" t="s">
        <v>238</v>
      </c>
      <c r="C449" s="254"/>
      <c r="D449" s="46">
        <v>439</v>
      </c>
      <c r="E449" s="41">
        <f t="shared" si="287"/>
        <v>32</v>
      </c>
      <c r="F449" s="41">
        <f t="shared" si="289"/>
        <v>29</v>
      </c>
      <c r="G449" s="41"/>
      <c r="H449" s="41"/>
      <c r="I449" s="41"/>
      <c r="J449" s="41"/>
      <c r="K449" s="41">
        <v>11</v>
      </c>
      <c r="L449" s="41">
        <v>10</v>
      </c>
      <c r="M449" s="41">
        <v>21</v>
      </c>
      <c r="N449" s="41">
        <v>19</v>
      </c>
      <c r="O449" s="41"/>
      <c r="P449" s="41"/>
      <c r="Q449" s="41"/>
      <c r="R449" s="41"/>
      <c r="S449" s="102" t="s">
        <v>288</v>
      </c>
      <c r="T449" s="265" t="s">
        <v>238</v>
      </c>
      <c r="U449" s="265"/>
      <c r="V449" s="265"/>
      <c r="W449" s="91">
        <f t="shared" si="263"/>
        <v>439</v>
      </c>
      <c r="X449" s="41"/>
      <c r="Y449" s="41"/>
      <c r="Z449" s="41">
        <f t="shared" si="288"/>
        <v>17</v>
      </c>
      <c r="AA449" s="41">
        <f t="shared" si="288"/>
        <v>12</v>
      </c>
      <c r="AB449" s="41"/>
      <c r="AC449" s="41"/>
      <c r="AD449" s="41">
        <v>17</v>
      </c>
      <c r="AE449" s="41">
        <v>12</v>
      </c>
      <c r="AF449" s="41"/>
      <c r="AG449" s="41"/>
      <c r="AH449" s="40">
        <f t="shared" si="290"/>
        <v>7</v>
      </c>
      <c r="AI449" s="40">
        <f t="shared" si="290"/>
        <v>7</v>
      </c>
      <c r="AJ449" s="40">
        <v>7</v>
      </c>
      <c r="AK449" s="40">
        <v>7</v>
      </c>
      <c r="AL449" s="40"/>
      <c r="AM449" s="40"/>
      <c r="AN449" s="74">
        <f t="shared" si="264"/>
        <v>53.125</v>
      </c>
      <c r="AO449" s="75">
        <f t="shared" si="265"/>
        <v>21.875</v>
      </c>
      <c r="AP449" s="76">
        <f t="shared" si="266"/>
        <v>75</v>
      </c>
    </row>
    <row r="450" spans="1:42">
      <c r="A450" s="103" t="s">
        <v>289</v>
      </c>
      <c r="B450" s="253" t="s">
        <v>261</v>
      </c>
      <c r="C450" s="254"/>
      <c r="D450" s="46">
        <v>440</v>
      </c>
      <c r="E450" s="41">
        <f t="shared" si="287"/>
        <v>37</v>
      </c>
      <c r="F450" s="41">
        <f t="shared" si="289"/>
        <v>35</v>
      </c>
      <c r="G450" s="41"/>
      <c r="H450" s="41"/>
      <c r="I450" s="41"/>
      <c r="J450" s="41"/>
      <c r="K450" s="41">
        <v>13</v>
      </c>
      <c r="L450" s="41">
        <v>12</v>
      </c>
      <c r="M450" s="41">
        <v>24</v>
      </c>
      <c r="N450" s="41">
        <v>23</v>
      </c>
      <c r="O450" s="41"/>
      <c r="P450" s="41"/>
      <c r="Q450" s="41"/>
      <c r="R450" s="41"/>
      <c r="S450" s="102" t="s">
        <v>289</v>
      </c>
      <c r="T450" s="265" t="s">
        <v>261</v>
      </c>
      <c r="U450" s="265"/>
      <c r="V450" s="265"/>
      <c r="W450" s="91">
        <f t="shared" si="263"/>
        <v>440</v>
      </c>
      <c r="X450" s="41"/>
      <c r="Y450" s="41"/>
      <c r="Z450" s="41">
        <f t="shared" si="288"/>
        <v>12</v>
      </c>
      <c r="AA450" s="41">
        <f t="shared" si="288"/>
        <v>10</v>
      </c>
      <c r="AB450" s="41"/>
      <c r="AC450" s="41"/>
      <c r="AD450" s="41">
        <v>12</v>
      </c>
      <c r="AE450" s="41">
        <v>10</v>
      </c>
      <c r="AF450" s="41"/>
      <c r="AG450" s="41"/>
      <c r="AH450" s="40">
        <f t="shared" si="290"/>
        <v>9</v>
      </c>
      <c r="AI450" s="40">
        <f t="shared" si="290"/>
        <v>9</v>
      </c>
      <c r="AJ450" s="40">
        <v>9</v>
      </c>
      <c r="AK450" s="40">
        <v>9</v>
      </c>
      <c r="AL450" s="40"/>
      <c r="AM450" s="40"/>
      <c r="AN450" s="74">
        <f t="shared" si="264"/>
        <v>32.432432432432435</v>
      </c>
      <c r="AO450" s="75">
        <f t="shared" si="265"/>
        <v>24.324324324324323</v>
      </c>
      <c r="AP450" s="76">
        <f t="shared" si="266"/>
        <v>56.756756756756758</v>
      </c>
    </row>
    <row r="451" spans="1:42">
      <c r="A451" s="103" t="s">
        <v>285</v>
      </c>
      <c r="B451" s="253" t="s">
        <v>231</v>
      </c>
      <c r="C451" s="254"/>
      <c r="D451" s="46">
        <v>441</v>
      </c>
      <c r="E451" s="41">
        <f t="shared" si="287"/>
        <v>38</v>
      </c>
      <c r="F451" s="41">
        <f>+H451+J451+L451+N451+P451+R451</f>
        <v>35</v>
      </c>
      <c r="G451" s="41"/>
      <c r="H451" s="41"/>
      <c r="I451" s="41"/>
      <c r="J451" s="41"/>
      <c r="K451" s="41">
        <v>20</v>
      </c>
      <c r="L451" s="41">
        <v>17</v>
      </c>
      <c r="M451" s="41">
        <v>18</v>
      </c>
      <c r="N451" s="41">
        <v>18</v>
      </c>
      <c r="O451" s="41"/>
      <c r="P451" s="41"/>
      <c r="Q451" s="41"/>
      <c r="R451" s="41"/>
      <c r="S451" s="102" t="s">
        <v>285</v>
      </c>
      <c r="T451" s="265" t="s">
        <v>231</v>
      </c>
      <c r="U451" s="265"/>
      <c r="V451" s="265"/>
      <c r="W451" s="91">
        <f t="shared" si="263"/>
        <v>441</v>
      </c>
      <c r="X451" s="41"/>
      <c r="Y451" s="41"/>
      <c r="Z451" s="41">
        <f t="shared" si="288"/>
        <v>14</v>
      </c>
      <c r="AA451" s="41">
        <f t="shared" si="288"/>
        <v>14</v>
      </c>
      <c r="AB451" s="41"/>
      <c r="AC451" s="41"/>
      <c r="AD451" s="41">
        <v>14</v>
      </c>
      <c r="AE451" s="41">
        <v>14</v>
      </c>
      <c r="AF451" s="41"/>
      <c r="AG451" s="41"/>
      <c r="AH451" s="40">
        <f t="shared" si="290"/>
        <v>11</v>
      </c>
      <c r="AI451" s="40">
        <f t="shared" si="290"/>
        <v>11</v>
      </c>
      <c r="AJ451" s="40">
        <v>7</v>
      </c>
      <c r="AK451" s="40">
        <v>7</v>
      </c>
      <c r="AL451" s="40">
        <v>4</v>
      </c>
      <c r="AM451" s="40">
        <v>4</v>
      </c>
      <c r="AN451" s="74">
        <f t="shared" si="264"/>
        <v>36.842105263157897</v>
      </c>
      <c r="AO451" s="75">
        <f t="shared" si="265"/>
        <v>28.94736842105263</v>
      </c>
      <c r="AP451" s="76">
        <f t="shared" si="266"/>
        <v>65.78947368421052</v>
      </c>
    </row>
    <row r="452" spans="1:42">
      <c r="A452" s="103" t="s">
        <v>295</v>
      </c>
      <c r="B452" s="253" t="s">
        <v>296</v>
      </c>
      <c r="C452" s="254"/>
      <c r="D452" s="46">
        <v>442</v>
      </c>
      <c r="E452" s="41">
        <f t="shared" si="287"/>
        <v>16</v>
      </c>
      <c r="F452" s="41">
        <f t="shared" si="289"/>
        <v>12</v>
      </c>
      <c r="G452" s="41"/>
      <c r="H452" s="41"/>
      <c r="I452" s="41"/>
      <c r="J452" s="41"/>
      <c r="K452" s="41"/>
      <c r="L452" s="41"/>
      <c r="M452" s="41">
        <v>16</v>
      </c>
      <c r="N452" s="41">
        <v>12</v>
      </c>
      <c r="O452" s="41"/>
      <c r="P452" s="41"/>
      <c r="Q452" s="41"/>
      <c r="R452" s="41"/>
      <c r="S452" s="102" t="s">
        <v>295</v>
      </c>
      <c r="T452" s="265" t="s">
        <v>296</v>
      </c>
      <c r="U452" s="265"/>
      <c r="V452" s="265"/>
      <c r="W452" s="91">
        <f t="shared" si="263"/>
        <v>442</v>
      </c>
      <c r="X452" s="41"/>
      <c r="Y452" s="41"/>
      <c r="Z452" s="41">
        <f t="shared" si="288"/>
        <v>4</v>
      </c>
      <c r="AA452" s="41">
        <f t="shared" si="288"/>
        <v>3</v>
      </c>
      <c r="AB452" s="41"/>
      <c r="AC452" s="41"/>
      <c r="AD452" s="41">
        <v>4</v>
      </c>
      <c r="AE452" s="41">
        <v>3</v>
      </c>
      <c r="AF452" s="41"/>
      <c r="AG452" s="41"/>
      <c r="AH452" s="40">
        <f t="shared" si="290"/>
        <v>4</v>
      </c>
      <c r="AI452" s="40">
        <f t="shared" si="290"/>
        <v>4</v>
      </c>
      <c r="AJ452" s="40">
        <v>4</v>
      </c>
      <c r="AK452" s="40">
        <v>4</v>
      </c>
      <c r="AL452" s="40"/>
      <c r="AM452" s="40"/>
      <c r="AN452" s="74">
        <f t="shared" si="264"/>
        <v>25</v>
      </c>
      <c r="AO452" s="75">
        <f t="shared" si="265"/>
        <v>25</v>
      </c>
      <c r="AP452" s="76">
        <f t="shared" si="266"/>
        <v>50</v>
      </c>
    </row>
    <row r="453" spans="1:42">
      <c r="A453" s="103" t="s">
        <v>353</v>
      </c>
      <c r="B453" s="253" t="s">
        <v>354</v>
      </c>
      <c r="C453" s="254"/>
      <c r="D453" s="46">
        <v>443</v>
      </c>
      <c r="E453" s="41">
        <f t="shared" si="287"/>
        <v>11</v>
      </c>
      <c r="F453" s="41">
        <f t="shared" si="289"/>
        <v>0</v>
      </c>
      <c r="G453" s="41"/>
      <c r="H453" s="41"/>
      <c r="I453" s="41"/>
      <c r="J453" s="41"/>
      <c r="K453" s="41">
        <v>11</v>
      </c>
      <c r="L453" s="41">
        <v>0</v>
      </c>
      <c r="M453" s="41"/>
      <c r="N453" s="41"/>
      <c r="O453" s="41"/>
      <c r="P453" s="41"/>
      <c r="Q453" s="41"/>
      <c r="R453" s="41"/>
      <c r="S453" s="102" t="s">
        <v>353</v>
      </c>
      <c r="T453" s="265" t="s">
        <v>621</v>
      </c>
      <c r="U453" s="265"/>
      <c r="V453" s="265"/>
      <c r="W453" s="91">
        <f t="shared" si="263"/>
        <v>443</v>
      </c>
      <c r="X453" s="41"/>
      <c r="Y453" s="41"/>
      <c r="Z453" s="41">
        <f t="shared" si="288"/>
        <v>8</v>
      </c>
      <c r="AA453" s="41">
        <f t="shared" si="288"/>
        <v>0</v>
      </c>
      <c r="AB453" s="41"/>
      <c r="AC453" s="41"/>
      <c r="AD453" s="41">
        <v>8</v>
      </c>
      <c r="AE453" s="41">
        <v>0</v>
      </c>
      <c r="AF453" s="41"/>
      <c r="AG453" s="41"/>
      <c r="AH453" s="40">
        <f t="shared" si="290"/>
        <v>1</v>
      </c>
      <c r="AI453" s="40">
        <f t="shared" si="290"/>
        <v>0</v>
      </c>
      <c r="AJ453" s="40"/>
      <c r="AK453" s="40"/>
      <c r="AL453" s="40">
        <v>1</v>
      </c>
      <c r="AM453" s="40"/>
      <c r="AN453" s="74">
        <f t="shared" si="264"/>
        <v>72.727272727272734</v>
      </c>
      <c r="AO453" s="75">
        <f t="shared" si="265"/>
        <v>9.0909090909090917</v>
      </c>
      <c r="AP453" s="76">
        <f t="shared" si="266"/>
        <v>81.818181818181827</v>
      </c>
    </row>
    <row r="454" spans="1:42">
      <c r="A454" s="103" t="s">
        <v>579</v>
      </c>
      <c r="B454" s="253" t="s">
        <v>145</v>
      </c>
      <c r="C454" s="254"/>
      <c r="D454" s="46">
        <v>444</v>
      </c>
      <c r="E454" s="41">
        <f t="shared" si="287"/>
        <v>15</v>
      </c>
      <c r="F454" s="41">
        <f>+H454+J454+L454+N454+P454+R454</f>
        <v>0</v>
      </c>
      <c r="G454" s="41">
        <v>15</v>
      </c>
      <c r="H454" s="41">
        <v>0</v>
      </c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102" t="s">
        <v>579</v>
      </c>
      <c r="T454" s="265" t="s">
        <v>145</v>
      </c>
      <c r="U454" s="265"/>
      <c r="V454" s="265"/>
      <c r="W454" s="91">
        <f t="shared" si="263"/>
        <v>444</v>
      </c>
      <c r="X454" s="41"/>
      <c r="Y454" s="41"/>
      <c r="Z454" s="41">
        <f t="shared" si="288"/>
        <v>11</v>
      </c>
      <c r="AA454" s="41">
        <f t="shared" si="288"/>
        <v>0</v>
      </c>
      <c r="AB454" s="41">
        <v>11</v>
      </c>
      <c r="AC454" s="41">
        <v>0</v>
      </c>
      <c r="AD454" s="41"/>
      <c r="AE454" s="41"/>
      <c r="AF454" s="41"/>
      <c r="AG454" s="41"/>
      <c r="AH454" s="40">
        <f t="shared" si="290"/>
        <v>0</v>
      </c>
      <c r="AI454" s="40">
        <f t="shared" si="290"/>
        <v>0</v>
      </c>
      <c r="AJ454" s="40"/>
      <c r="AK454" s="40"/>
      <c r="AL454" s="40"/>
      <c r="AM454" s="40"/>
      <c r="AN454" s="74">
        <f t="shared" si="264"/>
        <v>73.333333333333329</v>
      </c>
      <c r="AO454" s="75">
        <f t="shared" si="265"/>
        <v>0</v>
      </c>
      <c r="AP454" s="76">
        <f t="shared" si="266"/>
        <v>73.333333333333329</v>
      </c>
    </row>
    <row r="455" spans="1:42">
      <c r="A455" s="95" t="s">
        <v>622</v>
      </c>
      <c r="B455" s="253" t="s">
        <v>588</v>
      </c>
      <c r="C455" s="254"/>
      <c r="D455" s="46">
        <v>445</v>
      </c>
      <c r="E455" s="41">
        <f t="shared" si="287"/>
        <v>12</v>
      </c>
      <c r="F455" s="41">
        <f t="shared" si="289"/>
        <v>7</v>
      </c>
      <c r="G455" s="41">
        <v>12</v>
      </c>
      <c r="H455" s="41">
        <v>7</v>
      </c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90" t="s">
        <v>622</v>
      </c>
      <c r="T455" s="261" t="s">
        <v>588</v>
      </c>
      <c r="U455" s="261"/>
      <c r="V455" s="261"/>
      <c r="W455" s="91">
        <f t="shared" si="263"/>
        <v>445</v>
      </c>
      <c r="X455" s="41"/>
      <c r="Y455" s="41"/>
      <c r="Z455" s="41">
        <f t="shared" si="288"/>
        <v>5</v>
      </c>
      <c r="AA455" s="41">
        <f t="shared" si="288"/>
        <v>1</v>
      </c>
      <c r="AB455" s="41">
        <v>5</v>
      </c>
      <c r="AC455" s="41">
        <v>1</v>
      </c>
      <c r="AD455" s="41"/>
      <c r="AE455" s="41"/>
      <c r="AF455" s="41"/>
      <c r="AG455" s="41"/>
      <c r="AH455" s="40">
        <f t="shared" si="290"/>
        <v>0</v>
      </c>
      <c r="AI455" s="40">
        <f t="shared" si="290"/>
        <v>0</v>
      </c>
      <c r="AJ455" s="40"/>
      <c r="AK455" s="40"/>
      <c r="AL455" s="40"/>
      <c r="AM455" s="40"/>
      <c r="AN455" s="74">
        <f t="shared" si="264"/>
        <v>41.666666666666664</v>
      </c>
      <c r="AO455" s="75">
        <f t="shared" si="265"/>
        <v>0</v>
      </c>
      <c r="AP455" s="76">
        <f t="shared" si="266"/>
        <v>41.666666666666664</v>
      </c>
    </row>
    <row r="456" spans="1:42">
      <c r="A456" s="95" t="s">
        <v>623</v>
      </c>
      <c r="B456" s="253" t="s">
        <v>230</v>
      </c>
      <c r="C456" s="254"/>
      <c r="D456" s="46">
        <v>446</v>
      </c>
      <c r="E456" s="41">
        <f t="shared" si="287"/>
        <v>14</v>
      </c>
      <c r="F456" s="41">
        <f t="shared" si="289"/>
        <v>14</v>
      </c>
      <c r="G456" s="41">
        <v>14</v>
      </c>
      <c r="H456" s="41">
        <v>14</v>
      </c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90" t="s">
        <v>623</v>
      </c>
      <c r="T456" s="261" t="s">
        <v>230</v>
      </c>
      <c r="U456" s="261"/>
      <c r="V456" s="261"/>
      <c r="W456" s="91">
        <f t="shared" si="263"/>
        <v>446</v>
      </c>
      <c r="X456" s="41"/>
      <c r="Y456" s="41"/>
      <c r="Z456" s="41">
        <f t="shared" si="288"/>
        <v>4</v>
      </c>
      <c r="AA456" s="41">
        <f t="shared" si="288"/>
        <v>4</v>
      </c>
      <c r="AB456" s="41">
        <v>4</v>
      </c>
      <c r="AC456" s="41">
        <v>4</v>
      </c>
      <c r="AD456" s="41"/>
      <c r="AE456" s="41"/>
      <c r="AF456" s="41"/>
      <c r="AG456" s="41"/>
      <c r="AH456" s="40"/>
      <c r="AI456" s="40"/>
      <c r="AJ456" s="40"/>
      <c r="AK456" s="40"/>
      <c r="AL456" s="40"/>
      <c r="AM456" s="40"/>
      <c r="AN456" s="74">
        <f t="shared" si="264"/>
        <v>28.571428571428573</v>
      </c>
      <c r="AO456" s="75">
        <f t="shared" si="265"/>
        <v>0</v>
      </c>
      <c r="AP456" s="76">
        <f t="shared" si="266"/>
        <v>28.571428571428573</v>
      </c>
    </row>
    <row r="457" spans="1:42">
      <c r="A457" s="95" t="s">
        <v>624</v>
      </c>
      <c r="B457" s="253" t="s">
        <v>262</v>
      </c>
      <c r="C457" s="254"/>
      <c r="D457" s="46">
        <v>447</v>
      </c>
      <c r="E457" s="41">
        <f t="shared" si="287"/>
        <v>7</v>
      </c>
      <c r="F457" s="41">
        <f t="shared" si="289"/>
        <v>7</v>
      </c>
      <c r="G457" s="41">
        <v>7</v>
      </c>
      <c r="H457" s="41">
        <v>7</v>
      </c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90" t="s">
        <v>624</v>
      </c>
      <c r="T457" s="261" t="s">
        <v>262</v>
      </c>
      <c r="U457" s="261"/>
      <c r="V457" s="261"/>
      <c r="W457" s="91">
        <f t="shared" si="263"/>
        <v>447</v>
      </c>
      <c r="X457" s="41"/>
      <c r="Y457" s="41"/>
      <c r="Z457" s="41">
        <f t="shared" si="288"/>
        <v>4</v>
      </c>
      <c r="AA457" s="41">
        <f t="shared" si="288"/>
        <v>4</v>
      </c>
      <c r="AB457" s="41">
        <v>4</v>
      </c>
      <c r="AC457" s="41">
        <v>4</v>
      </c>
      <c r="AD457" s="41"/>
      <c r="AE457" s="41"/>
      <c r="AF457" s="41"/>
      <c r="AG457" s="41"/>
      <c r="AH457" s="40">
        <f t="shared" si="290"/>
        <v>0</v>
      </c>
      <c r="AI457" s="40">
        <f t="shared" si="290"/>
        <v>0</v>
      </c>
      <c r="AJ457" s="40"/>
      <c r="AK457" s="40"/>
      <c r="AL457" s="40"/>
      <c r="AM457" s="40"/>
      <c r="AN457" s="74">
        <f t="shared" si="264"/>
        <v>57.142857142857146</v>
      </c>
      <c r="AO457" s="75">
        <f t="shared" si="265"/>
        <v>0</v>
      </c>
      <c r="AP457" s="76">
        <f t="shared" si="266"/>
        <v>57.142857142857146</v>
      </c>
    </row>
    <row r="458" spans="1:42" s="89" customFormat="1">
      <c r="A458" s="273" t="s">
        <v>625</v>
      </c>
      <c r="B458" s="273"/>
      <c r="C458" s="273"/>
      <c r="D458" s="86">
        <v>448</v>
      </c>
      <c r="E458" s="86">
        <f>SUM(E459:E476)</f>
        <v>345</v>
      </c>
      <c r="F458" s="86">
        <f>SUM(F459:F476)</f>
        <v>93</v>
      </c>
      <c r="G458" s="86">
        <f>SUM(G459:G476)</f>
        <v>53</v>
      </c>
      <c r="H458" s="86">
        <f t="shared" ref="H458:R458" si="291">SUM(H459:H476)</f>
        <v>18</v>
      </c>
      <c r="I458" s="86">
        <f t="shared" si="291"/>
        <v>76</v>
      </c>
      <c r="J458" s="86">
        <f t="shared" si="291"/>
        <v>21</v>
      </c>
      <c r="K458" s="86">
        <f>SUM(K459:K476)</f>
        <v>99</v>
      </c>
      <c r="L458" s="86">
        <f>SUM(L459:L476)</f>
        <v>40</v>
      </c>
      <c r="M458" s="86">
        <f>SUM(M459:M476)</f>
        <v>117</v>
      </c>
      <c r="N458" s="86">
        <f>SUM(N459:N476)</f>
        <v>14</v>
      </c>
      <c r="O458" s="86">
        <f t="shared" si="291"/>
        <v>0</v>
      </c>
      <c r="P458" s="86">
        <f t="shared" si="291"/>
        <v>0</v>
      </c>
      <c r="Q458" s="86">
        <f t="shared" si="291"/>
        <v>0</v>
      </c>
      <c r="R458" s="86">
        <f t="shared" si="291"/>
        <v>0</v>
      </c>
      <c r="S458" s="273" t="s">
        <v>625</v>
      </c>
      <c r="T458" s="273"/>
      <c r="U458" s="273"/>
      <c r="V458" s="273"/>
      <c r="W458" s="88">
        <f t="shared" si="263"/>
        <v>448</v>
      </c>
      <c r="X458" s="86">
        <f t="shared" ref="X458:AM458" si="292">SUM(X459:X476)</f>
        <v>0</v>
      </c>
      <c r="Y458" s="86">
        <f t="shared" si="292"/>
        <v>0</v>
      </c>
      <c r="Z458" s="86">
        <f>SUM(Z459:Z476)</f>
        <v>63</v>
      </c>
      <c r="AA458" s="86">
        <f>SUM(AA459:AA476)</f>
        <v>8</v>
      </c>
      <c r="AB458" s="86">
        <f t="shared" si="292"/>
        <v>57</v>
      </c>
      <c r="AC458" s="86">
        <f t="shared" si="292"/>
        <v>8</v>
      </c>
      <c r="AD458" s="86">
        <f t="shared" si="292"/>
        <v>6</v>
      </c>
      <c r="AE458" s="86">
        <f t="shared" si="292"/>
        <v>0</v>
      </c>
      <c r="AF458" s="86">
        <f t="shared" si="292"/>
        <v>0</v>
      </c>
      <c r="AG458" s="86">
        <f t="shared" si="292"/>
        <v>0</v>
      </c>
      <c r="AH458" s="86">
        <f>SUM(AH459:AH476)</f>
        <v>24</v>
      </c>
      <c r="AI458" s="86">
        <f t="shared" si="292"/>
        <v>3</v>
      </c>
      <c r="AJ458" s="86">
        <f t="shared" si="292"/>
        <v>24</v>
      </c>
      <c r="AK458" s="86">
        <f t="shared" si="292"/>
        <v>3</v>
      </c>
      <c r="AL458" s="86">
        <f t="shared" si="292"/>
        <v>0</v>
      </c>
      <c r="AM458" s="86">
        <f t="shared" si="292"/>
        <v>0</v>
      </c>
      <c r="AN458" s="74">
        <f t="shared" si="264"/>
        <v>18.260869565217391</v>
      </c>
      <c r="AO458" s="75">
        <f t="shared" si="265"/>
        <v>6.9565217391304346</v>
      </c>
      <c r="AP458" s="76">
        <f t="shared" si="266"/>
        <v>25.217391304347824</v>
      </c>
    </row>
    <row r="459" spans="1:42">
      <c r="A459" s="95" t="s">
        <v>626</v>
      </c>
      <c r="B459" s="253" t="s">
        <v>189</v>
      </c>
      <c r="C459" s="254"/>
      <c r="D459" s="46">
        <v>449</v>
      </c>
      <c r="E459" s="41">
        <f t="shared" ref="E459:E476" si="293">+G459+I459+K459+M459+O459+Q459+X459</f>
        <v>48</v>
      </c>
      <c r="F459" s="41">
        <f>+H459+J459+L459+N459+P459+R459</f>
        <v>1</v>
      </c>
      <c r="G459" s="41"/>
      <c r="H459" s="41"/>
      <c r="I459" s="41"/>
      <c r="J459" s="41"/>
      <c r="K459" s="41">
        <v>10</v>
      </c>
      <c r="L459" s="41">
        <v>1</v>
      </c>
      <c r="M459" s="41">
        <v>38</v>
      </c>
      <c r="N459" s="41"/>
      <c r="O459" s="41"/>
      <c r="P459" s="41"/>
      <c r="Q459" s="41"/>
      <c r="R459" s="41"/>
      <c r="S459" s="90" t="s">
        <v>626</v>
      </c>
      <c r="T459" s="265" t="s">
        <v>189</v>
      </c>
      <c r="U459" s="265"/>
      <c r="V459" s="265"/>
      <c r="W459" s="91">
        <f t="shared" ref="W459:W522" si="294">+D459</f>
        <v>449</v>
      </c>
      <c r="X459" s="41"/>
      <c r="Y459" s="41"/>
      <c r="Z459" s="41">
        <f t="shared" ref="Z459:AA474" si="295">+AB459+AD459+AF459</f>
        <v>0</v>
      </c>
      <c r="AA459" s="41">
        <f t="shared" si="295"/>
        <v>0</v>
      </c>
      <c r="AB459" s="41"/>
      <c r="AC459" s="41"/>
      <c r="AD459" s="41"/>
      <c r="AE459" s="41"/>
      <c r="AF459" s="41"/>
      <c r="AG459" s="41"/>
      <c r="AH459" s="40">
        <f>+AJ459+AL459</f>
        <v>4</v>
      </c>
      <c r="AI459" s="40">
        <f>+AK459+AM459</f>
        <v>0</v>
      </c>
      <c r="AJ459" s="40">
        <v>4</v>
      </c>
      <c r="AK459" s="40"/>
      <c r="AL459" s="40"/>
      <c r="AM459" s="40"/>
      <c r="AN459" s="74">
        <f t="shared" si="264"/>
        <v>0</v>
      </c>
      <c r="AO459" s="75">
        <f t="shared" si="265"/>
        <v>8.3333333333333339</v>
      </c>
      <c r="AP459" s="76">
        <f t="shared" si="266"/>
        <v>8.3333333333333339</v>
      </c>
    </row>
    <row r="460" spans="1:42">
      <c r="A460" s="95" t="s">
        <v>627</v>
      </c>
      <c r="B460" s="253" t="s">
        <v>216</v>
      </c>
      <c r="C460" s="254"/>
      <c r="D460" s="46">
        <v>450</v>
      </c>
      <c r="E460" s="41">
        <f t="shared" si="293"/>
        <v>48</v>
      </c>
      <c r="F460" s="41">
        <f t="shared" ref="F460:F476" si="296">+H460+J460+L460+N460+P460+R460</f>
        <v>9</v>
      </c>
      <c r="G460" s="41"/>
      <c r="H460" s="41"/>
      <c r="I460" s="41"/>
      <c r="J460" s="41"/>
      <c r="K460" s="41">
        <v>15</v>
      </c>
      <c r="L460" s="41">
        <v>3</v>
      </c>
      <c r="M460" s="41">
        <v>33</v>
      </c>
      <c r="N460" s="41">
        <v>6</v>
      </c>
      <c r="O460" s="41"/>
      <c r="P460" s="41"/>
      <c r="Q460" s="41"/>
      <c r="R460" s="41"/>
      <c r="S460" s="90" t="s">
        <v>627</v>
      </c>
      <c r="T460" s="265" t="s">
        <v>216</v>
      </c>
      <c r="U460" s="265"/>
      <c r="V460" s="265"/>
      <c r="W460" s="91">
        <f t="shared" si="294"/>
        <v>450</v>
      </c>
      <c r="X460" s="41"/>
      <c r="Y460" s="41"/>
      <c r="Z460" s="41">
        <f t="shared" si="295"/>
        <v>2</v>
      </c>
      <c r="AA460" s="41">
        <f t="shared" si="295"/>
        <v>0</v>
      </c>
      <c r="AB460" s="41"/>
      <c r="AC460" s="41"/>
      <c r="AD460" s="41">
        <v>2</v>
      </c>
      <c r="AE460" s="41">
        <v>0</v>
      </c>
      <c r="AF460" s="41"/>
      <c r="AG460" s="41"/>
      <c r="AH460" s="40">
        <f>+AJ460+AL460</f>
        <v>9</v>
      </c>
      <c r="AI460" s="40">
        <f>+AK460+AM460</f>
        <v>1</v>
      </c>
      <c r="AJ460" s="40">
        <v>9</v>
      </c>
      <c r="AK460" s="40">
        <v>1</v>
      </c>
      <c r="AL460" s="40"/>
      <c r="AM460" s="40"/>
      <c r="AN460" s="74">
        <f t="shared" ref="AN460:AN523" si="297">+Z460*100/E460</f>
        <v>4.166666666666667</v>
      </c>
      <c r="AO460" s="75">
        <f t="shared" ref="AO460:AO523" si="298">+AH460*100/E460</f>
        <v>18.75</v>
      </c>
      <c r="AP460" s="76">
        <f t="shared" ref="AP460:AP523" si="299">+AN460+AO460</f>
        <v>22.916666666666668</v>
      </c>
    </row>
    <row r="461" spans="1:42">
      <c r="A461" s="95" t="s">
        <v>628</v>
      </c>
      <c r="B461" s="253" t="s">
        <v>215</v>
      </c>
      <c r="C461" s="254"/>
      <c r="D461" s="46">
        <v>451</v>
      </c>
      <c r="E461" s="41">
        <f t="shared" si="293"/>
        <v>37</v>
      </c>
      <c r="F461" s="41">
        <f t="shared" si="296"/>
        <v>0</v>
      </c>
      <c r="G461" s="41"/>
      <c r="H461" s="41"/>
      <c r="I461" s="41"/>
      <c r="J461" s="41"/>
      <c r="K461" s="41">
        <v>8</v>
      </c>
      <c r="L461" s="41"/>
      <c r="M461" s="41">
        <v>29</v>
      </c>
      <c r="N461" s="41"/>
      <c r="O461" s="41"/>
      <c r="P461" s="41"/>
      <c r="Q461" s="41"/>
      <c r="R461" s="41"/>
      <c r="S461" s="90" t="s">
        <v>628</v>
      </c>
      <c r="T461" s="265" t="s">
        <v>215</v>
      </c>
      <c r="U461" s="265"/>
      <c r="V461" s="265"/>
      <c r="W461" s="91">
        <f t="shared" si="294"/>
        <v>451</v>
      </c>
      <c r="X461" s="41"/>
      <c r="Y461" s="41"/>
      <c r="Z461" s="41">
        <f t="shared" si="295"/>
        <v>4</v>
      </c>
      <c r="AA461" s="41">
        <f t="shared" si="295"/>
        <v>0</v>
      </c>
      <c r="AB461" s="41"/>
      <c r="AC461" s="41"/>
      <c r="AD461" s="41">
        <v>4</v>
      </c>
      <c r="AE461" s="41">
        <v>0</v>
      </c>
      <c r="AF461" s="41"/>
      <c r="AG461" s="41"/>
      <c r="AH461" s="40">
        <f t="shared" ref="AH461:AI476" si="300">+AJ461+AL461</f>
        <v>1</v>
      </c>
      <c r="AI461" s="40">
        <f t="shared" si="300"/>
        <v>0</v>
      </c>
      <c r="AJ461" s="40">
        <v>1</v>
      </c>
      <c r="AK461" s="40"/>
      <c r="AL461" s="40"/>
      <c r="AM461" s="40"/>
      <c r="AN461" s="74">
        <f t="shared" si="297"/>
        <v>10.810810810810811</v>
      </c>
      <c r="AO461" s="75">
        <f t="shared" si="298"/>
        <v>2.7027027027027026</v>
      </c>
      <c r="AP461" s="76">
        <f t="shared" si="299"/>
        <v>13.513513513513512</v>
      </c>
    </row>
    <row r="462" spans="1:42">
      <c r="A462" s="95" t="s">
        <v>629</v>
      </c>
      <c r="B462" s="253" t="s">
        <v>219</v>
      </c>
      <c r="C462" s="254"/>
      <c r="D462" s="46">
        <v>452</v>
      </c>
      <c r="E462" s="41">
        <f t="shared" si="293"/>
        <v>17</v>
      </c>
      <c r="F462" s="41">
        <f t="shared" si="296"/>
        <v>8</v>
      </c>
      <c r="G462" s="41"/>
      <c r="H462" s="41"/>
      <c r="I462" s="41"/>
      <c r="J462" s="41"/>
      <c r="K462" s="41"/>
      <c r="L462" s="41"/>
      <c r="M462" s="41">
        <v>17</v>
      </c>
      <c r="N462" s="41">
        <v>8</v>
      </c>
      <c r="O462" s="41"/>
      <c r="P462" s="41"/>
      <c r="Q462" s="41"/>
      <c r="R462" s="41"/>
      <c r="S462" s="90" t="s">
        <v>629</v>
      </c>
      <c r="T462" s="265" t="s">
        <v>219</v>
      </c>
      <c r="U462" s="265"/>
      <c r="V462" s="265"/>
      <c r="W462" s="91">
        <f t="shared" si="294"/>
        <v>452</v>
      </c>
      <c r="X462" s="41"/>
      <c r="Y462" s="41"/>
      <c r="Z462" s="41">
        <f t="shared" si="295"/>
        <v>0</v>
      </c>
      <c r="AA462" s="41">
        <f t="shared" si="295"/>
        <v>0</v>
      </c>
      <c r="AB462" s="41"/>
      <c r="AC462" s="41"/>
      <c r="AD462" s="41"/>
      <c r="AE462" s="41"/>
      <c r="AF462" s="41"/>
      <c r="AG462" s="41"/>
      <c r="AH462" s="40">
        <f t="shared" si="300"/>
        <v>2</v>
      </c>
      <c r="AI462" s="40">
        <f t="shared" si="300"/>
        <v>0</v>
      </c>
      <c r="AJ462" s="40">
        <v>2</v>
      </c>
      <c r="AK462" s="40"/>
      <c r="AL462" s="40"/>
      <c r="AM462" s="40"/>
      <c r="AN462" s="74">
        <f t="shared" si="297"/>
        <v>0</v>
      </c>
      <c r="AO462" s="75">
        <f t="shared" si="298"/>
        <v>11.764705882352942</v>
      </c>
      <c r="AP462" s="76">
        <f t="shared" si="299"/>
        <v>11.764705882352942</v>
      </c>
    </row>
    <row r="463" spans="1:42">
      <c r="A463" s="95" t="s">
        <v>630</v>
      </c>
      <c r="B463" s="253" t="s">
        <v>174</v>
      </c>
      <c r="C463" s="254"/>
      <c r="D463" s="46">
        <v>453</v>
      </c>
      <c r="E463" s="41">
        <f t="shared" si="293"/>
        <v>17</v>
      </c>
      <c r="F463" s="41">
        <f t="shared" si="296"/>
        <v>9</v>
      </c>
      <c r="G463" s="41"/>
      <c r="H463" s="41"/>
      <c r="I463" s="41"/>
      <c r="J463" s="41"/>
      <c r="K463" s="41">
        <v>17</v>
      </c>
      <c r="L463" s="41">
        <v>9</v>
      </c>
      <c r="M463" s="41"/>
      <c r="N463" s="41"/>
      <c r="O463" s="41"/>
      <c r="P463" s="41"/>
      <c r="Q463" s="41"/>
      <c r="R463" s="41"/>
      <c r="S463" s="90" t="s">
        <v>630</v>
      </c>
      <c r="T463" s="265" t="s">
        <v>174</v>
      </c>
      <c r="U463" s="265"/>
      <c r="V463" s="265"/>
      <c r="W463" s="91">
        <f t="shared" si="294"/>
        <v>453</v>
      </c>
      <c r="X463" s="41"/>
      <c r="Y463" s="41"/>
      <c r="Z463" s="41">
        <f t="shared" si="295"/>
        <v>0</v>
      </c>
      <c r="AA463" s="41">
        <f t="shared" si="295"/>
        <v>0</v>
      </c>
      <c r="AB463" s="41"/>
      <c r="AC463" s="41"/>
      <c r="AD463" s="41"/>
      <c r="AE463" s="41"/>
      <c r="AF463" s="41"/>
      <c r="AG463" s="41"/>
      <c r="AH463" s="40">
        <f t="shared" si="300"/>
        <v>3</v>
      </c>
      <c r="AI463" s="40">
        <f t="shared" si="300"/>
        <v>1</v>
      </c>
      <c r="AJ463" s="40">
        <v>3</v>
      </c>
      <c r="AK463" s="40">
        <v>1</v>
      </c>
      <c r="AL463" s="40"/>
      <c r="AM463" s="40"/>
      <c r="AN463" s="74">
        <f t="shared" si="297"/>
        <v>0</v>
      </c>
      <c r="AO463" s="75">
        <f t="shared" si="298"/>
        <v>17.647058823529413</v>
      </c>
      <c r="AP463" s="76">
        <f t="shared" si="299"/>
        <v>17.647058823529413</v>
      </c>
    </row>
    <row r="464" spans="1:42">
      <c r="A464" s="95" t="s">
        <v>631</v>
      </c>
      <c r="B464" s="253" t="s">
        <v>194</v>
      </c>
      <c r="C464" s="254"/>
      <c r="D464" s="46">
        <v>454</v>
      </c>
      <c r="E464" s="41">
        <f t="shared" si="293"/>
        <v>16</v>
      </c>
      <c r="F464" s="41">
        <f t="shared" si="296"/>
        <v>11</v>
      </c>
      <c r="G464" s="41"/>
      <c r="H464" s="41"/>
      <c r="I464" s="41"/>
      <c r="J464" s="41"/>
      <c r="K464" s="41">
        <v>16</v>
      </c>
      <c r="L464" s="41">
        <v>11</v>
      </c>
      <c r="M464" s="41"/>
      <c r="N464" s="41"/>
      <c r="O464" s="41"/>
      <c r="P464" s="41"/>
      <c r="Q464" s="41"/>
      <c r="R464" s="41"/>
      <c r="S464" s="90" t="s">
        <v>631</v>
      </c>
      <c r="T464" s="265" t="s">
        <v>194</v>
      </c>
      <c r="U464" s="265"/>
      <c r="V464" s="265"/>
      <c r="W464" s="91">
        <f t="shared" si="294"/>
        <v>454</v>
      </c>
      <c r="X464" s="41"/>
      <c r="Y464" s="41"/>
      <c r="Z464" s="41">
        <f t="shared" si="295"/>
        <v>0</v>
      </c>
      <c r="AA464" s="41">
        <f t="shared" si="295"/>
        <v>0</v>
      </c>
      <c r="AB464" s="41"/>
      <c r="AC464" s="41"/>
      <c r="AD464" s="41"/>
      <c r="AE464" s="41"/>
      <c r="AF464" s="41"/>
      <c r="AG464" s="41"/>
      <c r="AH464" s="40">
        <f t="shared" si="300"/>
        <v>4</v>
      </c>
      <c r="AI464" s="40">
        <f t="shared" si="300"/>
        <v>1</v>
      </c>
      <c r="AJ464" s="40">
        <v>4</v>
      </c>
      <c r="AK464" s="40">
        <v>1</v>
      </c>
      <c r="AL464" s="40"/>
      <c r="AM464" s="40"/>
      <c r="AN464" s="74">
        <f t="shared" si="297"/>
        <v>0</v>
      </c>
      <c r="AO464" s="75">
        <f t="shared" si="298"/>
        <v>25</v>
      </c>
      <c r="AP464" s="76">
        <f t="shared" si="299"/>
        <v>25</v>
      </c>
    </row>
    <row r="465" spans="1:42">
      <c r="A465" s="95" t="s">
        <v>632</v>
      </c>
      <c r="B465" s="253" t="s">
        <v>184</v>
      </c>
      <c r="C465" s="254"/>
      <c r="D465" s="46">
        <v>455</v>
      </c>
      <c r="E465" s="41">
        <f t="shared" si="293"/>
        <v>10</v>
      </c>
      <c r="F465" s="41">
        <f t="shared" si="296"/>
        <v>1</v>
      </c>
      <c r="G465" s="41"/>
      <c r="H465" s="41"/>
      <c r="I465" s="41"/>
      <c r="J465" s="41"/>
      <c r="K465" s="41">
        <v>10</v>
      </c>
      <c r="L465" s="41">
        <v>1</v>
      </c>
      <c r="M465" s="41"/>
      <c r="N465" s="41"/>
      <c r="O465" s="41"/>
      <c r="P465" s="41"/>
      <c r="Q465" s="41"/>
      <c r="R465" s="41"/>
      <c r="S465" s="90" t="s">
        <v>632</v>
      </c>
      <c r="T465" s="265" t="s">
        <v>184</v>
      </c>
      <c r="U465" s="265"/>
      <c r="V465" s="265"/>
      <c r="W465" s="91">
        <f t="shared" si="294"/>
        <v>455</v>
      </c>
      <c r="X465" s="41"/>
      <c r="Y465" s="41"/>
      <c r="Z465" s="41">
        <f t="shared" si="295"/>
        <v>0</v>
      </c>
      <c r="AA465" s="41">
        <f t="shared" si="295"/>
        <v>0</v>
      </c>
      <c r="AB465" s="41"/>
      <c r="AC465" s="41"/>
      <c r="AD465" s="41"/>
      <c r="AE465" s="41"/>
      <c r="AF465" s="41"/>
      <c r="AG465" s="41"/>
      <c r="AH465" s="40">
        <f t="shared" si="300"/>
        <v>0</v>
      </c>
      <c r="AI465" s="40">
        <f t="shared" si="300"/>
        <v>0</v>
      </c>
      <c r="AJ465" s="40"/>
      <c r="AK465" s="40"/>
      <c r="AL465" s="40"/>
      <c r="AM465" s="40"/>
      <c r="AN465" s="74">
        <f t="shared" si="297"/>
        <v>0</v>
      </c>
      <c r="AO465" s="75">
        <f t="shared" si="298"/>
        <v>0</v>
      </c>
      <c r="AP465" s="76">
        <f t="shared" si="299"/>
        <v>0</v>
      </c>
    </row>
    <row r="466" spans="1:42">
      <c r="A466" s="95" t="s">
        <v>633</v>
      </c>
      <c r="B466" s="253" t="s">
        <v>176</v>
      </c>
      <c r="C466" s="254"/>
      <c r="D466" s="46">
        <v>456</v>
      </c>
      <c r="E466" s="41">
        <f t="shared" si="293"/>
        <v>11</v>
      </c>
      <c r="F466" s="41">
        <f t="shared" si="296"/>
        <v>11</v>
      </c>
      <c r="G466" s="41"/>
      <c r="H466" s="41"/>
      <c r="I466" s="41"/>
      <c r="J466" s="41"/>
      <c r="K466" s="41">
        <v>11</v>
      </c>
      <c r="L466" s="41">
        <v>11</v>
      </c>
      <c r="M466" s="41"/>
      <c r="N466" s="41"/>
      <c r="O466" s="41"/>
      <c r="P466" s="41"/>
      <c r="Q466" s="41"/>
      <c r="R466" s="41"/>
      <c r="S466" s="90" t="s">
        <v>633</v>
      </c>
      <c r="T466" s="265" t="s">
        <v>176</v>
      </c>
      <c r="U466" s="265"/>
      <c r="V466" s="265"/>
      <c r="W466" s="91">
        <f t="shared" si="294"/>
        <v>456</v>
      </c>
      <c r="X466" s="41"/>
      <c r="Y466" s="41"/>
      <c r="Z466" s="41">
        <f t="shared" si="295"/>
        <v>0</v>
      </c>
      <c r="AA466" s="41">
        <f t="shared" si="295"/>
        <v>0</v>
      </c>
      <c r="AB466" s="41"/>
      <c r="AC466" s="41"/>
      <c r="AD466" s="41"/>
      <c r="AE466" s="41"/>
      <c r="AF466" s="41"/>
      <c r="AG466" s="41"/>
      <c r="AH466" s="40">
        <f t="shared" si="300"/>
        <v>1</v>
      </c>
      <c r="AI466" s="40">
        <f t="shared" si="300"/>
        <v>0</v>
      </c>
      <c r="AJ466" s="40">
        <v>1</v>
      </c>
      <c r="AK466" s="40"/>
      <c r="AL466" s="40"/>
      <c r="AM466" s="40"/>
      <c r="AN466" s="74">
        <f t="shared" si="297"/>
        <v>0</v>
      </c>
      <c r="AO466" s="75">
        <f t="shared" si="298"/>
        <v>9.0909090909090917</v>
      </c>
      <c r="AP466" s="76">
        <f t="shared" si="299"/>
        <v>9.0909090909090917</v>
      </c>
    </row>
    <row r="467" spans="1:42">
      <c r="A467" s="95" t="s">
        <v>634</v>
      </c>
      <c r="B467" s="253" t="s">
        <v>441</v>
      </c>
      <c r="C467" s="254"/>
      <c r="D467" s="46">
        <v>457</v>
      </c>
      <c r="E467" s="41">
        <f t="shared" si="293"/>
        <v>12</v>
      </c>
      <c r="F467" s="41">
        <f t="shared" si="296"/>
        <v>4</v>
      </c>
      <c r="G467" s="41"/>
      <c r="H467" s="41"/>
      <c r="I467" s="41"/>
      <c r="J467" s="41"/>
      <c r="K467" s="41">
        <v>12</v>
      </c>
      <c r="L467" s="41">
        <v>4</v>
      </c>
      <c r="M467" s="41"/>
      <c r="N467" s="41"/>
      <c r="O467" s="41"/>
      <c r="P467" s="41"/>
      <c r="Q467" s="41"/>
      <c r="R467" s="41"/>
      <c r="S467" s="90" t="s">
        <v>634</v>
      </c>
      <c r="T467" s="265" t="s">
        <v>441</v>
      </c>
      <c r="U467" s="265"/>
      <c r="V467" s="265"/>
      <c r="W467" s="91">
        <f t="shared" si="294"/>
        <v>457</v>
      </c>
      <c r="X467" s="41"/>
      <c r="Y467" s="41"/>
      <c r="Z467" s="41">
        <f t="shared" si="295"/>
        <v>0</v>
      </c>
      <c r="AA467" s="41">
        <f t="shared" si="295"/>
        <v>0</v>
      </c>
      <c r="AB467" s="41"/>
      <c r="AC467" s="41"/>
      <c r="AD467" s="41"/>
      <c r="AE467" s="41"/>
      <c r="AF467" s="41"/>
      <c r="AG467" s="41"/>
      <c r="AH467" s="40">
        <f t="shared" si="300"/>
        <v>0</v>
      </c>
      <c r="AI467" s="40">
        <f t="shared" si="300"/>
        <v>0</v>
      </c>
      <c r="AJ467" s="40"/>
      <c r="AK467" s="40"/>
      <c r="AL467" s="40"/>
      <c r="AM467" s="40"/>
      <c r="AN467" s="74">
        <f t="shared" si="297"/>
        <v>0</v>
      </c>
      <c r="AO467" s="75">
        <f t="shared" si="298"/>
        <v>0</v>
      </c>
      <c r="AP467" s="76">
        <f t="shared" si="299"/>
        <v>0</v>
      </c>
    </row>
    <row r="468" spans="1:42">
      <c r="A468" s="95" t="s">
        <v>635</v>
      </c>
      <c r="B468" s="253" t="s">
        <v>636</v>
      </c>
      <c r="C468" s="254"/>
      <c r="D468" s="46">
        <v>458</v>
      </c>
      <c r="E468" s="41">
        <f t="shared" si="293"/>
        <v>0</v>
      </c>
      <c r="F468" s="41">
        <f t="shared" si="296"/>
        <v>0</v>
      </c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90" t="s">
        <v>635</v>
      </c>
      <c r="T468" s="265" t="s">
        <v>636</v>
      </c>
      <c r="U468" s="265"/>
      <c r="V468" s="265"/>
      <c r="W468" s="91">
        <f t="shared" si="294"/>
        <v>458</v>
      </c>
      <c r="X468" s="41"/>
      <c r="Y468" s="41"/>
      <c r="Z468" s="41">
        <f t="shared" si="295"/>
        <v>0</v>
      </c>
      <c r="AA468" s="41">
        <f t="shared" si="295"/>
        <v>0</v>
      </c>
      <c r="AB468" s="41"/>
      <c r="AC468" s="41"/>
      <c r="AD468" s="41"/>
      <c r="AE468" s="41"/>
      <c r="AF468" s="41"/>
      <c r="AG468" s="41"/>
      <c r="AH468" s="40">
        <f t="shared" si="300"/>
        <v>0</v>
      </c>
      <c r="AI468" s="40">
        <f t="shared" si="300"/>
        <v>0</v>
      </c>
      <c r="AJ468" s="40"/>
      <c r="AK468" s="40"/>
      <c r="AL468" s="40"/>
      <c r="AM468" s="40"/>
      <c r="AN468" s="74"/>
      <c r="AO468" s="75"/>
      <c r="AP468" s="76"/>
    </row>
    <row r="469" spans="1:42">
      <c r="A469" s="95" t="s">
        <v>637</v>
      </c>
      <c r="B469" s="253" t="s">
        <v>217</v>
      </c>
      <c r="C469" s="254"/>
      <c r="D469" s="46">
        <v>459</v>
      </c>
      <c r="E469" s="41">
        <f t="shared" si="293"/>
        <v>22</v>
      </c>
      <c r="F469" s="41">
        <f t="shared" si="296"/>
        <v>2</v>
      </c>
      <c r="G469" s="41"/>
      <c r="H469" s="41"/>
      <c r="I469" s="41">
        <v>22</v>
      </c>
      <c r="J469" s="41">
        <v>2</v>
      </c>
      <c r="K469" s="41"/>
      <c r="L469" s="41"/>
      <c r="M469" s="41"/>
      <c r="N469" s="41"/>
      <c r="O469" s="41"/>
      <c r="P469" s="41"/>
      <c r="Q469" s="41"/>
      <c r="R469" s="41"/>
      <c r="S469" s="90" t="s">
        <v>637</v>
      </c>
      <c r="T469" s="265" t="s">
        <v>638</v>
      </c>
      <c r="U469" s="265"/>
      <c r="V469" s="265"/>
      <c r="W469" s="91">
        <f t="shared" si="294"/>
        <v>459</v>
      </c>
      <c r="X469" s="41"/>
      <c r="Y469" s="41"/>
      <c r="Z469" s="41">
        <f t="shared" si="295"/>
        <v>0</v>
      </c>
      <c r="AA469" s="41">
        <f t="shared" si="295"/>
        <v>0</v>
      </c>
      <c r="AB469" s="41"/>
      <c r="AC469" s="41"/>
      <c r="AD469" s="41"/>
      <c r="AE469" s="41"/>
      <c r="AF469" s="41"/>
      <c r="AG469" s="41"/>
      <c r="AH469" s="40">
        <f t="shared" si="300"/>
        <v>0</v>
      </c>
      <c r="AI469" s="40">
        <f t="shared" si="300"/>
        <v>0</v>
      </c>
      <c r="AJ469" s="40"/>
      <c r="AK469" s="40"/>
      <c r="AL469" s="40"/>
      <c r="AM469" s="40"/>
      <c r="AN469" s="74">
        <f t="shared" si="297"/>
        <v>0</v>
      </c>
      <c r="AO469" s="75">
        <f t="shared" si="298"/>
        <v>0</v>
      </c>
      <c r="AP469" s="76">
        <f t="shared" si="299"/>
        <v>0</v>
      </c>
    </row>
    <row r="470" spans="1:42">
      <c r="A470" s="95" t="s">
        <v>639</v>
      </c>
      <c r="B470" s="253" t="s">
        <v>223</v>
      </c>
      <c r="C470" s="254"/>
      <c r="D470" s="46">
        <v>460</v>
      </c>
      <c r="E470" s="41">
        <f t="shared" si="293"/>
        <v>14</v>
      </c>
      <c r="F470" s="41">
        <f t="shared" si="296"/>
        <v>2</v>
      </c>
      <c r="G470" s="41"/>
      <c r="H470" s="41"/>
      <c r="I470" s="41">
        <v>14</v>
      </c>
      <c r="J470" s="41">
        <v>2</v>
      </c>
      <c r="K470" s="41"/>
      <c r="L470" s="41"/>
      <c r="M470" s="41"/>
      <c r="N470" s="41"/>
      <c r="O470" s="41"/>
      <c r="P470" s="41"/>
      <c r="Q470" s="41"/>
      <c r="R470" s="41"/>
      <c r="S470" s="90" t="s">
        <v>639</v>
      </c>
      <c r="T470" s="265" t="s">
        <v>223</v>
      </c>
      <c r="U470" s="265"/>
      <c r="V470" s="265"/>
      <c r="W470" s="91">
        <f t="shared" si="294"/>
        <v>460</v>
      </c>
      <c r="X470" s="41"/>
      <c r="Y470" s="41"/>
      <c r="Z470" s="41">
        <f t="shared" si="295"/>
        <v>8</v>
      </c>
      <c r="AA470" s="41">
        <f t="shared" si="295"/>
        <v>1</v>
      </c>
      <c r="AB470" s="41">
        <v>8</v>
      </c>
      <c r="AC470" s="41">
        <v>1</v>
      </c>
      <c r="AD470" s="41"/>
      <c r="AE470" s="41"/>
      <c r="AF470" s="41"/>
      <c r="AG470" s="41"/>
      <c r="AH470" s="40">
        <f t="shared" si="300"/>
        <v>0</v>
      </c>
      <c r="AI470" s="40">
        <f t="shared" si="300"/>
        <v>0</v>
      </c>
      <c r="AJ470" s="40"/>
      <c r="AK470" s="40"/>
      <c r="AL470" s="40"/>
      <c r="AM470" s="40"/>
      <c r="AN470" s="74">
        <f t="shared" si="297"/>
        <v>57.142857142857146</v>
      </c>
      <c r="AO470" s="75">
        <f t="shared" si="298"/>
        <v>0</v>
      </c>
      <c r="AP470" s="76">
        <f t="shared" si="299"/>
        <v>57.142857142857146</v>
      </c>
    </row>
    <row r="471" spans="1:42">
      <c r="A471" s="95" t="s">
        <v>640</v>
      </c>
      <c r="B471" s="253" t="s">
        <v>181</v>
      </c>
      <c r="C471" s="254"/>
      <c r="D471" s="46">
        <v>461</v>
      </c>
      <c r="E471" s="41">
        <f t="shared" si="293"/>
        <v>28</v>
      </c>
      <c r="F471" s="41">
        <f t="shared" si="296"/>
        <v>9</v>
      </c>
      <c r="G471" s="41">
        <v>28</v>
      </c>
      <c r="H471" s="41">
        <v>9</v>
      </c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90" t="s">
        <v>640</v>
      </c>
      <c r="T471" s="265" t="s">
        <v>181</v>
      </c>
      <c r="U471" s="265"/>
      <c r="V471" s="265"/>
      <c r="W471" s="91">
        <f t="shared" si="294"/>
        <v>461</v>
      </c>
      <c r="X471" s="41"/>
      <c r="Y471" s="41"/>
      <c r="Z471" s="41">
        <f t="shared" si="295"/>
        <v>23</v>
      </c>
      <c r="AA471" s="41">
        <f t="shared" si="295"/>
        <v>6</v>
      </c>
      <c r="AB471" s="41">
        <v>23</v>
      </c>
      <c r="AC471" s="41">
        <v>6</v>
      </c>
      <c r="AD471" s="41"/>
      <c r="AE471" s="41"/>
      <c r="AF471" s="41"/>
      <c r="AG471" s="41"/>
      <c r="AH471" s="40">
        <f t="shared" si="300"/>
        <v>0</v>
      </c>
      <c r="AI471" s="40">
        <f t="shared" si="300"/>
        <v>0</v>
      </c>
      <c r="AJ471" s="40"/>
      <c r="AK471" s="40"/>
      <c r="AL471" s="40"/>
      <c r="AM471" s="40"/>
      <c r="AN471" s="74">
        <f t="shared" si="297"/>
        <v>82.142857142857139</v>
      </c>
      <c r="AO471" s="75">
        <f t="shared" si="298"/>
        <v>0</v>
      </c>
      <c r="AP471" s="76">
        <f t="shared" si="299"/>
        <v>82.142857142857139</v>
      </c>
    </row>
    <row r="472" spans="1:42">
      <c r="A472" s="95" t="s">
        <v>641</v>
      </c>
      <c r="B472" s="253" t="s">
        <v>175</v>
      </c>
      <c r="C472" s="254"/>
      <c r="D472" s="46">
        <v>462</v>
      </c>
      <c r="E472" s="41">
        <f t="shared" si="293"/>
        <v>30</v>
      </c>
      <c r="F472" s="41">
        <f t="shared" si="296"/>
        <v>16</v>
      </c>
      <c r="G472" s="41"/>
      <c r="H472" s="41"/>
      <c r="I472" s="41">
        <v>30</v>
      </c>
      <c r="J472" s="41">
        <v>16</v>
      </c>
      <c r="K472" s="41"/>
      <c r="L472" s="41"/>
      <c r="M472" s="41"/>
      <c r="N472" s="41"/>
      <c r="O472" s="41"/>
      <c r="P472" s="41"/>
      <c r="Q472" s="41"/>
      <c r="R472" s="41"/>
      <c r="S472" s="90" t="s">
        <v>641</v>
      </c>
      <c r="T472" s="265" t="s">
        <v>175</v>
      </c>
      <c r="U472" s="265"/>
      <c r="V472" s="265"/>
      <c r="W472" s="91">
        <f t="shared" si="294"/>
        <v>462</v>
      </c>
      <c r="X472" s="41"/>
      <c r="Y472" s="41"/>
      <c r="Z472" s="41">
        <f t="shared" si="295"/>
        <v>0</v>
      </c>
      <c r="AA472" s="41">
        <f t="shared" si="295"/>
        <v>0</v>
      </c>
      <c r="AB472" s="41"/>
      <c r="AC472" s="41"/>
      <c r="AD472" s="41"/>
      <c r="AE472" s="41"/>
      <c r="AF472" s="41"/>
      <c r="AG472" s="41"/>
      <c r="AH472" s="40">
        <f t="shared" si="300"/>
        <v>0</v>
      </c>
      <c r="AI472" s="40">
        <f t="shared" si="300"/>
        <v>0</v>
      </c>
      <c r="AJ472" s="40"/>
      <c r="AK472" s="40"/>
      <c r="AL472" s="40"/>
      <c r="AM472" s="40"/>
      <c r="AN472" s="74">
        <f t="shared" si="297"/>
        <v>0</v>
      </c>
      <c r="AO472" s="75">
        <f t="shared" si="298"/>
        <v>0</v>
      </c>
      <c r="AP472" s="76">
        <f t="shared" si="299"/>
        <v>0</v>
      </c>
    </row>
    <row r="473" spans="1:42">
      <c r="A473" s="95" t="s">
        <v>642</v>
      </c>
      <c r="B473" s="253" t="s">
        <v>218</v>
      </c>
      <c r="C473" s="254"/>
      <c r="D473" s="46">
        <v>463</v>
      </c>
      <c r="E473" s="41">
        <f t="shared" si="293"/>
        <v>25</v>
      </c>
      <c r="F473" s="41">
        <f t="shared" si="296"/>
        <v>9</v>
      </c>
      <c r="G473" s="41">
        <v>25</v>
      </c>
      <c r="H473" s="41">
        <v>9</v>
      </c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90" t="s">
        <v>642</v>
      </c>
      <c r="T473" s="265" t="s">
        <v>218</v>
      </c>
      <c r="U473" s="265"/>
      <c r="V473" s="265"/>
      <c r="W473" s="91">
        <f t="shared" si="294"/>
        <v>463</v>
      </c>
      <c r="X473" s="41"/>
      <c r="Y473" s="41"/>
      <c r="Z473" s="41">
        <f t="shared" si="295"/>
        <v>21</v>
      </c>
      <c r="AA473" s="41">
        <f t="shared" si="295"/>
        <v>1</v>
      </c>
      <c r="AB473" s="41">
        <v>21</v>
      </c>
      <c r="AC473" s="41">
        <v>1</v>
      </c>
      <c r="AD473" s="41"/>
      <c r="AE473" s="41"/>
      <c r="AF473" s="41"/>
      <c r="AG473" s="41"/>
      <c r="AH473" s="40">
        <f t="shared" si="300"/>
        <v>0</v>
      </c>
      <c r="AI473" s="40">
        <f t="shared" si="300"/>
        <v>0</v>
      </c>
      <c r="AJ473" s="40"/>
      <c r="AK473" s="40"/>
      <c r="AL473" s="40"/>
      <c r="AM473" s="40"/>
      <c r="AN473" s="74">
        <f t="shared" si="297"/>
        <v>84</v>
      </c>
      <c r="AO473" s="75">
        <f t="shared" si="298"/>
        <v>0</v>
      </c>
      <c r="AP473" s="76">
        <f t="shared" si="299"/>
        <v>84</v>
      </c>
    </row>
    <row r="474" spans="1:42">
      <c r="A474" s="95" t="s">
        <v>643</v>
      </c>
      <c r="B474" s="253" t="s">
        <v>191</v>
      </c>
      <c r="C474" s="254"/>
      <c r="D474" s="46">
        <v>464</v>
      </c>
      <c r="E474" s="41">
        <f t="shared" si="293"/>
        <v>10</v>
      </c>
      <c r="F474" s="41">
        <f t="shared" si="296"/>
        <v>1</v>
      </c>
      <c r="G474" s="41"/>
      <c r="H474" s="41"/>
      <c r="I474" s="41">
        <v>10</v>
      </c>
      <c r="J474" s="41">
        <v>1</v>
      </c>
      <c r="K474" s="41"/>
      <c r="L474" s="41"/>
      <c r="M474" s="41"/>
      <c r="N474" s="41"/>
      <c r="O474" s="41"/>
      <c r="P474" s="41"/>
      <c r="Q474" s="41"/>
      <c r="R474" s="41"/>
      <c r="S474" s="90" t="s">
        <v>643</v>
      </c>
      <c r="T474" s="265" t="s">
        <v>191</v>
      </c>
      <c r="U474" s="265"/>
      <c r="V474" s="265"/>
      <c r="W474" s="91">
        <f t="shared" si="294"/>
        <v>464</v>
      </c>
      <c r="X474" s="41"/>
      <c r="Y474" s="41"/>
      <c r="Z474" s="41">
        <f t="shared" si="295"/>
        <v>5</v>
      </c>
      <c r="AA474" s="41">
        <f t="shared" si="295"/>
        <v>0</v>
      </c>
      <c r="AB474" s="41">
        <v>5</v>
      </c>
      <c r="AC474" s="41"/>
      <c r="AD474" s="41"/>
      <c r="AE474" s="41"/>
      <c r="AF474" s="41"/>
      <c r="AG474" s="41"/>
      <c r="AH474" s="40">
        <f t="shared" si="300"/>
        <v>0</v>
      </c>
      <c r="AI474" s="40">
        <f t="shared" si="300"/>
        <v>0</v>
      </c>
      <c r="AJ474" s="40"/>
      <c r="AK474" s="40"/>
      <c r="AL474" s="40"/>
      <c r="AM474" s="40"/>
      <c r="AN474" s="74">
        <f t="shared" si="297"/>
        <v>50</v>
      </c>
      <c r="AO474" s="75">
        <f t="shared" si="298"/>
        <v>0</v>
      </c>
      <c r="AP474" s="76">
        <f t="shared" si="299"/>
        <v>50</v>
      </c>
    </row>
    <row r="475" spans="1:42">
      <c r="A475" s="95" t="s">
        <v>644</v>
      </c>
      <c r="B475" s="253" t="s">
        <v>645</v>
      </c>
      <c r="C475" s="254"/>
      <c r="D475" s="46">
        <v>465</v>
      </c>
      <c r="E475" s="41">
        <f t="shared" si="293"/>
        <v>0</v>
      </c>
      <c r="F475" s="41">
        <f t="shared" si="296"/>
        <v>0</v>
      </c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90" t="s">
        <v>644</v>
      </c>
      <c r="T475" s="265" t="s">
        <v>645</v>
      </c>
      <c r="U475" s="265"/>
      <c r="V475" s="265"/>
      <c r="W475" s="91">
        <f t="shared" si="294"/>
        <v>465</v>
      </c>
      <c r="X475" s="41"/>
      <c r="Y475" s="41"/>
      <c r="Z475" s="41">
        <f t="shared" ref="Z475:AA476" si="301">+AB475+AD475+AF475</f>
        <v>0</v>
      </c>
      <c r="AA475" s="41">
        <f t="shared" si="301"/>
        <v>0</v>
      </c>
      <c r="AB475" s="41"/>
      <c r="AC475" s="41"/>
      <c r="AD475" s="41"/>
      <c r="AE475" s="41"/>
      <c r="AF475" s="41"/>
      <c r="AG475" s="41"/>
      <c r="AH475" s="40">
        <f t="shared" si="300"/>
        <v>0</v>
      </c>
      <c r="AI475" s="40">
        <f t="shared" si="300"/>
        <v>0</v>
      </c>
      <c r="AJ475" s="40"/>
      <c r="AK475" s="40"/>
      <c r="AL475" s="40"/>
      <c r="AM475" s="40"/>
      <c r="AN475" s="74"/>
      <c r="AO475" s="75"/>
      <c r="AP475" s="76"/>
    </row>
    <row r="476" spans="1:42">
      <c r="A476" s="95" t="s">
        <v>646</v>
      </c>
      <c r="B476" s="253" t="s">
        <v>599</v>
      </c>
      <c r="C476" s="254"/>
      <c r="D476" s="46">
        <v>466</v>
      </c>
      <c r="E476" s="41">
        <f t="shared" si="293"/>
        <v>0</v>
      </c>
      <c r="F476" s="41">
        <f t="shared" si="296"/>
        <v>0</v>
      </c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90" t="s">
        <v>646</v>
      </c>
      <c r="T476" s="265" t="s">
        <v>647</v>
      </c>
      <c r="U476" s="265"/>
      <c r="V476" s="265"/>
      <c r="W476" s="91">
        <f t="shared" si="294"/>
        <v>466</v>
      </c>
      <c r="X476" s="41"/>
      <c r="Y476" s="41"/>
      <c r="Z476" s="41">
        <f t="shared" si="301"/>
        <v>0</v>
      </c>
      <c r="AA476" s="41">
        <f t="shared" si="301"/>
        <v>0</v>
      </c>
      <c r="AB476" s="41"/>
      <c r="AC476" s="41"/>
      <c r="AD476" s="41"/>
      <c r="AE476" s="41"/>
      <c r="AF476" s="41"/>
      <c r="AG476" s="41"/>
      <c r="AH476" s="40">
        <f t="shared" si="300"/>
        <v>0</v>
      </c>
      <c r="AI476" s="40">
        <f t="shared" si="300"/>
        <v>0</v>
      </c>
      <c r="AJ476" s="40"/>
      <c r="AK476" s="40"/>
      <c r="AL476" s="40"/>
      <c r="AM476" s="40"/>
      <c r="AN476" s="74"/>
      <c r="AO476" s="75"/>
      <c r="AP476" s="76"/>
    </row>
    <row r="477" spans="1:42" s="57" customFormat="1">
      <c r="A477" s="258" t="s">
        <v>648</v>
      </c>
      <c r="B477" s="258"/>
      <c r="C477" s="258"/>
      <c r="D477" s="86">
        <v>467</v>
      </c>
      <c r="E477" s="86">
        <f>+E478+E479+E480+E481+E482+E483+E484+E485+E486+E487+E488+E489+E490+E491+E492+E493+E494</f>
        <v>363</v>
      </c>
      <c r="F477" s="86">
        <f>+F478+F479+F480+F481+F482+F483+F484+F485+F486+F487+F488+F489+F490+F491+F492+F493+F494</f>
        <v>132</v>
      </c>
      <c r="G477" s="86">
        <f>+G478+G479+G480+G481+G482+G483+G484+G485+G486+G487+G488+G489+G490+G491+G492+G493+G494</f>
        <v>0</v>
      </c>
      <c r="H477" s="86">
        <f>+H478+H479+H480+H481+H482+H483+H484+H485+H486+H487+H488+H489+H490+H491+H492+H493+H494</f>
        <v>0</v>
      </c>
      <c r="I477" s="86">
        <f t="shared" ref="I477:R477" si="302">+I478+I479+I480+I481+I482+I483+I484+I485+I486+I487+I488+I489+I490+I491+I492+I493+I494</f>
        <v>0</v>
      </c>
      <c r="J477" s="86">
        <f t="shared" si="302"/>
        <v>0</v>
      </c>
      <c r="K477" s="86">
        <f>+K478+K479+K480+K481+K482+K483+K484+K485+K486+K487+K488+K489+K490+K491+K492+K493+K494</f>
        <v>204</v>
      </c>
      <c r="L477" s="86">
        <f>+L478+L479+L480+L481+L482+L483+L484+L485+L486+L487+L488+L489+L490+L491+L492+L493+L494</f>
        <v>79</v>
      </c>
      <c r="M477" s="86">
        <f>+M478+M479+M480+M481+M482+M483+M484+M485+M486+M487+M488+M489+M490+M491+M492+M493+M494</f>
        <v>159</v>
      </c>
      <c r="N477" s="86">
        <f>+N478+N479+N480+N481+N482+N483+N484+N485+N486+N487+N488+N489+N490+N491+N492+N493+N494</f>
        <v>53</v>
      </c>
      <c r="O477" s="86">
        <f t="shared" si="302"/>
        <v>0</v>
      </c>
      <c r="P477" s="86">
        <f t="shared" si="302"/>
        <v>0</v>
      </c>
      <c r="Q477" s="86">
        <f t="shared" si="302"/>
        <v>0</v>
      </c>
      <c r="R477" s="86">
        <f t="shared" si="302"/>
        <v>0</v>
      </c>
      <c r="S477" s="258" t="str">
        <f>+A477</f>
        <v>48. Дорноговь аймаг дахь Политехник коллеж</v>
      </c>
      <c r="T477" s="258"/>
      <c r="U477" s="258"/>
      <c r="V477" s="258"/>
      <c r="W477" s="88">
        <f t="shared" si="294"/>
        <v>467</v>
      </c>
      <c r="X477" s="86">
        <f t="shared" ref="X477:AM477" si="303">SUM(X478:X494)</f>
        <v>0</v>
      </c>
      <c r="Y477" s="86">
        <f t="shared" si="303"/>
        <v>0</v>
      </c>
      <c r="Z477" s="86">
        <f>SUM(Z478:Z494)</f>
        <v>151</v>
      </c>
      <c r="AA477" s="86">
        <f>SUM(AA478:AA494)</f>
        <v>55</v>
      </c>
      <c r="AB477" s="86">
        <f t="shared" si="303"/>
        <v>0</v>
      </c>
      <c r="AC477" s="86">
        <f t="shared" si="303"/>
        <v>0</v>
      </c>
      <c r="AD477" s="86">
        <f>SUM(AD478:AD494)</f>
        <v>151</v>
      </c>
      <c r="AE477" s="86">
        <f>SUM(AE478:AE494)</f>
        <v>55</v>
      </c>
      <c r="AF477" s="86">
        <f t="shared" si="303"/>
        <v>0</v>
      </c>
      <c r="AG477" s="86">
        <f t="shared" si="303"/>
        <v>0</v>
      </c>
      <c r="AH477" s="86">
        <f t="shared" si="303"/>
        <v>0</v>
      </c>
      <c r="AI477" s="86">
        <f t="shared" si="303"/>
        <v>0</v>
      </c>
      <c r="AJ477" s="86">
        <f t="shared" si="303"/>
        <v>0</v>
      </c>
      <c r="AK477" s="86">
        <f t="shared" si="303"/>
        <v>0</v>
      </c>
      <c r="AL477" s="86">
        <f t="shared" si="303"/>
        <v>0</v>
      </c>
      <c r="AM477" s="86">
        <f t="shared" si="303"/>
        <v>0</v>
      </c>
      <c r="AN477" s="74">
        <f t="shared" si="297"/>
        <v>41.59779614325069</v>
      </c>
      <c r="AO477" s="75">
        <f t="shared" si="298"/>
        <v>0</v>
      </c>
      <c r="AP477" s="76">
        <f t="shared" si="299"/>
        <v>41.59779614325069</v>
      </c>
    </row>
    <row r="478" spans="1:42">
      <c r="A478" s="95" t="s">
        <v>649</v>
      </c>
      <c r="B478" s="253" t="s">
        <v>238</v>
      </c>
      <c r="C478" s="254"/>
      <c r="D478" s="46">
        <v>468</v>
      </c>
      <c r="E478" s="41">
        <f>I478+K478+M478++O478+X478</f>
        <v>20</v>
      </c>
      <c r="F478" s="41">
        <f>H478+J478+L478+P478+R478+N478</f>
        <v>16</v>
      </c>
      <c r="G478" s="41"/>
      <c r="H478" s="41"/>
      <c r="I478" s="41"/>
      <c r="J478" s="41"/>
      <c r="K478" s="41"/>
      <c r="L478" s="41"/>
      <c r="M478" s="41">
        <v>20</v>
      </c>
      <c r="N478" s="41">
        <v>16</v>
      </c>
      <c r="O478" s="41"/>
      <c r="P478" s="41"/>
      <c r="Q478" s="41"/>
      <c r="R478" s="41"/>
      <c r="S478" s="95" t="s">
        <v>649</v>
      </c>
      <c r="T478" s="255" t="s">
        <v>238</v>
      </c>
      <c r="U478" s="255"/>
      <c r="V478" s="255"/>
      <c r="W478" s="91">
        <f t="shared" si="294"/>
        <v>468</v>
      </c>
      <c r="X478" s="41"/>
      <c r="Y478" s="41"/>
      <c r="Z478" s="41">
        <f t="shared" ref="Z478:AA493" si="304">+AB478+AD478+AF478</f>
        <v>10</v>
      </c>
      <c r="AA478" s="41">
        <f t="shared" si="304"/>
        <v>9</v>
      </c>
      <c r="AB478" s="41"/>
      <c r="AC478" s="41"/>
      <c r="AD478" s="41">
        <v>10</v>
      </c>
      <c r="AE478" s="41">
        <v>9</v>
      </c>
      <c r="AF478" s="41"/>
      <c r="AG478" s="41"/>
      <c r="AH478" s="40">
        <f>+AJ478+AL478</f>
        <v>0</v>
      </c>
      <c r="AI478" s="40">
        <f>+AK478+AM478</f>
        <v>0</v>
      </c>
      <c r="AJ478" s="40"/>
      <c r="AK478" s="40"/>
      <c r="AL478" s="40"/>
      <c r="AM478" s="40"/>
      <c r="AN478" s="74">
        <f t="shared" si="297"/>
        <v>50</v>
      </c>
      <c r="AO478" s="75">
        <f t="shared" si="298"/>
        <v>0</v>
      </c>
      <c r="AP478" s="76">
        <f t="shared" si="299"/>
        <v>50</v>
      </c>
    </row>
    <row r="479" spans="1:42">
      <c r="A479" s="95" t="s">
        <v>286</v>
      </c>
      <c r="B479" s="253" t="s">
        <v>131</v>
      </c>
      <c r="C479" s="254"/>
      <c r="D479" s="46">
        <v>469</v>
      </c>
      <c r="E479" s="41">
        <f t="shared" ref="E479:E493" si="305">I479+K479+M479++O479</f>
        <v>16</v>
      </c>
      <c r="F479" s="41">
        <f t="shared" ref="F479:F494" si="306">H479+J479+L479+P479+R479+N479</f>
        <v>6</v>
      </c>
      <c r="G479" s="41"/>
      <c r="H479" s="41"/>
      <c r="I479" s="41"/>
      <c r="J479" s="41"/>
      <c r="K479" s="41"/>
      <c r="L479" s="41"/>
      <c r="M479" s="41">
        <v>16</v>
      </c>
      <c r="N479" s="41">
        <v>6</v>
      </c>
      <c r="O479" s="41"/>
      <c r="P479" s="41"/>
      <c r="Q479" s="41"/>
      <c r="R479" s="41"/>
      <c r="S479" s="95" t="s">
        <v>286</v>
      </c>
      <c r="T479" s="255" t="s">
        <v>131</v>
      </c>
      <c r="U479" s="255"/>
      <c r="V479" s="255"/>
      <c r="W479" s="91">
        <f t="shared" si="294"/>
        <v>469</v>
      </c>
      <c r="X479" s="41"/>
      <c r="Y479" s="41"/>
      <c r="Z479" s="41">
        <f t="shared" si="304"/>
        <v>12</v>
      </c>
      <c r="AA479" s="41">
        <f t="shared" si="304"/>
        <v>6</v>
      </c>
      <c r="AB479" s="41"/>
      <c r="AC479" s="41"/>
      <c r="AD479" s="41">
        <v>12</v>
      </c>
      <c r="AE479" s="41">
        <v>6</v>
      </c>
      <c r="AF479" s="41"/>
      <c r="AG479" s="41"/>
      <c r="AH479" s="40">
        <f t="shared" ref="AH479:AI494" si="307">+AJ479+AL479</f>
        <v>0</v>
      </c>
      <c r="AI479" s="40">
        <f t="shared" si="307"/>
        <v>0</v>
      </c>
      <c r="AJ479" s="40"/>
      <c r="AK479" s="40"/>
      <c r="AL479" s="40"/>
      <c r="AM479" s="40"/>
      <c r="AN479" s="74">
        <f t="shared" si="297"/>
        <v>75</v>
      </c>
      <c r="AO479" s="75">
        <f t="shared" si="298"/>
        <v>0</v>
      </c>
      <c r="AP479" s="76">
        <f t="shared" si="299"/>
        <v>75</v>
      </c>
    </row>
    <row r="480" spans="1:42">
      <c r="A480" s="95" t="s">
        <v>294</v>
      </c>
      <c r="B480" s="253" t="s">
        <v>153</v>
      </c>
      <c r="C480" s="254"/>
      <c r="D480" s="46">
        <v>470</v>
      </c>
      <c r="E480" s="41">
        <f t="shared" si="305"/>
        <v>37</v>
      </c>
      <c r="F480" s="41">
        <f t="shared" si="306"/>
        <v>0</v>
      </c>
      <c r="G480" s="41"/>
      <c r="H480" s="41"/>
      <c r="I480" s="41"/>
      <c r="J480" s="41"/>
      <c r="K480" s="41">
        <v>8</v>
      </c>
      <c r="L480" s="41">
        <v>0</v>
      </c>
      <c r="M480" s="41">
        <v>29</v>
      </c>
      <c r="N480" s="41">
        <v>0</v>
      </c>
      <c r="O480" s="41"/>
      <c r="P480" s="41"/>
      <c r="Q480" s="41"/>
      <c r="R480" s="41"/>
      <c r="S480" s="95" t="s">
        <v>294</v>
      </c>
      <c r="T480" s="255" t="s">
        <v>153</v>
      </c>
      <c r="U480" s="255"/>
      <c r="V480" s="255"/>
      <c r="W480" s="91">
        <f t="shared" si="294"/>
        <v>470</v>
      </c>
      <c r="X480" s="41"/>
      <c r="Y480" s="41"/>
      <c r="Z480" s="41">
        <f t="shared" si="304"/>
        <v>10</v>
      </c>
      <c r="AA480" s="41">
        <f t="shared" si="304"/>
        <v>0</v>
      </c>
      <c r="AB480" s="41"/>
      <c r="AC480" s="41"/>
      <c r="AD480" s="41">
        <v>10</v>
      </c>
      <c r="AE480" s="41">
        <v>0</v>
      </c>
      <c r="AF480" s="41"/>
      <c r="AG480" s="41"/>
      <c r="AH480" s="40">
        <f t="shared" si="307"/>
        <v>0</v>
      </c>
      <c r="AI480" s="40">
        <f t="shared" si="307"/>
        <v>0</v>
      </c>
      <c r="AJ480" s="40"/>
      <c r="AK480" s="40"/>
      <c r="AL480" s="40"/>
      <c r="AM480" s="40"/>
      <c r="AN480" s="74">
        <f t="shared" si="297"/>
        <v>27.027027027027028</v>
      </c>
      <c r="AO480" s="75">
        <f t="shared" si="298"/>
        <v>0</v>
      </c>
      <c r="AP480" s="76">
        <f t="shared" si="299"/>
        <v>27.027027027027028</v>
      </c>
    </row>
    <row r="481" spans="1:42">
      <c r="A481" s="95" t="s">
        <v>283</v>
      </c>
      <c r="B481" s="253" t="s">
        <v>215</v>
      </c>
      <c r="C481" s="254"/>
      <c r="D481" s="46">
        <v>471</v>
      </c>
      <c r="E481" s="41">
        <f t="shared" si="305"/>
        <v>47</v>
      </c>
      <c r="F481" s="41">
        <f t="shared" si="306"/>
        <v>0</v>
      </c>
      <c r="G481" s="41"/>
      <c r="H481" s="41"/>
      <c r="I481" s="41"/>
      <c r="J481" s="41"/>
      <c r="K481" s="41">
        <v>17</v>
      </c>
      <c r="L481" s="41">
        <v>0</v>
      </c>
      <c r="M481" s="41">
        <v>30</v>
      </c>
      <c r="N481" s="41">
        <v>0</v>
      </c>
      <c r="O481" s="41"/>
      <c r="P481" s="41"/>
      <c r="Q481" s="41"/>
      <c r="R481" s="41"/>
      <c r="S481" s="95" t="s">
        <v>283</v>
      </c>
      <c r="T481" s="255" t="s">
        <v>215</v>
      </c>
      <c r="U481" s="255"/>
      <c r="V481" s="255"/>
      <c r="W481" s="91">
        <f t="shared" si="294"/>
        <v>471</v>
      </c>
      <c r="X481" s="41"/>
      <c r="Y481" s="41"/>
      <c r="Z481" s="41">
        <f t="shared" si="304"/>
        <v>23</v>
      </c>
      <c r="AA481" s="41">
        <f t="shared" si="304"/>
        <v>0</v>
      </c>
      <c r="AB481" s="41"/>
      <c r="AC481" s="41"/>
      <c r="AD481" s="41">
        <v>23</v>
      </c>
      <c r="AE481" s="41">
        <v>0</v>
      </c>
      <c r="AF481" s="41"/>
      <c r="AG481" s="41"/>
      <c r="AH481" s="40">
        <f t="shared" si="307"/>
        <v>0</v>
      </c>
      <c r="AI481" s="40">
        <f t="shared" si="307"/>
        <v>0</v>
      </c>
      <c r="AJ481" s="40"/>
      <c r="AK481" s="40"/>
      <c r="AL481" s="40"/>
      <c r="AM481" s="40"/>
      <c r="AN481" s="74">
        <f t="shared" si="297"/>
        <v>48.936170212765958</v>
      </c>
      <c r="AO481" s="75">
        <f t="shared" si="298"/>
        <v>0</v>
      </c>
      <c r="AP481" s="76">
        <f t="shared" si="299"/>
        <v>48.936170212765958</v>
      </c>
    </row>
    <row r="482" spans="1:42">
      <c r="A482" s="95" t="s">
        <v>293</v>
      </c>
      <c r="B482" s="253" t="s">
        <v>139</v>
      </c>
      <c r="C482" s="254"/>
      <c r="D482" s="46">
        <v>472</v>
      </c>
      <c r="E482" s="41">
        <f t="shared" si="305"/>
        <v>23</v>
      </c>
      <c r="F482" s="41">
        <f t="shared" si="306"/>
        <v>4</v>
      </c>
      <c r="G482" s="41"/>
      <c r="H482" s="41"/>
      <c r="I482" s="41"/>
      <c r="J482" s="41"/>
      <c r="K482" s="41"/>
      <c r="L482" s="41"/>
      <c r="M482" s="41">
        <v>23</v>
      </c>
      <c r="N482" s="41">
        <v>4</v>
      </c>
      <c r="O482" s="41"/>
      <c r="P482" s="41"/>
      <c r="Q482" s="41"/>
      <c r="R482" s="41"/>
      <c r="S482" s="95" t="s">
        <v>293</v>
      </c>
      <c r="T482" s="255" t="s">
        <v>139</v>
      </c>
      <c r="U482" s="255"/>
      <c r="V482" s="255"/>
      <c r="W482" s="91">
        <f t="shared" si="294"/>
        <v>472</v>
      </c>
      <c r="X482" s="41"/>
      <c r="Y482" s="41"/>
      <c r="Z482" s="41">
        <f t="shared" si="304"/>
        <v>4</v>
      </c>
      <c r="AA482" s="41">
        <f t="shared" si="304"/>
        <v>0</v>
      </c>
      <c r="AB482" s="41"/>
      <c r="AC482" s="41"/>
      <c r="AD482" s="41">
        <v>4</v>
      </c>
      <c r="AE482" s="41">
        <v>0</v>
      </c>
      <c r="AF482" s="41"/>
      <c r="AG482" s="41"/>
      <c r="AH482" s="40">
        <f t="shared" si="307"/>
        <v>0</v>
      </c>
      <c r="AI482" s="40">
        <f t="shared" si="307"/>
        <v>0</v>
      </c>
      <c r="AJ482" s="40"/>
      <c r="AK482" s="40"/>
      <c r="AL482" s="40"/>
      <c r="AM482" s="40"/>
      <c r="AN482" s="74">
        <f t="shared" si="297"/>
        <v>17.391304347826086</v>
      </c>
      <c r="AO482" s="75">
        <f t="shared" si="298"/>
        <v>0</v>
      </c>
      <c r="AP482" s="76">
        <f t="shared" si="299"/>
        <v>17.391304347826086</v>
      </c>
    </row>
    <row r="483" spans="1:42">
      <c r="A483" s="95" t="s">
        <v>332</v>
      </c>
      <c r="B483" s="253" t="s">
        <v>92</v>
      </c>
      <c r="C483" s="254"/>
      <c r="D483" s="46">
        <v>473</v>
      </c>
      <c r="E483" s="41">
        <f t="shared" si="305"/>
        <v>9</v>
      </c>
      <c r="F483" s="41">
        <f t="shared" si="306"/>
        <v>2</v>
      </c>
      <c r="G483" s="41"/>
      <c r="H483" s="41"/>
      <c r="I483" s="41"/>
      <c r="J483" s="41"/>
      <c r="K483" s="41"/>
      <c r="L483" s="41"/>
      <c r="M483" s="41">
        <v>9</v>
      </c>
      <c r="N483" s="41">
        <v>2</v>
      </c>
      <c r="O483" s="41"/>
      <c r="P483" s="41"/>
      <c r="Q483" s="41"/>
      <c r="R483" s="41"/>
      <c r="S483" s="95" t="s">
        <v>332</v>
      </c>
      <c r="T483" s="255" t="s">
        <v>92</v>
      </c>
      <c r="U483" s="255"/>
      <c r="V483" s="255"/>
      <c r="W483" s="91">
        <f t="shared" si="294"/>
        <v>473</v>
      </c>
      <c r="X483" s="41"/>
      <c r="Y483" s="41"/>
      <c r="Z483" s="41">
        <f t="shared" si="304"/>
        <v>4</v>
      </c>
      <c r="AA483" s="41">
        <f t="shared" si="304"/>
        <v>0</v>
      </c>
      <c r="AB483" s="41"/>
      <c r="AC483" s="41"/>
      <c r="AD483" s="41">
        <v>4</v>
      </c>
      <c r="AE483" s="41">
        <v>0</v>
      </c>
      <c r="AF483" s="41"/>
      <c r="AG483" s="41"/>
      <c r="AH483" s="40">
        <f t="shared" si="307"/>
        <v>0</v>
      </c>
      <c r="AI483" s="40">
        <f t="shared" si="307"/>
        <v>0</v>
      </c>
      <c r="AJ483" s="40"/>
      <c r="AK483" s="40"/>
      <c r="AL483" s="40"/>
      <c r="AM483" s="40"/>
      <c r="AN483" s="74">
        <f t="shared" si="297"/>
        <v>44.444444444444443</v>
      </c>
      <c r="AO483" s="75">
        <f t="shared" si="298"/>
        <v>0</v>
      </c>
      <c r="AP483" s="76">
        <f t="shared" si="299"/>
        <v>44.444444444444443</v>
      </c>
    </row>
    <row r="484" spans="1:42">
      <c r="A484" s="95" t="s">
        <v>650</v>
      </c>
      <c r="B484" s="253" t="s">
        <v>504</v>
      </c>
      <c r="C484" s="254"/>
      <c r="D484" s="46">
        <v>474</v>
      </c>
      <c r="E484" s="41">
        <f t="shared" si="305"/>
        <v>32</v>
      </c>
      <c r="F484" s="41">
        <f t="shared" si="306"/>
        <v>25</v>
      </c>
      <c r="G484" s="41"/>
      <c r="H484" s="41"/>
      <c r="I484" s="41"/>
      <c r="J484" s="41"/>
      <c r="K484" s="41"/>
      <c r="L484" s="41"/>
      <c r="M484" s="41">
        <v>32</v>
      </c>
      <c r="N484" s="41">
        <v>25</v>
      </c>
      <c r="O484" s="41"/>
      <c r="P484" s="41"/>
      <c r="Q484" s="41"/>
      <c r="R484" s="41"/>
      <c r="S484" s="95" t="s">
        <v>650</v>
      </c>
      <c r="T484" s="255" t="s">
        <v>88</v>
      </c>
      <c r="U484" s="255"/>
      <c r="V484" s="255"/>
      <c r="W484" s="91">
        <f t="shared" si="294"/>
        <v>474</v>
      </c>
      <c r="X484" s="41"/>
      <c r="Y484" s="41"/>
      <c r="Z484" s="41">
        <f t="shared" si="304"/>
        <v>10</v>
      </c>
      <c r="AA484" s="41">
        <f t="shared" si="304"/>
        <v>8</v>
      </c>
      <c r="AB484" s="41"/>
      <c r="AC484" s="41"/>
      <c r="AD484" s="41">
        <v>10</v>
      </c>
      <c r="AE484" s="41">
        <v>8</v>
      </c>
      <c r="AF484" s="41"/>
      <c r="AG484" s="41"/>
      <c r="AH484" s="40">
        <f t="shared" si="307"/>
        <v>0</v>
      </c>
      <c r="AI484" s="40">
        <f t="shared" si="307"/>
        <v>0</v>
      </c>
      <c r="AJ484" s="40"/>
      <c r="AK484" s="40"/>
      <c r="AL484" s="40"/>
      <c r="AM484" s="40"/>
      <c r="AN484" s="74">
        <f t="shared" si="297"/>
        <v>31.25</v>
      </c>
      <c r="AO484" s="75">
        <f t="shared" si="298"/>
        <v>0</v>
      </c>
      <c r="AP484" s="76">
        <f t="shared" si="299"/>
        <v>31.25</v>
      </c>
    </row>
    <row r="485" spans="1:42">
      <c r="A485" s="95" t="s">
        <v>290</v>
      </c>
      <c r="B485" s="253" t="s">
        <v>135</v>
      </c>
      <c r="C485" s="254"/>
      <c r="D485" s="46">
        <v>475</v>
      </c>
      <c r="E485" s="41">
        <f>I485+K485+M485++O485</f>
        <v>16</v>
      </c>
      <c r="F485" s="41">
        <f t="shared" si="306"/>
        <v>0</v>
      </c>
      <c r="G485" s="41"/>
      <c r="H485" s="41"/>
      <c r="I485" s="41"/>
      <c r="J485" s="41"/>
      <c r="K485" s="41">
        <v>16</v>
      </c>
      <c r="L485" s="41">
        <v>0</v>
      </c>
      <c r="M485" s="41"/>
      <c r="N485" s="41"/>
      <c r="O485" s="41"/>
      <c r="P485" s="41"/>
      <c r="Q485" s="41"/>
      <c r="R485" s="41"/>
      <c r="S485" s="95" t="s">
        <v>290</v>
      </c>
      <c r="T485" s="255" t="s">
        <v>135</v>
      </c>
      <c r="U485" s="255"/>
      <c r="V485" s="255"/>
      <c r="W485" s="91">
        <f t="shared" si="294"/>
        <v>475</v>
      </c>
      <c r="X485" s="41"/>
      <c r="Y485" s="41"/>
      <c r="Z485" s="41">
        <f t="shared" si="304"/>
        <v>11</v>
      </c>
      <c r="AA485" s="41">
        <f t="shared" si="304"/>
        <v>0</v>
      </c>
      <c r="AB485" s="41"/>
      <c r="AC485" s="41"/>
      <c r="AD485" s="41">
        <v>11</v>
      </c>
      <c r="AE485" s="41">
        <v>0</v>
      </c>
      <c r="AF485" s="41"/>
      <c r="AG485" s="41"/>
      <c r="AH485" s="40">
        <f t="shared" si="307"/>
        <v>0</v>
      </c>
      <c r="AI485" s="40">
        <f t="shared" si="307"/>
        <v>0</v>
      </c>
      <c r="AJ485" s="40"/>
      <c r="AK485" s="40"/>
      <c r="AL485" s="40"/>
      <c r="AM485" s="40"/>
      <c r="AN485" s="74">
        <f t="shared" si="297"/>
        <v>68.75</v>
      </c>
      <c r="AO485" s="75">
        <f t="shared" si="298"/>
        <v>0</v>
      </c>
      <c r="AP485" s="76">
        <f t="shared" si="299"/>
        <v>68.75</v>
      </c>
    </row>
    <row r="486" spans="1:42">
      <c r="A486" s="95" t="s">
        <v>285</v>
      </c>
      <c r="B486" s="253" t="s">
        <v>231</v>
      </c>
      <c r="C486" s="254"/>
      <c r="D486" s="46">
        <v>476</v>
      </c>
      <c r="E486" s="41">
        <f t="shared" si="305"/>
        <v>14</v>
      </c>
      <c r="F486" s="41">
        <f t="shared" si="306"/>
        <v>14</v>
      </c>
      <c r="G486" s="41"/>
      <c r="H486" s="41"/>
      <c r="I486" s="41"/>
      <c r="J486" s="41"/>
      <c r="K486" s="41">
        <v>14</v>
      </c>
      <c r="L486" s="41">
        <v>14</v>
      </c>
      <c r="M486" s="41"/>
      <c r="N486" s="41"/>
      <c r="O486" s="41"/>
      <c r="P486" s="41"/>
      <c r="Q486" s="41"/>
      <c r="R486" s="41"/>
      <c r="S486" s="95" t="s">
        <v>285</v>
      </c>
      <c r="T486" s="255" t="s">
        <v>231</v>
      </c>
      <c r="U486" s="255"/>
      <c r="V486" s="255"/>
      <c r="W486" s="91">
        <f t="shared" si="294"/>
        <v>476</v>
      </c>
      <c r="X486" s="41"/>
      <c r="Y486" s="41"/>
      <c r="Z486" s="41">
        <f t="shared" si="304"/>
        <v>4</v>
      </c>
      <c r="AA486" s="41">
        <f t="shared" si="304"/>
        <v>4</v>
      </c>
      <c r="AB486" s="41"/>
      <c r="AC486" s="41"/>
      <c r="AD486" s="41">
        <v>4</v>
      </c>
      <c r="AE486" s="41">
        <v>4</v>
      </c>
      <c r="AF486" s="41"/>
      <c r="AG486" s="41"/>
      <c r="AH486" s="40">
        <f t="shared" si="307"/>
        <v>0</v>
      </c>
      <c r="AI486" s="40">
        <f t="shared" si="307"/>
        <v>0</v>
      </c>
      <c r="AJ486" s="40"/>
      <c r="AK486" s="40"/>
      <c r="AL486" s="40"/>
      <c r="AM486" s="40"/>
      <c r="AN486" s="74">
        <f t="shared" si="297"/>
        <v>28.571428571428573</v>
      </c>
      <c r="AO486" s="75">
        <f t="shared" si="298"/>
        <v>0</v>
      </c>
      <c r="AP486" s="76">
        <f t="shared" si="299"/>
        <v>28.571428571428573</v>
      </c>
    </row>
    <row r="487" spans="1:42">
      <c r="A487" s="95" t="s">
        <v>316</v>
      </c>
      <c r="B487" s="253" t="s">
        <v>187</v>
      </c>
      <c r="C487" s="254"/>
      <c r="D487" s="46">
        <v>477</v>
      </c>
      <c r="E487" s="41">
        <f t="shared" si="305"/>
        <v>12</v>
      </c>
      <c r="F487" s="41">
        <f t="shared" si="306"/>
        <v>0</v>
      </c>
      <c r="G487" s="41"/>
      <c r="H487" s="41"/>
      <c r="I487" s="41"/>
      <c r="J487" s="41"/>
      <c r="K487" s="41">
        <v>12</v>
      </c>
      <c r="L487" s="41">
        <v>0</v>
      </c>
      <c r="M487" s="41"/>
      <c r="N487" s="41"/>
      <c r="O487" s="41"/>
      <c r="P487" s="41"/>
      <c r="Q487" s="41"/>
      <c r="R487" s="41"/>
      <c r="S487" s="95" t="s">
        <v>316</v>
      </c>
      <c r="T487" s="255" t="s">
        <v>651</v>
      </c>
      <c r="U487" s="255"/>
      <c r="V487" s="255"/>
      <c r="W487" s="91">
        <f t="shared" si="294"/>
        <v>477</v>
      </c>
      <c r="X487" s="41"/>
      <c r="Y487" s="41"/>
      <c r="Z487" s="41">
        <f t="shared" si="304"/>
        <v>2</v>
      </c>
      <c r="AA487" s="41">
        <f t="shared" si="304"/>
        <v>0</v>
      </c>
      <c r="AB487" s="41"/>
      <c r="AC487" s="41"/>
      <c r="AD487" s="41">
        <v>2</v>
      </c>
      <c r="AE487" s="41">
        <v>0</v>
      </c>
      <c r="AF487" s="41"/>
      <c r="AG487" s="41"/>
      <c r="AH487" s="40">
        <f t="shared" si="307"/>
        <v>0</v>
      </c>
      <c r="AI487" s="40">
        <f t="shared" si="307"/>
        <v>0</v>
      </c>
      <c r="AJ487" s="40"/>
      <c r="AK487" s="40"/>
      <c r="AL487" s="40"/>
      <c r="AM487" s="40"/>
      <c r="AN487" s="74">
        <f t="shared" si="297"/>
        <v>16.666666666666668</v>
      </c>
      <c r="AO487" s="75">
        <f t="shared" si="298"/>
        <v>0</v>
      </c>
      <c r="AP487" s="76">
        <f t="shared" si="299"/>
        <v>16.666666666666668</v>
      </c>
    </row>
    <row r="488" spans="1:42">
      <c r="A488" s="95" t="s">
        <v>366</v>
      </c>
      <c r="B488" s="253" t="s">
        <v>98</v>
      </c>
      <c r="C488" s="254"/>
      <c r="D488" s="46">
        <v>478</v>
      </c>
      <c r="E488" s="41">
        <f t="shared" si="305"/>
        <v>9</v>
      </c>
      <c r="F488" s="41">
        <f t="shared" si="306"/>
        <v>8</v>
      </c>
      <c r="G488" s="41"/>
      <c r="H488" s="41"/>
      <c r="I488" s="41"/>
      <c r="J488" s="41"/>
      <c r="K488" s="41">
        <v>9</v>
      </c>
      <c r="L488" s="41">
        <v>8</v>
      </c>
      <c r="M488" s="41"/>
      <c r="N488" s="41"/>
      <c r="O488" s="41"/>
      <c r="P488" s="41"/>
      <c r="Q488" s="41"/>
      <c r="R488" s="41"/>
      <c r="S488" s="95" t="s">
        <v>366</v>
      </c>
      <c r="T488" s="255" t="s">
        <v>98</v>
      </c>
      <c r="U488" s="255"/>
      <c r="V488" s="255"/>
      <c r="W488" s="91">
        <f t="shared" si="294"/>
        <v>478</v>
      </c>
      <c r="X488" s="41"/>
      <c r="Y488" s="41"/>
      <c r="Z488" s="41">
        <f t="shared" si="304"/>
        <v>3</v>
      </c>
      <c r="AA488" s="41">
        <f t="shared" si="304"/>
        <v>3</v>
      </c>
      <c r="AB488" s="41"/>
      <c r="AC488" s="41"/>
      <c r="AD488" s="41">
        <v>3</v>
      </c>
      <c r="AE488" s="41">
        <v>3</v>
      </c>
      <c r="AF488" s="41"/>
      <c r="AG488" s="41"/>
      <c r="AH488" s="40">
        <f t="shared" si="307"/>
        <v>0</v>
      </c>
      <c r="AI488" s="40">
        <f t="shared" si="307"/>
        <v>0</v>
      </c>
      <c r="AJ488" s="40"/>
      <c r="AK488" s="40"/>
      <c r="AL488" s="40"/>
      <c r="AM488" s="40"/>
      <c r="AN488" s="74">
        <f t="shared" si="297"/>
        <v>33.333333333333336</v>
      </c>
      <c r="AO488" s="75">
        <f t="shared" si="298"/>
        <v>0</v>
      </c>
      <c r="AP488" s="76">
        <f t="shared" si="299"/>
        <v>33.333333333333336</v>
      </c>
    </row>
    <row r="489" spans="1:42">
      <c r="A489" s="95" t="s">
        <v>318</v>
      </c>
      <c r="B489" s="253" t="s">
        <v>209</v>
      </c>
      <c r="C489" s="254"/>
      <c r="D489" s="46">
        <v>479</v>
      </c>
      <c r="E489" s="41">
        <f t="shared" si="305"/>
        <v>24</v>
      </c>
      <c r="F489" s="41">
        <f t="shared" si="306"/>
        <v>13</v>
      </c>
      <c r="G489" s="41"/>
      <c r="H489" s="41"/>
      <c r="I489" s="41"/>
      <c r="J489" s="41"/>
      <c r="K489" s="41">
        <v>24</v>
      </c>
      <c r="L489" s="41">
        <v>13</v>
      </c>
      <c r="M489" s="41"/>
      <c r="N489" s="41"/>
      <c r="O489" s="41"/>
      <c r="P489" s="41"/>
      <c r="Q489" s="41"/>
      <c r="R489" s="41"/>
      <c r="S489" s="95" t="s">
        <v>318</v>
      </c>
      <c r="T489" s="255" t="s">
        <v>652</v>
      </c>
      <c r="U489" s="255"/>
      <c r="V489" s="255"/>
      <c r="W489" s="91">
        <f t="shared" si="294"/>
        <v>479</v>
      </c>
      <c r="X489" s="41"/>
      <c r="Y489" s="41"/>
      <c r="Z489" s="41">
        <f t="shared" si="304"/>
        <v>24</v>
      </c>
      <c r="AA489" s="41">
        <f t="shared" si="304"/>
        <v>13</v>
      </c>
      <c r="AB489" s="41"/>
      <c r="AC489" s="41"/>
      <c r="AD489" s="41">
        <v>24</v>
      </c>
      <c r="AE489" s="41">
        <v>13</v>
      </c>
      <c r="AF489" s="41"/>
      <c r="AG489" s="41"/>
      <c r="AH489" s="40">
        <f t="shared" si="307"/>
        <v>0</v>
      </c>
      <c r="AI489" s="40">
        <f t="shared" si="307"/>
        <v>0</v>
      </c>
      <c r="AJ489" s="40"/>
      <c r="AK489" s="40"/>
      <c r="AL489" s="40"/>
      <c r="AM489" s="40"/>
      <c r="AN489" s="74">
        <f t="shared" si="297"/>
        <v>100</v>
      </c>
      <c r="AO489" s="75">
        <f t="shared" si="298"/>
        <v>0</v>
      </c>
      <c r="AP489" s="76">
        <f t="shared" si="299"/>
        <v>100</v>
      </c>
    </row>
    <row r="490" spans="1:42">
      <c r="A490" s="95" t="s">
        <v>360</v>
      </c>
      <c r="B490" s="253" t="s">
        <v>167</v>
      </c>
      <c r="C490" s="254"/>
      <c r="D490" s="46">
        <v>480</v>
      </c>
      <c r="E490" s="41">
        <f t="shared" si="305"/>
        <v>37</v>
      </c>
      <c r="F490" s="41">
        <f t="shared" si="306"/>
        <v>12</v>
      </c>
      <c r="G490" s="41"/>
      <c r="H490" s="41"/>
      <c r="I490" s="41"/>
      <c r="J490" s="41"/>
      <c r="K490" s="41">
        <v>37</v>
      </c>
      <c r="L490" s="41">
        <v>12</v>
      </c>
      <c r="M490" s="41"/>
      <c r="N490" s="41"/>
      <c r="O490" s="41"/>
      <c r="P490" s="41"/>
      <c r="Q490" s="41"/>
      <c r="R490" s="41"/>
      <c r="S490" s="95" t="s">
        <v>360</v>
      </c>
      <c r="T490" s="255" t="s">
        <v>167</v>
      </c>
      <c r="U490" s="255"/>
      <c r="V490" s="255"/>
      <c r="W490" s="91">
        <f t="shared" si="294"/>
        <v>480</v>
      </c>
      <c r="X490" s="41"/>
      <c r="Y490" s="41"/>
      <c r="Z490" s="41">
        <f t="shared" si="304"/>
        <v>34</v>
      </c>
      <c r="AA490" s="41">
        <f t="shared" si="304"/>
        <v>12</v>
      </c>
      <c r="AB490" s="41"/>
      <c r="AC490" s="41"/>
      <c r="AD490" s="41">
        <v>34</v>
      </c>
      <c r="AE490" s="41">
        <v>12</v>
      </c>
      <c r="AF490" s="41"/>
      <c r="AG490" s="41"/>
      <c r="AH490" s="40">
        <f t="shared" si="307"/>
        <v>0</v>
      </c>
      <c r="AI490" s="40">
        <f t="shared" si="307"/>
        <v>0</v>
      </c>
      <c r="AJ490" s="40"/>
      <c r="AK490" s="40"/>
      <c r="AL490" s="40"/>
      <c r="AM490" s="40"/>
      <c r="AN490" s="74">
        <f t="shared" si="297"/>
        <v>91.891891891891888</v>
      </c>
      <c r="AO490" s="75">
        <f t="shared" si="298"/>
        <v>0</v>
      </c>
      <c r="AP490" s="76">
        <f t="shared" si="299"/>
        <v>91.891891891891888</v>
      </c>
    </row>
    <row r="491" spans="1:42">
      <c r="A491" s="95" t="s">
        <v>494</v>
      </c>
      <c r="B491" s="253" t="s">
        <v>163</v>
      </c>
      <c r="C491" s="254"/>
      <c r="D491" s="46">
        <v>481</v>
      </c>
      <c r="E491" s="41">
        <f t="shared" si="305"/>
        <v>21</v>
      </c>
      <c r="F491" s="41">
        <f t="shared" si="306"/>
        <v>0</v>
      </c>
      <c r="G491" s="41"/>
      <c r="H491" s="41"/>
      <c r="I491" s="41"/>
      <c r="J491" s="41"/>
      <c r="K491" s="41">
        <v>21</v>
      </c>
      <c r="L491" s="41">
        <v>0</v>
      </c>
      <c r="M491" s="41"/>
      <c r="N491" s="41"/>
      <c r="O491" s="41"/>
      <c r="P491" s="41"/>
      <c r="Q491" s="41"/>
      <c r="R491" s="41"/>
      <c r="S491" s="95" t="s">
        <v>494</v>
      </c>
      <c r="T491" s="255" t="s">
        <v>163</v>
      </c>
      <c r="U491" s="255"/>
      <c r="V491" s="255"/>
      <c r="W491" s="91">
        <f t="shared" si="294"/>
        <v>481</v>
      </c>
      <c r="X491" s="41"/>
      <c r="Y491" s="41"/>
      <c r="Z491" s="41">
        <f t="shared" si="304"/>
        <v>0</v>
      </c>
      <c r="AA491" s="41">
        <f t="shared" si="304"/>
        <v>0</v>
      </c>
      <c r="AB491" s="41"/>
      <c r="AC491" s="41"/>
      <c r="AD491" s="41">
        <v>0</v>
      </c>
      <c r="AE491" s="41">
        <v>0</v>
      </c>
      <c r="AF491" s="41"/>
      <c r="AG491" s="41"/>
      <c r="AH491" s="40">
        <f t="shared" si="307"/>
        <v>0</v>
      </c>
      <c r="AI491" s="40">
        <f t="shared" si="307"/>
        <v>0</v>
      </c>
      <c r="AJ491" s="40"/>
      <c r="AK491" s="40"/>
      <c r="AL491" s="40"/>
      <c r="AM491" s="40"/>
      <c r="AN491" s="74">
        <f t="shared" si="297"/>
        <v>0</v>
      </c>
      <c r="AO491" s="75">
        <f t="shared" si="298"/>
        <v>0</v>
      </c>
      <c r="AP491" s="76">
        <f t="shared" si="299"/>
        <v>0</v>
      </c>
    </row>
    <row r="492" spans="1:42">
      <c r="A492" s="95" t="s">
        <v>496</v>
      </c>
      <c r="B492" s="253" t="s">
        <v>165</v>
      </c>
      <c r="C492" s="254"/>
      <c r="D492" s="46">
        <v>482</v>
      </c>
      <c r="E492" s="41">
        <f t="shared" si="305"/>
        <v>22</v>
      </c>
      <c r="F492" s="41">
        <f t="shared" si="306"/>
        <v>20</v>
      </c>
      <c r="G492" s="41"/>
      <c r="H492" s="41"/>
      <c r="I492" s="41"/>
      <c r="J492" s="41"/>
      <c r="K492" s="41">
        <v>22</v>
      </c>
      <c r="L492" s="41">
        <v>20</v>
      </c>
      <c r="M492" s="41"/>
      <c r="N492" s="41"/>
      <c r="O492" s="41"/>
      <c r="P492" s="41"/>
      <c r="Q492" s="41"/>
      <c r="R492" s="41"/>
      <c r="S492" s="95" t="s">
        <v>496</v>
      </c>
      <c r="T492" s="261" t="s">
        <v>653</v>
      </c>
      <c r="U492" s="261"/>
      <c r="V492" s="261"/>
      <c r="W492" s="91">
        <f t="shared" si="294"/>
        <v>482</v>
      </c>
      <c r="X492" s="41"/>
      <c r="Y492" s="41"/>
      <c r="Z492" s="41">
        <f t="shared" si="304"/>
        <v>0</v>
      </c>
      <c r="AA492" s="41">
        <f t="shared" si="304"/>
        <v>0</v>
      </c>
      <c r="AB492" s="41"/>
      <c r="AC492" s="41"/>
      <c r="AD492" s="41">
        <v>0</v>
      </c>
      <c r="AE492" s="41">
        <v>0</v>
      </c>
      <c r="AF492" s="41"/>
      <c r="AG492" s="41"/>
      <c r="AH492" s="40">
        <f t="shared" si="307"/>
        <v>0</v>
      </c>
      <c r="AI492" s="40">
        <f t="shared" si="307"/>
        <v>0</v>
      </c>
      <c r="AJ492" s="40"/>
      <c r="AK492" s="40"/>
      <c r="AL492" s="40"/>
      <c r="AM492" s="40"/>
      <c r="AN492" s="74">
        <f t="shared" si="297"/>
        <v>0</v>
      </c>
      <c r="AO492" s="75">
        <f t="shared" si="298"/>
        <v>0</v>
      </c>
      <c r="AP492" s="76">
        <f t="shared" si="299"/>
        <v>0</v>
      </c>
    </row>
    <row r="493" spans="1:42">
      <c r="A493" s="95" t="s">
        <v>495</v>
      </c>
      <c r="B493" s="253" t="s">
        <v>164</v>
      </c>
      <c r="C493" s="254"/>
      <c r="D493" s="46">
        <v>483</v>
      </c>
      <c r="E493" s="41">
        <f t="shared" si="305"/>
        <v>5</v>
      </c>
      <c r="F493" s="41">
        <f t="shared" si="306"/>
        <v>0</v>
      </c>
      <c r="G493" s="41"/>
      <c r="H493" s="41"/>
      <c r="I493" s="41"/>
      <c r="J493" s="41"/>
      <c r="K493" s="41">
        <v>5</v>
      </c>
      <c r="L493" s="41">
        <v>0</v>
      </c>
      <c r="M493" s="41"/>
      <c r="N493" s="41"/>
      <c r="O493" s="41"/>
      <c r="P493" s="41"/>
      <c r="Q493" s="41"/>
      <c r="R493" s="41"/>
      <c r="S493" s="95" t="s">
        <v>495</v>
      </c>
      <c r="T493" s="255" t="s">
        <v>164</v>
      </c>
      <c r="U493" s="255"/>
      <c r="V493" s="255"/>
      <c r="W493" s="91">
        <f t="shared" si="294"/>
        <v>483</v>
      </c>
      <c r="X493" s="41"/>
      <c r="Y493" s="41"/>
      <c r="Z493" s="41">
        <f t="shared" si="304"/>
        <v>0</v>
      </c>
      <c r="AA493" s="41">
        <f t="shared" si="304"/>
        <v>0</v>
      </c>
      <c r="AB493" s="41"/>
      <c r="AC493" s="41"/>
      <c r="AD493" s="41">
        <v>0</v>
      </c>
      <c r="AE493" s="41">
        <v>0</v>
      </c>
      <c r="AF493" s="41"/>
      <c r="AG493" s="41"/>
      <c r="AH493" s="40">
        <f t="shared" si="307"/>
        <v>0</v>
      </c>
      <c r="AI493" s="40">
        <f t="shared" si="307"/>
        <v>0</v>
      </c>
      <c r="AJ493" s="40"/>
      <c r="AK493" s="40"/>
      <c r="AL493" s="40"/>
      <c r="AM493" s="40"/>
      <c r="AN493" s="74">
        <f t="shared" si="297"/>
        <v>0</v>
      </c>
      <c r="AO493" s="75">
        <f t="shared" si="298"/>
        <v>0</v>
      </c>
      <c r="AP493" s="76">
        <f t="shared" si="299"/>
        <v>0</v>
      </c>
    </row>
    <row r="494" spans="1:42">
      <c r="A494" s="95" t="s">
        <v>492</v>
      </c>
      <c r="B494" s="253" t="s">
        <v>157</v>
      </c>
      <c r="C494" s="254"/>
      <c r="D494" s="46">
        <v>484</v>
      </c>
      <c r="E494" s="41">
        <f>I494+K494+M494++O494</f>
        <v>19</v>
      </c>
      <c r="F494" s="41">
        <f t="shared" si="306"/>
        <v>12</v>
      </c>
      <c r="G494" s="41"/>
      <c r="H494" s="41"/>
      <c r="I494" s="41"/>
      <c r="J494" s="41"/>
      <c r="K494" s="41">
        <v>19</v>
      </c>
      <c r="L494" s="41">
        <v>12</v>
      </c>
      <c r="M494" s="41"/>
      <c r="N494" s="41"/>
      <c r="O494" s="41"/>
      <c r="P494" s="41"/>
      <c r="Q494" s="41"/>
      <c r="R494" s="41"/>
      <c r="S494" s="95" t="s">
        <v>492</v>
      </c>
      <c r="T494" s="261" t="s">
        <v>157</v>
      </c>
      <c r="U494" s="261"/>
      <c r="V494" s="261"/>
      <c r="W494" s="91">
        <f t="shared" si="294"/>
        <v>484</v>
      </c>
      <c r="X494" s="41"/>
      <c r="Y494" s="41"/>
      <c r="Z494" s="41">
        <f t="shared" ref="Z494:AA494" si="308">+AB494+AD494+AF494</f>
        <v>0</v>
      </c>
      <c r="AA494" s="41">
        <f t="shared" si="308"/>
        <v>0</v>
      </c>
      <c r="AB494" s="41"/>
      <c r="AC494" s="41"/>
      <c r="AD494" s="41">
        <v>0</v>
      </c>
      <c r="AE494" s="41">
        <v>0</v>
      </c>
      <c r="AF494" s="41"/>
      <c r="AG494" s="41"/>
      <c r="AH494" s="40">
        <f t="shared" si="307"/>
        <v>0</v>
      </c>
      <c r="AI494" s="40">
        <f t="shared" si="307"/>
        <v>0</v>
      </c>
      <c r="AJ494" s="40"/>
      <c r="AK494" s="40"/>
      <c r="AL494" s="40"/>
      <c r="AM494" s="40"/>
      <c r="AN494" s="74">
        <f t="shared" si="297"/>
        <v>0</v>
      </c>
      <c r="AO494" s="75">
        <f t="shared" si="298"/>
        <v>0</v>
      </c>
      <c r="AP494" s="76">
        <f t="shared" si="299"/>
        <v>0</v>
      </c>
    </row>
    <row r="495" spans="1:42" s="89" customFormat="1">
      <c r="A495" s="267" t="s">
        <v>654</v>
      </c>
      <c r="B495" s="267"/>
      <c r="C495" s="267"/>
      <c r="D495" s="86">
        <v>485</v>
      </c>
      <c r="E495" s="86">
        <f>SUM(E496:E512)</f>
        <v>348</v>
      </c>
      <c r="F495" s="86">
        <f>SUM(F496:F512)</f>
        <v>115</v>
      </c>
      <c r="G495" s="86">
        <f>SUM(G496:G512)</f>
        <v>36</v>
      </c>
      <c r="H495" s="86">
        <f>SUM(H496:H512)</f>
        <v>4</v>
      </c>
      <c r="I495" s="86">
        <f t="shared" ref="I495:R495" si="309">SUM(I496:I512)</f>
        <v>26</v>
      </c>
      <c r="J495" s="86">
        <f t="shared" si="309"/>
        <v>11</v>
      </c>
      <c r="K495" s="86">
        <f t="shared" si="309"/>
        <v>42</v>
      </c>
      <c r="L495" s="86">
        <f t="shared" si="309"/>
        <v>20</v>
      </c>
      <c r="M495" s="86">
        <f t="shared" si="309"/>
        <v>182</v>
      </c>
      <c r="N495" s="86">
        <f t="shared" si="309"/>
        <v>39</v>
      </c>
      <c r="O495" s="86">
        <f t="shared" si="309"/>
        <v>62</v>
      </c>
      <c r="P495" s="86">
        <f t="shared" si="309"/>
        <v>41</v>
      </c>
      <c r="Q495" s="86">
        <f t="shared" si="309"/>
        <v>0</v>
      </c>
      <c r="R495" s="86">
        <f t="shared" si="309"/>
        <v>0</v>
      </c>
      <c r="S495" s="267" t="s">
        <v>654</v>
      </c>
      <c r="T495" s="267"/>
      <c r="U495" s="267"/>
      <c r="V495" s="267"/>
      <c r="W495" s="88">
        <f t="shared" si="294"/>
        <v>485</v>
      </c>
      <c r="X495" s="86">
        <f t="shared" ref="X495:AK495" si="310">SUM(X496:X512)</f>
        <v>0</v>
      </c>
      <c r="Y495" s="86">
        <f t="shared" si="310"/>
        <v>0</v>
      </c>
      <c r="Z495" s="86">
        <f t="shared" si="310"/>
        <v>147</v>
      </c>
      <c r="AA495" s="86">
        <f t="shared" si="310"/>
        <v>59</v>
      </c>
      <c r="AB495" s="86">
        <f t="shared" si="310"/>
        <v>29</v>
      </c>
      <c r="AC495" s="86">
        <f t="shared" si="310"/>
        <v>3</v>
      </c>
      <c r="AD495" s="86">
        <f t="shared" si="310"/>
        <v>66</v>
      </c>
      <c r="AE495" s="86">
        <f t="shared" si="310"/>
        <v>17</v>
      </c>
      <c r="AF495" s="86">
        <f t="shared" si="310"/>
        <v>52</v>
      </c>
      <c r="AG495" s="86">
        <f t="shared" si="310"/>
        <v>39</v>
      </c>
      <c r="AH495" s="86">
        <f>SUM(AH496:AH512)</f>
        <v>26</v>
      </c>
      <c r="AI495" s="86">
        <f t="shared" si="310"/>
        <v>10</v>
      </c>
      <c r="AJ495" s="86">
        <f t="shared" si="310"/>
        <v>12</v>
      </c>
      <c r="AK495" s="86">
        <f t="shared" si="310"/>
        <v>2</v>
      </c>
      <c r="AL495" s="86">
        <f>SUM(AL496:AL512)</f>
        <v>14</v>
      </c>
      <c r="AM495" s="86">
        <f>SUM(AM496:AM512)</f>
        <v>8</v>
      </c>
      <c r="AN495" s="74">
        <f t="shared" si="297"/>
        <v>42.241379310344826</v>
      </c>
      <c r="AO495" s="75">
        <f t="shared" si="298"/>
        <v>7.4712643678160919</v>
      </c>
      <c r="AP495" s="76">
        <f t="shared" si="299"/>
        <v>49.712643678160916</v>
      </c>
    </row>
    <row r="496" spans="1:42">
      <c r="A496" s="95" t="s">
        <v>655</v>
      </c>
      <c r="B496" s="253" t="s">
        <v>195</v>
      </c>
      <c r="C496" s="254"/>
      <c r="D496" s="46">
        <v>486</v>
      </c>
      <c r="E496" s="41">
        <f>+G496+I496+K496+M496+O496+Q496</f>
        <v>9</v>
      </c>
      <c r="F496" s="41">
        <f>+H496+J496+L496+N496+P496+R496</f>
        <v>2</v>
      </c>
      <c r="G496" s="41"/>
      <c r="H496" s="41"/>
      <c r="I496" s="41"/>
      <c r="J496" s="41"/>
      <c r="K496" s="41">
        <v>9</v>
      </c>
      <c r="L496" s="41">
        <v>2</v>
      </c>
      <c r="M496" s="41"/>
      <c r="N496" s="41"/>
      <c r="O496" s="41"/>
      <c r="P496" s="41"/>
      <c r="Q496" s="41"/>
      <c r="R496" s="41"/>
      <c r="S496" s="95" t="s">
        <v>655</v>
      </c>
      <c r="T496" s="260" t="s">
        <v>656</v>
      </c>
      <c r="U496" s="260"/>
      <c r="V496" s="260"/>
      <c r="W496" s="91">
        <f t="shared" si="294"/>
        <v>486</v>
      </c>
      <c r="X496" s="41"/>
      <c r="Y496" s="41"/>
      <c r="Z496" s="41">
        <f t="shared" ref="Z496:AA511" si="311">+AB496+AD496+AF496</f>
        <v>5</v>
      </c>
      <c r="AA496" s="41">
        <f t="shared" si="311"/>
        <v>1</v>
      </c>
      <c r="AB496" s="41"/>
      <c r="AC496" s="41"/>
      <c r="AD496" s="41">
        <v>5</v>
      </c>
      <c r="AE496" s="41">
        <v>1</v>
      </c>
      <c r="AF496" s="41"/>
      <c r="AG496" s="41"/>
      <c r="AH496" s="40">
        <f>+AJ496+AL496</f>
        <v>0</v>
      </c>
      <c r="AI496" s="40">
        <f>+AK496+AM496</f>
        <v>0</v>
      </c>
      <c r="AJ496" s="40"/>
      <c r="AK496" s="40"/>
      <c r="AL496" s="40"/>
      <c r="AM496" s="40"/>
      <c r="AN496" s="74">
        <f t="shared" si="297"/>
        <v>55.555555555555557</v>
      </c>
      <c r="AO496" s="75">
        <f t="shared" si="298"/>
        <v>0</v>
      </c>
      <c r="AP496" s="76">
        <f t="shared" si="299"/>
        <v>55.555555555555557</v>
      </c>
    </row>
    <row r="497" spans="1:42">
      <c r="A497" s="95" t="s">
        <v>657</v>
      </c>
      <c r="B497" s="253" t="s">
        <v>182</v>
      </c>
      <c r="C497" s="254"/>
      <c r="D497" s="46">
        <v>487</v>
      </c>
      <c r="E497" s="41">
        <f>+G497+I497+K497+M497+O497+Q497</f>
        <v>9</v>
      </c>
      <c r="F497" s="41">
        <f>+H497+J497+L497+N497+P497+R497</f>
        <v>0</v>
      </c>
      <c r="G497" s="41"/>
      <c r="H497" s="41"/>
      <c r="I497" s="41"/>
      <c r="J497" s="41"/>
      <c r="K497" s="41">
        <v>9</v>
      </c>
      <c r="L497" s="41">
        <v>0</v>
      </c>
      <c r="M497" s="41"/>
      <c r="N497" s="41"/>
      <c r="O497" s="41"/>
      <c r="P497" s="41"/>
      <c r="Q497" s="41"/>
      <c r="R497" s="41"/>
      <c r="S497" s="95" t="s">
        <v>657</v>
      </c>
      <c r="T497" s="260" t="s">
        <v>182</v>
      </c>
      <c r="U497" s="260"/>
      <c r="V497" s="260"/>
      <c r="W497" s="91">
        <f t="shared" si="294"/>
        <v>487</v>
      </c>
      <c r="X497" s="41"/>
      <c r="Y497" s="41"/>
      <c r="Z497" s="41">
        <f t="shared" si="311"/>
        <v>1</v>
      </c>
      <c r="AA497" s="41">
        <f t="shared" si="311"/>
        <v>0</v>
      </c>
      <c r="AB497" s="41"/>
      <c r="AC497" s="41"/>
      <c r="AD497" s="41">
        <v>1</v>
      </c>
      <c r="AE497" s="41">
        <v>0</v>
      </c>
      <c r="AF497" s="41"/>
      <c r="AG497" s="41"/>
      <c r="AH497" s="40">
        <f t="shared" ref="AH497:AI512" si="312">+AJ497+AL497</f>
        <v>0</v>
      </c>
      <c r="AI497" s="40">
        <f t="shared" si="312"/>
        <v>0</v>
      </c>
      <c r="AJ497" s="40"/>
      <c r="AK497" s="40"/>
      <c r="AL497" s="40"/>
      <c r="AM497" s="40"/>
      <c r="AN497" s="74">
        <f t="shared" si="297"/>
        <v>11.111111111111111</v>
      </c>
      <c r="AO497" s="75">
        <f t="shared" si="298"/>
        <v>0</v>
      </c>
      <c r="AP497" s="76">
        <f t="shared" si="299"/>
        <v>11.111111111111111</v>
      </c>
    </row>
    <row r="498" spans="1:42">
      <c r="A498" s="95" t="s">
        <v>289</v>
      </c>
      <c r="B498" s="253" t="s">
        <v>261</v>
      </c>
      <c r="C498" s="254"/>
      <c r="D498" s="46">
        <v>488</v>
      </c>
      <c r="E498" s="41">
        <f t="shared" ref="E498:F512" si="313">+G498+I498+K498+M498+O498+Q498</f>
        <v>19</v>
      </c>
      <c r="F498" s="41">
        <f t="shared" si="313"/>
        <v>16</v>
      </c>
      <c r="G498" s="41"/>
      <c r="H498" s="41"/>
      <c r="I498" s="41"/>
      <c r="J498" s="41"/>
      <c r="K498" s="41">
        <v>19</v>
      </c>
      <c r="L498" s="41">
        <v>16</v>
      </c>
      <c r="M498" s="41"/>
      <c r="N498" s="41"/>
      <c r="O498" s="41"/>
      <c r="P498" s="41"/>
      <c r="Q498" s="41"/>
      <c r="R498" s="41"/>
      <c r="S498" s="95" t="s">
        <v>289</v>
      </c>
      <c r="T498" s="260" t="s">
        <v>261</v>
      </c>
      <c r="U498" s="260"/>
      <c r="V498" s="260"/>
      <c r="W498" s="91">
        <f t="shared" si="294"/>
        <v>488</v>
      </c>
      <c r="X498" s="41"/>
      <c r="Y498" s="41"/>
      <c r="Z498" s="41">
        <f t="shared" si="311"/>
        <v>7</v>
      </c>
      <c r="AA498" s="41">
        <f t="shared" si="311"/>
        <v>5</v>
      </c>
      <c r="AB498" s="41"/>
      <c r="AC498" s="41"/>
      <c r="AD498" s="41">
        <v>7</v>
      </c>
      <c r="AE498" s="41">
        <v>5</v>
      </c>
      <c r="AF498" s="41"/>
      <c r="AG498" s="41"/>
      <c r="AH498" s="40">
        <f t="shared" si="312"/>
        <v>0</v>
      </c>
      <c r="AI498" s="40">
        <f t="shared" si="312"/>
        <v>0</v>
      </c>
      <c r="AJ498" s="40"/>
      <c r="AK498" s="40"/>
      <c r="AL498" s="40"/>
      <c r="AM498" s="40"/>
      <c r="AN498" s="74">
        <f t="shared" si="297"/>
        <v>36.842105263157897</v>
      </c>
      <c r="AO498" s="75">
        <f t="shared" si="298"/>
        <v>0</v>
      </c>
      <c r="AP498" s="76">
        <f t="shared" si="299"/>
        <v>36.842105263157897</v>
      </c>
    </row>
    <row r="499" spans="1:42">
      <c r="A499" s="95" t="s">
        <v>285</v>
      </c>
      <c r="B499" s="253" t="s">
        <v>231</v>
      </c>
      <c r="C499" s="254"/>
      <c r="D499" s="46">
        <v>489</v>
      </c>
      <c r="E499" s="41">
        <f t="shared" si="313"/>
        <v>30</v>
      </c>
      <c r="F499" s="41">
        <f>+H499+J499+L499+N499+P499+R499</f>
        <v>30</v>
      </c>
      <c r="G499" s="41"/>
      <c r="H499" s="41"/>
      <c r="I499" s="41"/>
      <c r="J499" s="41"/>
      <c r="K499" s="41"/>
      <c r="L499" s="41"/>
      <c r="M499" s="41">
        <v>14</v>
      </c>
      <c r="N499" s="41">
        <v>14</v>
      </c>
      <c r="O499" s="41">
        <v>16</v>
      </c>
      <c r="P499" s="41">
        <v>16</v>
      </c>
      <c r="Q499" s="41"/>
      <c r="R499" s="41"/>
      <c r="S499" s="95" t="s">
        <v>285</v>
      </c>
      <c r="T499" s="260" t="s">
        <v>231</v>
      </c>
      <c r="U499" s="260"/>
      <c r="V499" s="260"/>
      <c r="W499" s="91">
        <f t="shared" si="294"/>
        <v>489</v>
      </c>
      <c r="X499" s="41"/>
      <c r="Y499" s="41"/>
      <c r="Z499" s="41">
        <f t="shared" si="311"/>
        <v>21</v>
      </c>
      <c r="AA499" s="41">
        <f t="shared" si="311"/>
        <v>21</v>
      </c>
      <c r="AB499" s="41"/>
      <c r="AC499" s="41"/>
      <c r="AD499" s="41">
        <v>5</v>
      </c>
      <c r="AE499" s="41">
        <v>5</v>
      </c>
      <c r="AF499" s="41">
        <v>16</v>
      </c>
      <c r="AG499" s="41">
        <v>16</v>
      </c>
      <c r="AH499" s="40">
        <f t="shared" si="312"/>
        <v>0</v>
      </c>
      <c r="AI499" s="40">
        <f t="shared" si="312"/>
        <v>0</v>
      </c>
      <c r="AJ499" s="40"/>
      <c r="AK499" s="40"/>
      <c r="AL499" s="40"/>
      <c r="AM499" s="40"/>
      <c r="AN499" s="74">
        <f t="shared" si="297"/>
        <v>70</v>
      </c>
      <c r="AO499" s="75">
        <f t="shared" si="298"/>
        <v>0</v>
      </c>
      <c r="AP499" s="76">
        <f t="shared" si="299"/>
        <v>70</v>
      </c>
    </row>
    <row r="500" spans="1:42">
      <c r="A500" s="95" t="s">
        <v>658</v>
      </c>
      <c r="B500" s="253" t="s">
        <v>396</v>
      </c>
      <c r="C500" s="254"/>
      <c r="D500" s="46">
        <v>490</v>
      </c>
      <c r="E500" s="41">
        <f t="shared" si="313"/>
        <v>50</v>
      </c>
      <c r="F500" s="41">
        <f>+H500+J500+L500+N500+P500+R500</f>
        <v>38</v>
      </c>
      <c r="G500" s="41"/>
      <c r="H500" s="41"/>
      <c r="I500" s="41"/>
      <c r="J500" s="41"/>
      <c r="K500" s="41"/>
      <c r="L500" s="41"/>
      <c r="M500" s="41">
        <v>24</v>
      </c>
      <c r="N500" s="41">
        <v>13</v>
      </c>
      <c r="O500" s="41">
        <v>26</v>
      </c>
      <c r="P500" s="41">
        <v>25</v>
      </c>
      <c r="Q500" s="41"/>
      <c r="R500" s="41"/>
      <c r="S500" s="95" t="s">
        <v>658</v>
      </c>
      <c r="T500" s="260" t="s">
        <v>396</v>
      </c>
      <c r="U500" s="260"/>
      <c r="V500" s="260"/>
      <c r="W500" s="91">
        <f t="shared" si="294"/>
        <v>490</v>
      </c>
      <c r="X500" s="41"/>
      <c r="Y500" s="41"/>
      <c r="Z500" s="41">
        <f t="shared" si="311"/>
        <v>30</v>
      </c>
      <c r="AA500" s="41">
        <f t="shared" si="311"/>
        <v>26</v>
      </c>
      <c r="AB500" s="41"/>
      <c r="AC500" s="41"/>
      <c r="AD500" s="41">
        <v>6</v>
      </c>
      <c r="AE500" s="41">
        <v>3</v>
      </c>
      <c r="AF500" s="41">
        <v>24</v>
      </c>
      <c r="AG500" s="41">
        <v>23</v>
      </c>
      <c r="AH500" s="40">
        <f t="shared" si="312"/>
        <v>0</v>
      </c>
      <c r="AI500" s="40">
        <f t="shared" si="312"/>
        <v>0</v>
      </c>
      <c r="AJ500" s="40"/>
      <c r="AK500" s="40"/>
      <c r="AL500" s="40"/>
      <c r="AM500" s="40"/>
      <c r="AN500" s="74">
        <f t="shared" si="297"/>
        <v>60</v>
      </c>
      <c r="AO500" s="75">
        <f t="shared" si="298"/>
        <v>0</v>
      </c>
      <c r="AP500" s="76">
        <f t="shared" si="299"/>
        <v>60</v>
      </c>
    </row>
    <row r="501" spans="1:42">
      <c r="A501" s="95" t="s">
        <v>659</v>
      </c>
      <c r="B501" s="253" t="s">
        <v>301</v>
      </c>
      <c r="C501" s="254"/>
      <c r="D501" s="46">
        <v>491</v>
      </c>
      <c r="E501" s="41">
        <f t="shared" si="313"/>
        <v>22</v>
      </c>
      <c r="F501" s="41">
        <f>+H501+J501+L501+N501+P501+R501</f>
        <v>4</v>
      </c>
      <c r="G501" s="41"/>
      <c r="H501" s="41"/>
      <c r="I501" s="41"/>
      <c r="J501" s="41"/>
      <c r="K501" s="41"/>
      <c r="L501" s="41"/>
      <c r="M501" s="41">
        <v>22</v>
      </c>
      <c r="N501" s="41">
        <v>4</v>
      </c>
      <c r="O501" s="41"/>
      <c r="P501" s="41"/>
      <c r="Q501" s="41"/>
      <c r="R501" s="41"/>
      <c r="S501" s="95" t="s">
        <v>659</v>
      </c>
      <c r="T501" s="260" t="s">
        <v>338</v>
      </c>
      <c r="U501" s="260"/>
      <c r="V501" s="260"/>
      <c r="W501" s="91">
        <f t="shared" si="294"/>
        <v>491</v>
      </c>
      <c r="X501" s="41"/>
      <c r="Y501" s="41"/>
      <c r="Z501" s="41">
        <f t="shared" si="311"/>
        <v>0</v>
      </c>
      <c r="AA501" s="41">
        <f t="shared" si="311"/>
        <v>0</v>
      </c>
      <c r="AB501" s="41"/>
      <c r="AC501" s="41"/>
      <c r="AD501" s="41"/>
      <c r="AE501" s="41"/>
      <c r="AF501" s="41"/>
      <c r="AG501" s="41"/>
      <c r="AH501" s="40">
        <f t="shared" si="312"/>
        <v>5</v>
      </c>
      <c r="AI501" s="40">
        <f t="shared" si="312"/>
        <v>2</v>
      </c>
      <c r="AJ501" s="40">
        <v>5</v>
      </c>
      <c r="AK501" s="40">
        <v>2</v>
      </c>
      <c r="AL501" s="40"/>
      <c r="AM501" s="40"/>
      <c r="AN501" s="74">
        <f t="shared" si="297"/>
        <v>0</v>
      </c>
      <c r="AO501" s="75">
        <f t="shared" si="298"/>
        <v>22.727272727272727</v>
      </c>
      <c r="AP501" s="76">
        <f t="shared" si="299"/>
        <v>22.727272727272727</v>
      </c>
    </row>
    <row r="502" spans="1:42">
      <c r="A502" s="95" t="s">
        <v>283</v>
      </c>
      <c r="B502" s="253" t="s">
        <v>660</v>
      </c>
      <c r="C502" s="254"/>
      <c r="D502" s="46">
        <v>492</v>
      </c>
      <c r="E502" s="41">
        <f t="shared" si="313"/>
        <v>34</v>
      </c>
      <c r="F502" s="41">
        <f>+H502+J502+L502+N502+P502+R502</f>
        <v>0</v>
      </c>
      <c r="G502" s="41"/>
      <c r="H502" s="41"/>
      <c r="I502" s="41"/>
      <c r="J502" s="41"/>
      <c r="K502" s="41"/>
      <c r="L502" s="41"/>
      <c r="M502" s="41">
        <v>14</v>
      </c>
      <c r="N502" s="41">
        <v>0</v>
      </c>
      <c r="O502" s="41">
        <v>20</v>
      </c>
      <c r="P502" s="41">
        <v>0</v>
      </c>
      <c r="Q502" s="41"/>
      <c r="R502" s="41"/>
      <c r="S502" s="95" t="s">
        <v>283</v>
      </c>
      <c r="T502" s="260" t="s">
        <v>660</v>
      </c>
      <c r="U502" s="260"/>
      <c r="V502" s="260"/>
      <c r="W502" s="91">
        <f t="shared" si="294"/>
        <v>492</v>
      </c>
      <c r="X502" s="41"/>
      <c r="Y502" s="41"/>
      <c r="Z502" s="41">
        <f t="shared" si="311"/>
        <v>18</v>
      </c>
      <c r="AA502" s="41">
        <f t="shared" si="311"/>
        <v>0</v>
      </c>
      <c r="AB502" s="41"/>
      <c r="AC502" s="41"/>
      <c r="AD502" s="41">
        <v>6</v>
      </c>
      <c r="AE502" s="41">
        <v>0</v>
      </c>
      <c r="AF502" s="41">
        <v>12</v>
      </c>
      <c r="AG502" s="41">
        <v>0</v>
      </c>
      <c r="AH502" s="40">
        <f t="shared" si="312"/>
        <v>0</v>
      </c>
      <c r="AI502" s="40">
        <f t="shared" si="312"/>
        <v>0</v>
      </c>
      <c r="AJ502" s="40"/>
      <c r="AK502" s="40"/>
      <c r="AL502" s="40"/>
      <c r="AM502" s="40"/>
      <c r="AN502" s="74">
        <f t="shared" si="297"/>
        <v>52.941176470588232</v>
      </c>
      <c r="AO502" s="75">
        <f t="shared" si="298"/>
        <v>0</v>
      </c>
      <c r="AP502" s="76">
        <f t="shared" si="299"/>
        <v>52.941176470588232</v>
      </c>
    </row>
    <row r="503" spans="1:42">
      <c r="A503" s="95" t="s">
        <v>294</v>
      </c>
      <c r="B503" s="253" t="s">
        <v>153</v>
      </c>
      <c r="C503" s="254"/>
      <c r="D503" s="46">
        <v>493</v>
      </c>
      <c r="E503" s="41">
        <f t="shared" si="313"/>
        <v>13</v>
      </c>
      <c r="F503" s="41">
        <f>+H503+J503+L503+N503+P503+R503</f>
        <v>0</v>
      </c>
      <c r="G503" s="41"/>
      <c r="H503" s="41"/>
      <c r="I503" s="41"/>
      <c r="J503" s="41"/>
      <c r="K503" s="41"/>
      <c r="L503" s="41"/>
      <c r="M503" s="41">
        <v>13</v>
      </c>
      <c r="N503" s="41">
        <v>0</v>
      </c>
      <c r="O503" s="41"/>
      <c r="P503" s="41"/>
      <c r="Q503" s="41"/>
      <c r="R503" s="41"/>
      <c r="S503" s="95" t="s">
        <v>294</v>
      </c>
      <c r="T503" s="260" t="s">
        <v>661</v>
      </c>
      <c r="U503" s="260"/>
      <c r="V503" s="260"/>
      <c r="W503" s="91">
        <f t="shared" si="294"/>
        <v>493</v>
      </c>
      <c r="X503" s="41"/>
      <c r="Y503" s="41"/>
      <c r="Z503" s="41">
        <f t="shared" si="311"/>
        <v>4</v>
      </c>
      <c r="AA503" s="41">
        <f t="shared" si="311"/>
        <v>0</v>
      </c>
      <c r="AB503" s="41"/>
      <c r="AC503" s="41"/>
      <c r="AD503" s="41">
        <v>4</v>
      </c>
      <c r="AE503" s="41">
        <v>0</v>
      </c>
      <c r="AF503" s="41"/>
      <c r="AG503" s="41"/>
      <c r="AH503" s="40">
        <f t="shared" si="312"/>
        <v>0</v>
      </c>
      <c r="AI503" s="40">
        <f t="shared" si="312"/>
        <v>0</v>
      </c>
      <c r="AJ503" s="40"/>
      <c r="AK503" s="40"/>
      <c r="AL503" s="40"/>
      <c r="AM503" s="40"/>
      <c r="AN503" s="74">
        <f t="shared" si="297"/>
        <v>30.76923076923077</v>
      </c>
      <c r="AO503" s="75">
        <f t="shared" si="298"/>
        <v>0</v>
      </c>
      <c r="AP503" s="76">
        <f t="shared" si="299"/>
        <v>30.76923076923077</v>
      </c>
    </row>
    <row r="504" spans="1:42">
      <c r="A504" s="95" t="s">
        <v>555</v>
      </c>
      <c r="B504" s="253" t="s">
        <v>216</v>
      </c>
      <c r="C504" s="254"/>
      <c r="D504" s="46">
        <v>494</v>
      </c>
      <c r="E504" s="41">
        <f t="shared" si="313"/>
        <v>24</v>
      </c>
      <c r="F504" s="41">
        <f t="shared" si="313"/>
        <v>3</v>
      </c>
      <c r="G504" s="41"/>
      <c r="H504" s="41"/>
      <c r="I504" s="41"/>
      <c r="J504" s="41"/>
      <c r="K504" s="41"/>
      <c r="L504" s="41"/>
      <c r="M504" s="41">
        <v>24</v>
      </c>
      <c r="N504" s="41">
        <v>3</v>
      </c>
      <c r="O504" s="41"/>
      <c r="P504" s="41"/>
      <c r="Q504" s="41"/>
      <c r="R504" s="41"/>
      <c r="S504" s="95" t="s">
        <v>555</v>
      </c>
      <c r="T504" s="260" t="s">
        <v>216</v>
      </c>
      <c r="U504" s="260"/>
      <c r="V504" s="260"/>
      <c r="W504" s="91">
        <f t="shared" si="294"/>
        <v>494</v>
      </c>
      <c r="X504" s="41"/>
      <c r="Y504" s="41"/>
      <c r="Z504" s="41">
        <f t="shared" si="311"/>
        <v>9</v>
      </c>
      <c r="AA504" s="41">
        <f t="shared" si="311"/>
        <v>1</v>
      </c>
      <c r="AB504" s="41"/>
      <c r="AC504" s="41"/>
      <c r="AD504" s="41">
        <v>9</v>
      </c>
      <c r="AE504" s="41">
        <v>1</v>
      </c>
      <c r="AF504" s="41"/>
      <c r="AG504" s="41"/>
      <c r="AH504" s="40">
        <f t="shared" si="312"/>
        <v>0</v>
      </c>
      <c r="AI504" s="40">
        <f t="shared" si="312"/>
        <v>0</v>
      </c>
      <c r="AJ504" s="40"/>
      <c r="AK504" s="40"/>
      <c r="AL504" s="40"/>
      <c r="AM504" s="40"/>
      <c r="AN504" s="74">
        <f t="shared" si="297"/>
        <v>37.5</v>
      </c>
      <c r="AO504" s="75">
        <f t="shared" si="298"/>
        <v>0</v>
      </c>
      <c r="AP504" s="76">
        <f t="shared" si="299"/>
        <v>37.5</v>
      </c>
    </row>
    <row r="505" spans="1:42">
      <c r="A505" s="95" t="s">
        <v>353</v>
      </c>
      <c r="B505" s="253" t="s">
        <v>354</v>
      </c>
      <c r="C505" s="254"/>
      <c r="D505" s="46">
        <v>495</v>
      </c>
      <c r="E505" s="41">
        <f t="shared" si="313"/>
        <v>37</v>
      </c>
      <c r="F505" s="41">
        <f>+H505+J505+L505+N505+P505+R505</f>
        <v>6</v>
      </c>
      <c r="G505" s="41"/>
      <c r="H505" s="41"/>
      <c r="I505" s="41"/>
      <c r="J505" s="41"/>
      <c r="K505" s="41">
        <v>5</v>
      </c>
      <c r="L505" s="41">
        <v>2</v>
      </c>
      <c r="M505" s="41">
        <v>32</v>
      </c>
      <c r="N505" s="41">
        <v>4</v>
      </c>
      <c r="O505" s="41"/>
      <c r="P505" s="41"/>
      <c r="Q505" s="41"/>
      <c r="R505" s="41"/>
      <c r="S505" s="95" t="s">
        <v>353</v>
      </c>
      <c r="T505" s="260" t="s">
        <v>621</v>
      </c>
      <c r="U505" s="260"/>
      <c r="V505" s="260"/>
      <c r="W505" s="91">
        <f t="shared" si="294"/>
        <v>495</v>
      </c>
      <c r="X505" s="41"/>
      <c r="Y505" s="41"/>
      <c r="Z505" s="41">
        <f t="shared" si="311"/>
        <v>8</v>
      </c>
      <c r="AA505" s="41">
        <f t="shared" si="311"/>
        <v>1</v>
      </c>
      <c r="AB505" s="41"/>
      <c r="AC505" s="41"/>
      <c r="AD505" s="41">
        <v>8</v>
      </c>
      <c r="AE505" s="41">
        <v>1</v>
      </c>
      <c r="AF505" s="41"/>
      <c r="AG505" s="41"/>
      <c r="AH505" s="40">
        <f t="shared" si="312"/>
        <v>6</v>
      </c>
      <c r="AI505" s="40">
        <f t="shared" si="312"/>
        <v>0</v>
      </c>
      <c r="AJ505" s="40">
        <v>6</v>
      </c>
      <c r="AK505" s="40">
        <v>0</v>
      </c>
      <c r="AL505" s="40"/>
      <c r="AM505" s="40"/>
      <c r="AN505" s="74">
        <f t="shared" si="297"/>
        <v>21.621621621621621</v>
      </c>
      <c r="AO505" s="75">
        <f t="shared" si="298"/>
        <v>16.216216216216218</v>
      </c>
      <c r="AP505" s="76">
        <f t="shared" si="299"/>
        <v>37.837837837837839</v>
      </c>
    </row>
    <row r="506" spans="1:42">
      <c r="A506" s="95" t="s">
        <v>425</v>
      </c>
      <c r="B506" s="253" t="s">
        <v>186</v>
      </c>
      <c r="C506" s="254"/>
      <c r="D506" s="46">
        <v>496</v>
      </c>
      <c r="E506" s="41">
        <f t="shared" si="313"/>
        <v>29</v>
      </c>
      <c r="F506" s="41">
        <f t="shared" si="313"/>
        <v>0</v>
      </c>
      <c r="G506" s="41"/>
      <c r="H506" s="41"/>
      <c r="I506" s="41"/>
      <c r="J506" s="41"/>
      <c r="K506" s="41"/>
      <c r="L506" s="41"/>
      <c r="M506" s="41">
        <v>29</v>
      </c>
      <c r="N506" s="41">
        <v>0</v>
      </c>
      <c r="O506" s="41"/>
      <c r="P506" s="41"/>
      <c r="Q506" s="41"/>
      <c r="R506" s="41"/>
      <c r="S506" s="95" t="s">
        <v>425</v>
      </c>
      <c r="T506" s="260" t="s">
        <v>186</v>
      </c>
      <c r="U506" s="260"/>
      <c r="V506" s="260"/>
      <c r="W506" s="91">
        <f t="shared" si="294"/>
        <v>496</v>
      </c>
      <c r="X506" s="41"/>
      <c r="Y506" s="41"/>
      <c r="Z506" s="41">
        <f t="shared" si="311"/>
        <v>7</v>
      </c>
      <c r="AA506" s="41">
        <f t="shared" si="311"/>
        <v>0</v>
      </c>
      <c r="AB506" s="41"/>
      <c r="AC506" s="41"/>
      <c r="AD506" s="41">
        <v>7</v>
      </c>
      <c r="AE506" s="41">
        <v>0</v>
      </c>
      <c r="AF506" s="41"/>
      <c r="AG506" s="41"/>
      <c r="AH506" s="40">
        <f t="shared" si="312"/>
        <v>1</v>
      </c>
      <c r="AI506" s="40">
        <f t="shared" si="312"/>
        <v>0</v>
      </c>
      <c r="AJ506" s="40">
        <v>1</v>
      </c>
      <c r="AK506" s="40">
        <v>0</v>
      </c>
      <c r="AL506" s="40"/>
      <c r="AM506" s="40"/>
      <c r="AN506" s="74">
        <f t="shared" si="297"/>
        <v>24.137931034482758</v>
      </c>
      <c r="AO506" s="75">
        <f t="shared" si="298"/>
        <v>3.4482758620689653</v>
      </c>
      <c r="AP506" s="76">
        <f t="shared" si="299"/>
        <v>27.586206896551722</v>
      </c>
    </row>
    <row r="507" spans="1:42">
      <c r="A507" s="95" t="s">
        <v>662</v>
      </c>
      <c r="B507" s="253" t="s">
        <v>420</v>
      </c>
      <c r="C507" s="254"/>
      <c r="D507" s="46">
        <v>497</v>
      </c>
      <c r="E507" s="41">
        <f t="shared" si="313"/>
        <v>10</v>
      </c>
      <c r="F507" s="41">
        <f t="shared" si="313"/>
        <v>1</v>
      </c>
      <c r="G507" s="41"/>
      <c r="H507" s="41"/>
      <c r="I507" s="41"/>
      <c r="J507" s="41"/>
      <c r="K507" s="41"/>
      <c r="L507" s="41"/>
      <c r="M507" s="41">
        <v>10</v>
      </c>
      <c r="N507" s="41">
        <v>1</v>
      </c>
      <c r="O507" s="41"/>
      <c r="P507" s="41"/>
      <c r="Q507" s="41"/>
      <c r="R507" s="41"/>
      <c r="S507" s="95" t="s">
        <v>662</v>
      </c>
      <c r="T507" s="260" t="s">
        <v>420</v>
      </c>
      <c r="U507" s="260"/>
      <c r="V507" s="260"/>
      <c r="W507" s="91">
        <f t="shared" si="294"/>
        <v>497</v>
      </c>
      <c r="X507" s="41"/>
      <c r="Y507" s="41"/>
      <c r="Z507" s="41">
        <f t="shared" si="311"/>
        <v>8</v>
      </c>
      <c r="AA507" s="41">
        <f t="shared" si="311"/>
        <v>1</v>
      </c>
      <c r="AB507" s="41"/>
      <c r="AC507" s="41"/>
      <c r="AD507" s="41">
        <v>8</v>
      </c>
      <c r="AE507" s="41">
        <v>1</v>
      </c>
      <c r="AF507" s="41"/>
      <c r="AG507" s="41"/>
      <c r="AH507" s="40">
        <f t="shared" si="312"/>
        <v>0</v>
      </c>
      <c r="AI507" s="40">
        <f t="shared" si="312"/>
        <v>0</v>
      </c>
      <c r="AJ507" s="40"/>
      <c r="AK507" s="40"/>
      <c r="AL507" s="40"/>
      <c r="AM507" s="40"/>
      <c r="AN507" s="74">
        <f t="shared" si="297"/>
        <v>80</v>
      </c>
      <c r="AO507" s="75">
        <f t="shared" si="298"/>
        <v>0</v>
      </c>
      <c r="AP507" s="76">
        <f t="shared" si="299"/>
        <v>80</v>
      </c>
    </row>
    <row r="508" spans="1:42">
      <c r="A508" s="113" t="s">
        <v>663</v>
      </c>
      <c r="B508" s="253" t="s">
        <v>96</v>
      </c>
      <c r="C508" s="254"/>
      <c r="D508" s="46">
        <v>498</v>
      </c>
      <c r="E508" s="41">
        <f t="shared" si="313"/>
        <v>10</v>
      </c>
      <c r="F508" s="41">
        <f>+H508+J508+L508+N508+P508+R508</f>
        <v>7</v>
      </c>
      <c r="G508" s="41"/>
      <c r="H508" s="41"/>
      <c r="I508" s="41">
        <v>10</v>
      </c>
      <c r="J508" s="41">
        <v>7</v>
      </c>
      <c r="K508" s="41"/>
      <c r="L508" s="41"/>
      <c r="M508" s="41"/>
      <c r="N508" s="41"/>
      <c r="O508" s="41"/>
      <c r="P508" s="41"/>
      <c r="Q508" s="41"/>
      <c r="R508" s="41"/>
      <c r="S508" s="113" t="s">
        <v>663</v>
      </c>
      <c r="T508" s="260" t="s">
        <v>96</v>
      </c>
      <c r="U508" s="260"/>
      <c r="V508" s="260"/>
      <c r="W508" s="91">
        <f t="shared" si="294"/>
        <v>498</v>
      </c>
      <c r="X508" s="41"/>
      <c r="Y508" s="41"/>
      <c r="Z508" s="41">
        <f t="shared" si="311"/>
        <v>2</v>
      </c>
      <c r="AA508" s="41">
        <f t="shared" si="311"/>
        <v>0</v>
      </c>
      <c r="AB508" s="41">
        <v>2</v>
      </c>
      <c r="AC508" s="41">
        <v>0</v>
      </c>
      <c r="AD508" s="41"/>
      <c r="AE508" s="41"/>
      <c r="AF508" s="41"/>
      <c r="AG508" s="41"/>
      <c r="AH508" s="40">
        <f t="shared" si="312"/>
        <v>8</v>
      </c>
      <c r="AI508" s="40">
        <f t="shared" si="312"/>
        <v>7</v>
      </c>
      <c r="AJ508" s="40"/>
      <c r="AK508" s="40"/>
      <c r="AL508" s="40">
        <v>8</v>
      </c>
      <c r="AM508" s="40">
        <v>7</v>
      </c>
      <c r="AN508" s="74">
        <f t="shared" si="297"/>
        <v>20</v>
      </c>
      <c r="AO508" s="75">
        <f t="shared" si="298"/>
        <v>80</v>
      </c>
      <c r="AP508" s="76">
        <f t="shared" si="299"/>
        <v>100</v>
      </c>
    </row>
    <row r="509" spans="1:42">
      <c r="A509" s="95" t="s">
        <v>664</v>
      </c>
      <c r="B509" s="253" t="s">
        <v>203</v>
      </c>
      <c r="C509" s="254"/>
      <c r="D509" s="46">
        <v>499</v>
      </c>
      <c r="E509" s="41">
        <f t="shared" si="313"/>
        <v>12</v>
      </c>
      <c r="F509" s="41">
        <f t="shared" si="313"/>
        <v>4</v>
      </c>
      <c r="G509" s="41"/>
      <c r="H509" s="41"/>
      <c r="I509" s="41">
        <v>12</v>
      </c>
      <c r="J509" s="41">
        <v>4</v>
      </c>
      <c r="K509" s="41"/>
      <c r="L509" s="41"/>
      <c r="M509" s="41"/>
      <c r="N509" s="41"/>
      <c r="O509" s="41"/>
      <c r="P509" s="41"/>
      <c r="Q509" s="41"/>
      <c r="R509" s="41"/>
      <c r="S509" s="95" t="s">
        <v>664</v>
      </c>
      <c r="T509" s="260" t="s">
        <v>203</v>
      </c>
      <c r="U509" s="260"/>
      <c r="V509" s="260"/>
      <c r="W509" s="91">
        <f t="shared" si="294"/>
        <v>499</v>
      </c>
      <c r="X509" s="41"/>
      <c r="Y509" s="41"/>
      <c r="Z509" s="41">
        <f t="shared" si="311"/>
        <v>5</v>
      </c>
      <c r="AA509" s="41">
        <f t="shared" si="311"/>
        <v>2</v>
      </c>
      <c r="AB509" s="41">
        <v>5</v>
      </c>
      <c r="AC509" s="41">
        <v>2</v>
      </c>
      <c r="AD509" s="41"/>
      <c r="AE509" s="41"/>
      <c r="AF509" s="41"/>
      <c r="AG509" s="41"/>
      <c r="AH509" s="40">
        <f t="shared" si="312"/>
        <v>6</v>
      </c>
      <c r="AI509" s="40">
        <f t="shared" si="312"/>
        <v>1</v>
      </c>
      <c r="AJ509" s="40"/>
      <c r="AK509" s="40"/>
      <c r="AL509" s="40">
        <v>6</v>
      </c>
      <c r="AM509" s="40">
        <v>1</v>
      </c>
      <c r="AN509" s="74">
        <f t="shared" si="297"/>
        <v>41.666666666666664</v>
      </c>
      <c r="AO509" s="75">
        <f t="shared" si="298"/>
        <v>50</v>
      </c>
      <c r="AP509" s="76">
        <f t="shared" si="299"/>
        <v>91.666666666666657</v>
      </c>
    </row>
    <row r="510" spans="1:42">
      <c r="A510" s="95" t="s">
        <v>617</v>
      </c>
      <c r="B510" s="253" t="s">
        <v>218</v>
      </c>
      <c r="C510" s="254"/>
      <c r="D510" s="46">
        <v>500</v>
      </c>
      <c r="E510" s="41">
        <f t="shared" si="313"/>
        <v>11</v>
      </c>
      <c r="F510" s="41">
        <f t="shared" si="313"/>
        <v>4</v>
      </c>
      <c r="G510" s="41">
        <v>11</v>
      </c>
      <c r="H510" s="41">
        <v>4</v>
      </c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95" t="s">
        <v>617</v>
      </c>
      <c r="T510" s="260" t="s">
        <v>665</v>
      </c>
      <c r="U510" s="260"/>
      <c r="V510" s="260"/>
      <c r="W510" s="91">
        <f t="shared" si="294"/>
        <v>500</v>
      </c>
      <c r="X510" s="41"/>
      <c r="Y510" s="41"/>
      <c r="Z510" s="41">
        <f t="shared" si="311"/>
        <v>7</v>
      </c>
      <c r="AA510" s="41">
        <f t="shared" si="311"/>
        <v>1</v>
      </c>
      <c r="AB510" s="41">
        <v>7</v>
      </c>
      <c r="AC510" s="41">
        <v>1</v>
      </c>
      <c r="AD510" s="41"/>
      <c r="AE510" s="41"/>
      <c r="AF510" s="41"/>
      <c r="AG510" s="41"/>
      <c r="AH510" s="40">
        <f t="shared" si="312"/>
        <v>0</v>
      </c>
      <c r="AI510" s="40">
        <f t="shared" si="312"/>
        <v>0</v>
      </c>
      <c r="AJ510" s="40"/>
      <c r="AK510" s="40"/>
      <c r="AL510" s="40"/>
      <c r="AM510" s="40"/>
      <c r="AN510" s="74">
        <f t="shared" si="297"/>
        <v>63.636363636363633</v>
      </c>
      <c r="AO510" s="75">
        <f t="shared" si="298"/>
        <v>0</v>
      </c>
      <c r="AP510" s="76">
        <f t="shared" si="299"/>
        <v>63.636363636363633</v>
      </c>
    </row>
    <row r="511" spans="1:42">
      <c r="A511" s="95" t="s">
        <v>666</v>
      </c>
      <c r="B511" s="253" t="s">
        <v>667</v>
      </c>
      <c r="C511" s="254"/>
      <c r="D511" s="46">
        <v>501</v>
      </c>
      <c r="E511" s="41">
        <f t="shared" si="313"/>
        <v>22</v>
      </c>
      <c r="F511" s="41">
        <f t="shared" si="313"/>
        <v>0</v>
      </c>
      <c r="G511" s="41">
        <v>18</v>
      </c>
      <c r="H511" s="41">
        <v>0</v>
      </c>
      <c r="I511" s="41">
        <v>4</v>
      </c>
      <c r="J511" s="41">
        <v>0</v>
      </c>
      <c r="K511" s="41"/>
      <c r="L511" s="41"/>
      <c r="M511" s="41"/>
      <c r="N511" s="41"/>
      <c r="O511" s="41"/>
      <c r="P511" s="41"/>
      <c r="Q511" s="41"/>
      <c r="R511" s="41"/>
      <c r="S511" s="95" t="s">
        <v>666</v>
      </c>
      <c r="T511" s="260" t="s">
        <v>667</v>
      </c>
      <c r="U511" s="260"/>
      <c r="V511" s="260"/>
      <c r="W511" s="91">
        <f t="shared" si="294"/>
        <v>501</v>
      </c>
      <c r="X511" s="41"/>
      <c r="Y511" s="41"/>
      <c r="Z511" s="41">
        <f t="shared" si="311"/>
        <v>11</v>
      </c>
      <c r="AA511" s="41">
        <f t="shared" si="311"/>
        <v>0</v>
      </c>
      <c r="AB511" s="41">
        <v>11</v>
      </c>
      <c r="AC511" s="41">
        <v>0</v>
      </c>
      <c r="AD511" s="41"/>
      <c r="AE511" s="41"/>
      <c r="AF511" s="41"/>
      <c r="AG511" s="41"/>
      <c r="AH511" s="40">
        <f t="shared" si="312"/>
        <v>0</v>
      </c>
      <c r="AI511" s="40">
        <f t="shared" si="312"/>
        <v>0</v>
      </c>
      <c r="AJ511" s="40"/>
      <c r="AK511" s="40"/>
      <c r="AL511" s="40"/>
      <c r="AM511" s="40"/>
      <c r="AN511" s="74">
        <f t="shared" si="297"/>
        <v>50</v>
      </c>
      <c r="AO511" s="75">
        <f t="shared" si="298"/>
        <v>0</v>
      </c>
      <c r="AP511" s="76">
        <f t="shared" si="299"/>
        <v>50</v>
      </c>
    </row>
    <row r="512" spans="1:42">
      <c r="A512" s="95" t="s">
        <v>668</v>
      </c>
      <c r="B512" s="253" t="s">
        <v>196</v>
      </c>
      <c r="C512" s="254"/>
      <c r="D512" s="46">
        <v>502</v>
      </c>
      <c r="E512" s="41">
        <f t="shared" si="313"/>
        <v>7</v>
      </c>
      <c r="F512" s="41">
        <f t="shared" si="313"/>
        <v>0</v>
      </c>
      <c r="G512" s="41">
        <v>7</v>
      </c>
      <c r="H512" s="41">
        <v>0</v>
      </c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95" t="s">
        <v>668</v>
      </c>
      <c r="T512" s="260" t="s">
        <v>196</v>
      </c>
      <c r="U512" s="260"/>
      <c r="V512" s="260"/>
      <c r="W512" s="91">
        <f t="shared" si="294"/>
        <v>502</v>
      </c>
      <c r="X512" s="41"/>
      <c r="Y512" s="41"/>
      <c r="Z512" s="41">
        <f t="shared" ref="Z512:AA512" si="314">+AB512+AD512+AF512</f>
        <v>4</v>
      </c>
      <c r="AA512" s="41">
        <f t="shared" si="314"/>
        <v>0</v>
      </c>
      <c r="AB512" s="41">
        <v>4</v>
      </c>
      <c r="AC512" s="41">
        <v>0</v>
      </c>
      <c r="AD512" s="41"/>
      <c r="AE512" s="41"/>
      <c r="AF512" s="41"/>
      <c r="AG512" s="41"/>
      <c r="AH512" s="40">
        <f t="shared" si="312"/>
        <v>0</v>
      </c>
      <c r="AI512" s="40">
        <f t="shared" si="312"/>
        <v>0</v>
      </c>
      <c r="AJ512" s="40"/>
      <c r="AK512" s="40"/>
      <c r="AL512" s="40"/>
      <c r="AM512" s="40"/>
      <c r="AN512" s="74">
        <f t="shared" si="297"/>
        <v>57.142857142857146</v>
      </c>
      <c r="AO512" s="75">
        <f t="shared" si="298"/>
        <v>0</v>
      </c>
      <c r="AP512" s="76">
        <f t="shared" si="299"/>
        <v>57.142857142857146</v>
      </c>
    </row>
    <row r="513" spans="1:42" s="89" customFormat="1">
      <c r="A513" s="276" t="s">
        <v>669</v>
      </c>
      <c r="B513" s="277"/>
      <c r="C513" s="277"/>
      <c r="D513" s="86">
        <v>503</v>
      </c>
      <c r="E513" s="114">
        <f>SUM(E514:E530)</f>
        <v>314</v>
      </c>
      <c r="F513" s="114">
        <f>SUM(F514:F530)</f>
        <v>125</v>
      </c>
      <c r="G513" s="114">
        <f>SUM(G514:G530)</f>
        <v>0</v>
      </c>
      <c r="H513" s="114">
        <f t="shared" ref="H513:R513" si="315">SUM(H514:H530)</f>
        <v>0</v>
      </c>
      <c r="I513" s="114">
        <f t="shared" si="315"/>
        <v>0</v>
      </c>
      <c r="J513" s="114">
        <f t="shared" si="315"/>
        <v>0</v>
      </c>
      <c r="K513" s="114">
        <f t="shared" si="315"/>
        <v>183</v>
      </c>
      <c r="L513" s="114">
        <f t="shared" si="315"/>
        <v>94</v>
      </c>
      <c r="M513" s="114">
        <f t="shared" si="315"/>
        <v>88</v>
      </c>
      <c r="N513" s="114">
        <f t="shared" si="315"/>
        <v>31</v>
      </c>
      <c r="O513" s="114">
        <f t="shared" si="315"/>
        <v>43</v>
      </c>
      <c r="P513" s="114">
        <f t="shared" si="315"/>
        <v>0</v>
      </c>
      <c r="Q513" s="114">
        <f t="shared" si="315"/>
        <v>0</v>
      </c>
      <c r="R513" s="114">
        <f t="shared" si="315"/>
        <v>0</v>
      </c>
      <c r="S513" s="276" t="str">
        <f>+A513</f>
        <v>50. Дундговь аймаг дахь Политехник коллеж</v>
      </c>
      <c r="T513" s="278"/>
      <c r="U513" s="278"/>
      <c r="V513" s="278"/>
      <c r="W513" s="88">
        <f t="shared" si="294"/>
        <v>503</v>
      </c>
      <c r="X513" s="115">
        <f t="shared" ref="X513:AM513" si="316">SUM(X514:X530)</f>
        <v>0</v>
      </c>
      <c r="Y513" s="115">
        <f t="shared" si="316"/>
        <v>0</v>
      </c>
      <c r="Z513" s="115">
        <f>SUM(Z514:Z530)</f>
        <v>206</v>
      </c>
      <c r="AA513" s="115">
        <f t="shared" si="316"/>
        <v>81</v>
      </c>
      <c r="AB513" s="115">
        <f t="shared" si="316"/>
        <v>0</v>
      </c>
      <c r="AC513" s="115">
        <f t="shared" si="316"/>
        <v>0</v>
      </c>
      <c r="AD513" s="115">
        <f t="shared" si="316"/>
        <v>163</v>
      </c>
      <c r="AE513" s="115">
        <f t="shared" si="316"/>
        <v>81</v>
      </c>
      <c r="AF513" s="115">
        <f t="shared" si="316"/>
        <v>43</v>
      </c>
      <c r="AG513" s="115">
        <f t="shared" si="316"/>
        <v>0</v>
      </c>
      <c r="AH513" s="115">
        <f t="shared" si="316"/>
        <v>0</v>
      </c>
      <c r="AI513" s="115">
        <f t="shared" si="316"/>
        <v>0</v>
      </c>
      <c r="AJ513" s="115">
        <f t="shared" si="316"/>
        <v>0</v>
      </c>
      <c r="AK513" s="115">
        <f t="shared" si="316"/>
        <v>0</v>
      </c>
      <c r="AL513" s="115">
        <f t="shared" si="316"/>
        <v>0</v>
      </c>
      <c r="AM513" s="115">
        <f t="shared" si="316"/>
        <v>0</v>
      </c>
      <c r="AN513" s="74">
        <f t="shared" si="297"/>
        <v>65.605095541401269</v>
      </c>
      <c r="AO513" s="75">
        <f t="shared" si="298"/>
        <v>0</v>
      </c>
      <c r="AP513" s="76">
        <f t="shared" si="299"/>
        <v>65.605095541401269</v>
      </c>
    </row>
    <row r="514" spans="1:42">
      <c r="A514" s="116" t="s">
        <v>288</v>
      </c>
      <c r="B514" s="253" t="s">
        <v>238</v>
      </c>
      <c r="C514" s="254"/>
      <c r="D514" s="46">
        <v>504</v>
      </c>
      <c r="E514" s="117">
        <f t="shared" ref="E514:E530" si="317">+G514+I514+K514+M514+O514+Q514+X514</f>
        <v>27</v>
      </c>
      <c r="F514" s="117">
        <f>+H514+J514+L514+N514+P514+R514</f>
        <v>20</v>
      </c>
      <c r="G514" s="118"/>
      <c r="H514" s="118"/>
      <c r="I514" s="118"/>
      <c r="J514" s="118"/>
      <c r="K514" s="118">
        <v>17</v>
      </c>
      <c r="L514" s="118">
        <v>12</v>
      </c>
      <c r="M514" s="118">
        <v>10</v>
      </c>
      <c r="N514" s="118">
        <v>8</v>
      </c>
      <c r="O514" s="118"/>
      <c r="P514" s="118"/>
      <c r="Q514" s="118"/>
      <c r="R514" s="118"/>
      <c r="S514" s="119" t="s">
        <v>288</v>
      </c>
      <c r="T514" s="275" t="s">
        <v>238</v>
      </c>
      <c r="U514" s="275"/>
      <c r="V514" s="275"/>
      <c r="W514" s="91">
        <f t="shared" si="294"/>
        <v>504</v>
      </c>
      <c r="X514" s="120"/>
      <c r="Y514" s="120"/>
      <c r="Z514" s="41">
        <f t="shared" ref="Z514:AA529" si="318">+AB514+AD514+AF514</f>
        <v>16</v>
      </c>
      <c r="AA514" s="41">
        <f t="shared" si="318"/>
        <v>15</v>
      </c>
      <c r="AB514" s="120"/>
      <c r="AC514" s="120"/>
      <c r="AD514" s="120">
        <v>16</v>
      </c>
      <c r="AE514" s="120">
        <v>15</v>
      </c>
      <c r="AF514" s="120"/>
      <c r="AG514" s="120"/>
      <c r="AH514" s="117">
        <f t="shared" ref="AH514:AI529" si="319">+AJ514+AL514</f>
        <v>0</v>
      </c>
      <c r="AI514" s="117">
        <f t="shared" si="319"/>
        <v>0</v>
      </c>
      <c r="AJ514" s="120"/>
      <c r="AK514" s="120"/>
      <c r="AL514" s="120"/>
      <c r="AM514" s="120"/>
      <c r="AN514" s="74">
        <f t="shared" si="297"/>
        <v>59.25925925925926</v>
      </c>
      <c r="AO514" s="75">
        <f t="shared" si="298"/>
        <v>0</v>
      </c>
      <c r="AP514" s="76">
        <f t="shared" si="299"/>
        <v>59.25925925925926</v>
      </c>
    </row>
    <row r="515" spans="1:42">
      <c r="A515" s="116" t="s">
        <v>285</v>
      </c>
      <c r="B515" s="253" t="s">
        <v>231</v>
      </c>
      <c r="C515" s="254"/>
      <c r="D515" s="46">
        <v>505</v>
      </c>
      <c r="E515" s="117">
        <f t="shared" si="317"/>
        <v>27</v>
      </c>
      <c r="F515" s="117">
        <f>+H515+J515+L515+N515+P515+R515</f>
        <v>27</v>
      </c>
      <c r="G515" s="118"/>
      <c r="H515" s="118"/>
      <c r="I515" s="118"/>
      <c r="J515" s="118"/>
      <c r="K515" s="118">
        <v>15</v>
      </c>
      <c r="L515" s="118">
        <v>15</v>
      </c>
      <c r="M515" s="118">
        <v>12</v>
      </c>
      <c r="N515" s="118">
        <v>12</v>
      </c>
      <c r="O515" s="118"/>
      <c r="P515" s="118"/>
      <c r="Q515" s="118"/>
      <c r="R515" s="118"/>
      <c r="S515" s="119" t="s">
        <v>285</v>
      </c>
      <c r="T515" s="275" t="s">
        <v>231</v>
      </c>
      <c r="U515" s="275"/>
      <c r="V515" s="275"/>
      <c r="W515" s="91">
        <f t="shared" si="294"/>
        <v>505</v>
      </c>
      <c r="X515" s="120"/>
      <c r="Y515" s="120"/>
      <c r="Z515" s="41">
        <f t="shared" si="318"/>
        <v>21</v>
      </c>
      <c r="AA515" s="41">
        <f t="shared" si="318"/>
        <v>21</v>
      </c>
      <c r="AB515" s="120"/>
      <c r="AC515" s="120"/>
      <c r="AD515" s="120">
        <v>21</v>
      </c>
      <c r="AE515" s="120">
        <v>21</v>
      </c>
      <c r="AF515" s="120"/>
      <c r="AG515" s="120"/>
      <c r="AH515" s="117">
        <f t="shared" si="319"/>
        <v>0</v>
      </c>
      <c r="AI515" s="117">
        <f t="shared" si="319"/>
        <v>0</v>
      </c>
      <c r="AJ515" s="120"/>
      <c r="AK515" s="120"/>
      <c r="AL515" s="120"/>
      <c r="AM515" s="120"/>
      <c r="AN515" s="74">
        <f t="shared" si="297"/>
        <v>77.777777777777771</v>
      </c>
      <c r="AO515" s="75">
        <f t="shared" si="298"/>
        <v>0</v>
      </c>
      <c r="AP515" s="76">
        <f t="shared" si="299"/>
        <v>77.777777777777771</v>
      </c>
    </row>
    <row r="516" spans="1:42">
      <c r="A516" s="116" t="s">
        <v>289</v>
      </c>
      <c r="B516" s="253" t="s">
        <v>261</v>
      </c>
      <c r="C516" s="254"/>
      <c r="D516" s="46">
        <v>506</v>
      </c>
      <c r="E516" s="117">
        <f t="shared" si="317"/>
        <v>14</v>
      </c>
      <c r="F516" s="117">
        <f>+H516+J516+L516+N516+P516+R516</f>
        <v>12</v>
      </c>
      <c r="G516" s="118"/>
      <c r="H516" s="118"/>
      <c r="I516" s="118"/>
      <c r="J516" s="118"/>
      <c r="K516" s="118">
        <v>14</v>
      </c>
      <c r="L516" s="118">
        <v>12</v>
      </c>
      <c r="M516" s="118"/>
      <c r="N516" s="118"/>
      <c r="O516" s="118"/>
      <c r="P516" s="118"/>
      <c r="Q516" s="118"/>
      <c r="R516" s="118"/>
      <c r="S516" s="119" t="s">
        <v>289</v>
      </c>
      <c r="T516" s="275" t="s">
        <v>261</v>
      </c>
      <c r="U516" s="275"/>
      <c r="V516" s="275"/>
      <c r="W516" s="91">
        <f t="shared" si="294"/>
        <v>506</v>
      </c>
      <c r="X516" s="120"/>
      <c r="Y516" s="120"/>
      <c r="Z516" s="41">
        <f t="shared" si="318"/>
        <v>10</v>
      </c>
      <c r="AA516" s="41">
        <f t="shared" si="318"/>
        <v>10</v>
      </c>
      <c r="AB516" s="120"/>
      <c r="AC516" s="120"/>
      <c r="AD516" s="120">
        <v>10</v>
      </c>
      <c r="AE516" s="120">
        <v>10</v>
      </c>
      <c r="AF516" s="120"/>
      <c r="AG516" s="120"/>
      <c r="AH516" s="117">
        <f t="shared" si="319"/>
        <v>0</v>
      </c>
      <c r="AI516" s="117">
        <f t="shared" si="319"/>
        <v>0</v>
      </c>
      <c r="AJ516" s="120"/>
      <c r="AK516" s="120"/>
      <c r="AL516" s="120"/>
      <c r="AM516" s="120"/>
      <c r="AN516" s="74">
        <f t="shared" si="297"/>
        <v>71.428571428571431</v>
      </c>
      <c r="AO516" s="75">
        <f t="shared" si="298"/>
        <v>0</v>
      </c>
      <c r="AP516" s="76">
        <f t="shared" si="299"/>
        <v>71.428571428571431</v>
      </c>
    </row>
    <row r="517" spans="1:42">
      <c r="A517" s="116" t="s">
        <v>295</v>
      </c>
      <c r="B517" s="253" t="s">
        <v>296</v>
      </c>
      <c r="C517" s="254"/>
      <c r="D517" s="46">
        <v>507</v>
      </c>
      <c r="E517" s="117">
        <f t="shared" si="317"/>
        <v>13</v>
      </c>
      <c r="F517" s="117">
        <f>+H517+J517+L517+N517+P517+R517</f>
        <v>7</v>
      </c>
      <c r="G517" s="118"/>
      <c r="H517" s="118"/>
      <c r="I517" s="118"/>
      <c r="J517" s="118"/>
      <c r="K517" s="118"/>
      <c r="L517" s="118"/>
      <c r="M517" s="118">
        <v>13</v>
      </c>
      <c r="N517" s="118">
        <v>7</v>
      </c>
      <c r="O517" s="118"/>
      <c r="P517" s="118"/>
      <c r="Q517" s="118"/>
      <c r="R517" s="118"/>
      <c r="S517" s="119" t="s">
        <v>295</v>
      </c>
      <c r="T517" s="275" t="s">
        <v>296</v>
      </c>
      <c r="U517" s="275"/>
      <c r="V517" s="275"/>
      <c r="W517" s="91">
        <f t="shared" si="294"/>
        <v>507</v>
      </c>
      <c r="X517" s="120"/>
      <c r="Y517" s="120"/>
      <c r="Z517" s="41">
        <f t="shared" si="318"/>
        <v>9</v>
      </c>
      <c r="AA517" s="41">
        <f t="shared" si="318"/>
        <v>6</v>
      </c>
      <c r="AB517" s="120"/>
      <c r="AC517" s="120"/>
      <c r="AD517" s="120">
        <v>9</v>
      </c>
      <c r="AE517" s="120">
        <v>6</v>
      </c>
      <c r="AF517" s="120"/>
      <c r="AG517" s="120"/>
      <c r="AH517" s="117">
        <f t="shared" si="319"/>
        <v>0</v>
      </c>
      <c r="AI517" s="117">
        <f t="shared" si="319"/>
        <v>0</v>
      </c>
      <c r="AJ517" s="120"/>
      <c r="AK517" s="120"/>
      <c r="AL517" s="120"/>
      <c r="AM517" s="120"/>
      <c r="AN517" s="74">
        <f t="shared" si="297"/>
        <v>69.230769230769226</v>
      </c>
      <c r="AO517" s="75">
        <f t="shared" si="298"/>
        <v>0</v>
      </c>
      <c r="AP517" s="76">
        <f t="shared" si="299"/>
        <v>69.230769230769226</v>
      </c>
    </row>
    <row r="518" spans="1:42">
      <c r="A518" s="116" t="s">
        <v>294</v>
      </c>
      <c r="B518" s="253" t="s">
        <v>153</v>
      </c>
      <c r="C518" s="254"/>
      <c r="D518" s="46">
        <v>508</v>
      </c>
      <c r="E518" s="117">
        <f t="shared" si="317"/>
        <v>12</v>
      </c>
      <c r="F518" s="117">
        <f>+H518+J518+L518+N518+P518+R518</f>
        <v>0</v>
      </c>
      <c r="G518" s="118"/>
      <c r="H518" s="118"/>
      <c r="I518" s="118"/>
      <c r="J518" s="118"/>
      <c r="K518" s="118"/>
      <c r="L518" s="118"/>
      <c r="M518" s="118">
        <v>12</v>
      </c>
      <c r="N518" s="118"/>
      <c r="O518" s="118"/>
      <c r="P518" s="118"/>
      <c r="Q518" s="118"/>
      <c r="R518" s="118"/>
      <c r="S518" s="119" t="s">
        <v>294</v>
      </c>
      <c r="T518" s="275" t="s">
        <v>153</v>
      </c>
      <c r="U518" s="275"/>
      <c r="V518" s="275"/>
      <c r="W518" s="91">
        <f t="shared" si="294"/>
        <v>508</v>
      </c>
      <c r="X518" s="120"/>
      <c r="Y518" s="120"/>
      <c r="Z518" s="41">
        <f t="shared" si="318"/>
        <v>0</v>
      </c>
      <c r="AA518" s="41">
        <f t="shared" si="318"/>
        <v>0</v>
      </c>
      <c r="AB518" s="120"/>
      <c r="AC518" s="120"/>
      <c r="AD518" s="120">
        <v>0</v>
      </c>
      <c r="AE518" s="120">
        <v>0</v>
      </c>
      <c r="AF518" s="120"/>
      <c r="AG518" s="120"/>
      <c r="AH518" s="117">
        <f t="shared" si="319"/>
        <v>0</v>
      </c>
      <c r="AI518" s="117">
        <f t="shared" si="319"/>
        <v>0</v>
      </c>
      <c r="AJ518" s="120"/>
      <c r="AK518" s="120"/>
      <c r="AL518" s="120"/>
      <c r="AM518" s="120"/>
      <c r="AN518" s="74">
        <f t="shared" si="297"/>
        <v>0</v>
      </c>
      <c r="AO518" s="75">
        <f t="shared" si="298"/>
        <v>0</v>
      </c>
      <c r="AP518" s="76">
        <f t="shared" si="299"/>
        <v>0</v>
      </c>
    </row>
    <row r="519" spans="1:42">
      <c r="A519" s="116" t="s">
        <v>293</v>
      </c>
      <c r="B519" s="253" t="s">
        <v>139</v>
      </c>
      <c r="C519" s="254"/>
      <c r="D519" s="46">
        <v>509</v>
      </c>
      <c r="E519" s="117">
        <f t="shared" si="317"/>
        <v>20</v>
      </c>
      <c r="F519" s="117">
        <f t="shared" ref="F519:F529" si="320">+H519+J519+L519+N519+P519+R519</f>
        <v>0</v>
      </c>
      <c r="G519" s="118"/>
      <c r="H519" s="118"/>
      <c r="I519" s="118"/>
      <c r="J519" s="118"/>
      <c r="K519" s="118">
        <v>12</v>
      </c>
      <c r="L519" s="118"/>
      <c r="M519" s="118">
        <v>8</v>
      </c>
      <c r="N519" s="118"/>
      <c r="O519" s="118"/>
      <c r="P519" s="118"/>
      <c r="Q519" s="118"/>
      <c r="R519" s="118"/>
      <c r="S519" s="119" t="s">
        <v>293</v>
      </c>
      <c r="T519" s="275" t="s">
        <v>139</v>
      </c>
      <c r="U519" s="275"/>
      <c r="V519" s="275"/>
      <c r="W519" s="91">
        <f t="shared" si="294"/>
        <v>509</v>
      </c>
      <c r="X519" s="120"/>
      <c r="Y519" s="120"/>
      <c r="Z519" s="41">
        <f t="shared" si="318"/>
        <v>6</v>
      </c>
      <c r="AA519" s="41">
        <f t="shared" si="318"/>
        <v>0</v>
      </c>
      <c r="AB519" s="120"/>
      <c r="AC519" s="120"/>
      <c r="AD519" s="120">
        <v>6</v>
      </c>
      <c r="AE519" s="120"/>
      <c r="AF519" s="120"/>
      <c r="AG519" s="120"/>
      <c r="AH519" s="117">
        <f t="shared" si="319"/>
        <v>0</v>
      </c>
      <c r="AI519" s="117">
        <f t="shared" si="319"/>
        <v>0</v>
      </c>
      <c r="AJ519" s="120"/>
      <c r="AK519" s="120"/>
      <c r="AL519" s="120"/>
      <c r="AM519" s="120"/>
      <c r="AN519" s="74">
        <f t="shared" si="297"/>
        <v>30</v>
      </c>
      <c r="AO519" s="75">
        <f t="shared" si="298"/>
        <v>0</v>
      </c>
      <c r="AP519" s="76">
        <f t="shared" si="299"/>
        <v>30</v>
      </c>
    </row>
    <row r="520" spans="1:42">
      <c r="A520" s="116" t="s">
        <v>286</v>
      </c>
      <c r="B520" s="253" t="s">
        <v>131</v>
      </c>
      <c r="C520" s="254"/>
      <c r="D520" s="46">
        <v>510</v>
      </c>
      <c r="E520" s="117">
        <f t="shared" si="317"/>
        <v>25</v>
      </c>
      <c r="F520" s="117">
        <f>+H520+J520+L520+N520+P520+R520</f>
        <v>12</v>
      </c>
      <c r="G520" s="118"/>
      <c r="H520" s="118"/>
      <c r="I520" s="118"/>
      <c r="J520" s="118"/>
      <c r="K520" s="118">
        <v>16</v>
      </c>
      <c r="L520" s="118">
        <v>8</v>
      </c>
      <c r="M520" s="118">
        <v>9</v>
      </c>
      <c r="N520" s="118">
        <v>4</v>
      </c>
      <c r="O520" s="118"/>
      <c r="P520" s="118"/>
      <c r="Q520" s="118"/>
      <c r="R520" s="118"/>
      <c r="S520" s="119" t="s">
        <v>286</v>
      </c>
      <c r="T520" s="275" t="s">
        <v>131</v>
      </c>
      <c r="U520" s="275"/>
      <c r="V520" s="275"/>
      <c r="W520" s="91">
        <f t="shared" si="294"/>
        <v>510</v>
      </c>
      <c r="X520" s="120"/>
      <c r="Y520" s="120"/>
      <c r="Z520" s="41">
        <f t="shared" si="318"/>
        <v>7</v>
      </c>
      <c r="AA520" s="41">
        <f t="shared" si="318"/>
        <v>1</v>
      </c>
      <c r="AB520" s="120"/>
      <c r="AC520" s="120"/>
      <c r="AD520" s="120">
        <v>7</v>
      </c>
      <c r="AE520" s="120">
        <v>1</v>
      </c>
      <c r="AF520" s="120"/>
      <c r="AG520" s="120"/>
      <c r="AH520" s="117">
        <f t="shared" si="319"/>
        <v>0</v>
      </c>
      <c r="AI520" s="117">
        <f t="shared" si="319"/>
        <v>0</v>
      </c>
      <c r="AJ520" s="120"/>
      <c r="AK520" s="120"/>
      <c r="AL520" s="120"/>
      <c r="AM520" s="120"/>
      <c r="AN520" s="74">
        <f t="shared" si="297"/>
        <v>28</v>
      </c>
      <c r="AO520" s="75">
        <f t="shared" si="298"/>
        <v>0</v>
      </c>
      <c r="AP520" s="76">
        <f t="shared" si="299"/>
        <v>28</v>
      </c>
    </row>
    <row r="521" spans="1:42">
      <c r="A521" s="116" t="s">
        <v>670</v>
      </c>
      <c r="B521" s="253" t="s">
        <v>129</v>
      </c>
      <c r="C521" s="254"/>
      <c r="D521" s="46">
        <v>511</v>
      </c>
      <c r="E521" s="117">
        <f t="shared" si="317"/>
        <v>11</v>
      </c>
      <c r="F521" s="117">
        <f t="shared" si="320"/>
        <v>0</v>
      </c>
      <c r="G521" s="118"/>
      <c r="H521" s="118"/>
      <c r="I521" s="118"/>
      <c r="J521" s="118"/>
      <c r="K521" s="118"/>
      <c r="L521" s="118"/>
      <c r="M521" s="118">
        <v>11</v>
      </c>
      <c r="N521" s="118"/>
      <c r="O521" s="118"/>
      <c r="P521" s="118"/>
      <c r="Q521" s="118"/>
      <c r="R521" s="118"/>
      <c r="S521" s="119" t="s">
        <v>670</v>
      </c>
      <c r="T521" s="275" t="s">
        <v>129</v>
      </c>
      <c r="U521" s="275"/>
      <c r="V521" s="275"/>
      <c r="W521" s="91">
        <f t="shared" si="294"/>
        <v>511</v>
      </c>
      <c r="X521" s="120"/>
      <c r="Y521" s="120"/>
      <c r="Z521" s="41">
        <f t="shared" si="318"/>
        <v>11</v>
      </c>
      <c r="AA521" s="41">
        <f t="shared" si="318"/>
        <v>0</v>
      </c>
      <c r="AB521" s="120"/>
      <c r="AC521" s="120"/>
      <c r="AD521" s="120">
        <v>11</v>
      </c>
      <c r="AE521" s="120"/>
      <c r="AF521" s="120"/>
      <c r="AG521" s="120"/>
      <c r="AH521" s="117">
        <f t="shared" si="319"/>
        <v>0</v>
      </c>
      <c r="AI521" s="117">
        <f t="shared" si="319"/>
        <v>0</v>
      </c>
      <c r="AJ521" s="120"/>
      <c r="AK521" s="120"/>
      <c r="AL521" s="120"/>
      <c r="AM521" s="120"/>
      <c r="AN521" s="74">
        <f t="shared" si="297"/>
        <v>100</v>
      </c>
      <c r="AO521" s="75">
        <f t="shared" si="298"/>
        <v>0</v>
      </c>
      <c r="AP521" s="76">
        <f t="shared" si="299"/>
        <v>100</v>
      </c>
    </row>
    <row r="522" spans="1:42">
      <c r="A522" s="116" t="s">
        <v>283</v>
      </c>
      <c r="B522" s="253" t="s">
        <v>215</v>
      </c>
      <c r="C522" s="254"/>
      <c r="D522" s="46">
        <v>512</v>
      </c>
      <c r="E522" s="117">
        <f t="shared" si="317"/>
        <v>13</v>
      </c>
      <c r="F522" s="117">
        <f t="shared" si="320"/>
        <v>0</v>
      </c>
      <c r="G522" s="118"/>
      <c r="H522" s="118"/>
      <c r="I522" s="118"/>
      <c r="J522" s="118"/>
      <c r="K522" s="118"/>
      <c r="L522" s="118"/>
      <c r="M522" s="118">
        <v>13</v>
      </c>
      <c r="N522" s="118"/>
      <c r="O522" s="118"/>
      <c r="P522" s="118"/>
      <c r="Q522" s="118"/>
      <c r="R522" s="118"/>
      <c r="S522" s="119" t="s">
        <v>283</v>
      </c>
      <c r="T522" s="275" t="s">
        <v>215</v>
      </c>
      <c r="U522" s="275"/>
      <c r="V522" s="275"/>
      <c r="W522" s="91">
        <f t="shared" si="294"/>
        <v>512</v>
      </c>
      <c r="X522" s="120"/>
      <c r="Y522" s="120"/>
      <c r="Z522" s="41">
        <f t="shared" si="318"/>
        <v>12</v>
      </c>
      <c r="AA522" s="41">
        <f t="shared" si="318"/>
        <v>0</v>
      </c>
      <c r="AB522" s="120"/>
      <c r="AC522" s="120"/>
      <c r="AD522" s="120">
        <v>12</v>
      </c>
      <c r="AE522" s="120"/>
      <c r="AF522" s="120"/>
      <c r="AG522" s="120"/>
      <c r="AH522" s="117">
        <f t="shared" si="319"/>
        <v>0</v>
      </c>
      <c r="AI522" s="117">
        <f t="shared" si="319"/>
        <v>0</v>
      </c>
      <c r="AJ522" s="120"/>
      <c r="AK522" s="120"/>
      <c r="AL522" s="120"/>
      <c r="AM522" s="120"/>
      <c r="AN522" s="74">
        <f t="shared" si="297"/>
        <v>92.307692307692307</v>
      </c>
      <c r="AO522" s="75">
        <f t="shared" si="298"/>
        <v>0</v>
      </c>
      <c r="AP522" s="76">
        <f t="shared" si="299"/>
        <v>92.307692307692307</v>
      </c>
    </row>
    <row r="523" spans="1:42">
      <c r="A523" s="116" t="s">
        <v>362</v>
      </c>
      <c r="B523" s="253" t="s">
        <v>363</v>
      </c>
      <c r="C523" s="254"/>
      <c r="D523" s="46">
        <v>513</v>
      </c>
      <c r="E523" s="117">
        <f t="shared" si="317"/>
        <v>16</v>
      </c>
      <c r="F523" s="117">
        <f t="shared" si="320"/>
        <v>12</v>
      </c>
      <c r="G523" s="118"/>
      <c r="H523" s="118"/>
      <c r="I523" s="118"/>
      <c r="J523" s="118"/>
      <c r="K523" s="118">
        <v>16</v>
      </c>
      <c r="L523" s="118">
        <v>12</v>
      </c>
      <c r="M523" s="118"/>
      <c r="N523" s="118"/>
      <c r="O523" s="118"/>
      <c r="P523" s="118"/>
      <c r="Q523" s="118"/>
      <c r="R523" s="118"/>
      <c r="S523" s="119" t="s">
        <v>362</v>
      </c>
      <c r="T523" s="275" t="s">
        <v>607</v>
      </c>
      <c r="U523" s="275"/>
      <c r="V523" s="275"/>
      <c r="W523" s="91">
        <f t="shared" ref="W523:W586" si="321">+D523</f>
        <v>513</v>
      </c>
      <c r="X523" s="120"/>
      <c r="Y523" s="120"/>
      <c r="Z523" s="41">
        <f t="shared" si="318"/>
        <v>5</v>
      </c>
      <c r="AA523" s="41">
        <f t="shared" si="318"/>
        <v>4</v>
      </c>
      <c r="AB523" s="120"/>
      <c r="AC523" s="120"/>
      <c r="AD523" s="120">
        <v>5</v>
      </c>
      <c r="AE523" s="120">
        <v>4</v>
      </c>
      <c r="AF523" s="120"/>
      <c r="AG523" s="120"/>
      <c r="AH523" s="117">
        <f t="shared" si="319"/>
        <v>0</v>
      </c>
      <c r="AI523" s="117">
        <f t="shared" si="319"/>
        <v>0</v>
      </c>
      <c r="AJ523" s="120"/>
      <c r="AK523" s="120"/>
      <c r="AL523" s="120"/>
      <c r="AM523" s="120"/>
      <c r="AN523" s="74">
        <f t="shared" si="297"/>
        <v>31.25</v>
      </c>
      <c r="AO523" s="75">
        <f t="shared" si="298"/>
        <v>0</v>
      </c>
      <c r="AP523" s="76">
        <f t="shared" si="299"/>
        <v>31.25</v>
      </c>
    </row>
    <row r="524" spans="1:42">
      <c r="A524" s="116" t="s">
        <v>316</v>
      </c>
      <c r="B524" s="253" t="s">
        <v>187</v>
      </c>
      <c r="C524" s="254"/>
      <c r="D524" s="46">
        <v>514</v>
      </c>
      <c r="E524" s="117">
        <f t="shared" si="317"/>
        <v>15</v>
      </c>
      <c r="F524" s="117">
        <f t="shared" si="320"/>
        <v>0</v>
      </c>
      <c r="G524" s="118"/>
      <c r="H524" s="118"/>
      <c r="I524" s="118"/>
      <c r="J524" s="118"/>
      <c r="K524" s="118">
        <v>15</v>
      </c>
      <c r="L524" s="118"/>
      <c r="M524" s="118"/>
      <c r="N524" s="118"/>
      <c r="O524" s="118"/>
      <c r="P524" s="118"/>
      <c r="Q524" s="118"/>
      <c r="R524" s="118"/>
      <c r="S524" s="119" t="s">
        <v>316</v>
      </c>
      <c r="T524" s="275" t="s">
        <v>187</v>
      </c>
      <c r="U524" s="275"/>
      <c r="V524" s="275"/>
      <c r="W524" s="91">
        <f t="shared" si="321"/>
        <v>514</v>
      </c>
      <c r="X524" s="120"/>
      <c r="Y524" s="120"/>
      <c r="Z524" s="41">
        <f t="shared" si="318"/>
        <v>13</v>
      </c>
      <c r="AA524" s="41">
        <f t="shared" si="318"/>
        <v>0</v>
      </c>
      <c r="AB524" s="120"/>
      <c r="AC524" s="120"/>
      <c r="AD524" s="120">
        <v>13</v>
      </c>
      <c r="AE524" s="120"/>
      <c r="AF524" s="120"/>
      <c r="AG524" s="120"/>
      <c r="AH524" s="117">
        <f t="shared" si="319"/>
        <v>0</v>
      </c>
      <c r="AI524" s="117">
        <f t="shared" si="319"/>
        <v>0</v>
      </c>
      <c r="AJ524" s="120"/>
      <c r="AK524" s="120"/>
      <c r="AL524" s="120"/>
      <c r="AM524" s="120"/>
      <c r="AN524" s="74">
        <f t="shared" ref="AN524:AN587" si="322">+Z524*100/E524</f>
        <v>86.666666666666671</v>
      </c>
      <c r="AO524" s="75">
        <f t="shared" ref="AO524:AO587" si="323">+AH524*100/E524</f>
        <v>0</v>
      </c>
      <c r="AP524" s="76">
        <f t="shared" ref="AP524:AP587" si="324">+AN524+AO524</f>
        <v>86.666666666666671</v>
      </c>
    </row>
    <row r="525" spans="1:42">
      <c r="A525" s="116" t="s">
        <v>299</v>
      </c>
      <c r="B525" s="253" t="s">
        <v>122</v>
      </c>
      <c r="C525" s="254"/>
      <c r="D525" s="46">
        <v>515</v>
      </c>
      <c r="E525" s="117">
        <f t="shared" si="317"/>
        <v>15</v>
      </c>
      <c r="F525" s="117">
        <f t="shared" si="320"/>
        <v>12</v>
      </c>
      <c r="G525" s="118"/>
      <c r="H525" s="118"/>
      <c r="I525" s="118"/>
      <c r="J525" s="118"/>
      <c r="K525" s="118">
        <v>15</v>
      </c>
      <c r="L525" s="118">
        <v>12</v>
      </c>
      <c r="M525" s="118"/>
      <c r="N525" s="118"/>
      <c r="O525" s="118"/>
      <c r="P525" s="118"/>
      <c r="Q525" s="118"/>
      <c r="R525" s="118"/>
      <c r="S525" s="119" t="s">
        <v>299</v>
      </c>
      <c r="T525" s="275" t="s">
        <v>122</v>
      </c>
      <c r="U525" s="275"/>
      <c r="V525" s="275"/>
      <c r="W525" s="91">
        <f t="shared" si="321"/>
        <v>515</v>
      </c>
      <c r="X525" s="120"/>
      <c r="Y525" s="120"/>
      <c r="Z525" s="41">
        <f t="shared" si="318"/>
        <v>9</v>
      </c>
      <c r="AA525" s="41">
        <f t="shared" si="318"/>
        <v>7</v>
      </c>
      <c r="AB525" s="120"/>
      <c r="AC525" s="120"/>
      <c r="AD525" s="120">
        <v>9</v>
      </c>
      <c r="AE525" s="120">
        <v>7</v>
      </c>
      <c r="AF525" s="120"/>
      <c r="AG525" s="120"/>
      <c r="AH525" s="117">
        <f t="shared" si="319"/>
        <v>0</v>
      </c>
      <c r="AI525" s="117">
        <f t="shared" si="319"/>
        <v>0</v>
      </c>
      <c r="AJ525" s="120"/>
      <c r="AK525" s="120"/>
      <c r="AL525" s="120"/>
      <c r="AM525" s="120"/>
      <c r="AN525" s="74">
        <f t="shared" si="322"/>
        <v>60</v>
      </c>
      <c r="AO525" s="75">
        <f t="shared" si="323"/>
        <v>0</v>
      </c>
      <c r="AP525" s="76">
        <f t="shared" si="324"/>
        <v>60</v>
      </c>
    </row>
    <row r="526" spans="1:42">
      <c r="A526" s="116" t="s">
        <v>409</v>
      </c>
      <c r="B526" s="253" t="s">
        <v>301</v>
      </c>
      <c r="C526" s="254"/>
      <c r="D526" s="46">
        <v>516</v>
      </c>
      <c r="E526" s="117">
        <f t="shared" si="317"/>
        <v>17</v>
      </c>
      <c r="F526" s="117">
        <f t="shared" si="320"/>
        <v>11</v>
      </c>
      <c r="G526" s="118"/>
      <c r="H526" s="118"/>
      <c r="I526" s="118"/>
      <c r="J526" s="118"/>
      <c r="K526" s="118">
        <v>17</v>
      </c>
      <c r="L526" s="118">
        <v>11</v>
      </c>
      <c r="M526" s="118"/>
      <c r="N526" s="118"/>
      <c r="O526" s="118"/>
      <c r="P526" s="118"/>
      <c r="Q526" s="118"/>
      <c r="R526" s="118"/>
      <c r="S526" s="119" t="s">
        <v>409</v>
      </c>
      <c r="T526" s="275" t="s">
        <v>202</v>
      </c>
      <c r="U526" s="275"/>
      <c r="V526" s="275"/>
      <c r="W526" s="91">
        <f t="shared" si="321"/>
        <v>516</v>
      </c>
      <c r="X526" s="120"/>
      <c r="Y526" s="120"/>
      <c r="Z526" s="41">
        <f t="shared" si="318"/>
        <v>15</v>
      </c>
      <c r="AA526" s="41">
        <f t="shared" si="318"/>
        <v>9</v>
      </c>
      <c r="AB526" s="120"/>
      <c r="AC526" s="120"/>
      <c r="AD526" s="120">
        <v>15</v>
      </c>
      <c r="AE526" s="120">
        <v>9</v>
      </c>
      <c r="AF526" s="120"/>
      <c r="AG526" s="120"/>
      <c r="AH526" s="117">
        <f t="shared" si="319"/>
        <v>0</v>
      </c>
      <c r="AI526" s="117">
        <f t="shared" si="319"/>
        <v>0</v>
      </c>
      <c r="AJ526" s="120"/>
      <c r="AK526" s="120"/>
      <c r="AL526" s="120"/>
      <c r="AM526" s="120"/>
      <c r="AN526" s="74">
        <f t="shared" si="322"/>
        <v>88.235294117647058</v>
      </c>
      <c r="AO526" s="75">
        <f t="shared" si="323"/>
        <v>0</v>
      </c>
      <c r="AP526" s="76">
        <f t="shared" si="324"/>
        <v>88.235294117647058</v>
      </c>
    </row>
    <row r="527" spans="1:42">
      <c r="A527" s="116" t="s">
        <v>432</v>
      </c>
      <c r="B527" s="253" t="s">
        <v>201</v>
      </c>
      <c r="C527" s="254"/>
      <c r="D527" s="46">
        <v>517</v>
      </c>
      <c r="E527" s="117">
        <f t="shared" si="317"/>
        <v>19</v>
      </c>
      <c r="F527" s="117">
        <f t="shared" si="320"/>
        <v>6</v>
      </c>
      <c r="G527" s="118"/>
      <c r="H527" s="118"/>
      <c r="I527" s="118"/>
      <c r="J527" s="118"/>
      <c r="K527" s="118">
        <v>19</v>
      </c>
      <c r="L527" s="118">
        <v>6</v>
      </c>
      <c r="M527" s="118"/>
      <c r="N527" s="118"/>
      <c r="O527" s="118"/>
      <c r="P527" s="118"/>
      <c r="Q527" s="118"/>
      <c r="R527" s="118"/>
      <c r="S527" s="119" t="s">
        <v>432</v>
      </c>
      <c r="T527" s="275" t="s">
        <v>201</v>
      </c>
      <c r="U527" s="275"/>
      <c r="V527" s="275"/>
      <c r="W527" s="91">
        <f t="shared" si="321"/>
        <v>517</v>
      </c>
      <c r="X527" s="120"/>
      <c r="Y527" s="120"/>
      <c r="Z527" s="41">
        <f t="shared" si="318"/>
        <v>19</v>
      </c>
      <c r="AA527" s="41">
        <f t="shared" si="318"/>
        <v>6</v>
      </c>
      <c r="AB527" s="120"/>
      <c r="AC527" s="120"/>
      <c r="AD527" s="120">
        <v>19</v>
      </c>
      <c r="AE527" s="120">
        <v>6</v>
      </c>
      <c r="AF527" s="120"/>
      <c r="AG527" s="120"/>
      <c r="AH527" s="117">
        <f t="shared" si="319"/>
        <v>0</v>
      </c>
      <c r="AI527" s="117">
        <f t="shared" si="319"/>
        <v>0</v>
      </c>
      <c r="AJ527" s="120"/>
      <c r="AK527" s="120"/>
      <c r="AL527" s="120"/>
      <c r="AM527" s="120"/>
      <c r="AN527" s="74">
        <f t="shared" si="322"/>
        <v>100</v>
      </c>
      <c r="AO527" s="75">
        <f t="shared" si="323"/>
        <v>0</v>
      </c>
      <c r="AP527" s="76">
        <f t="shared" si="324"/>
        <v>100</v>
      </c>
    </row>
    <row r="528" spans="1:42">
      <c r="A528" s="116" t="s">
        <v>476</v>
      </c>
      <c r="B528" s="253" t="s">
        <v>132</v>
      </c>
      <c r="C528" s="254"/>
      <c r="D528" s="46">
        <v>518</v>
      </c>
      <c r="E528" s="117">
        <f t="shared" si="317"/>
        <v>15</v>
      </c>
      <c r="F528" s="117">
        <f t="shared" si="320"/>
        <v>2</v>
      </c>
      <c r="G528" s="118"/>
      <c r="H528" s="118"/>
      <c r="I528" s="118"/>
      <c r="J528" s="118"/>
      <c r="K528" s="118">
        <v>15</v>
      </c>
      <c r="L528" s="118">
        <v>2</v>
      </c>
      <c r="M528" s="118"/>
      <c r="N528" s="118"/>
      <c r="O528" s="118"/>
      <c r="P528" s="118"/>
      <c r="Q528" s="118"/>
      <c r="R528" s="118"/>
      <c r="S528" s="119" t="s">
        <v>476</v>
      </c>
      <c r="T528" s="275" t="s">
        <v>132</v>
      </c>
      <c r="U528" s="275"/>
      <c r="V528" s="275"/>
      <c r="W528" s="91">
        <f t="shared" si="321"/>
        <v>518</v>
      </c>
      <c r="X528" s="120"/>
      <c r="Y528" s="120"/>
      <c r="Z528" s="41">
        <f t="shared" si="318"/>
        <v>4</v>
      </c>
      <c r="AA528" s="41">
        <f t="shared" si="318"/>
        <v>0</v>
      </c>
      <c r="AB528" s="120"/>
      <c r="AC528" s="120"/>
      <c r="AD528" s="120">
        <v>4</v>
      </c>
      <c r="AE528" s="120"/>
      <c r="AF528" s="120"/>
      <c r="AG528" s="120"/>
      <c r="AH528" s="117">
        <f t="shared" si="319"/>
        <v>0</v>
      </c>
      <c r="AI528" s="117">
        <f t="shared" si="319"/>
        <v>0</v>
      </c>
      <c r="AJ528" s="120"/>
      <c r="AK528" s="120"/>
      <c r="AL528" s="120"/>
      <c r="AM528" s="120"/>
      <c r="AN528" s="74">
        <f t="shared" si="322"/>
        <v>26.666666666666668</v>
      </c>
      <c r="AO528" s="75">
        <f t="shared" si="323"/>
        <v>0</v>
      </c>
      <c r="AP528" s="76">
        <f t="shared" si="324"/>
        <v>26.666666666666668</v>
      </c>
    </row>
    <row r="529" spans="1:42">
      <c r="A529" s="116" t="s">
        <v>610</v>
      </c>
      <c r="B529" s="253" t="s">
        <v>149</v>
      </c>
      <c r="C529" s="254"/>
      <c r="D529" s="46">
        <v>519</v>
      </c>
      <c r="E529" s="117">
        <f t="shared" si="317"/>
        <v>12</v>
      </c>
      <c r="F529" s="117">
        <f t="shared" si="320"/>
        <v>4</v>
      </c>
      <c r="G529" s="118"/>
      <c r="H529" s="118"/>
      <c r="I529" s="118"/>
      <c r="J529" s="118"/>
      <c r="K529" s="118">
        <v>12</v>
      </c>
      <c r="L529" s="118">
        <v>4</v>
      </c>
      <c r="M529" s="118"/>
      <c r="N529" s="118"/>
      <c r="O529" s="118"/>
      <c r="P529" s="118"/>
      <c r="Q529" s="118"/>
      <c r="R529" s="118"/>
      <c r="S529" s="119" t="s">
        <v>610</v>
      </c>
      <c r="T529" s="275" t="s">
        <v>149</v>
      </c>
      <c r="U529" s="275"/>
      <c r="V529" s="275"/>
      <c r="W529" s="91">
        <f t="shared" si="321"/>
        <v>519</v>
      </c>
      <c r="X529" s="120"/>
      <c r="Y529" s="120"/>
      <c r="Z529" s="41">
        <f t="shared" si="318"/>
        <v>6</v>
      </c>
      <c r="AA529" s="41">
        <f t="shared" si="318"/>
        <v>2</v>
      </c>
      <c r="AB529" s="120"/>
      <c r="AC529" s="120"/>
      <c r="AD529" s="120">
        <v>6</v>
      </c>
      <c r="AE529" s="120">
        <v>2</v>
      </c>
      <c r="AF529" s="120"/>
      <c r="AG529" s="120"/>
      <c r="AH529" s="117">
        <f t="shared" si="319"/>
        <v>0</v>
      </c>
      <c r="AI529" s="117">
        <f t="shared" si="319"/>
        <v>0</v>
      </c>
      <c r="AJ529" s="120"/>
      <c r="AK529" s="120"/>
      <c r="AL529" s="120"/>
      <c r="AM529" s="120"/>
      <c r="AN529" s="74">
        <f t="shared" si="322"/>
        <v>50</v>
      </c>
      <c r="AO529" s="75">
        <f t="shared" si="323"/>
        <v>0</v>
      </c>
      <c r="AP529" s="76">
        <f t="shared" si="324"/>
        <v>50</v>
      </c>
    </row>
    <row r="530" spans="1:42">
      <c r="A530" s="121" t="s">
        <v>319</v>
      </c>
      <c r="B530" s="253" t="s">
        <v>168</v>
      </c>
      <c r="C530" s="254"/>
      <c r="D530" s="46">
        <v>520</v>
      </c>
      <c r="E530" s="117">
        <f t="shared" si="317"/>
        <v>43</v>
      </c>
      <c r="F530" s="117">
        <f>+H530+J530+L530+N530+P530+R530</f>
        <v>0</v>
      </c>
      <c r="G530" s="118"/>
      <c r="H530" s="118"/>
      <c r="I530" s="118"/>
      <c r="J530" s="118"/>
      <c r="K530" s="118"/>
      <c r="L530" s="118"/>
      <c r="M530" s="118"/>
      <c r="N530" s="118"/>
      <c r="O530" s="118">
        <v>43</v>
      </c>
      <c r="P530" s="118"/>
      <c r="Q530" s="118"/>
      <c r="R530" s="118"/>
      <c r="S530" s="96" t="s">
        <v>319</v>
      </c>
      <c r="T530" s="275" t="s">
        <v>168</v>
      </c>
      <c r="U530" s="275"/>
      <c r="V530" s="275"/>
      <c r="W530" s="91">
        <f t="shared" si="321"/>
        <v>520</v>
      </c>
      <c r="X530" s="120"/>
      <c r="Y530" s="120"/>
      <c r="Z530" s="41">
        <f t="shared" ref="Z530:AA530" si="325">+AB530+AD530+AF530</f>
        <v>43</v>
      </c>
      <c r="AA530" s="41">
        <f t="shared" si="325"/>
        <v>0</v>
      </c>
      <c r="AB530" s="120"/>
      <c r="AC530" s="120"/>
      <c r="AD530" s="120"/>
      <c r="AE530" s="120"/>
      <c r="AF530" s="120">
        <v>43</v>
      </c>
      <c r="AG530" s="120"/>
      <c r="AH530" s="117">
        <f t="shared" ref="AH530:AI530" si="326">+AJ530+AL530</f>
        <v>0</v>
      </c>
      <c r="AI530" s="117">
        <f t="shared" si="326"/>
        <v>0</v>
      </c>
      <c r="AJ530" s="120"/>
      <c r="AK530" s="120"/>
      <c r="AL530" s="120"/>
      <c r="AM530" s="120"/>
      <c r="AN530" s="74">
        <f t="shared" si="322"/>
        <v>100</v>
      </c>
      <c r="AO530" s="75">
        <f t="shared" si="323"/>
        <v>0</v>
      </c>
      <c r="AP530" s="76">
        <f t="shared" si="324"/>
        <v>100</v>
      </c>
    </row>
    <row r="531" spans="1:42" s="89" customFormat="1">
      <c r="A531" s="258" t="s">
        <v>671</v>
      </c>
      <c r="B531" s="258"/>
      <c r="C531" s="258"/>
      <c r="D531" s="86">
        <v>521</v>
      </c>
      <c r="E531" s="86">
        <f>SUM(E532:E556)</f>
        <v>355</v>
      </c>
      <c r="F531" s="86">
        <f>SUM(F532:F556)</f>
        <v>152</v>
      </c>
      <c r="G531" s="86">
        <f>SUM(G532:G556)</f>
        <v>72</v>
      </c>
      <c r="H531" s="86">
        <f>SUM(H532:H556)</f>
        <v>53</v>
      </c>
      <c r="I531" s="86">
        <f t="shared" ref="I531:R531" si="327">SUM(I532:I556)</f>
        <v>0</v>
      </c>
      <c r="J531" s="86">
        <f t="shared" si="327"/>
        <v>0</v>
      </c>
      <c r="K531" s="86">
        <f>SUM(K532:K556)</f>
        <v>142</v>
      </c>
      <c r="L531" s="86">
        <f>SUM(L532:L556)</f>
        <v>79</v>
      </c>
      <c r="M531" s="86">
        <f>SUM(M532:M556)</f>
        <v>87</v>
      </c>
      <c r="N531" s="86">
        <f t="shared" si="327"/>
        <v>20</v>
      </c>
      <c r="O531" s="86">
        <f t="shared" si="327"/>
        <v>54</v>
      </c>
      <c r="P531" s="86">
        <f t="shared" si="327"/>
        <v>0</v>
      </c>
      <c r="Q531" s="86">
        <f t="shared" si="327"/>
        <v>0</v>
      </c>
      <c r="R531" s="86">
        <f t="shared" si="327"/>
        <v>0</v>
      </c>
      <c r="S531" s="267" t="str">
        <f>+A531</f>
        <v>51. Завхан аймаг дахь Политехник коллеж</v>
      </c>
      <c r="T531" s="267"/>
      <c r="U531" s="267"/>
      <c r="V531" s="267"/>
      <c r="W531" s="88">
        <f t="shared" si="321"/>
        <v>521</v>
      </c>
      <c r="X531" s="86">
        <f t="shared" ref="X531" si="328">SUM(X532:X556)</f>
        <v>0</v>
      </c>
      <c r="Y531" s="92"/>
      <c r="Z531" s="86">
        <f>SUM(Z532:Z556)</f>
        <v>201</v>
      </c>
      <c r="AA531" s="86">
        <f>SUM(AA532:AA556)</f>
        <v>86</v>
      </c>
      <c r="AB531" s="86">
        <f t="shared" ref="AB531:AM531" si="329">SUM(AB532:AB556)</f>
        <v>49</v>
      </c>
      <c r="AC531" s="86">
        <f>SUM(AC532:AC556)</f>
        <v>37</v>
      </c>
      <c r="AD531" s="86">
        <f t="shared" si="329"/>
        <v>152</v>
      </c>
      <c r="AE531" s="86">
        <f>SUM(AE532:AE556)</f>
        <v>49</v>
      </c>
      <c r="AF531" s="86">
        <f t="shared" si="329"/>
        <v>0</v>
      </c>
      <c r="AG531" s="86">
        <f t="shared" si="329"/>
        <v>0</v>
      </c>
      <c r="AH531" s="86">
        <f>SUM(AH532:AH556)</f>
        <v>32</v>
      </c>
      <c r="AI531" s="86">
        <f>SUM(AI532:AI556)</f>
        <v>11</v>
      </c>
      <c r="AJ531" s="86">
        <f t="shared" si="329"/>
        <v>27</v>
      </c>
      <c r="AK531" s="86">
        <f t="shared" si="329"/>
        <v>8</v>
      </c>
      <c r="AL531" s="86">
        <f t="shared" si="329"/>
        <v>5</v>
      </c>
      <c r="AM531" s="86">
        <f t="shared" si="329"/>
        <v>3</v>
      </c>
      <c r="AN531" s="74">
        <f t="shared" si="322"/>
        <v>56.619718309859152</v>
      </c>
      <c r="AO531" s="75">
        <f t="shared" si="323"/>
        <v>9.0140845070422539</v>
      </c>
      <c r="AP531" s="76">
        <f t="shared" si="324"/>
        <v>65.633802816901408</v>
      </c>
    </row>
    <row r="532" spans="1:42">
      <c r="A532" s="95" t="s">
        <v>286</v>
      </c>
      <c r="B532" s="253" t="s">
        <v>131</v>
      </c>
      <c r="C532" s="254"/>
      <c r="D532" s="46">
        <v>522</v>
      </c>
      <c r="E532" s="41">
        <v>9</v>
      </c>
      <c r="F532" s="41">
        <v>1</v>
      </c>
      <c r="G532" s="40"/>
      <c r="H532" s="41"/>
      <c r="I532" s="41"/>
      <c r="J532" s="41"/>
      <c r="K532" s="41"/>
      <c r="L532" s="41"/>
      <c r="M532" s="41">
        <v>9</v>
      </c>
      <c r="N532" s="41">
        <v>1</v>
      </c>
      <c r="O532" s="41"/>
      <c r="P532" s="41"/>
      <c r="Q532" s="41"/>
      <c r="R532" s="41"/>
      <c r="S532" s="95" t="s">
        <v>286</v>
      </c>
      <c r="T532" s="260" t="s">
        <v>131</v>
      </c>
      <c r="U532" s="260"/>
      <c r="V532" s="260"/>
      <c r="W532" s="91">
        <f t="shared" si="321"/>
        <v>522</v>
      </c>
      <c r="X532" s="41"/>
      <c r="Y532" s="40"/>
      <c r="Z532" s="41">
        <f t="shared" ref="Z532:AA547" si="330">+AB532+AD532+AF532</f>
        <v>3</v>
      </c>
      <c r="AA532" s="41">
        <f t="shared" si="330"/>
        <v>0</v>
      </c>
      <c r="AB532" s="41"/>
      <c r="AC532" s="41"/>
      <c r="AD532" s="41">
        <v>3</v>
      </c>
      <c r="AE532" s="41"/>
      <c r="AF532" s="41"/>
      <c r="AG532" s="41"/>
      <c r="AH532" s="40">
        <f>+AJ532+AL532</f>
        <v>2</v>
      </c>
      <c r="AI532" s="40">
        <f>+AK532+AM532</f>
        <v>1</v>
      </c>
      <c r="AJ532" s="40">
        <v>2</v>
      </c>
      <c r="AK532" s="40">
        <v>1</v>
      </c>
      <c r="AL532" s="40"/>
      <c r="AM532" s="40"/>
      <c r="AN532" s="74">
        <f t="shared" si="322"/>
        <v>33.333333333333336</v>
      </c>
      <c r="AO532" s="75">
        <f t="shared" si="323"/>
        <v>22.222222222222221</v>
      </c>
      <c r="AP532" s="76">
        <f t="shared" si="324"/>
        <v>55.555555555555557</v>
      </c>
    </row>
    <row r="533" spans="1:42">
      <c r="A533" s="95" t="s">
        <v>303</v>
      </c>
      <c r="B533" s="253" t="s">
        <v>136</v>
      </c>
      <c r="C533" s="254"/>
      <c r="D533" s="46">
        <v>523</v>
      </c>
      <c r="E533" s="41">
        <v>22</v>
      </c>
      <c r="F533" s="41">
        <v>1</v>
      </c>
      <c r="G533" s="40"/>
      <c r="H533" s="41"/>
      <c r="I533" s="41"/>
      <c r="J533" s="41"/>
      <c r="K533" s="41">
        <v>12</v>
      </c>
      <c r="L533" s="41">
        <v>1</v>
      </c>
      <c r="M533" s="41">
        <v>10</v>
      </c>
      <c r="N533" s="41"/>
      <c r="O533" s="41"/>
      <c r="P533" s="41"/>
      <c r="Q533" s="41"/>
      <c r="R533" s="41"/>
      <c r="S533" s="95" t="s">
        <v>303</v>
      </c>
      <c r="T533" s="260" t="s">
        <v>136</v>
      </c>
      <c r="U533" s="260"/>
      <c r="V533" s="260"/>
      <c r="W533" s="91">
        <f t="shared" si="321"/>
        <v>523</v>
      </c>
      <c r="X533" s="41"/>
      <c r="Y533" s="40"/>
      <c r="Z533" s="41">
        <f t="shared" si="330"/>
        <v>4</v>
      </c>
      <c r="AA533" s="41">
        <f t="shared" si="330"/>
        <v>0</v>
      </c>
      <c r="AB533" s="41"/>
      <c r="AC533" s="41"/>
      <c r="AD533" s="41">
        <v>4</v>
      </c>
      <c r="AE533" s="41"/>
      <c r="AF533" s="41"/>
      <c r="AG533" s="41"/>
      <c r="AH533" s="40">
        <f t="shared" ref="AH533:AI548" si="331">+AJ533+AL533</f>
        <v>8</v>
      </c>
      <c r="AI533" s="40">
        <f t="shared" si="331"/>
        <v>0</v>
      </c>
      <c r="AJ533" s="40">
        <v>8</v>
      </c>
      <c r="AK533" s="40"/>
      <c r="AL533" s="40"/>
      <c r="AM533" s="40"/>
      <c r="AN533" s="74">
        <f t="shared" si="322"/>
        <v>18.181818181818183</v>
      </c>
      <c r="AO533" s="75">
        <f t="shared" si="323"/>
        <v>36.363636363636367</v>
      </c>
      <c r="AP533" s="76">
        <f t="shared" si="324"/>
        <v>54.545454545454547</v>
      </c>
    </row>
    <row r="534" spans="1:42">
      <c r="A534" s="95" t="s">
        <v>293</v>
      </c>
      <c r="B534" s="253" t="s">
        <v>139</v>
      </c>
      <c r="C534" s="254"/>
      <c r="D534" s="46">
        <v>524</v>
      </c>
      <c r="E534" s="41">
        <v>17</v>
      </c>
      <c r="F534" s="41">
        <v>0</v>
      </c>
      <c r="G534" s="40"/>
      <c r="H534" s="41"/>
      <c r="I534" s="41"/>
      <c r="J534" s="41"/>
      <c r="K534" s="41">
        <v>10</v>
      </c>
      <c r="L534" s="41"/>
      <c r="M534" s="41">
        <v>7</v>
      </c>
      <c r="N534" s="41"/>
      <c r="O534" s="41"/>
      <c r="P534" s="41"/>
      <c r="Q534" s="41"/>
      <c r="R534" s="41"/>
      <c r="S534" s="95" t="s">
        <v>293</v>
      </c>
      <c r="T534" s="260" t="s">
        <v>139</v>
      </c>
      <c r="U534" s="260"/>
      <c r="V534" s="260"/>
      <c r="W534" s="91">
        <f t="shared" si="321"/>
        <v>524</v>
      </c>
      <c r="X534" s="41"/>
      <c r="Y534" s="40"/>
      <c r="Z534" s="41">
        <f t="shared" si="330"/>
        <v>7</v>
      </c>
      <c r="AA534" s="41">
        <f t="shared" si="330"/>
        <v>0</v>
      </c>
      <c r="AB534" s="41"/>
      <c r="AC534" s="41"/>
      <c r="AD534" s="41">
        <v>7</v>
      </c>
      <c r="AE534" s="41"/>
      <c r="AF534" s="41"/>
      <c r="AG534" s="41"/>
      <c r="AH534" s="40">
        <f t="shared" si="331"/>
        <v>5</v>
      </c>
      <c r="AI534" s="40">
        <f t="shared" si="331"/>
        <v>0</v>
      </c>
      <c r="AJ534" s="40">
        <v>5</v>
      </c>
      <c r="AK534" s="40"/>
      <c r="AL534" s="40"/>
      <c r="AM534" s="40"/>
      <c r="AN534" s="74">
        <f t="shared" si="322"/>
        <v>41.176470588235297</v>
      </c>
      <c r="AO534" s="75">
        <f t="shared" si="323"/>
        <v>29.411764705882351</v>
      </c>
      <c r="AP534" s="76">
        <f t="shared" si="324"/>
        <v>70.588235294117652</v>
      </c>
    </row>
    <row r="535" spans="1:42">
      <c r="A535" s="95" t="s">
        <v>294</v>
      </c>
      <c r="B535" s="253" t="s">
        <v>153</v>
      </c>
      <c r="C535" s="254"/>
      <c r="D535" s="46">
        <v>525</v>
      </c>
      <c r="E535" s="41">
        <v>20</v>
      </c>
      <c r="F535" s="41">
        <v>0</v>
      </c>
      <c r="G535" s="40"/>
      <c r="H535" s="41"/>
      <c r="I535" s="41"/>
      <c r="J535" s="41"/>
      <c r="K535" s="41">
        <v>3</v>
      </c>
      <c r="L535" s="41"/>
      <c r="M535" s="41">
        <v>17</v>
      </c>
      <c r="N535" s="41"/>
      <c r="O535" s="41"/>
      <c r="P535" s="41"/>
      <c r="Q535" s="41"/>
      <c r="R535" s="41"/>
      <c r="S535" s="95" t="s">
        <v>294</v>
      </c>
      <c r="T535" s="260" t="s">
        <v>153</v>
      </c>
      <c r="U535" s="260"/>
      <c r="V535" s="260"/>
      <c r="W535" s="91">
        <f t="shared" si="321"/>
        <v>525</v>
      </c>
      <c r="X535" s="41"/>
      <c r="Y535" s="40"/>
      <c r="Z535" s="41">
        <f t="shared" si="330"/>
        <v>10</v>
      </c>
      <c r="AA535" s="41">
        <f t="shared" si="330"/>
        <v>0</v>
      </c>
      <c r="AB535" s="41"/>
      <c r="AC535" s="41"/>
      <c r="AD535" s="41">
        <v>10</v>
      </c>
      <c r="AE535" s="41"/>
      <c r="AF535" s="41"/>
      <c r="AG535" s="41"/>
      <c r="AH535" s="40">
        <f t="shared" si="331"/>
        <v>2</v>
      </c>
      <c r="AI535" s="40">
        <f>+AK535+AM535</f>
        <v>0</v>
      </c>
      <c r="AJ535" s="40">
        <v>1</v>
      </c>
      <c r="AK535" s="40"/>
      <c r="AL535" s="40">
        <v>1</v>
      </c>
      <c r="AM535" s="40"/>
      <c r="AN535" s="74">
        <f t="shared" si="322"/>
        <v>50</v>
      </c>
      <c r="AO535" s="75">
        <f t="shared" si="323"/>
        <v>10</v>
      </c>
      <c r="AP535" s="76">
        <f t="shared" si="324"/>
        <v>60</v>
      </c>
    </row>
    <row r="536" spans="1:42">
      <c r="A536" s="95" t="s">
        <v>283</v>
      </c>
      <c r="B536" s="253" t="s">
        <v>215</v>
      </c>
      <c r="C536" s="254"/>
      <c r="D536" s="46">
        <v>526</v>
      </c>
      <c r="E536" s="41">
        <v>8</v>
      </c>
      <c r="F536" s="41">
        <v>0</v>
      </c>
      <c r="G536" s="40"/>
      <c r="H536" s="41"/>
      <c r="I536" s="41"/>
      <c r="J536" s="41"/>
      <c r="K536" s="41"/>
      <c r="L536" s="41"/>
      <c r="M536" s="41">
        <v>8</v>
      </c>
      <c r="N536" s="41"/>
      <c r="O536" s="41"/>
      <c r="P536" s="41"/>
      <c r="Q536" s="41"/>
      <c r="R536" s="41"/>
      <c r="S536" s="95" t="s">
        <v>283</v>
      </c>
      <c r="T536" s="260" t="s">
        <v>215</v>
      </c>
      <c r="U536" s="260"/>
      <c r="V536" s="260"/>
      <c r="W536" s="91">
        <f t="shared" si="321"/>
        <v>526</v>
      </c>
      <c r="X536" s="41"/>
      <c r="Y536" s="40"/>
      <c r="Z536" s="41">
        <f t="shared" si="330"/>
        <v>3</v>
      </c>
      <c r="AA536" s="41">
        <f t="shared" si="330"/>
        <v>0</v>
      </c>
      <c r="AB536" s="41"/>
      <c r="AC536" s="41"/>
      <c r="AD536" s="41">
        <v>3</v>
      </c>
      <c r="AE536" s="41"/>
      <c r="AF536" s="41"/>
      <c r="AG536" s="41"/>
      <c r="AH536" s="40">
        <f t="shared" si="331"/>
        <v>0</v>
      </c>
      <c r="AI536" s="40">
        <f t="shared" si="331"/>
        <v>0</v>
      </c>
      <c r="AJ536" s="40"/>
      <c r="AK536" s="40"/>
      <c r="AL536" s="40"/>
      <c r="AM536" s="40"/>
      <c r="AN536" s="74">
        <f t="shared" si="322"/>
        <v>37.5</v>
      </c>
      <c r="AO536" s="75">
        <f t="shared" si="323"/>
        <v>0</v>
      </c>
      <c r="AP536" s="76">
        <f t="shared" si="324"/>
        <v>37.5</v>
      </c>
    </row>
    <row r="537" spans="1:42">
      <c r="A537" s="95" t="s">
        <v>670</v>
      </c>
      <c r="B537" s="253" t="s">
        <v>129</v>
      </c>
      <c r="C537" s="254"/>
      <c r="D537" s="46">
        <v>527</v>
      </c>
      <c r="E537" s="41">
        <v>7</v>
      </c>
      <c r="F537" s="41">
        <v>0</v>
      </c>
      <c r="G537" s="40"/>
      <c r="H537" s="41"/>
      <c r="I537" s="41"/>
      <c r="J537" s="41"/>
      <c r="K537" s="41"/>
      <c r="L537" s="41"/>
      <c r="M537" s="41">
        <v>7</v>
      </c>
      <c r="N537" s="41"/>
      <c r="O537" s="41"/>
      <c r="P537" s="41"/>
      <c r="Q537" s="41"/>
      <c r="R537" s="41"/>
      <c r="S537" s="95" t="s">
        <v>670</v>
      </c>
      <c r="T537" s="260" t="s">
        <v>129</v>
      </c>
      <c r="U537" s="260"/>
      <c r="V537" s="260"/>
      <c r="W537" s="91">
        <f t="shared" si="321"/>
        <v>527</v>
      </c>
      <c r="X537" s="41"/>
      <c r="Y537" s="40"/>
      <c r="Z537" s="41">
        <f t="shared" si="330"/>
        <v>3</v>
      </c>
      <c r="AA537" s="41">
        <f t="shared" si="330"/>
        <v>0</v>
      </c>
      <c r="AB537" s="41"/>
      <c r="AC537" s="41"/>
      <c r="AD537" s="41">
        <v>3</v>
      </c>
      <c r="AE537" s="41"/>
      <c r="AF537" s="41"/>
      <c r="AG537" s="41"/>
      <c r="AH537" s="40">
        <f t="shared" si="331"/>
        <v>3</v>
      </c>
      <c r="AI537" s="40">
        <f t="shared" si="331"/>
        <v>0</v>
      </c>
      <c r="AJ537" s="40">
        <v>3</v>
      </c>
      <c r="AK537" s="40"/>
      <c r="AL537" s="40"/>
      <c r="AM537" s="40"/>
      <c r="AN537" s="74">
        <f t="shared" si="322"/>
        <v>42.857142857142854</v>
      </c>
      <c r="AO537" s="75">
        <f t="shared" si="323"/>
        <v>42.857142857142854</v>
      </c>
      <c r="AP537" s="76">
        <f t="shared" si="324"/>
        <v>85.714285714285708</v>
      </c>
    </row>
    <row r="538" spans="1:42">
      <c r="A538" s="95" t="s">
        <v>288</v>
      </c>
      <c r="B538" s="253" t="s">
        <v>238</v>
      </c>
      <c r="C538" s="254"/>
      <c r="D538" s="46">
        <v>528</v>
      </c>
      <c r="E538" s="41">
        <v>15</v>
      </c>
      <c r="F538" s="41">
        <v>12</v>
      </c>
      <c r="G538" s="40"/>
      <c r="H538" s="41"/>
      <c r="I538" s="41"/>
      <c r="J538" s="41"/>
      <c r="K538" s="41">
        <v>15</v>
      </c>
      <c r="L538" s="41">
        <v>12</v>
      </c>
      <c r="M538" s="41"/>
      <c r="N538" s="41"/>
      <c r="O538" s="41"/>
      <c r="P538" s="41"/>
      <c r="Q538" s="41"/>
      <c r="R538" s="41"/>
      <c r="S538" s="95" t="s">
        <v>288</v>
      </c>
      <c r="T538" s="260" t="s">
        <v>238</v>
      </c>
      <c r="U538" s="260"/>
      <c r="V538" s="260"/>
      <c r="W538" s="91">
        <f t="shared" si="321"/>
        <v>528</v>
      </c>
      <c r="X538" s="41"/>
      <c r="Y538" s="40"/>
      <c r="Z538" s="41">
        <f t="shared" si="330"/>
        <v>10</v>
      </c>
      <c r="AA538" s="41">
        <f t="shared" si="330"/>
        <v>10</v>
      </c>
      <c r="AB538" s="41"/>
      <c r="AC538" s="41"/>
      <c r="AD538" s="41">
        <v>10</v>
      </c>
      <c r="AE538" s="41">
        <v>10</v>
      </c>
      <c r="AF538" s="41"/>
      <c r="AG538" s="41"/>
      <c r="AH538" s="40">
        <f t="shared" si="331"/>
        <v>0</v>
      </c>
      <c r="AI538" s="40">
        <f t="shared" si="331"/>
        <v>0</v>
      </c>
      <c r="AJ538" s="40"/>
      <c r="AK538" s="40"/>
      <c r="AL538" s="40"/>
      <c r="AM538" s="40"/>
      <c r="AN538" s="74">
        <f t="shared" si="322"/>
        <v>66.666666666666671</v>
      </c>
      <c r="AO538" s="75">
        <f t="shared" si="323"/>
        <v>0</v>
      </c>
      <c r="AP538" s="76">
        <f t="shared" si="324"/>
        <v>66.666666666666671</v>
      </c>
    </row>
    <row r="539" spans="1:42">
      <c r="A539" s="95" t="s">
        <v>362</v>
      </c>
      <c r="B539" s="253" t="s">
        <v>363</v>
      </c>
      <c r="C539" s="254"/>
      <c r="D539" s="46">
        <v>529</v>
      </c>
      <c r="E539" s="41">
        <v>11</v>
      </c>
      <c r="F539" s="41">
        <v>11</v>
      </c>
      <c r="G539" s="40"/>
      <c r="H539" s="41"/>
      <c r="I539" s="41"/>
      <c r="J539" s="41"/>
      <c r="K539" s="41">
        <v>11</v>
      </c>
      <c r="L539" s="41">
        <v>11</v>
      </c>
      <c r="M539" s="41"/>
      <c r="N539" s="41"/>
      <c r="O539" s="41"/>
      <c r="P539" s="41"/>
      <c r="Q539" s="41"/>
      <c r="R539" s="41"/>
      <c r="S539" s="95" t="s">
        <v>362</v>
      </c>
      <c r="T539" s="260" t="s">
        <v>363</v>
      </c>
      <c r="U539" s="260"/>
      <c r="V539" s="260"/>
      <c r="W539" s="91">
        <f t="shared" si="321"/>
        <v>529</v>
      </c>
      <c r="X539" s="41"/>
      <c r="Y539" s="40"/>
      <c r="Z539" s="41">
        <f t="shared" si="330"/>
        <v>5</v>
      </c>
      <c r="AA539" s="41">
        <f t="shared" si="330"/>
        <v>5</v>
      </c>
      <c r="AB539" s="41"/>
      <c r="AC539" s="41"/>
      <c r="AD539" s="41">
        <v>5</v>
      </c>
      <c r="AE539" s="41">
        <v>5</v>
      </c>
      <c r="AF539" s="41"/>
      <c r="AG539" s="41"/>
      <c r="AH539" s="40">
        <f t="shared" si="331"/>
        <v>0</v>
      </c>
      <c r="AI539" s="40">
        <f t="shared" si="331"/>
        <v>0</v>
      </c>
      <c r="AJ539" s="40"/>
      <c r="AK539" s="40"/>
      <c r="AL539" s="40"/>
      <c r="AM539" s="40"/>
      <c r="AN539" s="74">
        <f t="shared" si="322"/>
        <v>45.454545454545453</v>
      </c>
      <c r="AO539" s="75">
        <f t="shared" si="323"/>
        <v>0</v>
      </c>
      <c r="AP539" s="76">
        <f t="shared" si="324"/>
        <v>45.454545454545453</v>
      </c>
    </row>
    <row r="540" spans="1:42">
      <c r="A540" s="95" t="s">
        <v>285</v>
      </c>
      <c r="B540" s="253" t="s">
        <v>231</v>
      </c>
      <c r="C540" s="254"/>
      <c r="D540" s="46">
        <v>530</v>
      </c>
      <c r="E540" s="41">
        <v>20</v>
      </c>
      <c r="F540" s="41">
        <v>20</v>
      </c>
      <c r="G540" s="40"/>
      <c r="H540" s="41"/>
      <c r="I540" s="41"/>
      <c r="J540" s="41"/>
      <c r="K540" s="41">
        <v>12</v>
      </c>
      <c r="L540" s="41">
        <v>12</v>
      </c>
      <c r="M540" s="41">
        <v>8</v>
      </c>
      <c r="N540" s="41">
        <v>8</v>
      </c>
      <c r="O540" s="41"/>
      <c r="P540" s="41"/>
      <c r="Q540" s="41"/>
      <c r="R540" s="41"/>
      <c r="S540" s="95" t="s">
        <v>285</v>
      </c>
      <c r="T540" s="260" t="s">
        <v>231</v>
      </c>
      <c r="U540" s="260"/>
      <c r="V540" s="260"/>
      <c r="W540" s="91">
        <f t="shared" si="321"/>
        <v>530</v>
      </c>
      <c r="X540" s="41"/>
      <c r="Y540" s="40"/>
      <c r="Z540" s="41">
        <f t="shared" si="330"/>
        <v>8</v>
      </c>
      <c r="AA540" s="41">
        <f t="shared" si="330"/>
        <v>8</v>
      </c>
      <c r="AB540" s="41"/>
      <c r="AC540" s="41"/>
      <c r="AD540" s="41">
        <v>8</v>
      </c>
      <c r="AE540" s="41">
        <v>8</v>
      </c>
      <c r="AF540" s="41"/>
      <c r="AG540" s="41"/>
      <c r="AH540" s="40">
        <f t="shared" si="331"/>
        <v>5</v>
      </c>
      <c r="AI540" s="40">
        <f t="shared" si="331"/>
        <v>5</v>
      </c>
      <c r="AJ540" s="40">
        <v>5</v>
      </c>
      <c r="AK540" s="40">
        <v>5</v>
      </c>
      <c r="AL540" s="40"/>
      <c r="AM540" s="40"/>
      <c r="AN540" s="74">
        <f t="shared" si="322"/>
        <v>40</v>
      </c>
      <c r="AO540" s="75">
        <f t="shared" si="323"/>
        <v>25</v>
      </c>
      <c r="AP540" s="76">
        <f t="shared" si="324"/>
        <v>65</v>
      </c>
    </row>
    <row r="541" spans="1:42">
      <c r="A541" s="95" t="s">
        <v>289</v>
      </c>
      <c r="B541" s="253" t="s">
        <v>261</v>
      </c>
      <c r="C541" s="254"/>
      <c r="D541" s="46">
        <v>531</v>
      </c>
      <c r="E541" s="41">
        <v>16</v>
      </c>
      <c r="F541" s="41">
        <v>13</v>
      </c>
      <c r="G541" s="40"/>
      <c r="H541" s="41"/>
      <c r="I541" s="41"/>
      <c r="J541" s="41"/>
      <c r="K541" s="41">
        <v>10</v>
      </c>
      <c r="L541" s="41">
        <v>10</v>
      </c>
      <c r="M541" s="41">
        <v>6</v>
      </c>
      <c r="N541" s="41">
        <v>3</v>
      </c>
      <c r="O541" s="41"/>
      <c r="P541" s="41"/>
      <c r="Q541" s="41"/>
      <c r="R541" s="41"/>
      <c r="S541" s="95" t="s">
        <v>289</v>
      </c>
      <c r="T541" s="260" t="s">
        <v>261</v>
      </c>
      <c r="U541" s="260"/>
      <c r="V541" s="260"/>
      <c r="W541" s="91">
        <f t="shared" si="321"/>
        <v>531</v>
      </c>
      <c r="X541" s="41"/>
      <c r="Y541" s="40"/>
      <c r="Z541" s="41">
        <f t="shared" si="330"/>
        <v>6</v>
      </c>
      <c r="AA541" s="41">
        <f t="shared" si="330"/>
        <v>6</v>
      </c>
      <c r="AB541" s="41"/>
      <c r="AC541" s="41"/>
      <c r="AD541" s="41">
        <v>6</v>
      </c>
      <c r="AE541" s="41">
        <v>6</v>
      </c>
      <c r="AF541" s="41"/>
      <c r="AG541" s="41"/>
      <c r="AH541" s="40">
        <f t="shared" si="331"/>
        <v>2</v>
      </c>
      <c r="AI541" s="40">
        <f t="shared" si="331"/>
        <v>1</v>
      </c>
      <c r="AJ541" s="40">
        <v>2</v>
      </c>
      <c r="AK541" s="40">
        <v>1</v>
      </c>
      <c r="AL541" s="40"/>
      <c r="AM541" s="40"/>
      <c r="AN541" s="74">
        <f t="shared" si="322"/>
        <v>37.5</v>
      </c>
      <c r="AO541" s="75">
        <f t="shared" si="323"/>
        <v>12.5</v>
      </c>
      <c r="AP541" s="76">
        <f t="shared" si="324"/>
        <v>50</v>
      </c>
    </row>
    <row r="542" spans="1:42">
      <c r="A542" s="95" t="s">
        <v>311</v>
      </c>
      <c r="B542" s="253" t="s">
        <v>256</v>
      </c>
      <c r="C542" s="254"/>
      <c r="D542" s="46">
        <v>532</v>
      </c>
      <c r="E542" s="41">
        <v>20</v>
      </c>
      <c r="F542" s="41">
        <v>20</v>
      </c>
      <c r="G542" s="40"/>
      <c r="H542" s="41"/>
      <c r="I542" s="41"/>
      <c r="J542" s="41"/>
      <c r="K542" s="41">
        <v>13</v>
      </c>
      <c r="L542" s="41">
        <v>13</v>
      </c>
      <c r="M542" s="41">
        <v>7</v>
      </c>
      <c r="N542" s="41">
        <v>7</v>
      </c>
      <c r="O542" s="41"/>
      <c r="P542" s="41"/>
      <c r="Q542" s="41"/>
      <c r="R542" s="41"/>
      <c r="S542" s="95" t="s">
        <v>311</v>
      </c>
      <c r="T542" s="260" t="s">
        <v>256</v>
      </c>
      <c r="U542" s="260"/>
      <c r="V542" s="260"/>
      <c r="W542" s="91">
        <f t="shared" si="321"/>
        <v>532</v>
      </c>
      <c r="X542" s="41"/>
      <c r="Y542" s="40"/>
      <c r="Z542" s="41">
        <f t="shared" si="330"/>
        <v>9</v>
      </c>
      <c r="AA542" s="41">
        <f t="shared" si="330"/>
        <v>9</v>
      </c>
      <c r="AB542" s="41"/>
      <c r="AC542" s="41"/>
      <c r="AD542" s="41">
        <v>9</v>
      </c>
      <c r="AE542" s="41">
        <v>9</v>
      </c>
      <c r="AF542" s="41"/>
      <c r="AG542" s="41"/>
      <c r="AH542" s="40">
        <f t="shared" si="331"/>
        <v>2</v>
      </c>
      <c r="AI542" s="40">
        <f>+AK542+AM542</f>
        <v>2</v>
      </c>
      <c r="AJ542" s="40">
        <v>1</v>
      </c>
      <c r="AK542" s="40">
        <v>1</v>
      </c>
      <c r="AL542" s="40">
        <v>1</v>
      </c>
      <c r="AM542" s="40">
        <v>1</v>
      </c>
      <c r="AN542" s="74">
        <f t="shared" si="322"/>
        <v>45</v>
      </c>
      <c r="AO542" s="75">
        <f t="shared" si="323"/>
        <v>10</v>
      </c>
      <c r="AP542" s="76">
        <f t="shared" si="324"/>
        <v>55</v>
      </c>
    </row>
    <row r="543" spans="1:42">
      <c r="A543" s="95" t="s">
        <v>672</v>
      </c>
      <c r="B543" s="253" t="s">
        <v>110</v>
      </c>
      <c r="C543" s="254"/>
      <c r="D543" s="46">
        <v>533</v>
      </c>
      <c r="E543" s="41">
        <v>17</v>
      </c>
      <c r="F543" s="41">
        <v>6</v>
      </c>
      <c r="G543" s="40"/>
      <c r="H543" s="41"/>
      <c r="I543" s="41"/>
      <c r="J543" s="41"/>
      <c r="K543" s="41">
        <v>9</v>
      </c>
      <c r="L543" s="41">
        <v>5</v>
      </c>
      <c r="M543" s="41">
        <v>8</v>
      </c>
      <c r="N543" s="41">
        <v>1</v>
      </c>
      <c r="O543" s="41"/>
      <c r="P543" s="41"/>
      <c r="Q543" s="41"/>
      <c r="R543" s="41"/>
      <c r="S543" s="95" t="s">
        <v>672</v>
      </c>
      <c r="T543" s="260" t="s">
        <v>110</v>
      </c>
      <c r="U543" s="260"/>
      <c r="V543" s="260"/>
      <c r="W543" s="91">
        <f t="shared" si="321"/>
        <v>533</v>
      </c>
      <c r="X543" s="41"/>
      <c r="Y543" s="40"/>
      <c r="Z543" s="41">
        <f t="shared" si="330"/>
        <v>6</v>
      </c>
      <c r="AA543" s="41">
        <f t="shared" si="330"/>
        <v>3</v>
      </c>
      <c r="AB543" s="41"/>
      <c r="AC543" s="41"/>
      <c r="AD543" s="41">
        <v>6</v>
      </c>
      <c r="AE543" s="41">
        <v>3</v>
      </c>
      <c r="AF543" s="41"/>
      <c r="AG543" s="41"/>
      <c r="AH543" s="40">
        <f t="shared" si="331"/>
        <v>1</v>
      </c>
      <c r="AI543" s="40">
        <f t="shared" si="331"/>
        <v>1</v>
      </c>
      <c r="AJ543" s="40"/>
      <c r="AK543" s="40"/>
      <c r="AL543" s="40">
        <v>1</v>
      </c>
      <c r="AM543" s="40">
        <v>1</v>
      </c>
      <c r="AN543" s="74">
        <f t="shared" si="322"/>
        <v>35.294117647058826</v>
      </c>
      <c r="AO543" s="75">
        <f t="shared" si="323"/>
        <v>5.882352941176471</v>
      </c>
      <c r="AP543" s="76">
        <f t="shared" si="324"/>
        <v>41.176470588235297</v>
      </c>
    </row>
    <row r="544" spans="1:42">
      <c r="A544" s="95" t="s">
        <v>432</v>
      </c>
      <c r="B544" s="253" t="s">
        <v>369</v>
      </c>
      <c r="C544" s="254"/>
      <c r="D544" s="46">
        <v>534</v>
      </c>
      <c r="E544" s="41">
        <v>17</v>
      </c>
      <c r="F544" s="41">
        <v>6</v>
      </c>
      <c r="G544" s="40"/>
      <c r="H544" s="41"/>
      <c r="I544" s="41"/>
      <c r="J544" s="41"/>
      <c r="K544" s="41">
        <v>17</v>
      </c>
      <c r="L544" s="41">
        <v>6</v>
      </c>
      <c r="M544" s="41"/>
      <c r="N544" s="41"/>
      <c r="O544" s="41"/>
      <c r="P544" s="41"/>
      <c r="Q544" s="41"/>
      <c r="R544" s="41"/>
      <c r="S544" s="95" t="s">
        <v>432</v>
      </c>
      <c r="T544" s="260" t="s">
        <v>369</v>
      </c>
      <c r="U544" s="260"/>
      <c r="V544" s="260"/>
      <c r="W544" s="91">
        <f t="shared" si="321"/>
        <v>534</v>
      </c>
      <c r="X544" s="41"/>
      <c r="Y544" s="40"/>
      <c r="Z544" s="41">
        <f t="shared" si="330"/>
        <v>8</v>
      </c>
      <c r="AA544" s="41">
        <f t="shared" si="330"/>
        <v>3</v>
      </c>
      <c r="AB544" s="41"/>
      <c r="AC544" s="41"/>
      <c r="AD544" s="41">
        <v>8</v>
      </c>
      <c r="AE544" s="41">
        <v>3</v>
      </c>
      <c r="AF544" s="41"/>
      <c r="AG544" s="41"/>
      <c r="AH544" s="40">
        <f t="shared" si="331"/>
        <v>0</v>
      </c>
      <c r="AI544" s="40">
        <f t="shared" si="331"/>
        <v>0</v>
      </c>
      <c r="AJ544" s="40"/>
      <c r="AK544" s="40"/>
      <c r="AL544" s="40"/>
      <c r="AM544" s="40"/>
      <c r="AN544" s="74">
        <f t="shared" si="322"/>
        <v>47.058823529411768</v>
      </c>
      <c r="AO544" s="75">
        <f t="shared" si="323"/>
        <v>0</v>
      </c>
      <c r="AP544" s="76">
        <f t="shared" si="324"/>
        <v>47.058823529411768</v>
      </c>
    </row>
    <row r="545" spans="1:42">
      <c r="A545" s="95" t="s">
        <v>316</v>
      </c>
      <c r="B545" s="253" t="s">
        <v>187</v>
      </c>
      <c r="C545" s="254"/>
      <c r="D545" s="46">
        <v>535</v>
      </c>
      <c r="E545" s="41">
        <v>68</v>
      </c>
      <c r="F545" s="41">
        <v>0</v>
      </c>
      <c r="G545" s="40"/>
      <c r="H545" s="41"/>
      <c r="I545" s="41"/>
      <c r="J545" s="41"/>
      <c r="K545" s="41">
        <v>14</v>
      </c>
      <c r="L545" s="41"/>
      <c r="M545" s="41"/>
      <c r="N545" s="41"/>
      <c r="O545" s="41">
        <v>54</v>
      </c>
      <c r="P545" s="41"/>
      <c r="Q545" s="41"/>
      <c r="R545" s="41"/>
      <c r="S545" s="95" t="s">
        <v>316</v>
      </c>
      <c r="T545" s="260" t="s">
        <v>187</v>
      </c>
      <c r="U545" s="260"/>
      <c r="V545" s="260"/>
      <c r="W545" s="91">
        <f t="shared" si="321"/>
        <v>535</v>
      </c>
      <c r="X545" s="41"/>
      <c r="Y545" s="40"/>
      <c r="Z545" s="41">
        <f t="shared" si="330"/>
        <v>61</v>
      </c>
      <c r="AA545" s="41">
        <f t="shared" si="330"/>
        <v>0</v>
      </c>
      <c r="AB545" s="41"/>
      <c r="AC545" s="41"/>
      <c r="AD545" s="41">
        <v>61</v>
      </c>
      <c r="AE545" s="41"/>
      <c r="AF545" s="41"/>
      <c r="AG545" s="41"/>
      <c r="AH545" s="40">
        <f t="shared" si="331"/>
        <v>0</v>
      </c>
      <c r="AI545" s="40">
        <f t="shared" si="331"/>
        <v>0</v>
      </c>
      <c r="AJ545" s="40"/>
      <c r="AK545" s="40"/>
      <c r="AL545" s="40"/>
      <c r="AM545" s="40"/>
      <c r="AN545" s="74">
        <f t="shared" si="322"/>
        <v>89.705882352941174</v>
      </c>
      <c r="AO545" s="75">
        <f t="shared" si="323"/>
        <v>0</v>
      </c>
      <c r="AP545" s="76">
        <f t="shared" si="324"/>
        <v>89.705882352941174</v>
      </c>
    </row>
    <row r="546" spans="1:42">
      <c r="A546" s="95" t="s">
        <v>292</v>
      </c>
      <c r="B546" s="253" t="s">
        <v>150</v>
      </c>
      <c r="C546" s="254"/>
      <c r="D546" s="46">
        <v>536</v>
      </c>
      <c r="E546" s="41">
        <v>5</v>
      </c>
      <c r="F546" s="41">
        <v>0</v>
      </c>
      <c r="G546" s="40"/>
      <c r="H546" s="41"/>
      <c r="I546" s="41"/>
      <c r="J546" s="41"/>
      <c r="K546" s="41">
        <v>5</v>
      </c>
      <c r="L546" s="41"/>
      <c r="M546" s="41"/>
      <c r="N546" s="41"/>
      <c r="O546" s="41"/>
      <c r="P546" s="41"/>
      <c r="Q546" s="41"/>
      <c r="R546" s="41"/>
      <c r="S546" s="95" t="s">
        <v>292</v>
      </c>
      <c r="T546" s="260" t="s">
        <v>150</v>
      </c>
      <c r="U546" s="260"/>
      <c r="V546" s="260"/>
      <c r="W546" s="91">
        <f t="shared" si="321"/>
        <v>536</v>
      </c>
      <c r="X546" s="41"/>
      <c r="Y546" s="40"/>
      <c r="Z546" s="41">
        <f t="shared" si="330"/>
        <v>4</v>
      </c>
      <c r="AA546" s="41">
        <f t="shared" si="330"/>
        <v>0</v>
      </c>
      <c r="AB546" s="41"/>
      <c r="AC546" s="41"/>
      <c r="AD546" s="41">
        <v>4</v>
      </c>
      <c r="AE546" s="41"/>
      <c r="AF546" s="41"/>
      <c r="AG546" s="41"/>
      <c r="AH546" s="40">
        <f t="shared" si="331"/>
        <v>0</v>
      </c>
      <c r="AI546" s="40">
        <f t="shared" si="331"/>
        <v>0</v>
      </c>
      <c r="AJ546" s="40"/>
      <c r="AK546" s="40"/>
      <c r="AL546" s="40"/>
      <c r="AM546" s="40"/>
      <c r="AN546" s="74">
        <f t="shared" si="322"/>
        <v>80</v>
      </c>
      <c r="AO546" s="75">
        <f t="shared" si="323"/>
        <v>0</v>
      </c>
      <c r="AP546" s="76">
        <f t="shared" si="324"/>
        <v>80</v>
      </c>
    </row>
    <row r="547" spans="1:42">
      <c r="A547" s="95" t="s">
        <v>314</v>
      </c>
      <c r="B547" s="253" t="s">
        <v>237</v>
      </c>
      <c r="C547" s="254"/>
      <c r="D547" s="46">
        <v>537</v>
      </c>
      <c r="E547" s="41">
        <v>11</v>
      </c>
      <c r="F547" s="41">
        <v>9</v>
      </c>
      <c r="G547" s="40"/>
      <c r="H547" s="41"/>
      <c r="I547" s="41"/>
      <c r="J547" s="41"/>
      <c r="K547" s="41">
        <v>11</v>
      </c>
      <c r="L547" s="41">
        <v>9</v>
      </c>
      <c r="M547" s="41"/>
      <c r="N547" s="41"/>
      <c r="O547" s="41"/>
      <c r="P547" s="41"/>
      <c r="Q547" s="41"/>
      <c r="R547" s="41"/>
      <c r="S547" s="95" t="s">
        <v>314</v>
      </c>
      <c r="T547" s="260" t="s">
        <v>673</v>
      </c>
      <c r="U547" s="260"/>
      <c r="V547" s="260"/>
      <c r="W547" s="91">
        <f t="shared" si="321"/>
        <v>537</v>
      </c>
      <c r="X547" s="41"/>
      <c r="Y547" s="40"/>
      <c r="Z547" s="41">
        <f t="shared" si="330"/>
        <v>5</v>
      </c>
      <c r="AA547" s="41">
        <f t="shared" si="330"/>
        <v>5</v>
      </c>
      <c r="AB547" s="41"/>
      <c r="AC547" s="41"/>
      <c r="AD547" s="41">
        <v>5</v>
      </c>
      <c r="AE547" s="41">
        <v>5</v>
      </c>
      <c r="AF547" s="41"/>
      <c r="AG547" s="41"/>
      <c r="AH547" s="40">
        <f t="shared" si="331"/>
        <v>0</v>
      </c>
      <c r="AI547" s="40">
        <f t="shared" si="331"/>
        <v>0</v>
      </c>
      <c r="AJ547" s="40"/>
      <c r="AK547" s="40"/>
      <c r="AL547" s="40"/>
      <c r="AM547" s="40"/>
      <c r="AN547" s="74">
        <f t="shared" si="322"/>
        <v>45.454545454545453</v>
      </c>
      <c r="AO547" s="75">
        <f t="shared" si="323"/>
        <v>0</v>
      </c>
      <c r="AP547" s="76">
        <f t="shared" si="324"/>
        <v>45.454545454545453</v>
      </c>
    </row>
    <row r="548" spans="1:42">
      <c r="A548" s="95" t="s">
        <v>674</v>
      </c>
      <c r="B548" s="253" t="s">
        <v>174</v>
      </c>
      <c r="C548" s="254"/>
      <c r="D548" s="46">
        <v>538</v>
      </c>
      <c r="E548" s="41">
        <v>0</v>
      </c>
      <c r="F548" s="41">
        <v>0</v>
      </c>
      <c r="G548" s="40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95" t="s">
        <v>674</v>
      </c>
      <c r="T548" s="260" t="s">
        <v>174</v>
      </c>
      <c r="U548" s="260"/>
      <c r="V548" s="260"/>
      <c r="W548" s="91">
        <f t="shared" si="321"/>
        <v>538</v>
      </c>
      <c r="X548" s="41"/>
      <c r="Y548" s="40"/>
      <c r="Z548" s="41">
        <f t="shared" ref="Z548:AA556" si="332">+AB548+AD548+AF548</f>
        <v>0</v>
      </c>
      <c r="AA548" s="41">
        <f t="shared" si="332"/>
        <v>0</v>
      </c>
      <c r="AB548" s="41"/>
      <c r="AC548" s="41"/>
      <c r="AD548" s="41"/>
      <c r="AE548" s="41"/>
      <c r="AF548" s="41"/>
      <c r="AG548" s="41"/>
      <c r="AH548" s="40">
        <f t="shared" si="331"/>
        <v>0</v>
      </c>
      <c r="AI548" s="40">
        <f t="shared" si="331"/>
        <v>0</v>
      </c>
      <c r="AJ548" s="40"/>
      <c r="AK548" s="40"/>
      <c r="AL548" s="40"/>
      <c r="AM548" s="40"/>
      <c r="AN548" s="74"/>
      <c r="AO548" s="75"/>
      <c r="AP548" s="76"/>
    </row>
    <row r="549" spans="1:42">
      <c r="A549" s="95" t="s">
        <v>574</v>
      </c>
      <c r="B549" s="253" t="s">
        <v>142</v>
      </c>
      <c r="C549" s="254"/>
      <c r="D549" s="46">
        <v>539</v>
      </c>
      <c r="E549" s="41">
        <v>5</v>
      </c>
      <c r="F549" s="41">
        <v>0</v>
      </c>
      <c r="G549" s="41">
        <v>5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95" t="s">
        <v>574</v>
      </c>
      <c r="T549" s="260" t="s">
        <v>142</v>
      </c>
      <c r="U549" s="260"/>
      <c r="V549" s="260"/>
      <c r="W549" s="91">
        <f t="shared" si="321"/>
        <v>539</v>
      </c>
      <c r="X549" s="41"/>
      <c r="Y549" s="40"/>
      <c r="Z549" s="41">
        <f t="shared" si="332"/>
        <v>4</v>
      </c>
      <c r="AA549" s="41">
        <f t="shared" si="332"/>
        <v>0</v>
      </c>
      <c r="AB549" s="41">
        <v>4</v>
      </c>
      <c r="AC549" s="41"/>
      <c r="AD549" s="41"/>
      <c r="AE549" s="41"/>
      <c r="AF549" s="41"/>
      <c r="AG549" s="41"/>
      <c r="AH549" s="40">
        <f t="shared" ref="AH549:AI556" si="333">+AJ549+AL549</f>
        <v>1</v>
      </c>
      <c r="AI549" s="40">
        <f t="shared" si="333"/>
        <v>0</v>
      </c>
      <c r="AJ549" s="40"/>
      <c r="AK549" s="40"/>
      <c r="AL549" s="40">
        <v>1</v>
      </c>
      <c r="AM549" s="40"/>
      <c r="AN549" s="74">
        <f t="shared" si="322"/>
        <v>80</v>
      </c>
      <c r="AO549" s="75">
        <f t="shared" si="323"/>
        <v>20</v>
      </c>
      <c r="AP549" s="76">
        <f t="shared" si="324"/>
        <v>100</v>
      </c>
    </row>
    <row r="550" spans="1:42">
      <c r="A550" s="95" t="s">
        <v>579</v>
      </c>
      <c r="B550" s="253" t="s">
        <v>145</v>
      </c>
      <c r="C550" s="254"/>
      <c r="D550" s="46">
        <v>540</v>
      </c>
      <c r="E550" s="41">
        <v>9</v>
      </c>
      <c r="F550" s="41">
        <v>1</v>
      </c>
      <c r="G550" s="41">
        <v>9</v>
      </c>
      <c r="H550" s="41">
        <v>1</v>
      </c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95" t="s">
        <v>579</v>
      </c>
      <c r="T550" s="260" t="s">
        <v>145</v>
      </c>
      <c r="U550" s="260"/>
      <c r="V550" s="260"/>
      <c r="W550" s="91">
        <f t="shared" si="321"/>
        <v>540</v>
      </c>
      <c r="X550" s="41"/>
      <c r="Y550" s="40"/>
      <c r="Z550" s="41">
        <f t="shared" si="332"/>
        <v>4</v>
      </c>
      <c r="AA550" s="41">
        <f t="shared" si="332"/>
        <v>1</v>
      </c>
      <c r="AB550" s="41">
        <v>4</v>
      </c>
      <c r="AC550" s="41">
        <v>1</v>
      </c>
      <c r="AD550" s="41"/>
      <c r="AE550" s="41"/>
      <c r="AF550" s="41"/>
      <c r="AG550" s="41"/>
      <c r="AH550" s="40">
        <f t="shared" si="333"/>
        <v>0</v>
      </c>
      <c r="AI550" s="40">
        <f t="shared" si="333"/>
        <v>0</v>
      </c>
      <c r="AJ550" s="40"/>
      <c r="AK550" s="40"/>
      <c r="AL550" s="40"/>
      <c r="AM550" s="40"/>
      <c r="AN550" s="74">
        <f t="shared" si="322"/>
        <v>44.444444444444443</v>
      </c>
      <c r="AO550" s="75">
        <f t="shared" si="323"/>
        <v>0</v>
      </c>
      <c r="AP550" s="76">
        <f t="shared" si="324"/>
        <v>44.444444444444443</v>
      </c>
    </row>
    <row r="551" spans="1:42">
      <c r="A551" s="95" t="s">
        <v>675</v>
      </c>
      <c r="B551" s="253" t="s">
        <v>217</v>
      </c>
      <c r="C551" s="254"/>
      <c r="D551" s="46">
        <v>541</v>
      </c>
      <c r="E551" s="41">
        <v>0</v>
      </c>
      <c r="F551" s="41">
        <v>0</v>
      </c>
      <c r="G551" s="40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95" t="s">
        <v>675</v>
      </c>
      <c r="T551" s="260" t="s">
        <v>217</v>
      </c>
      <c r="U551" s="260"/>
      <c r="V551" s="260"/>
      <c r="W551" s="91">
        <f t="shared" si="321"/>
        <v>541</v>
      </c>
      <c r="X551" s="41"/>
      <c r="Y551" s="40"/>
      <c r="Z551" s="41">
        <f t="shared" si="332"/>
        <v>0</v>
      </c>
      <c r="AA551" s="41">
        <f t="shared" si="332"/>
        <v>0</v>
      </c>
      <c r="AB551" s="41"/>
      <c r="AC551" s="41"/>
      <c r="AD551" s="41"/>
      <c r="AE551" s="41"/>
      <c r="AF551" s="41"/>
      <c r="AG551" s="41"/>
      <c r="AH551" s="40">
        <f t="shared" si="333"/>
        <v>0</v>
      </c>
      <c r="AI551" s="40">
        <f t="shared" si="333"/>
        <v>0</v>
      </c>
      <c r="AJ551" s="40"/>
      <c r="AK551" s="40"/>
      <c r="AL551" s="40"/>
      <c r="AM551" s="40"/>
      <c r="AN551" s="74"/>
      <c r="AO551" s="75"/>
      <c r="AP551" s="76"/>
    </row>
    <row r="552" spans="1:42">
      <c r="A552" s="95" t="s">
        <v>617</v>
      </c>
      <c r="B552" s="253" t="s">
        <v>218</v>
      </c>
      <c r="C552" s="254"/>
      <c r="D552" s="46">
        <v>542</v>
      </c>
      <c r="E552" s="41">
        <v>11</v>
      </c>
      <c r="F552" s="41">
        <v>5</v>
      </c>
      <c r="G552" s="41">
        <v>11</v>
      </c>
      <c r="H552" s="41">
        <v>5</v>
      </c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95" t="s">
        <v>617</v>
      </c>
      <c r="T552" s="260" t="s">
        <v>218</v>
      </c>
      <c r="U552" s="260"/>
      <c r="V552" s="260"/>
      <c r="W552" s="91">
        <f t="shared" si="321"/>
        <v>542</v>
      </c>
      <c r="X552" s="41"/>
      <c r="Y552" s="40"/>
      <c r="Z552" s="41">
        <f t="shared" si="332"/>
        <v>7</v>
      </c>
      <c r="AA552" s="41">
        <f t="shared" si="332"/>
        <v>2</v>
      </c>
      <c r="AB552" s="41">
        <v>7</v>
      </c>
      <c r="AC552" s="41">
        <v>2</v>
      </c>
      <c r="AD552" s="41"/>
      <c r="AE552" s="41"/>
      <c r="AF552" s="41"/>
      <c r="AG552" s="41"/>
      <c r="AH552" s="40">
        <f t="shared" si="333"/>
        <v>0</v>
      </c>
      <c r="AI552" s="40">
        <f t="shared" si="333"/>
        <v>0</v>
      </c>
      <c r="AJ552" s="40"/>
      <c r="AK552" s="40"/>
      <c r="AL552" s="40"/>
      <c r="AM552" s="40"/>
      <c r="AN552" s="74">
        <f t="shared" si="322"/>
        <v>63.636363636363633</v>
      </c>
      <c r="AO552" s="75">
        <f t="shared" si="323"/>
        <v>0</v>
      </c>
      <c r="AP552" s="76">
        <f t="shared" si="324"/>
        <v>63.636363636363633</v>
      </c>
    </row>
    <row r="553" spans="1:42">
      <c r="A553" s="95" t="s">
        <v>623</v>
      </c>
      <c r="B553" s="253" t="s">
        <v>230</v>
      </c>
      <c r="C553" s="254"/>
      <c r="D553" s="46">
        <v>543</v>
      </c>
      <c r="E553" s="41">
        <v>17</v>
      </c>
      <c r="F553" s="41">
        <v>17</v>
      </c>
      <c r="G553" s="41">
        <v>17</v>
      </c>
      <c r="H553" s="41">
        <v>17</v>
      </c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95" t="s">
        <v>623</v>
      </c>
      <c r="T553" s="260" t="s">
        <v>676</v>
      </c>
      <c r="U553" s="260"/>
      <c r="V553" s="260"/>
      <c r="W553" s="91">
        <f t="shared" si="321"/>
        <v>543</v>
      </c>
      <c r="X553" s="41"/>
      <c r="Y553" s="40"/>
      <c r="Z553" s="41">
        <f t="shared" si="332"/>
        <v>14</v>
      </c>
      <c r="AA553" s="41">
        <f t="shared" si="332"/>
        <v>14</v>
      </c>
      <c r="AB553" s="41">
        <v>14</v>
      </c>
      <c r="AC553" s="41">
        <v>14</v>
      </c>
      <c r="AD553" s="41"/>
      <c r="AE553" s="41"/>
      <c r="AF553" s="41"/>
      <c r="AG553" s="41"/>
      <c r="AH553" s="40">
        <f t="shared" si="333"/>
        <v>0</v>
      </c>
      <c r="AI553" s="40">
        <f t="shared" si="333"/>
        <v>0</v>
      </c>
      <c r="AJ553" s="40"/>
      <c r="AK553" s="40"/>
      <c r="AL553" s="40"/>
      <c r="AM553" s="40"/>
      <c r="AN553" s="74">
        <f t="shared" si="322"/>
        <v>82.352941176470594</v>
      </c>
      <c r="AO553" s="75">
        <f t="shared" si="323"/>
        <v>0</v>
      </c>
      <c r="AP553" s="76">
        <f t="shared" si="324"/>
        <v>82.352941176470594</v>
      </c>
    </row>
    <row r="554" spans="1:42">
      <c r="A554" s="95" t="s">
        <v>624</v>
      </c>
      <c r="B554" s="253" t="s">
        <v>262</v>
      </c>
      <c r="C554" s="254"/>
      <c r="D554" s="46">
        <v>544</v>
      </c>
      <c r="E554" s="41">
        <v>19</v>
      </c>
      <c r="F554" s="41">
        <v>19</v>
      </c>
      <c r="G554" s="41">
        <v>19</v>
      </c>
      <c r="H554" s="41">
        <v>19</v>
      </c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95" t="s">
        <v>624</v>
      </c>
      <c r="T554" s="260" t="s">
        <v>262</v>
      </c>
      <c r="U554" s="260"/>
      <c r="V554" s="260"/>
      <c r="W554" s="91">
        <f t="shared" si="321"/>
        <v>544</v>
      </c>
      <c r="X554" s="41"/>
      <c r="Y554" s="40"/>
      <c r="Z554" s="41">
        <f t="shared" si="332"/>
        <v>14</v>
      </c>
      <c r="AA554" s="41">
        <f t="shared" si="332"/>
        <v>14</v>
      </c>
      <c r="AB554" s="41">
        <v>14</v>
      </c>
      <c r="AC554" s="41">
        <v>14</v>
      </c>
      <c r="AD554" s="41"/>
      <c r="AE554" s="41"/>
      <c r="AF554" s="41"/>
      <c r="AG554" s="41"/>
      <c r="AH554" s="40">
        <f t="shared" si="333"/>
        <v>0</v>
      </c>
      <c r="AI554" s="40">
        <f t="shared" si="333"/>
        <v>0</v>
      </c>
      <c r="AJ554" s="40"/>
      <c r="AK554" s="40"/>
      <c r="AL554" s="40"/>
      <c r="AM554" s="40"/>
      <c r="AN554" s="74">
        <f t="shared" si="322"/>
        <v>73.684210526315795</v>
      </c>
      <c r="AO554" s="75">
        <f t="shared" si="323"/>
        <v>0</v>
      </c>
      <c r="AP554" s="76">
        <f t="shared" si="324"/>
        <v>73.684210526315795</v>
      </c>
    </row>
    <row r="555" spans="1:42">
      <c r="A555" s="95" t="s">
        <v>622</v>
      </c>
      <c r="B555" s="253" t="s">
        <v>588</v>
      </c>
      <c r="C555" s="254"/>
      <c r="D555" s="46">
        <v>545</v>
      </c>
      <c r="E555" s="41">
        <v>11</v>
      </c>
      <c r="F555" s="41">
        <v>11</v>
      </c>
      <c r="G555" s="41">
        <v>11</v>
      </c>
      <c r="H555" s="41">
        <v>11</v>
      </c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95" t="s">
        <v>622</v>
      </c>
      <c r="T555" s="260" t="s">
        <v>677</v>
      </c>
      <c r="U555" s="260"/>
      <c r="V555" s="260"/>
      <c r="W555" s="91">
        <f t="shared" si="321"/>
        <v>545</v>
      </c>
      <c r="X555" s="41"/>
      <c r="Y555" s="40"/>
      <c r="Z555" s="41">
        <f t="shared" si="332"/>
        <v>6</v>
      </c>
      <c r="AA555" s="41">
        <f t="shared" si="332"/>
        <v>6</v>
      </c>
      <c r="AB555" s="41">
        <v>6</v>
      </c>
      <c r="AC555" s="41">
        <v>6</v>
      </c>
      <c r="AD555" s="41"/>
      <c r="AE555" s="41"/>
      <c r="AF555" s="41"/>
      <c r="AG555" s="41"/>
      <c r="AH555" s="40">
        <f t="shared" si="333"/>
        <v>1</v>
      </c>
      <c r="AI555" s="40">
        <f t="shared" si="333"/>
        <v>1</v>
      </c>
      <c r="AJ555" s="40"/>
      <c r="AK555" s="40"/>
      <c r="AL555" s="40">
        <v>1</v>
      </c>
      <c r="AM555" s="40">
        <v>1</v>
      </c>
      <c r="AN555" s="74">
        <f t="shared" si="322"/>
        <v>54.545454545454547</v>
      </c>
      <c r="AO555" s="75">
        <f t="shared" si="323"/>
        <v>9.0909090909090917</v>
      </c>
      <c r="AP555" s="76">
        <f t="shared" si="324"/>
        <v>63.63636363636364</v>
      </c>
    </row>
    <row r="556" spans="1:42">
      <c r="A556" s="95" t="s">
        <v>613</v>
      </c>
      <c r="B556" s="253" t="s">
        <v>133</v>
      </c>
      <c r="C556" s="254"/>
      <c r="D556" s="46">
        <v>546</v>
      </c>
      <c r="E556" s="41">
        <v>0</v>
      </c>
      <c r="F556" s="41"/>
      <c r="G556" s="40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95" t="s">
        <v>613</v>
      </c>
      <c r="T556" s="260" t="s">
        <v>133</v>
      </c>
      <c r="U556" s="260"/>
      <c r="V556" s="260"/>
      <c r="W556" s="91">
        <f t="shared" si="321"/>
        <v>546</v>
      </c>
      <c r="X556" s="41"/>
      <c r="Y556" s="40"/>
      <c r="Z556" s="41">
        <f t="shared" si="332"/>
        <v>0</v>
      </c>
      <c r="AA556" s="41">
        <f t="shared" si="332"/>
        <v>0</v>
      </c>
      <c r="AB556" s="41"/>
      <c r="AC556" s="41"/>
      <c r="AD556" s="41"/>
      <c r="AE556" s="41"/>
      <c r="AF556" s="41"/>
      <c r="AG556" s="41"/>
      <c r="AH556" s="40">
        <f t="shared" si="333"/>
        <v>0</v>
      </c>
      <c r="AI556" s="40">
        <f t="shared" si="333"/>
        <v>0</v>
      </c>
      <c r="AJ556" s="40"/>
      <c r="AK556" s="40"/>
      <c r="AL556" s="40"/>
      <c r="AM556" s="40"/>
      <c r="AN556" s="74"/>
      <c r="AO556" s="75"/>
      <c r="AP556" s="76"/>
    </row>
    <row r="557" spans="1:42" s="89" customFormat="1">
      <c r="A557" s="267" t="s">
        <v>678</v>
      </c>
      <c r="B557" s="267"/>
      <c r="C557" s="267"/>
      <c r="D557" s="86">
        <v>547</v>
      </c>
      <c r="E557" s="86">
        <f>SUM(E558:E589)</f>
        <v>721</v>
      </c>
      <c r="F557" s="86">
        <f>SUM(F558:F589)</f>
        <v>277</v>
      </c>
      <c r="G557" s="86">
        <f>SUM(G558:G589)</f>
        <v>76</v>
      </c>
      <c r="H557" s="86">
        <f>SUM(H558:H589)</f>
        <v>31</v>
      </c>
      <c r="I557" s="86">
        <f t="shared" ref="I557:R557" si="334">SUM(I558:I589)</f>
        <v>65</v>
      </c>
      <c r="J557" s="86">
        <f t="shared" si="334"/>
        <v>19</v>
      </c>
      <c r="K557" s="86">
        <f t="shared" si="334"/>
        <v>0</v>
      </c>
      <c r="L557" s="86">
        <f t="shared" si="334"/>
        <v>0</v>
      </c>
      <c r="M557" s="86">
        <f>SUM(M558:M589)</f>
        <v>580</v>
      </c>
      <c r="N557" s="86">
        <f t="shared" si="334"/>
        <v>227</v>
      </c>
      <c r="O557" s="86">
        <f t="shared" si="334"/>
        <v>0</v>
      </c>
      <c r="P557" s="86">
        <f t="shared" si="334"/>
        <v>0</v>
      </c>
      <c r="Q557" s="86">
        <f t="shared" si="334"/>
        <v>0</v>
      </c>
      <c r="R557" s="86">
        <f t="shared" si="334"/>
        <v>0</v>
      </c>
      <c r="S557" s="267" t="str">
        <f>+A557</f>
        <v>52. Монгол-Солонгосын Политехник коллеж</v>
      </c>
      <c r="T557" s="267"/>
      <c r="U557" s="267"/>
      <c r="V557" s="267"/>
      <c r="W557" s="88">
        <f t="shared" si="321"/>
        <v>547</v>
      </c>
      <c r="X557" s="86">
        <f>SUM(X558:X570)</f>
        <v>0</v>
      </c>
      <c r="Y557" s="86">
        <f t="shared" ref="Y557" si="335">SUM(Y558:Y570)</f>
        <v>0</v>
      </c>
      <c r="Z557" s="86">
        <f>SUM(Z558:Z589)</f>
        <v>365</v>
      </c>
      <c r="AA557" s="86">
        <f t="shared" ref="AA557:AG557" si="336">SUM(AA558:AA589)</f>
        <v>145</v>
      </c>
      <c r="AB557" s="86">
        <f t="shared" si="336"/>
        <v>88</v>
      </c>
      <c r="AC557" s="86">
        <f t="shared" si="336"/>
        <v>31</v>
      </c>
      <c r="AD557" s="86">
        <f t="shared" si="336"/>
        <v>277</v>
      </c>
      <c r="AE557" s="86">
        <f t="shared" si="336"/>
        <v>114</v>
      </c>
      <c r="AF557" s="86">
        <f t="shared" si="336"/>
        <v>0</v>
      </c>
      <c r="AG557" s="86">
        <f t="shared" si="336"/>
        <v>0</v>
      </c>
      <c r="AH557" s="86">
        <f>SUM(AH558:AH589)</f>
        <v>196</v>
      </c>
      <c r="AI557" s="86">
        <f t="shared" ref="AI557:AM557" si="337">SUM(AI558:AI589)</f>
        <v>92</v>
      </c>
      <c r="AJ557" s="86">
        <f t="shared" si="337"/>
        <v>68</v>
      </c>
      <c r="AK557" s="86">
        <f t="shared" si="337"/>
        <v>25</v>
      </c>
      <c r="AL557" s="86">
        <f t="shared" si="337"/>
        <v>128</v>
      </c>
      <c r="AM557" s="86">
        <f t="shared" si="337"/>
        <v>67</v>
      </c>
      <c r="AN557" s="74">
        <f t="shared" si="322"/>
        <v>50.624133148404994</v>
      </c>
      <c r="AO557" s="75">
        <f t="shared" si="323"/>
        <v>27.184466019417474</v>
      </c>
      <c r="AP557" s="76">
        <f t="shared" si="324"/>
        <v>77.808599167822464</v>
      </c>
    </row>
    <row r="558" spans="1:42">
      <c r="A558" s="95" t="s">
        <v>650</v>
      </c>
      <c r="B558" s="253" t="s">
        <v>504</v>
      </c>
      <c r="C558" s="254"/>
      <c r="D558" s="46">
        <v>548</v>
      </c>
      <c r="E558" s="41">
        <f t="shared" ref="E558:E590" si="338">+G558+I558+K558+M558+O558+Q558+X558</f>
        <v>77</v>
      </c>
      <c r="F558" s="41">
        <f>+H558+J558+L558+N558+P558+R558</f>
        <v>30</v>
      </c>
      <c r="G558" s="41"/>
      <c r="H558" s="41"/>
      <c r="I558" s="41"/>
      <c r="J558" s="41"/>
      <c r="K558" s="41"/>
      <c r="L558" s="41"/>
      <c r="M558" s="41">
        <v>77</v>
      </c>
      <c r="N558" s="41">
        <v>30</v>
      </c>
      <c r="O558" s="41"/>
      <c r="P558" s="41"/>
      <c r="Q558" s="41"/>
      <c r="R558" s="41"/>
      <c r="S558" s="95" t="s">
        <v>650</v>
      </c>
      <c r="T558" s="265" t="s">
        <v>88</v>
      </c>
      <c r="U558" s="265"/>
      <c r="V558" s="265"/>
      <c r="W558" s="91">
        <f t="shared" si="321"/>
        <v>548</v>
      </c>
      <c r="X558" s="41"/>
      <c r="Y558" s="41"/>
      <c r="Z558" s="41">
        <f t="shared" ref="Z558:AA573" si="339">+AB558+AD558+AF558</f>
        <v>36</v>
      </c>
      <c r="AA558" s="41">
        <f t="shared" si="339"/>
        <v>16</v>
      </c>
      <c r="AB558" s="41"/>
      <c r="AC558" s="41"/>
      <c r="AD558" s="41">
        <v>36</v>
      </c>
      <c r="AE558" s="41">
        <v>16</v>
      </c>
      <c r="AF558" s="41"/>
      <c r="AG558" s="41"/>
      <c r="AH558" s="40">
        <f>+AJ558+AL558</f>
        <v>33</v>
      </c>
      <c r="AI558" s="40">
        <f>+AK558+AM558</f>
        <v>14</v>
      </c>
      <c r="AJ558" s="40">
        <v>8</v>
      </c>
      <c r="AK558" s="40">
        <v>3</v>
      </c>
      <c r="AL558" s="40">
        <v>25</v>
      </c>
      <c r="AM558" s="40">
        <v>11</v>
      </c>
      <c r="AN558" s="74">
        <f t="shared" si="322"/>
        <v>46.753246753246756</v>
      </c>
      <c r="AO558" s="75">
        <f t="shared" si="323"/>
        <v>42.857142857142854</v>
      </c>
      <c r="AP558" s="76">
        <f t="shared" si="324"/>
        <v>89.610389610389603</v>
      </c>
    </row>
    <row r="559" spans="1:42">
      <c r="A559" s="95" t="s">
        <v>294</v>
      </c>
      <c r="B559" s="253" t="s">
        <v>153</v>
      </c>
      <c r="C559" s="254"/>
      <c r="D559" s="46">
        <v>549</v>
      </c>
      <c r="E559" s="41">
        <f t="shared" si="338"/>
        <v>79</v>
      </c>
      <c r="F559" s="41">
        <f t="shared" ref="F559:F589" si="340">+H559+J559+L559+N559+P559+R559</f>
        <v>4</v>
      </c>
      <c r="G559" s="41"/>
      <c r="H559" s="41"/>
      <c r="I559" s="41"/>
      <c r="J559" s="41"/>
      <c r="K559" s="41"/>
      <c r="L559" s="41"/>
      <c r="M559" s="41">
        <v>79</v>
      </c>
      <c r="N559" s="41">
        <v>4</v>
      </c>
      <c r="O559" s="41"/>
      <c r="P559" s="41"/>
      <c r="Q559" s="41"/>
      <c r="R559" s="41"/>
      <c r="S559" s="95" t="s">
        <v>294</v>
      </c>
      <c r="T559" s="265" t="s">
        <v>153</v>
      </c>
      <c r="U559" s="265"/>
      <c r="V559" s="265"/>
      <c r="W559" s="91">
        <f t="shared" si="321"/>
        <v>549</v>
      </c>
      <c r="X559" s="41"/>
      <c r="Y559" s="41"/>
      <c r="Z559" s="41">
        <f t="shared" si="339"/>
        <v>33</v>
      </c>
      <c r="AA559" s="41">
        <f t="shared" si="339"/>
        <v>0</v>
      </c>
      <c r="AB559" s="41"/>
      <c r="AC559" s="41"/>
      <c r="AD559" s="41">
        <v>33</v>
      </c>
      <c r="AE559" s="41">
        <v>0</v>
      </c>
      <c r="AF559" s="41"/>
      <c r="AG559" s="41"/>
      <c r="AH559" s="40">
        <f t="shared" ref="AH559:AI574" si="341">+AJ559+AL559</f>
        <v>24</v>
      </c>
      <c r="AI559" s="40">
        <f t="shared" si="341"/>
        <v>0</v>
      </c>
      <c r="AJ559" s="40">
        <v>23</v>
      </c>
      <c r="AK559" s="40">
        <v>0</v>
      </c>
      <c r="AL559" s="40">
        <v>1</v>
      </c>
      <c r="AM559" s="40">
        <v>0</v>
      </c>
      <c r="AN559" s="74">
        <f t="shared" si="322"/>
        <v>41.77215189873418</v>
      </c>
      <c r="AO559" s="75">
        <f t="shared" si="323"/>
        <v>30.379746835443036</v>
      </c>
      <c r="AP559" s="76">
        <f t="shared" si="324"/>
        <v>72.151898734177223</v>
      </c>
    </row>
    <row r="560" spans="1:42">
      <c r="A560" s="95" t="s">
        <v>283</v>
      </c>
      <c r="B560" s="253" t="s">
        <v>215</v>
      </c>
      <c r="C560" s="254"/>
      <c r="D560" s="46">
        <v>550</v>
      </c>
      <c r="E560" s="41">
        <f t="shared" si="338"/>
        <v>67</v>
      </c>
      <c r="F560" s="41">
        <f t="shared" si="340"/>
        <v>1</v>
      </c>
      <c r="G560" s="41"/>
      <c r="H560" s="41"/>
      <c r="I560" s="41"/>
      <c r="J560" s="41"/>
      <c r="K560" s="41"/>
      <c r="L560" s="41"/>
      <c r="M560" s="41">
        <v>67</v>
      </c>
      <c r="N560" s="41">
        <v>1</v>
      </c>
      <c r="O560" s="41"/>
      <c r="P560" s="41"/>
      <c r="Q560" s="41"/>
      <c r="R560" s="41"/>
      <c r="S560" s="95" t="s">
        <v>283</v>
      </c>
      <c r="T560" s="265" t="s">
        <v>215</v>
      </c>
      <c r="U560" s="265"/>
      <c r="V560" s="265"/>
      <c r="W560" s="91">
        <f t="shared" si="321"/>
        <v>550</v>
      </c>
      <c r="X560" s="41"/>
      <c r="Y560" s="41"/>
      <c r="Z560" s="41">
        <f t="shared" si="339"/>
        <v>47</v>
      </c>
      <c r="AA560" s="41">
        <f t="shared" si="339"/>
        <v>0</v>
      </c>
      <c r="AB560" s="41"/>
      <c r="AC560" s="41"/>
      <c r="AD560" s="41">
        <v>47</v>
      </c>
      <c r="AE560" s="41">
        <v>0</v>
      </c>
      <c r="AF560" s="41"/>
      <c r="AG560" s="41"/>
      <c r="AH560" s="40">
        <f t="shared" si="341"/>
        <v>16</v>
      </c>
      <c r="AI560" s="40">
        <f t="shared" si="341"/>
        <v>0</v>
      </c>
      <c r="AJ560" s="40"/>
      <c r="AK560" s="40"/>
      <c r="AL560" s="40">
        <v>16</v>
      </c>
      <c r="AM560" s="40">
        <v>0</v>
      </c>
      <c r="AN560" s="74">
        <f t="shared" si="322"/>
        <v>70.149253731343279</v>
      </c>
      <c r="AO560" s="75">
        <f t="shared" si="323"/>
        <v>23.880597014925375</v>
      </c>
      <c r="AP560" s="76">
        <f t="shared" si="324"/>
        <v>94.02985074626865</v>
      </c>
    </row>
    <row r="561" spans="1:42">
      <c r="A561" s="95" t="s">
        <v>679</v>
      </c>
      <c r="B561" s="253" t="s">
        <v>246</v>
      </c>
      <c r="C561" s="254"/>
      <c r="D561" s="46">
        <v>551</v>
      </c>
      <c r="E561" s="41">
        <f t="shared" si="338"/>
        <v>25</v>
      </c>
      <c r="F561" s="41">
        <f t="shared" si="340"/>
        <v>0</v>
      </c>
      <c r="G561" s="41"/>
      <c r="H561" s="41"/>
      <c r="I561" s="41"/>
      <c r="J561" s="41"/>
      <c r="K561" s="41"/>
      <c r="L561" s="41"/>
      <c r="M561" s="41">
        <v>25</v>
      </c>
      <c r="N561" s="41">
        <v>0</v>
      </c>
      <c r="O561" s="41"/>
      <c r="P561" s="41"/>
      <c r="Q561" s="41"/>
      <c r="R561" s="41"/>
      <c r="S561" s="95" t="s">
        <v>679</v>
      </c>
      <c r="T561" s="265" t="s">
        <v>246</v>
      </c>
      <c r="U561" s="265"/>
      <c r="V561" s="265"/>
      <c r="W561" s="91">
        <f t="shared" si="321"/>
        <v>551</v>
      </c>
      <c r="X561" s="41"/>
      <c r="Y561" s="41"/>
      <c r="Z561" s="41">
        <f t="shared" si="339"/>
        <v>12</v>
      </c>
      <c r="AA561" s="41">
        <f t="shared" si="339"/>
        <v>0</v>
      </c>
      <c r="AB561" s="41"/>
      <c r="AC561" s="41"/>
      <c r="AD561" s="41">
        <v>12</v>
      </c>
      <c r="AE561" s="41">
        <v>0</v>
      </c>
      <c r="AF561" s="41"/>
      <c r="AG561" s="41"/>
      <c r="AH561" s="40">
        <f t="shared" si="341"/>
        <v>6</v>
      </c>
      <c r="AI561" s="40">
        <f t="shared" si="341"/>
        <v>0</v>
      </c>
      <c r="AJ561" s="40">
        <v>5</v>
      </c>
      <c r="AK561" s="40">
        <v>0</v>
      </c>
      <c r="AL561" s="40">
        <v>1</v>
      </c>
      <c r="AM561" s="40">
        <v>0</v>
      </c>
      <c r="AN561" s="74">
        <f t="shared" si="322"/>
        <v>48</v>
      </c>
      <c r="AO561" s="75">
        <f t="shared" si="323"/>
        <v>24</v>
      </c>
      <c r="AP561" s="76">
        <f t="shared" si="324"/>
        <v>72</v>
      </c>
    </row>
    <row r="562" spans="1:42">
      <c r="A562" s="95" t="s">
        <v>285</v>
      </c>
      <c r="B562" s="253" t="s">
        <v>231</v>
      </c>
      <c r="C562" s="254"/>
      <c r="D562" s="46">
        <v>552</v>
      </c>
      <c r="E562" s="41">
        <f t="shared" si="338"/>
        <v>55</v>
      </c>
      <c r="F562" s="41">
        <f>+H562+J562+L562+N562+P562+R562</f>
        <v>55</v>
      </c>
      <c r="G562" s="41"/>
      <c r="H562" s="41"/>
      <c r="I562" s="41"/>
      <c r="J562" s="41"/>
      <c r="K562" s="41"/>
      <c r="L562" s="41"/>
      <c r="M562" s="41">
        <v>55</v>
      </c>
      <c r="N562" s="41">
        <v>55</v>
      </c>
      <c r="O562" s="41"/>
      <c r="P562" s="41"/>
      <c r="Q562" s="41"/>
      <c r="R562" s="41"/>
      <c r="S562" s="95" t="s">
        <v>285</v>
      </c>
      <c r="T562" s="265" t="s">
        <v>231</v>
      </c>
      <c r="U562" s="265"/>
      <c r="V562" s="265"/>
      <c r="W562" s="91">
        <f t="shared" si="321"/>
        <v>552</v>
      </c>
      <c r="X562" s="41"/>
      <c r="Y562" s="41"/>
      <c r="Z562" s="41">
        <f t="shared" si="339"/>
        <v>28</v>
      </c>
      <c r="AA562" s="41">
        <f t="shared" si="339"/>
        <v>28</v>
      </c>
      <c r="AB562" s="41"/>
      <c r="AC562" s="41"/>
      <c r="AD562" s="41">
        <v>28</v>
      </c>
      <c r="AE562" s="41">
        <v>28</v>
      </c>
      <c r="AF562" s="41"/>
      <c r="AG562" s="41"/>
      <c r="AH562" s="40">
        <f t="shared" si="341"/>
        <v>13</v>
      </c>
      <c r="AI562" s="40">
        <f t="shared" si="341"/>
        <v>13</v>
      </c>
      <c r="AJ562" s="40">
        <v>6</v>
      </c>
      <c r="AK562" s="40">
        <v>6</v>
      </c>
      <c r="AL562" s="40">
        <v>7</v>
      </c>
      <c r="AM562" s="40">
        <v>7</v>
      </c>
      <c r="AN562" s="74">
        <f t="shared" si="322"/>
        <v>50.909090909090907</v>
      </c>
      <c r="AO562" s="75">
        <f t="shared" si="323"/>
        <v>23.636363636363637</v>
      </c>
      <c r="AP562" s="76">
        <f t="shared" si="324"/>
        <v>74.545454545454547</v>
      </c>
    </row>
    <row r="563" spans="1:42">
      <c r="A563" s="95" t="s">
        <v>680</v>
      </c>
      <c r="B563" s="253" t="s">
        <v>233</v>
      </c>
      <c r="C563" s="254"/>
      <c r="D563" s="46">
        <v>553</v>
      </c>
      <c r="E563" s="41">
        <f t="shared" si="338"/>
        <v>51</v>
      </c>
      <c r="F563" s="41">
        <f t="shared" si="340"/>
        <v>44</v>
      </c>
      <c r="G563" s="41"/>
      <c r="H563" s="41"/>
      <c r="I563" s="41"/>
      <c r="J563" s="41"/>
      <c r="K563" s="41"/>
      <c r="L563" s="41"/>
      <c r="M563" s="41">
        <v>51</v>
      </c>
      <c r="N563" s="41">
        <v>44</v>
      </c>
      <c r="O563" s="41"/>
      <c r="P563" s="41"/>
      <c r="Q563" s="41"/>
      <c r="R563" s="41"/>
      <c r="S563" s="95" t="s">
        <v>680</v>
      </c>
      <c r="T563" s="265" t="s">
        <v>233</v>
      </c>
      <c r="U563" s="265"/>
      <c r="V563" s="265"/>
      <c r="W563" s="91">
        <f t="shared" si="321"/>
        <v>553</v>
      </c>
      <c r="X563" s="41"/>
      <c r="Y563" s="41"/>
      <c r="Z563" s="41">
        <f t="shared" si="339"/>
        <v>24</v>
      </c>
      <c r="AA563" s="41">
        <f t="shared" si="339"/>
        <v>24</v>
      </c>
      <c r="AB563" s="41"/>
      <c r="AC563" s="41"/>
      <c r="AD563" s="41">
        <v>24</v>
      </c>
      <c r="AE563" s="41">
        <v>24</v>
      </c>
      <c r="AF563" s="41"/>
      <c r="AG563" s="41"/>
      <c r="AH563" s="40">
        <f t="shared" si="341"/>
        <v>20</v>
      </c>
      <c r="AI563" s="40">
        <f t="shared" si="341"/>
        <v>19</v>
      </c>
      <c r="AJ563" s="40">
        <v>5</v>
      </c>
      <c r="AK563" s="40">
        <v>5</v>
      </c>
      <c r="AL563" s="40">
        <v>15</v>
      </c>
      <c r="AM563" s="40">
        <v>14</v>
      </c>
      <c r="AN563" s="74">
        <f t="shared" si="322"/>
        <v>47.058823529411768</v>
      </c>
      <c r="AO563" s="75">
        <f t="shared" si="323"/>
        <v>39.215686274509807</v>
      </c>
      <c r="AP563" s="76">
        <f t="shared" si="324"/>
        <v>86.274509803921575</v>
      </c>
    </row>
    <row r="564" spans="1:42">
      <c r="A564" s="95" t="s">
        <v>681</v>
      </c>
      <c r="B564" s="253" t="s">
        <v>234</v>
      </c>
      <c r="C564" s="254"/>
      <c r="D564" s="46">
        <v>554</v>
      </c>
      <c r="E564" s="41">
        <f t="shared" si="338"/>
        <v>27</v>
      </c>
      <c r="F564" s="41">
        <f t="shared" si="340"/>
        <v>20</v>
      </c>
      <c r="G564" s="41"/>
      <c r="H564" s="41"/>
      <c r="I564" s="41"/>
      <c r="J564" s="41"/>
      <c r="K564" s="41"/>
      <c r="L564" s="41"/>
      <c r="M564" s="41">
        <v>27</v>
      </c>
      <c r="N564" s="41">
        <v>20</v>
      </c>
      <c r="O564" s="41"/>
      <c r="P564" s="41"/>
      <c r="Q564" s="41"/>
      <c r="R564" s="41"/>
      <c r="S564" s="95" t="s">
        <v>681</v>
      </c>
      <c r="T564" s="265" t="s">
        <v>234</v>
      </c>
      <c r="U564" s="265"/>
      <c r="V564" s="265"/>
      <c r="W564" s="91">
        <f t="shared" si="321"/>
        <v>554</v>
      </c>
      <c r="X564" s="41"/>
      <c r="Y564" s="41"/>
      <c r="Z564" s="41">
        <f t="shared" si="339"/>
        <v>19</v>
      </c>
      <c r="AA564" s="41">
        <f t="shared" si="339"/>
        <v>17</v>
      </c>
      <c r="AB564" s="41"/>
      <c r="AC564" s="41"/>
      <c r="AD564" s="41">
        <v>19</v>
      </c>
      <c r="AE564" s="41">
        <v>17</v>
      </c>
      <c r="AF564" s="41"/>
      <c r="AG564" s="41"/>
      <c r="AH564" s="40">
        <f t="shared" si="341"/>
        <v>8</v>
      </c>
      <c r="AI564" s="40">
        <f t="shared" si="341"/>
        <v>3</v>
      </c>
      <c r="AJ564" s="40">
        <v>4</v>
      </c>
      <c r="AK564" s="40">
        <v>0</v>
      </c>
      <c r="AL564" s="40">
        <v>4</v>
      </c>
      <c r="AM564" s="40">
        <v>3</v>
      </c>
      <c r="AN564" s="74">
        <f t="shared" si="322"/>
        <v>70.370370370370367</v>
      </c>
      <c r="AO564" s="75">
        <f t="shared" si="323"/>
        <v>29.62962962962963</v>
      </c>
      <c r="AP564" s="76">
        <f t="shared" si="324"/>
        <v>100</v>
      </c>
    </row>
    <row r="565" spans="1:42">
      <c r="A565" s="95" t="s">
        <v>682</v>
      </c>
      <c r="B565" s="253" t="s">
        <v>232</v>
      </c>
      <c r="C565" s="254"/>
      <c r="D565" s="46">
        <v>555</v>
      </c>
      <c r="E565" s="41">
        <f t="shared" si="338"/>
        <v>26</v>
      </c>
      <c r="F565" s="41">
        <f t="shared" si="340"/>
        <v>18</v>
      </c>
      <c r="G565" s="41"/>
      <c r="H565" s="41"/>
      <c r="I565" s="41"/>
      <c r="J565" s="41"/>
      <c r="K565" s="41"/>
      <c r="L565" s="41"/>
      <c r="M565" s="41">
        <v>26</v>
      </c>
      <c r="N565" s="41">
        <v>18</v>
      </c>
      <c r="O565" s="41"/>
      <c r="P565" s="41"/>
      <c r="Q565" s="41"/>
      <c r="R565" s="41"/>
      <c r="S565" s="95" t="s">
        <v>682</v>
      </c>
      <c r="T565" s="265" t="s">
        <v>232</v>
      </c>
      <c r="U565" s="265"/>
      <c r="V565" s="265"/>
      <c r="W565" s="91">
        <f t="shared" si="321"/>
        <v>555</v>
      </c>
      <c r="X565" s="41"/>
      <c r="Y565" s="41"/>
      <c r="Z565" s="41">
        <f t="shared" si="339"/>
        <v>14</v>
      </c>
      <c r="AA565" s="41">
        <f t="shared" si="339"/>
        <v>11</v>
      </c>
      <c r="AB565" s="41"/>
      <c r="AC565" s="41"/>
      <c r="AD565" s="41">
        <v>14</v>
      </c>
      <c r="AE565" s="41">
        <v>11</v>
      </c>
      <c r="AF565" s="41"/>
      <c r="AG565" s="41"/>
      <c r="AH565" s="40">
        <f t="shared" si="341"/>
        <v>10</v>
      </c>
      <c r="AI565" s="40">
        <f t="shared" si="341"/>
        <v>7</v>
      </c>
      <c r="AJ565" s="40">
        <v>4</v>
      </c>
      <c r="AK565" s="40">
        <v>3</v>
      </c>
      <c r="AL565" s="40">
        <v>6</v>
      </c>
      <c r="AM565" s="40">
        <v>4</v>
      </c>
      <c r="AN565" s="74">
        <f t="shared" si="322"/>
        <v>53.846153846153847</v>
      </c>
      <c r="AO565" s="75">
        <f t="shared" si="323"/>
        <v>38.46153846153846</v>
      </c>
      <c r="AP565" s="76">
        <f t="shared" si="324"/>
        <v>92.307692307692307</v>
      </c>
    </row>
    <row r="566" spans="1:42">
      <c r="A566" s="95" t="s">
        <v>683</v>
      </c>
      <c r="B566" s="253" t="s">
        <v>242</v>
      </c>
      <c r="C566" s="254"/>
      <c r="D566" s="46">
        <v>556</v>
      </c>
      <c r="E566" s="41">
        <f t="shared" si="338"/>
        <v>19</v>
      </c>
      <c r="F566" s="41">
        <f t="shared" si="340"/>
        <v>5</v>
      </c>
      <c r="G566" s="41"/>
      <c r="H566" s="41"/>
      <c r="I566" s="41"/>
      <c r="J566" s="41"/>
      <c r="K566" s="41"/>
      <c r="L566" s="41"/>
      <c r="M566" s="41">
        <v>19</v>
      </c>
      <c r="N566" s="41">
        <v>5</v>
      </c>
      <c r="O566" s="41"/>
      <c r="P566" s="41"/>
      <c r="Q566" s="41"/>
      <c r="R566" s="41"/>
      <c r="S566" s="95" t="s">
        <v>683</v>
      </c>
      <c r="T566" s="265" t="s">
        <v>242</v>
      </c>
      <c r="U566" s="265"/>
      <c r="V566" s="265"/>
      <c r="W566" s="91">
        <f t="shared" si="321"/>
        <v>556</v>
      </c>
      <c r="X566" s="41"/>
      <c r="Y566" s="41"/>
      <c r="Z566" s="41">
        <f t="shared" si="339"/>
        <v>9</v>
      </c>
      <c r="AA566" s="41">
        <f t="shared" si="339"/>
        <v>5</v>
      </c>
      <c r="AB566" s="41"/>
      <c r="AC566" s="41"/>
      <c r="AD566" s="41">
        <v>9</v>
      </c>
      <c r="AE566" s="41">
        <v>5</v>
      </c>
      <c r="AF566" s="41"/>
      <c r="AG566" s="41"/>
      <c r="AH566" s="40">
        <f t="shared" si="341"/>
        <v>1</v>
      </c>
      <c r="AI566" s="40">
        <f t="shared" si="341"/>
        <v>0</v>
      </c>
      <c r="AJ566" s="40">
        <v>1</v>
      </c>
      <c r="AK566" s="40">
        <v>0</v>
      </c>
      <c r="AL566" s="40"/>
      <c r="AM566" s="40"/>
      <c r="AN566" s="74">
        <f t="shared" si="322"/>
        <v>47.368421052631582</v>
      </c>
      <c r="AO566" s="75">
        <f t="shared" si="323"/>
        <v>5.2631578947368425</v>
      </c>
      <c r="AP566" s="76">
        <f t="shared" si="324"/>
        <v>52.631578947368425</v>
      </c>
    </row>
    <row r="567" spans="1:42">
      <c r="A567" s="95" t="s">
        <v>297</v>
      </c>
      <c r="B567" s="253" t="s">
        <v>229</v>
      </c>
      <c r="C567" s="254"/>
      <c r="D567" s="46">
        <v>557</v>
      </c>
      <c r="E567" s="41">
        <f t="shared" si="338"/>
        <v>20</v>
      </c>
      <c r="F567" s="41">
        <f t="shared" si="340"/>
        <v>11</v>
      </c>
      <c r="G567" s="41"/>
      <c r="H567" s="41"/>
      <c r="I567" s="41"/>
      <c r="J567" s="41"/>
      <c r="K567" s="41"/>
      <c r="L567" s="41"/>
      <c r="M567" s="41">
        <v>20</v>
      </c>
      <c r="N567" s="41">
        <v>11</v>
      </c>
      <c r="O567" s="41"/>
      <c r="P567" s="41"/>
      <c r="Q567" s="41"/>
      <c r="R567" s="41"/>
      <c r="S567" s="95" t="s">
        <v>297</v>
      </c>
      <c r="T567" s="265" t="s">
        <v>229</v>
      </c>
      <c r="U567" s="265"/>
      <c r="V567" s="265"/>
      <c r="W567" s="91">
        <f t="shared" si="321"/>
        <v>557</v>
      </c>
      <c r="X567" s="41"/>
      <c r="Y567" s="41"/>
      <c r="Z567" s="41">
        <f t="shared" si="339"/>
        <v>4</v>
      </c>
      <c r="AA567" s="41">
        <f t="shared" si="339"/>
        <v>4</v>
      </c>
      <c r="AB567" s="41"/>
      <c r="AC567" s="41"/>
      <c r="AD567" s="41">
        <v>4</v>
      </c>
      <c r="AE567" s="41">
        <v>4</v>
      </c>
      <c r="AF567" s="41"/>
      <c r="AG567" s="41"/>
      <c r="AH567" s="40">
        <f t="shared" si="341"/>
        <v>4</v>
      </c>
      <c r="AI567" s="40">
        <f t="shared" si="341"/>
        <v>3</v>
      </c>
      <c r="AJ567" s="40"/>
      <c r="AK567" s="40"/>
      <c r="AL567" s="40">
        <v>4</v>
      </c>
      <c r="AM567" s="40">
        <v>3</v>
      </c>
      <c r="AN567" s="74">
        <f t="shared" si="322"/>
        <v>20</v>
      </c>
      <c r="AO567" s="75">
        <f t="shared" si="323"/>
        <v>20</v>
      </c>
      <c r="AP567" s="76">
        <f t="shared" si="324"/>
        <v>40</v>
      </c>
    </row>
    <row r="568" spans="1:42">
      <c r="A568" s="95" t="s">
        <v>684</v>
      </c>
      <c r="B568" s="253" t="s">
        <v>228</v>
      </c>
      <c r="C568" s="254"/>
      <c r="D568" s="46">
        <v>558</v>
      </c>
      <c r="E568" s="41">
        <f t="shared" si="338"/>
        <v>26</v>
      </c>
      <c r="F568" s="41">
        <f t="shared" si="340"/>
        <v>0</v>
      </c>
      <c r="G568" s="41"/>
      <c r="H568" s="41"/>
      <c r="I568" s="41"/>
      <c r="J568" s="41"/>
      <c r="K568" s="41"/>
      <c r="L568" s="41"/>
      <c r="M568" s="41">
        <v>26</v>
      </c>
      <c r="N568" s="41">
        <v>0</v>
      </c>
      <c r="O568" s="41"/>
      <c r="P568" s="41"/>
      <c r="Q568" s="41"/>
      <c r="R568" s="41"/>
      <c r="S568" s="95" t="s">
        <v>684</v>
      </c>
      <c r="T568" s="265" t="s">
        <v>228</v>
      </c>
      <c r="U568" s="265"/>
      <c r="V568" s="265"/>
      <c r="W568" s="91">
        <f t="shared" si="321"/>
        <v>558</v>
      </c>
      <c r="X568" s="41"/>
      <c r="Y568" s="41"/>
      <c r="Z568" s="41">
        <f t="shared" si="339"/>
        <v>10</v>
      </c>
      <c r="AA568" s="41">
        <f t="shared" si="339"/>
        <v>0</v>
      </c>
      <c r="AB568" s="41"/>
      <c r="AC568" s="41"/>
      <c r="AD568" s="41">
        <v>10</v>
      </c>
      <c r="AE568" s="41">
        <v>0</v>
      </c>
      <c r="AF568" s="41"/>
      <c r="AG568" s="41"/>
      <c r="AH568" s="40">
        <f t="shared" si="341"/>
        <v>9</v>
      </c>
      <c r="AI568" s="40">
        <f t="shared" si="341"/>
        <v>0</v>
      </c>
      <c r="AJ568" s="40">
        <v>4</v>
      </c>
      <c r="AK568" s="40">
        <v>0</v>
      </c>
      <c r="AL568" s="40">
        <v>5</v>
      </c>
      <c r="AM568" s="40">
        <v>0</v>
      </c>
      <c r="AN568" s="74">
        <f t="shared" si="322"/>
        <v>38.46153846153846</v>
      </c>
      <c r="AO568" s="75">
        <f t="shared" si="323"/>
        <v>34.615384615384613</v>
      </c>
      <c r="AP568" s="76">
        <f t="shared" si="324"/>
        <v>73.076923076923066</v>
      </c>
    </row>
    <row r="569" spans="1:42">
      <c r="A569" s="95" t="s">
        <v>685</v>
      </c>
      <c r="B569" s="253" t="s">
        <v>90</v>
      </c>
      <c r="C569" s="254"/>
      <c r="D569" s="46">
        <v>559</v>
      </c>
      <c r="E569" s="41">
        <f t="shared" si="338"/>
        <v>32</v>
      </c>
      <c r="F569" s="41">
        <f t="shared" si="340"/>
        <v>29</v>
      </c>
      <c r="G569" s="41"/>
      <c r="H569" s="41"/>
      <c r="I569" s="41"/>
      <c r="J569" s="41"/>
      <c r="K569" s="41"/>
      <c r="L569" s="41"/>
      <c r="M569" s="41">
        <v>32</v>
      </c>
      <c r="N569" s="41">
        <v>29</v>
      </c>
      <c r="O569" s="41"/>
      <c r="P569" s="41"/>
      <c r="Q569" s="41"/>
      <c r="R569" s="41"/>
      <c r="S569" s="95" t="s">
        <v>685</v>
      </c>
      <c r="T569" s="265" t="s">
        <v>686</v>
      </c>
      <c r="U569" s="265"/>
      <c r="V569" s="265"/>
      <c r="W569" s="91">
        <f t="shared" si="321"/>
        <v>559</v>
      </c>
      <c r="X569" s="41"/>
      <c r="Y569" s="41"/>
      <c r="Z569" s="41">
        <f t="shared" si="339"/>
        <v>8</v>
      </c>
      <c r="AA569" s="41">
        <f t="shared" si="339"/>
        <v>5</v>
      </c>
      <c r="AB569" s="41"/>
      <c r="AC569" s="41"/>
      <c r="AD569" s="41">
        <v>8</v>
      </c>
      <c r="AE569" s="41">
        <v>5</v>
      </c>
      <c r="AF569" s="41"/>
      <c r="AG569" s="41"/>
      <c r="AH569" s="40">
        <f t="shared" si="341"/>
        <v>24</v>
      </c>
      <c r="AI569" s="40">
        <f t="shared" si="341"/>
        <v>24</v>
      </c>
      <c r="AJ569" s="40">
        <v>8</v>
      </c>
      <c r="AK569" s="40">
        <v>8</v>
      </c>
      <c r="AL569" s="40">
        <v>16</v>
      </c>
      <c r="AM569" s="40">
        <v>16</v>
      </c>
      <c r="AN569" s="74">
        <f t="shared" si="322"/>
        <v>25</v>
      </c>
      <c r="AO569" s="75">
        <f t="shared" si="323"/>
        <v>75</v>
      </c>
      <c r="AP569" s="76">
        <f t="shared" si="324"/>
        <v>100</v>
      </c>
    </row>
    <row r="570" spans="1:42">
      <c r="A570" s="95" t="s">
        <v>687</v>
      </c>
      <c r="B570" s="253" t="s">
        <v>179</v>
      </c>
      <c r="C570" s="254"/>
      <c r="D570" s="46">
        <v>560</v>
      </c>
      <c r="E570" s="41">
        <f t="shared" si="338"/>
        <v>25</v>
      </c>
      <c r="F570" s="41">
        <f t="shared" si="340"/>
        <v>2</v>
      </c>
      <c r="G570" s="41"/>
      <c r="H570" s="41"/>
      <c r="I570" s="41"/>
      <c r="J570" s="41"/>
      <c r="K570" s="41"/>
      <c r="L570" s="41"/>
      <c r="M570" s="41">
        <v>25</v>
      </c>
      <c r="N570" s="41">
        <v>2</v>
      </c>
      <c r="O570" s="41"/>
      <c r="P570" s="41"/>
      <c r="Q570" s="41"/>
      <c r="R570" s="41"/>
      <c r="S570" s="95" t="s">
        <v>687</v>
      </c>
      <c r="T570" s="265" t="s">
        <v>179</v>
      </c>
      <c r="U570" s="265"/>
      <c r="V570" s="265"/>
      <c r="W570" s="91">
        <f t="shared" si="321"/>
        <v>560</v>
      </c>
      <c r="X570" s="41"/>
      <c r="Y570" s="41"/>
      <c r="Z570" s="41">
        <f t="shared" si="339"/>
        <v>5</v>
      </c>
      <c r="AA570" s="41">
        <f t="shared" si="339"/>
        <v>0</v>
      </c>
      <c r="AB570" s="41"/>
      <c r="AC570" s="41"/>
      <c r="AD570" s="41">
        <v>5</v>
      </c>
      <c r="AE570" s="41">
        <v>0</v>
      </c>
      <c r="AF570" s="41"/>
      <c r="AG570" s="41"/>
      <c r="AH570" s="40">
        <f t="shared" si="341"/>
        <v>14</v>
      </c>
      <c r="AI570" s="40">
        <f t="shared" si="341"/>
        <v>2</v>
      </c>
      <c r="AJ570" s="40"/>
      <c r="AK570" s="40"/>
      <c r="AL570" s="40">
        <v>14</v>
      </c>
      <c r="AM570" s="40">
        <v>2</v>
      </c>
      <c r="AN570" s="74">
        <f t="shared" si="322"/>
        <v>20</v>
      </c>
      <c r="AO570" s="75">
        <f t="shared" si="323"/>
        <v>56</v>
      </c>
      <c r="AP570" s="76">
        <f t="shared" si="324"/>
        <v>76</v>
      </c>
    </row>
    <row r="571" spans="1:42">
      <c r="A571" s="122" t="s">
        <v>688</v>
      </c>
      <c r="B571" s="253" t="s">
        <v>152</v>
      </c>
      <c r="C571" s="254"/>
      <c r="D571" s="46">
        <v>561</v>
      </c>
      <c r="E571" s="41">
        <f t="shared" si="338"/>
        <v>20</v>
      </c>
      <c r="F571" s="41">
        <f t="shared" si="340"/>
        <v>0</v>
      </c>
      <c r="G571" s="41"/>
      <c r="H571" s="41"/>
      <c r="I571" s="41">
        <v>20</v>
      </c>
      <c r="J571" s="41">
        <v>0</v>
      </c>
      <c r="K571" s="41"/>
      <c r="L571" s="41"/>
      <c r="M571" s="41"/>
      <c r="N571" s="41"/>
      <c r="O571" s="41"/>
      <c r="P571" s="41"/>
      <c r="Q571" s="41"/>
      <c r="R571" s="41"/>
      <c r="S571" s="122" t="s">
        <v>688</v>
      </c>
      <c r="T571" s="265" t="s">
        <v>689</v>
      </c>
      <c r="U571" s="265"/>
      <c r="V571" s="265"/>
      <c r="W571" s="91">
        <f t="shared" si="321"/>
        <v>561</v>
      </c>
      <c r="X571" s="41"/>
      <c r="Y571" s="41"/>
      <c r="Z571" s="41">
        <f t="shared" si="339"/>
        <v>10</v>
      </c>
      <c r="AA571" s="41">
        <f t="shared" si="339"/>
        <v>0</v>
      </c>
      <c r="AB571" s="41">
        <v>10</v>
      </c>
      <c r="AC571" s="41">
        <v>0</v>
      </c>
      <c r="AD571" s="41"/>
      <c r="AE571" s="41"/>
      <c r="AF571" s="41"/>
      <c r="AG571" s="41"/>
      <c r="AH571" s="40">
        <f t="shared" si="341"/>
        <v>0</v>
      </c>
      <c r="AI571" s="40">
        <f t="shared" si="341"/>
        <v>0</v>
      </c>
      <c r="AJ571" s="40"/>
      <c r="AK571" s="40"/>
      <c r="AL571" s="40"/>
      <c r="AM571" s="40"/>
      <c r="AN571" s="74">
        <f t="shared" si="322"/>
        <v>50</v>
      </c>
      <c r="AO571" s="75">
        <f t="shared" si="323"/>
        <v>0</v>
      </c>
      <c r="AP571" s="76">
        <f t="shared" si="324"/>
        <v>50</v>
      </c>
    </row>
    <row r="572" spans="1:42">
      <c r="A572" s="122" t="s">
        <v>690</v>
      </c>
      <c r="B572" s="253" t="s">
        <v>72</v>
      </c>
      <c r="C572" s="254"/>
      <c r="D572" s="46">
        <v>562</v>
      </c>
      <c r="E572" s="41">
        <f t="shared" si="338"/>
        <v>8</v>
      </c>
      <c r="F572" s="41">
        <f t="shared" si="340"/>
        <v>6</v>
      </c>
      <c r="G572" s="41"/>
      <c r="H572" s="41"/>
      <c r="I572" s="41">
        <v>8</v>
      </c>
      <c r="J572" s="41">
        <v>6</v>
      </c>
      <c r="K572" s="41"/>
      <c r="L572" s="41"/>
      <c r="M572" s="41"/>
      <c r="N572" s="41"/>
      <c r="O572" s="41"/>
      <c r="P572" s="41"/>
      <c r="Q572" s="41"/>
      <c r="R572" s="41"/>
      <c r="S572" s="122" t="s">
        <v>690</v>
      </c>
      <c r="T572" s="265" t="s">
        <v>72</v>
      </c>
      <c r="U572" s="265"/>
      <c r="V572" s="265"/>
      <c r="W572" s="91">
        <f t="shared" si="321"/>
        <v>562</v>
      </c>
      <c r="X572" s="41"/>
      <c r="Y572" s="41"/>
      <c r="Z572" s="41">
        <f t="shared" si="339"/>
        <v>7</v>
      </c>
      <c r="AA572" s="41">
        <f t="shared" si="339"/>
        <v>4</v>
      </c>
      <c r="AB572" s="41">
        <v>7</v>
      </c>
      <c r="AC572" s="41">
        <v>4</v>
      </c>
      <c r="AD572" s="41"/>
      <c r="AE572" s="41"/>
      <c r="AF572" s="41"/>
      <c r="AG572" s="41"/>
      <c r="AH572" s="40">
        <f t="shared" si="341"/>
        <v>1</v>
      </c>
      <c r="AI572" s="40">
        <f t="shared" si="341"/>
        <v>1</v>
      </c>
      <c r="AJ572" s="40"/>
      <c r="AK572" s="40"/>
      <c r="AL572" s="40">
        <v>1</v>
      </c>
      <c r="AM572" s="40">
        <v>1</v>
      </c>
      <c r="AN572" s="74">
        <f t="shared" si="322"/>
        <v>87.5</v>
      </c>
      <c r="AO572" s="75">
        <f t="shared" si="323"/>
        <v>12.5</v>
      </c>
      <c r="AP572" s="76">
        <f t="shared" si="324"/>
        <v>100</v>
      </c>
    </row>
    <row r="573" spans="1:42">
      <c r="A573" s="122" t="s">
        <v>691</v>
      </c>
      <c r="B573" s="253" t="s">
        <v>89</v>
      </c>
      <c r="C573" s="254"/>
      <c r="D573" s="46">
        <v>563</v>
      </c>
      <c r="E573" s="41">
        <f t="shared" si="338"/>
        <v>9</v>
      </c>
      <c r="F573" s="41">
        <f t="shared" si="340"/>
        <v>8</v>
      </c>
      <c r="G573" s="41"/>
      <c r="H573" s="41"/>
      <c r="I573" s="41">
        <v>9</v>
      </c>
      <c r="J573" s="41">
        <v>8</v>
      </c>
      <c r="K573" s="41"/>
      <c r="L573" s="41"/>
      <c r="M573" s="41"/>
      <c r="N573" s="41"/>
      <c r="O573" s="41"/>
      <c r="P573" s="41"/>
      <c r="Q573" s="41"/>
      <c r="R573" s="41"/>
      <c r="S573" s="122" t="s">
        <v>691</v>
      </c>
      <c r="T573" s="265" t="s">
        <v>89</v>
      </c>
      <c r="U573" s="265"/>
      <c r="V573" s="265"/>
      <c r="W573" s="91">
        <f t="shared" si="321"/>
        <v>563</v>
      </c>
      <c r="X573" s="41"/>
      <c r="Y573" s="41"/>
      <c r="Z573" s="41">
        <f t="shared" si="339"/>
        <v>3</v>
      </c>
      <c r="AA573" s="41">
        <f t="shared" si="339"/>
        <v>3</v>
      </c>
      <c r="AB573" s="41">
        <v>3</v>
      </c>
      <c r="AC573" s="41">
        <v>3</v>
      </c>
      <c r="AD573" s="41"/>
      <c r="AE573" s="41"/>
      <c r="AF573" s="41"/>
      <c r="AG573" s="41"/>
      <c r="AH573" s="40">
        <f t="shared" si="341"/>
        <v>2</v>
      </c>
      <c r="AI573" s="40">
        <f t="shared" si="341"/>
        <v>1</v>
      </c>
      <c r="AJ573" s="40"/>
      <c r="AK573" s="40"/>
      <c r="AL573" s="40">
        <v>2</v>
      </c>
      <c r="AM573" s="40">
        <v>1</v>
      </c>
      <c r="AN573" s="74">
        <f t="shared" si="322"/>
        <v>33.333333333333336</v>
      </c>
      <c r="AO573" s="75">
        <f t="shared" si="323"/>
        <v>22.222222222222221</v>
      </c>
      <c r="AP573" s="76">
        <f t="shared" si="324"/>
        <v>55.555555555555557</v>
      </c>
    </row>
    <row r="574" spans="1:42">
      <c r="A574" s="122" t="s">
        <v>692</v>
      </c>
      <c r="B574" s="253" t="s">
        <v>143</v>
      </c>
      <c r="C574" s="254"/>
      <c r="D574" s="46">
        <v>564</v>
      </c>
      <c r="E574" s="41">
        <f t="shared" si="338"/>
        <v>7</v>
      </c>
      <c r="F574" s="41">
        <f>+H574+J574+L574+N574+P574+R574</f>
        <v>0</v>
      </c>
      <c r="G574" s="41"/>
      <c r="H574" s="41"/>
      <c r="I574" s="41">
        <v>7</v>
      </c>
      <c r="J574" s="41">
        <v>0</v>
      </c>
      <c r="K574" s="41"/>
      <c r="L574" s="41"/>
      <c r="M574" s="41"/>
      <c r="N574" s="41"/>
      <c r="O574" s="41"/>
      <c r="P574" s="41"/>
      <c r="Q574" s="41"/>
      <c r="R574" s="41"/>
      <c r="S574" s="122" t="s">
        <v>692</v>
      </c>
      <c r="T574" s="265" t="s">
        <v>143</v>
      </c>
      <c r="U574" s="265"/>
      <c r="V574" s="265"/>
      <c r="W574" s="91">
        <f t="shared" si="321"/>
        <v>564</v>
      </c>
      <c r="X574" s="41"/>
      <c r="Y574" s="41"/>
      <c r="Z574" s="41">
        <f t="shared" ref="Z574:AA589" si="342">+AB574+AD574+AF574</f>
        <v>5</v>
      </c>
      <c r="AA574" s="41">
        <f t="shared" si="342"/>
        <v>0</v>
      </c>
      <c r="AB574" s="41">
        <v>5</v>
      </c>
      <c r="AC574" s="41">
        <v>0</v>
      </c>
      <c r="AD574" s="41"/>
      <c r="AE574" s="41"/>
      <c r="AF574" s="41"/>
      <c r="AG574" s="41"/>
      <c r="AH574" s="40">
        <f t="shared" si="341"/>
        <v>0</v>
      </c>
      <c r="AI574" s="40">
        <f t="shared" si="341"/>
        <v>0</v>
      </c>
      <c r="AJ574" s="40"/>
      <c r="AK574" s="40"/>
      <c r="AL574" s="40"/>
      <c r="AM574" s="40"/>
      <c r="AN574" s="74">
        <f t="shared" si="322"/>
        <v>71.428571428571431</v>
      </c>
      <c r="AO574" s="75">
        <f t="shared" si="323"/>
        <v>0</v>
      </c>
      <c r="AP574" s="76">
        <f t="shared" si="324"/>
        <v>71.428571428571431</v>
      </c>
    </row>
    <row r="575" spans="1:42">
      <c r="A575" s="122" t="s">
        <v>693</v>
      </c>
      <c r="B575" s="253" t="s">
        <v>108</v>
      </c>
      <c r="C575" s="254"/>
      <c r="D575" s="46">
        <v>565</v>
      </c>
      <c r="E575" s="41">
        <f t="shared" si="338"/>
        <v>10</v>
      </c>
      <c r="F575" s="41">
        <f t="shared" si="340"/>
        <v>3</v>
      </c>
      <c r="G575" s="41"/>
      <c r="H575" s="41"/>
      <c r="I575" s="41">
        <v>10</v>
      </c>
      <c r="J575" s="41">
        <v>3</v>
      </c>
      <c r="K575" s="41"/>
      <c r="L575" s="41"/>
      <c r="M575" s="41"/>
      <c r="N575" s="41"/>
      <c r="O575" s="41"/>
      <c r="P575" s="41"/>
      <c r="Q575" s="41"/>
      <c r="R575" s="41"/>
      <c r="S575" s="122" t="s">
        <v>693</v>
      </c>
      <c r="T575" s="265" t="s">
        <v>108</v>
      </c>
      <c r="U575" s="265"/>
      <c r="V575" s="265"/>
      <c r="W575" s="91">
        <f t="shared" si="321"/>
        <v>565</v>
      </c>
      <c r="X575" s="41"/>
      <c r="Y575" s="41"/>
      <c r="Z575" s="41">
        <f t="shared" si="342"/>
        <v>7</v>
      </c>
      <c r="AA575" s="41">
        <f t="shared" si="342"/>
        <v>2</v>
      </c>
      <c r="AB575" s="41">
        <v>7</v>
      </c>
      <c r="AC575" s="41">
        <v>2</v>
      </c>
      <c r="AD575" s="41"/>
      <c r="AE575" s="41"/>
      <c r="AF575" s="41"/>
      <c r="AG575" s="41"/>
      <c r="AH575" s="40">
        <f t="shared" ref="AH575:AI591" si="343">+AJ575+AL575</f>
        <v>0</v>
      </c>
      <c r="AI575" s="40">
        <f t="shared" si="343"/>
        <v>0</v>
      </c>
      <c r="AJ575" s="40"/>
      <c r="AK575" s="40"/>
      <c r="AL575" s="40"/>
      <c r="AM575" s="40"/>
      <c r="AN575" s="74">
        <f t="shared" si="322"/>
        <v>70</v>
      </c>
      <c r="AO575" s="75">
        <f t="shared" si="323"/>
        <v>0</v>
      </c>
      <c r="AP575" s="76">
        <f t="shared" si="324"/>
        <v>70</v>
      </c>
    </row>
    <row r="576" spans="1:42">
      <c r="A576" s="122" t="s">
        <v>694</v>
      </c>
      <c r="B576" s="253" t="s">
        <v>106</v>
      </c>
      <c r="C576" s="254"/>
      <c r="D576" s="46">
        <v>566</v>
      </c>
      <c r="E576" s="41">
        <f t="shared" si="338"/>
        <v>5</v>
      </c>
      <c r="F576" s="41">
        <f t="shared" si="340"/>
        <v>2</v>
      </c>
      <c r="G576" s="41"/>
      <c r="H576" s="41"/>
      <c r="I576" s="41">
        <v>5</v>
      </c>
      <c r="J576" s="41">
        <v>2</v>
      </c>
      <c r="K576" s="41"/>
      <c r="L576" s="41"/>
      <c r="M576" s="41"/>
      <c r="N576" s="41"/>
      <c r="O576" s="41"/>
      <c r="P576" s="41"/>
      <c r="Q576" s="41"/>
      <c r="R576" s="41"/>
      <c r="S576" s="122" t="s">
        <v>694</v>
      </c>
      <c r="T576" s="265" t="s">
        <v>106</v>
      </c>
      <c r="U576" s="265"/>
      <c r="V576" s="265"/>
      <c r="W576" s="91">
        <f t="shared" si="321"/>
        <v>566</v>
      </c>
      <c r="X576" s="41"/>
      <c r="Y576" s="41"/>
      <c r="Z576" s="41">
        <f t="shared" si="342"/>
        <v>1</v>
      </c>
      <c r="AA576" s="41">
        <f t="shared" si="342"/>
        <v>1</v>
      </c>
      <c r="AB576" s="41">
        <v>1</v>
      </c>
      <c r="AC576" s="41">
        <v>1</v>
      </c>
      <c r="AD576" s="41"/>
      <c r="AE576" s="41"/>
      <c r="AF576" s="41"/>
      <c r="AG576" s="41"/>
      <c r="AH576" s="40">
        <f t="shared" si="343"/>
        <v>2</v>
      </c>
      <c r="AI576" s="40">
        <f t="shared" si="343"/>
        <v>1</v>
      </c>
      <c r="AJ576" s="40"/>
      <c r="AK576" s="40"/>
      <c r="AL576" s="40">
        <v>2</v>
      </c>
      <c r="AM576" s="40">
        <v>1</v>
      </c>
      <c r="AN576" s="74">
        <f t="shared" si="322"/>
        <v>20</v>
      </c>
      <c r="AO576" s="75">
        <f t="shared" si="323"/>
        <v>40</v>
      </c>
      <c r="AP576" s="76">
        <f t="shared" si="324"/>
        <v>60</v>
      </c>
    </row>
    <row r="577" spans="1:42">
      <c r="A577" s="122" t="s">
        <v>695</v>
      </c>
      <c r="B577" s="253" t="s">
        <v>217</v>
      </c>
      <c r="C577" s="254"/>
      <c r="D577" s="46">
        <v>567</v>
      </c>
      <c r="E577" s="41">
        <f t="shared" si="338"/>
        <v>6</v>
      </c>
      <c r="F577" s="41">
        <f t="shared" si="340"/>
        <v>0</v>
      </c>
      <c r="G577" s="41"/>
      <c r="H577" s="41"/>
      <c r="I577" s="41">
        <v>6</v>
      </c>
      <c r="J577" s="41">
        <v>0</v>
      </c>
      <c r="K577" s="41"/>
      <c r="L577" s="41"/>
      <c r="M577" s="41"/>
      <c r="N577" s="41"/>
      <c r="O577" s="41"/>
      <c r="P577" s="41"/>
      <c r="Q577" s="41"/>
      <c r="R577" s="41"/>
      <c r="S577" s="122" t="s">
        <v>695</v>
      </c>
      <c r="T577" s="265" t="s">
        <v>217</v>
      </c>
      <c r="U577" s="265"/>
      <c r="V577" s="265"/>
      <c r="W577" s="91">
        <f t="shared" si="321"/>
        <v>567</v>
      </c>
      <c r="X577" s="41"/>
      <c r="Y577" s="41"/>
      <c r="Z577" s="41">
        <f t="shared" si="342"/>
        <v>3</v>
      </c>
      <c r="AA577" s="41">
        <f t="shared" si="342"/>
        <v>0</v>
      </c>
      <c r="AB577" s="41">
        <v>3</v>
      </c>
      <c r="AC577" s="41">
        <v>0</v>
      </c>
      <c r="AD577" s="41"/>
      <c r="AE577" s="41"/>
      <c r="AF577" s="41"/>
      <c r="AG577" s="41"/>
      <c r="AH577" s="40">
        <f t="shared" si="343"/>
        <v>3</v>
      </c>
      <c r="AI577" s="40">
        <f t="shared" si="343"/>
        <v>0</v>
      </c>
      <c r="AJ577" s="40"/>
      <c r="AK577" s="40"/>
      <c r="AL577" s="40">
        <v>3</v>
      </c>
      <c r="AM577" s="40">
        <v>0</v>
      </c>
      <c r="AN577" s="74">
        <f t="shared" si="322"/>
        <v>50</v>
      </c>
      <c r="AO577" s="75">
        <f t="shared" si="323"/>
        <v>50</v>
      </c>
      <c r="AP577" s="76">
        <f t="shared" si="324"/>
        <v>100</v>
      </c>
    </row>
    <row r="578" spans="1:42">
      <c r="A578" s="122" t="s">
        <v>688</v>
      </c>
      <c r="B578" s="253" t="s">
        <v>152</v>
      </c>
      <c r="C578" s="254"/>
      <c r="D578" s="46">
        <v>568</v>
      </c>
      <c r="E578" s="41">
        <f t="shared" si="338"/>
        <v>19</v>
      </c>
      <c r="F578" s="41">
        <f t="shared" si="340"/>
        <v>0</v>
      </c>
      <c r="G578" s="41">
        <v>19</v>
      </c>
      <c r="H578" s="41">
        <v>0</v>
      </c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122" t="s">
        <v>688</v>
      </c>
      <c r="T578" s="265" t="s">
        <v>696</v>
      </c>
      <c r="U578" s="265"/>
      <c r="V578" s="265"/>
      <c r="W578" s="91">
        <f t="shared" si="321"/>
        <v>568</v>
      </c>
      <c r="X578" s="41"/>
      <c r="Y578" s="41"/>
      <c r="Z578" s="41">
        <f t="shared" si="342"/>
        <v>19</v>
      </c>
      <c r="AA578" s="41">
        <f t="shared" si="342"/>
        <v>0</v>
      </c>
      <c r="AB578" s="41">
        <v>19</v>
      </c>
      <c r="AC578" s="41">
        <v>0</v>
      </c>
      <c r="AD578" s="41"/>
      <c r="AE578" s="41"/>
      <c r="AF578" s="41"/>
      <c r="AG578" s="41"/>
      <c r="AH578" s="40">
        <f t="shared" si="343"/>
        <v>0</v>
      </c>
      <c r="AI578" s="40">
        <f t="shared" si="343"/>
        <v>0</v>
      </c>
      <c r="AJ578" s="40"/>
      <c r="AK578" s="40"/>
      <c r="AL578" s="40"/>
      <c r="AM578" s="40"/>
      <c r="AN578" s="74">
        <f t="shared" si="322"/>
        <v>100</v>
      </c>
      <c r="AO578" s="75">
        <f t="shared" si="323"/>
        <v>0</v>
      </c>
      <c r="AP578" s="76">
        <f t="shared" si="324"/>
        <v>100</v>
      </c>
    </row>
    <row r="579" spans="1:42">
      <c r="A579" s="122" t="s">
        <v>691</v>
      </c>
      <c r="B579" s="253" t="s">
        <v>89</v>
      </c>
      <c r="C579" s="254"/>
      <c r="D579" s="46">
        <v>569</v>
      </c>
      <c r="E579" s="41">
        <f t="shared" si="338"/>
        <v>14</v>
      </c>
      <c r="F579" s="41">
        <f t="shared" si="340"/>
        <v>14</v>
      </c>
      <c r="G579" s="41">
        <v>14</v>
      </c>
      <c r="H579" s="41">
        <v>14</v>
      </c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122" t="s">
        <v>691</v>
      </c>
      <c r="T579" s="265" t="s">
        <v>697</v>
      </c>
      <c r="U579" s="265"/>
      <c r="V579" s="265"/>
      <c r="W579" s="91">
        <f t="shared" si="321"/>
        <v>569</v>
      </c>
      <c r="X579" s="41"/>
      <c r="Y579" s="41"/>
      <c r="Z579" s="41">
        <f t="shared" si="342"/>
        <v>12</v>
      </c>
      <c r="AA579" s="41">
        <f t="shared" si="342"/>
        <v>12</v>
      </c>
      <c r="AB579" s="41">
        <v>12</v>
      </c>
      <c r="AC579" s="41">
        <v>12</v>
      </c>
      <c r="AD579" s="41"/>
      <c r="AE579" s="41"/>
      <c r="AF579" s="41"/>
      <c r="AG579" s="41"/>
      <c r="AH579" s="40">
        <f t="shared" si="343"/>
        <v>1</v>
      </c>
      <c r="AI579" s="40">
        <f t="shared" si="343"/>
        <v>1</v>
      </c>
      <c r="AJ579" s="40"/>
      <c r="AK579" s="40"/>
      <c r="AL579" s="40">
        <v>1</v>
      </c>
      <c r="AM579" s="40">
        <v>1</v>
      </c>
      <c r="AN579" s="74">
        <f t="shared" si="322"/>
        <v>85.714285714285708</v>
      </c>
      <c r="AO579" s="75">
        <f t="shared" si="323"/>
        <v>7.1428571428571432</v>
      </c>
      <c r="AP579" s="76">
        <f t="shared" si="324"/>
        <v>92.857142857142847</v>
      </c>
    </row>
    <row r="580" spans="1:42">
      <c r="A580" s="122" t="s">
        <v>694</v>
      </c>
      <c r="B580" s="253" t="s">
        <v>106</v>
      </c>
      <c r="C580" s="254"/>
      <c r="D580" s="46">
        <v>570</v>
      </c>
      <c r="E580" s="41">
        <f t="shared" si="338"/>
        <v>11</v>
      </c>
      <c r="F580" s="41">
        <f t="shared" si="340"/>
        <v>5</v>
      </c>
      <c r="G580" s="41">
        <v>11</v>
      </c>
      <c r="H580" s="41">
        <v>5</v>
      </c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122" t="s">
        <v>694</v>
      </c>
      <c r="T580" s="265" t="s">
        <v>698</v>
      </c>
      <c r="U580" s="265"/>
      <c r="V580" s="265"/>
      <c r="W580" s="91">
        <f t="shared" si="321"/>
        <v>570</v>
      </c>
      <c r="X580" s="41"/>
      <c r="Y580" s="41"/>
      <c r="Z580" s="41">
        <f t="shared" si="342"/>
        <v>5</v>
      </c>
      <c r="AA580" s="41">
        <f t="shared" si="342"/>
        <v>2</v>
      </c>
      <c r="AB580" s="41">
        <v>5</v>
      </c>
      <c r="AC580" s="41">
        <v>2</v>
      </c>
      <c r="AD580" s="41"/>
      <c r="AE580" s="41"/>
      <c r="AF580" s="41"/>
      <c r="AG580" s="41"/>
      <c r="AH580" s="40">
        <f t="shared" si="343"/>
        <v>3</v>
      </c>
      <c r="AI580" s="40">
        <f t="shared" si="343"/>
        <v>3</v>
      </c>
      <c r="AJ580" s="40"/>
      <c r="AK580" s="40"/>
      <c r="AL580" s="40">
        <v>3</v>
      </c>
      <c r="AM580" s="40">
        <v>3</v>
      </c>
      <c r="AN580" s="74">
        <f t="shared" si="322"/>
        <v>45.454545454545453</v>
      </c>
      <c r="AO580" s="75">
        <f t="shared" si="323"/>
        <v>27.272727272727273</v>
      </c>
      <c r="AP580" s="76">
        <f t="shared" si="324"/>
        <v>72.72727272727272</v>
      </c>
    </row>
    <row r="581" spans="1:42">
      <c r="A581" s="122" t="s">
        <v>692</v>
      </c>
      <c r="B581" s="253" t="s">
        <v>143</v>
      </c>
      <c r="C581" s="254"/>
      <c r="D581" s="46">
        <v>571</v>
      </c>
      <c r="E581" s="41">
        <f t="shared" si="338"/>
        <v>9</v>
      </c>
      <c r="F581" s="41">
        <f t="shared" si="340"/>
        <v>0</v>
      </c>
      <c r="G581" s="41">
        <v>9</v>
      </c>
      <c r="H581" s="41">
        <v>0</v>
      </c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122" t="s">
        <v>692</v>
      </c>
      <c r="T581" s="265" t="s">
        <v>699</v>
      </c>
      <c r="U581" s="265"/>
      <c r="V581" s="265"/>
      <c r="W581" s="91">
        <f t="shared" si="321"/>
        <v>571</v>
      </c>
      <c r="X581" s="41"/>
      <c r="Y581" s="41"/>
      <c r="Z581" s="41">
        <f t="shared" si="342"/>
        <v>5</v>
      </c>
      <c r="AA581" s="41">
        <f t="shared" si="342"/>
        <v>0</v>
      </c>
      <c r="AB581" s="41">
        <v>5</v>
      </c>
      <c r="AC581" s="41">
        <v>0</v>
      </c>
      <c r="AD581" s="41"/>
      <c r="AE581" s="41"/>
      <c r="AF581" s="41"/>
      <c r="AG581" s="41"/>
      <c r="AH581" s="40">
        <f t="shared" si="343"/>
        <v>1</v>
      </c>
      <c r="AI581" s="40">
        <f t="shared" si="343"/>
        <v>0</v>
      </c>
      <c r="AJ581" s="40"/>
      <c r="AK581" s="40"/>
      <c r="AL581" s="40">
        <v>1</v>
      </c>
      <c r="AM581" s="40">
        <v>0</v>
      </c>
      <c r="AN581" s="74">
        <f t="shared" si="322"/>
        <v>55.555555555555557</v>
      </c>
      <c r="AO581" s="75">
        <f t="shared" si="323"/>
        <v>11.111111111111111</v>
      </c>
      <c r="AP581" s="76">
        <f t="shared" si="324"/>
        <v>66.666666666666671</v>
      </c>
    </row>
    <row r="582" spans="1:42">
      <c r="A582" s="122" t="s">
        <v>700</v>
      </c>
      <c r="B582" s="253" t="s">
        <v>247</v>
      </c>
      <c r="C582" s="254"/>
      <c r="D582" s="46">
        <v>572</v>
      </c>
      <c r="E582" s="41">
        <f t="shared" si="338"/>
        <v>9</v>
      </c>
      <c r="F582" s="41">
        <f t="shared" si="340"/>
        <v>0</v>
      </c>
      <c r="G582" s="41">
        <v>9</v>
      </c>
      <c r="H582" s="41">
        <v>0</v>
      </c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122" t="s">
        <v>700</v>
      </c>
      <c r="T582" s="265" t="s">
        <v>701</v>
      </c>
      <c r="U582" s="265"/>
      <c r="V582" s="265"/>
      <c r="W582" s="91">
        <f t="shared" si="321"/>
        <v>572</v>
      </c>
      <c r="X582" s="41"/>
      <c r="Y582" s="41"/>
      <c r="Z582" s="41">
        <f t="shared" si="342"/>
        <v>4</v>
      </c>
      <c r="AA582" s="41">
        <f t="shared" si="342"/>
        <v>0</v>
      </c>
      <c r="AB582" s="41">
        <v>4</v>
      </c>
      <c r="AC582" s="41">
        <v>0</v>
      </c>
      <c r="AD582" s="41"/>
      <c r="AE582" s="41"/>
      <c r="AF582" s="41"/>
      <c r="AG582" s="41"/>
      <c r="AH582" s="40">
        <f t="shared" si="343"/>
        <v>0</v>
      </c>
      <c r="AI582" s="40">
        <f t="shared" si="343"/>
        <v>0</v>
      </c>
      <c r="AJ582" s="40"/>
      <c r="AK582" s="40"/>
      <c r="AL582" s="40"/>
      <c r="AM582" s="40"/>
      <c r="AN582" s="74">
        <f t="shared" si="322"/>
        <v>44.444444444444443</v>
      </c>
      <c r="AO582" s="75">
        <f t="shared" si="323"/>
        <v>0</v>
      </c>
      <c r="AP582" s="76">
        <f t="shared" si="324"/>
        <v>44.444444444444443</v>
      </c>
    </row>
    <row r="583" spans="1:42">
      <c r="A583" s="122" t="s">
        <v>702</v>
      </c>
      <c r="B583" s="253" t="s">
        <v>233</v>
      </c>
      <c r="C583" s="254"/>
      <c r="D583" s="46">
        <v>573</v>
      </c>
      <c r="E583" s="41">
        <f t="shared" si="338"/>
        <v>14</v>
      </c>
      <c r="F583" s="41">
        <f t="shared" si="340"/>
        <v>12</v>
      </c>
      <c r="G583" s="41">
        <v>14</v>
      </c>
      <c r="H583" s="41">
        <v>12</v>
      </c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122" t="s">
        <v>702</v>
      </c>
      <c r="T583" s="265" t="s">
        <v>703</v>
      </c>
      <c r="U583" s="265"/>
      <c r="V583" s="265"/>
      <c r="W583" s="91">
        <f t="shared" si="321"/>
        <v>573</v>
      </c>
      <c r="X583" s="41"/>
      <c r="Y583" s="41"/>
      <c r="Z583" s="41">
        <f t="shared" si="342"/>
        <v>7</v>
      </c>
      <c r="AA583" s="41">
        <f t="shared" si="342"/>
        <v>7</v>
      </c>
      <c r="AB583" s="41">
        <v>7</v>
      </c>
      <c r="AC583" s="41">
        <v>7</v>
      </c>
      <c r="AD583" s="41"/>
      <c r="AE583" s="41"/>
      <c r="AF583" s="41"/>
      <c r="AG583" s="41"/>
      <c r="AH583" s="40">
        <f t="shared" si="343"/>
        <v>1</v>
      </c>
      <c r="AI583" s="40">
        <f t="shared" si="343"/>
        <v>0</v>
      </c>
      <c r="AJ583" s="123"/>
      <c r="AK583" s="123"/>
      <c r="AL583" s="40">
        <v>1</v>
      </c>
      <c r="AM583" s="40">
        <v>0</v>
      </c>
      <c r="AN583" s="74">
        <f t="shared" si="322"/>
        <v>50</v>
      </c>
      <c r="AO583" s="75">
        <f t="shared" si="323"/>
        <v>7.1428571428571432</v>
      </c>
      <c r="AP583" s="76">
        <f t="shared" si="324"/>
        <v>57.142857142857146</v>
      </c>
    </row>
    <row r="584" spans="1:42">
      <c r="A584" s="122" t="s">
        <v>704</v>
      </c>
      <c r="B584" s="253" t="s">
        <v>187</v>
      </c>
      <c r="C584" s="254"/>
      <c r="D584" s="46">
        <v>574</v>
      </c>
      <c r="E584" s="41">
        <f t="shared" si="338"/>
        <v>10</v>
      </c>
      <c r="F584" s="41">
        <f t="shared" si="340"/>
        <v>0</v>
      </c>
      <c r="G584" s="41"/>
      <c r="H584" s="41"/>
      <c r="I584" s="41"/>
      <c r="J584" s="41"/>
      <c r="K584" s="41"/>
      <c r="L584" s="41"/>
      <c r="M584" s="41">
        <v>10</v>
      </c>
      <c r="N584" s="41">
        <v>0</v>
      </c>
      <c r="O584" s="41"/>
      <c r="P584" s="41"/>
      <c r="Q584" s="41"/>
      <c r="R584" s="41"/>
      <c r="S584" s="122" t="s">
        <v>704</v>
      </c>
      <c r="T584" s="265" t="s">
        <v>406</v>
      </c>
      <c r="U584" s="265"/>
      <c r="V584" s="265"/>
      <c r="W584" s="91">
        <f t="shared" si="321"/>
        <v>574</v>
      </c>
      <c r="X584" s="41"/>
      <c r="Y584" s="41"/>
      <c r="Z584" s="41">
        <f t="shared" si="342"/>
        <v>4</v>
      </c>
      <c r="AA584" s="41">
        <f t="shared" si="342"/>
        <v>0</v>
      </c>
      <c r="AB584" s="41"/>
      <c r="AC584" s="41"/>
      <c r="AD584" s="41">
        <v>4</v>
      </c>
      <c r="AE584" s="41">
        <v>0</v>
      </c>
      <c r="AF584" s="41"/>
      <c r="AG584" s="41"/>
      <c r="AH584" s="40">
        <f t="shared" si="343"/>
        <v>0</v>
      </c>
      <c r="AI584" s="40">
        <f t="shared" si="343"/>
        <v>0</v>
      </c>
      <c r="AJ584" s="40"/>
      <c r="AK584" s="40"/>
      <c r="AL584" s="40"/>
      <c r="AM584" s="40"/>
      <c r="AN584" s="74">
        <f t="shared" si="322"/>
        <v>40</v>
      </c>
      <c r="AO584" s="75">
        <f t="shared" si="323"/>
        <v>0</v>
      </c>
      <c r="AP584" s="76">
        <f t="shared" si="324"/>
        <v>40</v>
      </c>
    </row>
    <row r="585" spans="1:42">
      <c r="A585" s="122" t="s">
        <v>705</v>
      </c>
      <c r="B585" s="253" t="s">
        <v>139</v>
      </c>
      <c r="C585" s="254"/>
      <c r="D585" s="46">
        <v>575</v>
      </c>
      <c r="E585" s="41">
        <f t="shared" si="338"/>
        <v>9</v>
      </c>
      <c r="F585" s="41">
        <f t="shared" si="340"/>
        <v>1</v>
      </c>
      <c r="G585" s="41"/>
      <c r="H585" s="41"/>
      <c r="I585" s="41"/>
      <c r="J585" s="41"/>
      <c r="K585" s="41"/>
      <c r="L585" s="41"/>
      <c r="M585" s="41">
        <v>9</v>
      </c>
      <c r="N585" s="41">
        <v>1</v>
      </c>
      <c r="O585" s="41"/>
      <c r="P585" s="41"/>
      <c r="Q585" s="41"/>
      <c r="R585" s="41"/>
      <c r="S585" s="122" t="s">
        <v>705</v>
      </c>
      <c r="T585" s="265" t="s">
        <v>139</v>
      </c>
      <c r="U585" s="265"/>
      <c r="V585" s="265"/>
      <c r="W585" s="91">
        <f t="shared" si="321"/>
        <v>575</v>
      </c>
      <c r="X585" s="41"/>
      <c r="Y585" s="41"/>
      <c r="Z585" s="41">
        <f t="shared" si="342"/>
        <v>3</v>
      </c>
      <c r="AA585" s="41">
        <f t="shared" si="342"/>
        <v>1</v>
      </c>
      <c r="AB585" s="41"/>
      <c r="AC585" s="41"/>
      <c r="AD585" s="41">
        <v>3</v>
      </c>
      <c r="AE585" s="41">
        <v>1</v>
      </c>
      <c r="AF585" s="41"/>
      <c r="AG585" s="41"/>
      <c r="AH585" s="40">
        <f t="shared" si="343"/>
        <v>0</v>
      </c>
      <c r="AI585" s="40">
        <f t="shared" si="343"/>
        <v>0</v>
      </c>
      <c r="AJ585" s="40"/>
      <c r="AK585" s="40"/>
      <c r="AL585" s="40"/>
      <c r="AM585" s="40"/>
      <c r="AN585" s="74">
        <f t="shared" si="322"/>
        <v>33.333333333333336</v>
      </c>
      <c r="AO585" s="75">
        <f t="shared" si="323"/>
        <v>0</v>
      </c>
      <c r="AP585" s="76">
        <f t="shared" si="324"/>
        <v>33.333333333333336</v>
      </c>
    </row>
    <row r="586" spans="1:42">
      <c r="A586" s="122" t="s">
        <v>283</v>
      </c>
      <c r="B586" s="253" t="s">
        <v>215</v>
      </c>
      <c r="C586" s="254"/>
      <c r="D586" s="46">
        <v>576</v>
      </c>
      <c r="E586" s="41">
        <f t="shared" si="338"/>
        <v>8</v>
      </c>
      <c r="F586" s="41">
        <f t="shared" si="340"/>
        <v>0</v>
      </c>
      <c r="G586" s="41"/>
      <c r="H586" s="41"/>
      <c r="I586" s="41"/>
      <c r="J586" s="41"/>
      <c r="K586" s="41"/>
      <c r="L586" s="41"/>
      <c r="M586" s="41">
        <v>8</v>
      </c>
      <c r="N586" s="41">
        <v>0</v>
      </c>
      <c r="O586" s="41"/>
      <c r="P586" s="41"/>
      <c r="Q586" s="41"/>
      <c r="R586" s="41"/>
      <c r="S586" s="122" t="s">
        <v>283</v>
      </c>
      <c r="T586" s="265" t="s">
        <v>215</v>
      </c>
      <c r="U586" s="265"/>
      <c r="V586" s="265"/>
      <c r="W586" s="91">
        <f t="shared" si="321"/>
        <v>576</v>
      </c>
      <c r="X586" s="41"/>
      <c r="Y586" s="41"/>
      <c r="Z586" s="41">
        <f t="shared" si="342"/>
        <v>6</v>
      </c>
      <c r="AA586" s="41">
        <f t="shared" si="342"/>
        <v>0</v>
      </c>
      <c r="AB586" s="41"/>
      <c r="AC586" s="41"/>
      <c r="AD586" s="41">
        <v>6</v>
      </c>
      <c r="AE586" s="41">
        <v>0</v>
      </c>
      <c r="AF586" s="41"/>
      <c r="AG586" s="41"/>
      <c r="AH586" s="40">
        <f t="shared" si="343"/>
        <v>0</v>
      </c>
      <c r="AI586" s="40">
        <f t="shared" si="343"/>
        <v>0</v>
      </c>
      <c r="AJ586" s="40"/>
      <c r="AK586" s="40"/>
      <c r="AL586" s="40"/>
      <c r="AM586" s="40"/>
      <c r="AN586" s="74">
        <f t="shared" si="322"/>
        <v>75</v>
      </c>
      <c r="AO586" s="75">
        <f t="shared" si="323"/>
        <v>0</v>
      </c>
      <c r="AP586" s="76">
        <f t="shared" si="324"/>
        <v>75</v>
      </c>
    </row>
    <row r="587" spans="1:42">
      <c r="A587" s="122" t="s">
        <v>294</v>
      </c>
      <c r="B587" s="253" t="s">
        <v>153</v>
      </c>
      <c r="C587" s="254"/>
      <c r="D587" s="46">
        <v>577</v>
      </c>
      <c r="E587" s="41">
        <f t="shared" si="338"/>
        <v>8</v>
      </c>
      <c r="F587" s="41">
        <f t="shared" si="340"/>
        <v>1</v>
      </c>
      <c r="G587" s="41"/>
      <c r="H587" s="41"/>
      <c r="I587" s="41"/>
      <c r="J587" s="41"/>
      <c r="K587" s="41"/>
      <c r="L587" s="41"/>
      <c r="M587" s="41">
        <v>8</v>
      </c>
      <c r="N587" s="41">
        <v>1</v>
      </c>
      <c r="O587" s="41"/>
      <c r="P587" s="41"/>
      <c r="Q587" s="41"/>
      <c r="R587" s="41"/>
      <c r="S587" s="122" t="s">
        <v>294</v>
      </c>
      <c r="T587" s="265" t="s">
        <v>153</v>
      </c>
      <c r="U587" s="265"/>
      <c r="V587" s="265"/>
      <c r="W587" s="91">
        <f t="shared" ref="W587:W650" si="344">+D587</f>
        <v>577</v>
      </c>
      <c r="X587" s="41"/>
      <c r="Y587" s="41"/>
      <c r="Z587" s="41">
        <f t="shared" si="342"/>
        <v>7</v>
      </c>
      <c r="AA587" s="41">
        <f t="shared" si="342"/>
        <v>0</v>
      </c>
      <c r="AB587" s="41"/>
      <c r="AC587" s="41"/>
      <c r="AD587" s="41">
        <v>7</v>
      </c>
      <c r="AE587" s="41">
        <v>0</v>
      </c>
      <c r="AF587" s="41"/>
      <c r="AG587" s="41"/>
      <c r="AH587" s="40">
        <f t="shared" si="343"/>
        <v>0</v>
      </c>
      <c r="AI587" s="40">
        <f t="shared" si="343"/>
        <v>0</v>
      </c>
      <c r="AJ587" s="40"/>
      <c r="AK587" s="40"/>
      <c r="AL587" s="40"/>
      <c r="AM587" s="40"/>
      <c r="AN587" s="74">
        <f t="shared" si="322"/>
        <v>87.5</v>
      </c>
      <c r="AO587" s="75">
        <f t="shared" si="323"/>
        <v>0</v>
      </c>
      <c r="AP587" s="76">
        <f t="shared" si="324"/>
        <v>87.5</v>
      </c>
    </row>
    <row r="588" spans="1:42">
      <c r="A588" s="122" t="s">
        <v>706</v>
      </c>
      <c r="B588" s="253" t="s">
        <v>222</v>
      </c>
      <c r="C588" s="254"/>
      <c r="D588" s="46">
        <v>578</v>
      </c>
      <c r="E588" s="41">
        <f t="shared" si="338"/>
        <v>6</v>
      </c>
      <c r="F588" s="41">
        <f t="shared" si="340"/>
        <v>6</v>
      </c>
      <c r="G588" s="41"/>
      <c r="H588" s="41"/>
      <c r="I588" s="41"/>
      <c r="J588" s="41"/>
      <c r="K588" s="41"/>
      <c r="L588" s="41"/>
      <c r="M588" s="41">
        <v>6</v>
      </c>
      <c r="N588" s="41">
        <v>6</v>
      </c>
      <c r="O588" s="41"/>
      <c r="P588" s="41"/>
      <c r="Q588" s="41"/>
      <c r="R588" s="41"/>
      <c r="S588" s="122" t="s">
        <v>706</v>
      </c>
      <c r="T588" s="265" t="s">
        <v>222</v>
      </c>
      <c r="U588" s="265"/>
      <c r="V588" s="265"/>
      <c r="W588" s="91">
        <f t="shared" si="344"/>
        <v>578</v>
      </c>
      <c r="X588" s="41"/>
      <c r="Y588" s="41"/>
      <c r="Z588" s="41">
        <f t="shared" si="342"/>
        <v>3</v>
      </c>
      <c r="AA588" s="41">
        <f t="shared" si="342"/>
        <v>3</v>
      </c>
      <c r="AB588" s="41"/>
      <c r="AC588" s="41"/>
      <c r="AD588" s="41">
        <v>3</v>
      </c>
      <c r="AE588" s="41">
        <v>3</v>
      </c>
      <c r="AF588" s="41"/>
      <c r="AG588" s="41"/>
      <c r="AH588" s="40">
        <f t="shared" si="343"/>
        <v>0</v>
      </c>
      <c r="AI588" s="40">
        <f t="shared" si="343"/>
        <v>0</v>
      </c>
      <c r="AJ588" s="40"/>
      <c r="AK588" s="40"/>
      <c r="AL588" s="40"/>
      <c r="AM588" s="40"/>
      <c r="AN588" s="74">
        <f t="shared" ref="AN588:AN651" si="345">+Z588*100/E588</f>
        <v>50</v>
      </c>
      <c r="AO588" s="75">
        <f t="shared" ref="AO588:AO651" si="346">+AH588*100/E588</f>
        <v>0</v>
      </c>
      <c r="AP588" s="76">
        <f t="shared" ref="AP588:AP651" si="347">+AN588+AO588</f>
        <v>50</v>
      </c>
    </row>
    <row r="589" spans="1:42">
      <c r="A589" s="95" t="s">
        <v>707</v>
      </c>
      <c r="B589" s="253" t="s">
        <v>186</v>
      </c>
      <c r="C589" s="254"/>
      <c r="D589" s="46">
        <v>579</v>
      </c>
      <c r="E589" s="41">
        <f t="shared" si="338"/>
        <v>10</v>
      </c>
      <c r="F589" s="41">
        <f t="shared" si="340"/>
        <v>0</v>
      </c>
      <c r="G589" s="41"/>
      <c r="H589" s="41"/>
      <c r="I589" s="41"/>
      <c r="J589" s="41"/>
      <c r="K589" s="41"/>
      <c r="L589" s="41"/>
      <c r="M589" s="41">
        <v>10</v>
      </c>
      <c r="N589" s="41">
        <v>0</v>
      </c>
      <c r="O589" s="41"/>
      <c r="P589" s="41"/>
      <c r="Q589" s="41"/>
      <c r="R589" s="41"/>
      <c r="S589" s="95" t="s">
        <v>707</v>
      </c>
      <c r="T589" s="265" t="s">
        <v>186</v>
      </c>
      <c r="U589" s="265"/>
      <c r="V589" s="265"/>
      <c r="W589" s="91">
        <f t="shared" si="344"/>
        <v>579</v>
      </c>
      <c r="X589" s="41"/>
      <c r="Y589" s="41"/>
      <c r="Z589" s="41">
        <f t="shared" si="342"/>
        <v>5</v>
      </c>
      <c r="AA589" s="41">
        <f t="shared" si="342"/>
        <v>0</v>
      </c>
      <c r="AB589" s="41"/>
      <c r="AC589" s="41"/>
      <c r="AD589" s="41">
        <v>5</v>
      </c>
      <c r="AE589" s="41">
        <v>0</v>
      </c>
      <c r="AF589" s="41"/>
      <c r="AG589" s="41"/>
      <c r="AH589" s="40">
        <f t="shared" si="343"/>
        <v>0</v>
      </c>
      <c r="AI589" s="40">
        <f t="shared" si="343"/>
        <v>0</v>
      </c>
      <c r="AJ589" s="40"/>
      <c r="AK589" s="40"/>
      <c r="AL589" s="40"/>
      <c r="AM589" s="40"/>
      <c r="AN589" s="74">
        <f t="shared" si="345"/>
        <v>50</v>
      </c>
      <c r="AO589" s="75">
        <f t="shared" si="346"/>
        <v>0</v>
      </c>
      <c r="AP589" s="76">
        <f t="shared" si="347"/>
        <v>50</v>
      </c>
    </row>
    <row r="590" spans="1:42" s="89" customFormat="1">
      <c r="A590" s="279" t="s">
        <v>708</v>
      </c>
      <c r="B590" s="279"/>
      <c r="C590" s="279"/>
      <c r="D590" s="86">
        <v>580</v>
      </c>
      <c r="E590" s="124">
        <f t="shared" si="338"/>
        <v>358</v>
      </c>
      <c r="F590" s="124">
        <f>+H590+J590+L590+N590+P590+R590</f>
        <v>91</v>
      </c>
      <c r="G590" s="124"/>
      <c r="H590" s="124"/>
      <c r="I590" s="124"/>
      <c r="J590" s="124"/>
      <c r="K590" s="124">
        <f t="shared" ref="K590:P590" si="348">+K591+K592+K593+K594+K595+K596+K597+K598+K599+K600+K601+K602+K603+K604+K605</f>
        <v>89</v>
      </c>
      <c r="L590" s="124">
        <f t="shared" si="348"/>
        <v>29</v>
      </c>
      <c r="M590" s="124">
        <f t="shared" si="348"/>
        <v>225</v>
      </c>
      <c r="N590" s="124">
        <f t="shared" si="348"/>
        <v>62</v>
      </c>
      <c r="O590" s="124">
        <f t="shared" si="348"/>
        <v>44</v>
      </c>
      <c r="P590" s="124">
        <f t="shared" si="348"/>
        <v>0</v>
      </c>
      <c r="Q590" s="124"/>
      <c r="R590" s="124"/>
      <c r="S590" s="279" t="str">
        <f>+A590</f>
        <v>53. Налайх дүүрэг дэхь Политехник коллеж</v>
      </c>
      <c r="T590" s="280"/>
      <c r="U590" s="280"/>
      <c r="V590" s="280"/>
      <c r="W590" s="88">
        <f t="shared" si="344"/>
        <v>580</v>
      </c>
      <c r="X590" s="124"/>
      <c r="Y590" s="124"/>
      <c r="Z590" s="124">
        <f>+AB590+AD590+AF590</f>
        <v>196</v>
      </c>
      <c r="AA590" s="124">
        <f>+AC590+AE590+AG590</f>
        <v>47</v>
      </c>
      <c r="AB590" s="124"/>
      <c r="AC590" s="124"/>
      <c r="AD590" s="124">
        <f>+AD591+AD592+AD593+AD594+AD595+AD596+AD597+AD598+AD599+AD600+AD601+AD602+AD603+AD604+AD605</f>
        <v>152</v>
      </c>
      <c r="AE590" s="124">
        <f>+AE591+AE592+AE593+AE594+AE595+AE596+AE597+AE598+AE599+AE600+AE601+AE602+AE603+AE604+AE605</f>
        <v>47</v>
      </c>
      <c r="AF590" s="124">
        <v>44</v>
      </c>
      <c r="AG590" s="124"/>
      <c r="AH590" s="124">
        <f>+AJ590+AL590</f>
        <v>7</v>
      </c>
      <c r="AI590" s="124">
        <f>+AK590+AM590</f>
        <v>0</v>
      </c>
      <c r="AJ590" s="124">
        <f>+AJ591+AJ592+AJ593+AJ594+AJ595++AJ596+AJ598+AJ597+AJ599+AJ600+AJ601+AJ602+AJ603+AJ604+AJ605</f>
        <v>0</v>
      </c>
      <c r="AK590" s="124">
        <f>+AK591+AK592+AK593+AK594+AK595++AK596+AK598+AK597+AK599+AK600+AK601+AK602+AK603+AK604+AK605</f>
        <v>0</v>
      </c>
      <c r="AL590" s="124">
        <f>+AL591+AL592+AL593+AL594+AL595+AL596+AL597+AL598+AL599+AL600+AL601+AL602+AL603+AL604+AL605</f>
        <v>7</v>
      </c>
      <c r="AM590" s="124">
        <f>+AM591+AM592+AM593+AM594+AM595+AM596+AM597+AM598+AM599+AM600+AM601+AM602+AM603+AM604+AM605</f>
        <v>0</v>
      </c>
      <c r="AN590" s="74">
        <f t="shared" si="345"/>
        <v>54.74860335195531</v>
      </c>
      <c r="AO590" s="75">
        <f t="shared" si="346"/>
        <v>1.9553072625698324</v>
      </c>
      <c r="AP590" s="76">
        <f t="shared" si="347"/>
        <v>56.703910614525142</v>
      </c>
    </row>
    <row r="591" spans="1:42">
      <c r="A591" s="95" t="s">
        <v>425</v>
      </c>
      <c r="B591" s="253" t="s">
        <v>709</v>
      </c>
      <c r="C591" s="254"/>
      <c r="D591" s="46">
        <v>581</v>
      </c>
      <c r="E591" s="125">
        <f t="shared" ref="E591:F605" si="349">+G591+I591+K591+M591+O591+Q591</f>
        <v>45</v>
      </c>
      <c r="F591" s="125">
        <f>+H591+J591+L591+N591+P591+R591</f>
        <v>0</v>
      </c>
      <c r="G591" s="125"/>
      <c r="H591" s="125"/>
      <c r="I591" s="125"/>
      <c r="J591" s="125"/>
      <c r="K591" s="125">
        <v>4</v>
      </c>
      <c r="L591" s="125">
        <v>0</v>
      </c>
      <c r="M591" s="125">
        <v>41</v>
      </c>
      <c r="N591" s="125">
        <v>0</v>
      </c>
      <c r="O591" s="125"/>
      <c r="P591" s="125"/>
      <c r="Q591" s="125"/>
      <c r="R591" s="125"/>
      <c r="S591" s="95" t="s">
        <v>425</v>
      </c>
      <c r="T591" s="281" t="s">
        <v>709</v>
      </c>
      <c r="U591" s="281"/>
      <c r="V591" s="281"/>
      <c r="W591" s="91">
        <f t="shared" si="344"/>
        <v>581</v>
      </c>
      <c r="X591" s="125"/>
      <c r="Y591" s="125"/>
      <c r="Z591" s="41">
        <f t="shared" ref="Z591:AA605" si="350">+AB591+AD591+AF591</f>
        <v>6</v>
      </c>
      <c r="AA591" s="41">
        <f t="shared" si="350"/>
        <v>0</v>
      </c>
      <c r="AB591" s="125"/>
      <c r="AC591" s="125"/>
      <c r="AD591" s="125">
        <v>6</v>
      </c>
      <c r="AE591" s="125">
        <v>0</v>
      </c>
      <c r="AF591" s="125"/>
      <c r="AG591" s="125"/>
      <c r="AH591" s="125">
        <f>+AJ591+AL591</f>
        <v>3</v>
      </c>
      <c r="AI591" s="40">
        <f t="shared" si="343"/>
        <v>0</v>
      </c>
      <c r="AJ591" s="125"/>
      <c r="AK591" s="125"/>
      <c r="AL591" s="125">
        <v>3</v>
      </c>
      <c r="AM591" s="125">
        <v>0</v>
      </c>
      <c r="AN591" s="74">
        <f t="shared" si="345"/>
        <v>13.333333333333334</v>
      </c>
      <c r="AO591" s="75">
        <f t="shared" si="346"/>
        <v>6.666666666666667</v>
      </c>
      <c r="AP591" s="76">
        <f t="shared" si="347"/>
        <v>20</v>
      </c>
    </row>
    <row r="592" spans="1:42">
      <c r="A592" s="95" t="s">
        <v>710</v>
      </c>
      <c r="B592" s="253" t="s">
        <v>711</v>
      </c>
      <c r="C592" s="254"/>
      <c r="D592" s="46">
        <v>582</v>
      </c>
      <c r="E592" s="125">
        <f t="shared" si="349"/>
        <v>11</v>
      </c>
      <c r="F592" s="125">
        <f t="shared" si="349"/>
        <v>0</v>
      </c>
      <c r="G592" s="125"/>
      <c r="H592" s="125"/>
      <c r="I592" s="125"/>
      <c r="J592" s="125"/>
      <c r="K592" s="125"/>
      <c r="L592" s="125"/>
      <c r="M592" s="125">
        <v>11</v>
      </c>
      <c r="N592" s="125">
        <v>0</v>
      </c>
      <c r="O592" s="125"/>
      <c r="P592" s="125"/>
      <c r="Q592" s="125"/>
      <c r="R592" s="125"/>
      <c r="S592" s="95" t="s">
        <v>710</v>
      </c>
      <c r="T592" s="281" t="s">
        <v>711</v>
      </c>
      <c r="U592" s="281"/>
      <c r="V592" s="281"/>
      <c r="W592" s="91">
        <f t="shared" si="344"/>
        <v>582</v>
      </c>
      <c r="X592" s="125"/>
      <c r="Y592" s="125"/>
      <c r="Z592" s="41">
        <f t="shared" si="350"/>
        <v>7</v>
      </c>
      <c r="AA592" s="41">
        <f t="shared" si="350"/>
        <v>0</v>
      </c>
      <c r="AB592" s="125"/>
      <c r="AC592" s="125"/>
      <c r="AD592" s="125">
        <v>7</v>
      </c>
      <c r="AE592" s="125">
        <v>0</v>
      </c>
      <c r="AF592" s="125"/>
      <c r="AG592" s="125"/>
      <c r="AH592" s="125">
        <f t="shared" ref="AH592:AI605" si="351">+AJ592+AL592</f>
        <v>2</v>
      </c>
      <c r="AI592" s="40">
        <f t="shared" si="351"/>
        <v>0</v>
      </c>
      <c r="AJ592" s="125"/>
      <c r="AK592" s="125"/>
      <c r="AL592" s="125">
        <v>2</v>
      </c>
      <c r="AM592" s="125">
        <v>0</v>
      </c>
      <c r="AN592" s="74">
        <f t="shared" si="345"/>
        <v>63.636363636363633</v>
      </c>
      <c r="AO592" s="75">
        <f t="shared" si="346"/>
        <v>18.181818181818183</v>
      </c>
      <c r="AP592" s="76">
        <f t="shared" si="347"/>
        <v>81.818181818181813</v>
      </c>
    </row>
    <row r="593" spans="1:42">
      <c r="A593" s="95" t="s">
        <v>316</v>
      </c>
      <c r="B593" s="253" t="s">
        <v>187</v>
      </c>
      <c r="C593" s="254"/>
      <c r="D593" s="46">
        <v>583</v>
      </c>
      <c r="E593" s="125">
        <f t="shared" si="349"/>
        <v>52</v>
      </c>
      <c r="F593" s="125">
        <f t="shared" si="349"/>
        <v>3</v>
      </c>
      <c r="G593" s="125"/>
      <c r="H593" s="125"/>
      <c r="I593" s="125"/>
      <c r="J593" s="125"/>
      <c r="K593" s="125">
        <v>22</v>
      </c>
      <c r="L593" s="125">
        <v>3</v>
      </c>
      <c r="M593" s="125"/>
      <c r="N593" s="125"/>
      <c r="O593" s="125">
        <v>30</v>
      </c>
      <c r="P593" s="125">
        <v>0</v>
      </c>
      <c r="Q593" s="125"/>
      <c r="R593" s="125"/>
      <c r="S593" s="95" t="s">
        <v>316</v>
      </c>
      <c r="T593" s="281" t="s">
        <v>406</v>
      </c>
      <c r="U593" s="281"/>
      <c r="V593" s="281"/>
      <c r="W593" s="91">
        <f t="shared" si="344"/>
        <v>583</v>
      </c>
      <c r="X593" s="125"/>
      <c r="Y593" s="125"/>
      <c r="Z593" s="41">
        <f t="shared" si="350"/>
        <v>44</v>
      </c>
      <c r="AA593" s="41">
        <f t="shared" si="350"/>
        <v>1</v>
      </c>
      <c r="AB593" s="125"/>
      <c r="AC593" s="125"/>
      <c r="AD593" s="125">
        <v>14</v>
      </c>
      <c r="AE593" s="125">
        <v>1</v>
      </c>
      <c r="AF593" s="125">
        <v>30</v>
      </c>
      <c r="AG593" s="125">
        <v>0</v>
      </c>
      <c r="AH593" s="125">
        <f t="shared" si="351"/>
        <v>0</v>
      </c>
      <c r="AI593" s="40">
        <f t="shared" si="351"/>
        <v>0</v>
      </c>
      <c r="AJ593" s="125"/>
      <c r="AK593" s="125"/>
      <c r="AL593" s="125"/>
      <c r="AM593" s="125"/>
      <c r="AN593" s="74">
        <f t="shared" si="345"/>
        <v>84.615384615384613</v>
      </c>
      <c r="AO593" s="75">
        <f t="shared" si="346"/>
        <v>0</v>
      </c>
      <c r="AP593" s="76">
        <f t="shared" si="347"/>
        <v>84.615384615384613</v>
      </c>
    </row>
    <row r="594" spans="1:42">
      <c r="A594" s="95" t="s">
        <v>288</v>
      </c>
      <c r="B594" s="253" t="s">
        <v>712</v>
      </c>
      <c r="C594" s="254"/>
      <c r="D594" s="46">
        <v>584</v>
      </c>
      <c r="E594" s="125">
        <f t="shared" si="349"/>
        <v>37</v>
      </c>
      <c r="F594" s="125">
        <f t="shared" si="349"/>
        <v>30</v>
      </c>
      <c r="G594" s="125"/>
      <c r="H594" s="125"/>
      <c r="I594" s="125"/>
      <c r="J594" s="125"/>
      <c r="K594" s="125">
        <v>16</v>
      </c>
      <c r="L594" s="125">
        <v>15</v>
      </c>
      <c r="M594" s="125">
        <v>21</v>
      </c>
      <c r="N594" s="125">
        <v>15</v>
      </c>
      <c r="O594" s="125"/>
      <c r="P594" s="125"/>
      <c r="Q594" s="125"/>
      <c r="R594" s="125"/>
      <c r="S594" s="95" t="s">
        <v>288</v>
      </c>
      <c r="T594" s="282" t="s">
        <v>712</v>
      </c>
      <c r="U594" s="282"/>
      <c r="V594" s="282"/>
      <c r="W594" s="91">
        <f t="shared" si="344"/>
        <v>584</v>
      </c>
      <c r="X594" s="125"/>
      <c r="Y594" s="125"/>
      <c r="Z594" s="41">
        <f t="shared" si="350"/>
        <v>22</v>
      </c>
      <c r="AA594" s="41">
        <f t="shared" si="350"/>
        <v>20</v>
      </c>
      <c r="AB594" s="125"/>
      <c r="AC594" s="125"/>
      <c r="AD594" s="125">
        <v>22</v>
      </c>
      <c r="AE594" s="125">
        <v>20</v>
      </c>
      <c r="AF594" s="125"/>
      <c r="AG594" s="125"/>
      <c r="AH594" s="125">
        <f t="shared" si="351"/>
        <v>1</v>
      </c>
      <c r="AI594" s="40">
        <f t="shared" si="351"/>
        <v>0</v>
      </c>
      <c r="AJ594" s="125"/>
      <c r="AK594" s="125"/>
      <c r="AL594" s="125">
        <v>1</v>
      </c>
      <c r="AM594" s="125">
        <v>0</v>
      </c>
      <c r="AN594" s="74">
        <f t="shared" si="345"/>
        <v>59.45945945945946</v>
      </c>
      <c r="AO594" s="75">
        <f t="shared" si="346"/>
        <v>2.7027027027027026</v>
      </c>
      <c r="AP594" s="76">
        <f t="shared" si="347"/>
        <v>62.162162162162161</v>
      </c>
    </row>
    <row r="595" spans="1:42">
      <c r="A595" s="95" t="s">
        <v>285</v>
      </c>
      <c r="B595" s="253" t="s">
        <v>372</v>
      </c>
      <c r="C595" s="254"/>
      <c r="D595" s="46">
        <v>585</v>
      </c>
      <c r="E595" s="125">
        <f t="shared" si="349"/>
        <v>23</v>
      </c>
      <c r="F595" s="125">
        <f t="shared" si="349"/>
        <v>23</v>
      </c>
      <c r="G595" s="125"/>
      <c r="H595" s="125"/>
      <c r="I595" s="125"/>
      <c r="J595" s="125"/>
      <c r="K595" s="125">
        <v>11</v>
      </c>
      <c r="L595" s="125">
        <v>11</v>
      </c>
      <c r="M595" s="125">
        <v>12</v>
      </c>
      <c r="N595" s="125">
        <v>12</v>
      </c>
      <c r="O595" s="125"/>
      <c r="P595" s="125"/>
      <c r="Q595" s="125"/>
      <c r="R595" s="125"/>
      <c r="S595" s="95" t="s">
        <v>285</v>
      </c>
      <c r="T595" s="281" t="s">
        <v>372</v>
      </c>
      <c r="U595" s="281"/>
      <c r="V595" s="281"/>
      <c r="W595" s="91">
        <f t="shared" si="344"/>
        <v>585</v>
      </c>
      <c r="X595" s="125"/>
      <c r="Y595" s="125"/>
      <c r="Z595" s="41">
        <f t="shared" si="350"/>
        <v>16</v>
      </c>
      <c r="AA595" s="41">
        <f t="shared" si="350"/>
        <v>16</v>
      </c>
      <c r="AB595" s="125"/>
      <c r="AC595" s="125"/>
      <c r="AD595" s="125">
        <v>16</v>
      </c>
      <c r="AE595" s="125">
        <v>16</v>
      </c>
      <c r="AF595" s="125"/>
      <c r="AG595" s="125"/>
      <c r="AH595" s="125">
        <f t="shared" si="351"/>
        <v>0</v>
      </c>
      <c r="AI595" s="40">
        <f t="shared" si="351"/>
        <v>0</v>
      </c>
      <c r="AJ595" s="125"/>
      <c r="AK595" s="125"/>
      <c r="AL595" s="125"/>
      <c r="AM595" s="125"/>
      <c r="AN595" s="74">
        <f t="shared" si="345"/>
        <v>69.565217391304344</v>
      </c>
      <c r="AO595" s="75">
        <f t="shared" si="346"/>
        <v>0</v>
      </c>
      <c r="AP595" s="76">
        <f t="shared" si="347"/>
        <v>69.565217391304344</v>
      </c>
    </row>
    <row r="596" spans="1:42">
      <c r="A596" s="95" t="s">
        <v>295</v>
      </c>
      <c r="B596" s="253" t="s">
        <v>296</v>
      </c>
      <c r="C596" s="254"/>
      <c r="D596" s="46">
        <v>586</v>
      </c>
      <c r="E596" s="125">
        <f t="shared" si="349"/>
        <v>23</v>
      </c>
      <c r="F596" s="125">
        <f t="shared" si="349"/>
        <v>18</v>
      </c>
      <c r="G596" s="125"/>
      <c r="H596" s="125"/>
      <c r="I596" s="125"/>
      <c r="J596" s="125"/>
      <c r="K596" s="125"/>
      <c r="L596" s="125"/>
      <c r="M596" s="125">
        <v>23</v>
      </c>
      <c r="N596" s="125">
        <v>18</v>
      </c>
      <c r="O596" s="125"/>
      <c r="P596" s="125"/>
      <c r="Q596" s="125"/>
      <c r="R596" s="125"/>
      <c r="S596" s="95" t="s">
        <v>295</v>
      </c>
      <c r="T596" s="281" t="s">
        <v>713</v>
      </c>
      <c r="U596" s="281"/>
      <c r="V596" s="281"/>
      <c r="W596" s="91">
        <f t="shared" si="344"/>
        <v>586</v>
      </c>
      <c r="X596" s="125"/>
      <c r="Y596" s="125"/>
      <c r="Z596" s="41">
        <f t="shared" si="350"/>
        <v>2</v>
      </c>
      <c r="AA596" s="41">
        <f t="shared" si="350"/>
        <v>2</v>
      </c>
      <c r="AB596" s="125"/>
      <c r="AC596" s="125"/>
      <c r="AD596" s="125">
        <v>2</v>
      </c>
      <c r="AE596" s="125">
        <v>2</v>
      </c>
      <c r="AF596" s="125"/>
      <c r="AG596" s="125"/>
      <c r="AH596" s="125">
        <f t="shared" si="351"/>
        <v>1</v>
      </c>
      <c r="AI596" s="40">
        <f t="shared" si="351"/>
        <v>0</v>
      </c>
      <c r="AJ596" s="125"/>
      <c r="AK596" s="125"/>
      <c r="AL596" s="125">
        <v>1</v>
      </c>
      <c r="AM596" s="125">
        <v>0</v>
      </c>
      <c r="AN596" s="74">
        <f t="shared" si="345"/>
        <v>8.695652173913043</v>
      </c>
      <c r="AO596" s="75">
        <f t="shared" si="346"/>
        <v>4.3478260869565215</v>
      </c>
      <c r="AP596" s="76">
        <f t="shared" si="347"/>
        <v>13.043478260869565</v>
      </c>
    </row>
    <row r="597" spans="1:42">
      <c r="A597" s="95" t="s">
        <v>286</v>
      </c>
      <c r="B597" s="253" t="s">
        <v>131</v>
      </c>
      <c r="C597" s="254"/>
      <c r="D597" s="46">
        <v>587</v>
      </c>
      <c r="E597" s="125">
        <f t="shared" si="349"/>
        <v>10</v>
      </c>
      <c r="F597" s="125">
        <f t="shared" si="349"/>
        <v>5</v>
      </c>
      <c r="G597" s="125"/>
      <c r="H597" s="125"/>
      <c r="I597" s="125"/>
      <c r="J597" s="125"/>
      <c r="K597" s="125"/>
      <c r="L597" s="125"/>
      <c r="M597" s="125">
        <v>10</v>
      </c>
      <c r="N597" s="125">
        <v>5</v>
      </c>
      <c r="O597" s="125"/>
      <c r="P597" s="125"/>
      <c r="Q597" s="125"/>
      <c r="R597" s="125"/>
      <c r="S597" s="95" t="s">
        <v>286</v>
      </c>
      <c r="T597" s="281" t="s">
        <v>287</v>
      </c>
      <c r="U597" s="281"/>
      <c r="V597" s="281"/>
      <c r="W597" s="91">
        <f t="shared" si="344"/>
        <v>587</v>
      </c>
      <c r="X597" s="125"/>
      <c r="Y597" s="125"/>
      <c r="Z597" s="41">
        <f t="shared" si="350"/>
        <v>4</v>
      </c>
      <c r="AA597" s="41">
        <f t="shared" si="350"/>
        <v>2</v>
      </c>
      <c r="AB597" s="125"/>
      <c r="AC597" s="125"/>
      <c r="AD597" s="125">
        <v>4</v>
      </c>
      <c r="AE597" s="125">
        <v>2</v>
      </c>
      <c r="AF597" s="125"/>
      <c r="AG597" s="125"/>
      <c r="AH597" s="125">
        <f t="shared" si="351"/>
        <v>0</v>
      </c>
      <c r="AI597" s="40">
        <f t="shared" si="351"/>
        <v>0</v>
      </c>
      <c r="AJ597" s="125"/>
      <c r="AK597" s="125"/>
      <c r="AL597" s="125"/>
      <c r="AM597" s="125"/>
      <c r="AN597" s="74">
        <f t="shared" si="345"/>
        <v>40</v>
      </c>
      <c r="AO597" s="75">
        <f t="shared" si="346"/>
        <v>0</v>
      </c>
      <c r="AP597" s="76">
        <f t="shared" si="347"/>
        <v>40</v>
      </c>
    </row>
    <row r="598" spans="1:42">
      <c r="A598" s="95" t="s">
        <v>293</v>
      </c>
      <c r="B598" s="253" t="s">
        <v>139</v>
      </c>
      <c r="C598" s="254"/>
      <c r="D598" s="46">
        <v>588</v>
      </c>
      <c r="E598" s="125">
        <f t="shared" si="349"/>
        <v>17</v>
      </c>
      <c r="F598" s="125">
        <f t="shared" si="349"/>
        <v>3</v>
      </c>
      <c r="G598" s="125"/>
      <c r="H598" s="125"/>
      <c r="I598" s="125"/>
      <c r="J598" s="125"/>
      <c r="K598" s="125"/>
      <c r="L598" s="125"/>
      <c r="M598" s="125">
        <v>17</v>
      </c>
      <c r="N598" s="125">
        <v>3</v>
      </c>
      <c r="O598" s="125"/>
      <c r="P598" s="125"/>
      <c r="Q598" s="125"/>
      <c r="R598" s="125"/>
      <c r="S598" s="95" t="s">
        <v>293</v>
      </c>
      <c r="T598" s="281" t="s">
        <v>470</v>
      </c>
      <c r="U598" s="281"/>
      <c r="V598" s="281"/>
      <c r="W598" s="91">
        <f t="shared" si="344"/>
        <v>588</v>
      </c>
      <c r="X598" s="125"/>
      <c r="Y598" s="125"/>
      <c r="Z598" s="41">
        <f t="shared" si="350"/>
        <v>6</v>
      </c>
      <c r="AA598" s="41">
        <f t="shared" si="350"/>
        <v>0</v>
      </c>
      <c r="AB598" s="125"/>
      <c r="AC598" s="125"/>
      <c r="AD598" s="125">
        <v>6</v>
      </c>
      <c r="AE598" s="125">
        <v>0</v>
      </c>
      <c r="AF598" s="125"/>
      <c r="AG598" s="125"/>
      <c r="AH598" s="125">
        <f t="shared" si="351"/>
        <v>0</v>
      </c>
      <c r="AI598" s="40">
        <f t="shared" si="351"/>
        <v>0</v>
      </c>
      <c r="AJ598" s="125"/>
      <c r="AK598" s="125"/>
      <c r="AL598" s="125"/>
      <c r="AM598" s="125"/>
      <c r="AN598" s="74">
        <f t="shared" si="345"/>
        <v>35.294117647058826</v>
      </c>
      <c r="AO598" s="75">
        <f t="shared" si="346"/>
        <v>0</v>
      </c>
      <c r="AP598" s="76">
        <f t="shared" si="347"/>
        <v>35.294117647058826</v>
      </c>
    </row>
    <row r="599" spans="1:42">
      <c r="A599" s="95" t="s">
        <v>440</v>
      </c>
      <c r="B599" s="253" t="s">
        <v>441</v>
      </c>
      <c r="C599" s="254"/>
      <c r="D599" s="46">
        <v>589</v>
      </c>
      <c r="E599" s="125">
        <f t="shared" si="349"/>
        <v>12</v>
      </c>
      <c r="F599" s="125">
        <f t="shared" si="349"/>
        <v>2</v>
      </c>
      <c r="G599" s="125"/>
      <c r="H599" s="125"/>
      <c r="I599" s="125"/>
      <c r="J599" s="125"/>
      <c r="K599" s="125"/>
      <c r="L599" s="125"/>
      <c r="M599" s="125">
        <v>12</v>
      </c>
      <c r="N599" s="125">
        <v>2</v>
      </c>
      <c r="O599" s="125"/>
      <c r="P599" s="125"/>
      <c r="Q599" s="125"/>
      <c r="R599" s="125"/>
      <c r="S599" s="95" t="s">
        <v>440</v>
      </c>
      <c r="T599" s="281" t="s">
        <v>714</v>
      </c>
      <c r="U599" s="281"/>
      <c r="V599" s="281"/>
      <c r="W599" s="91">
        <f t="shared" si="344"/>
        <v>589</v>
      </c>
      <c r="X599" s="125"/>
      <c r="Y599" s="125"/>
      <c r="Z599" s="41">
        <f t="shared" si="350"/>
        <v>5</v>
      </c>
      <c r="AA599" s="41">
        <f t="shared" si="350"/>
        <v>3</v>
      </c>
      <c r="AB599" s="125"/>
      <c r="AC599" s="125"/>
      <c r="AD599" s="125">
        <v>5</v>
      </c>
      <c r="AE599" s="125">
        <v>3</v>
      </c>
      <c r="AF599" s="125"/>
      <c r="AG599" s="125"/>
      <c r="AH599" s="125">
        <f t="shared" si="351"/>
        <v>0</v>
      </c>
      <c r="AI599" s="40">
        <f t="shared" si="351"/>
        <v>0</v>
      </c>
      <c r="AJ599" s="125"/>
      <c r="AK599" s="125"/>
      <c r="AL599" s="125"/>
      <c r="AM599" s="125"/>
      <c r="AN599" s="74">
        <f t="shared" si="345"/>
        <v>41.666666666666664</v>
      </c>
      <c r="AO599" s="75">
        <f t="shared" si="346"/>
        <v>0</v>
      </c>
      <c r="AP599" s="76">
        <f t="shared" si="347"/>
        <v>41.666666666666664</v>
      </c>
    </row>
    <row r="600" spans="1:42">
      <c r="A600" s="95" t="s">
        <v>555</v>
      </c>
      <c r="B600" s="253" t="s">
        <v>216</v>
      </c>
      <c r="C600" s="254"/>
      <c r="D600" s="46">
        <v>590</v>
      </c>
      <c r="E600" s="125">
        <f t="shared" si="349"/>
        <v>16</v>
      </c>
      <c r="F600" s="125">
        <f t="shared" si="349"/>
        <v>5</v>
      </c>
      <c r="G600" s="125"/>
      <c r="H600" s="125"/>
      <c r="I600" s="125"/>
      <c r="J600" s="125"/>
      <c r="K600" s="125"/>
      <c r="L600" s="125"/>
      <c r="M600" s="125">
        <v>16</v>
      </c>
      <c r="N600" s="125">
        <v>5</v>
      </c>
      <c r="O600" s="125"/>
      <c r="P600" s="125"/>
      <c r="Q600" s="125"/>
      <c r="R600" s="125"/>
      <c r="S600" s="95" t="s">
        <v>555</v>
      </c>
      <c r="T600" s="281" t="s">
        <v>216</v>
      </c>
      <c r="U600" s="281"/>
      <c r="V600" s="281"/>
      <c r="W600" s="91">
        <f t="shared" si="344"/>
        <v>590</v>
      </c>
      <c r="X600" s="125"/>
      <c r="Y600" s="125"/>
      <c r="Z600" s="41">
        <f t="shared" si="350"/>
        <v>10</v>
      </c>
      <c r="AA600" s="41">
        <f t="shared" si="350"/>
        <v>2</v>
      </c>
      <c r="AB600" s="125"/>
      <c r="AC600" s="125"/>
      <c r="AD600" s="125">
        <v>10</v>
      </c>
      <c r="AE600" s="125">
        <v>2</v>
      </c>
      <c r="AF600" s="125"/>
      <c r="AG600" s="125"/>
      <c r="AH600" s="125">
        <f t="shared" si="351"/>
        <v>0</v>
      </c>
      <c r="AI600" s="40">
        <f t="shared" si="351"/>
        <v>0</v>
      </c>
      <c r="AJ600" s="125"/>
      <c r="AK600" s="125"/>
      <c r="AL600" s="125"/>
      <c r="AM600" s="125"/>
      <c r="AN600" s="74">
        <f t="shared" si="345"/>
        <v>62.5</v>
      </c>
      <c r="AO600" s="75">
        <f t="shared" si="346"/>
        <v>0</v>
      </c>
      <c r="AP600" s="76">
        <f t="shared" si="347"/>
        <v>62.5</v>
      </c>
    </row>
    <row r="601" spans="1:42">
      <c r="A601" s="95" t="s">
        <v>283</v>
      </c>
      <c r="B601" s="253" t="s">
        <v>403</v>
      </c>
      <c r="C601" s="254"/>
      <c r="D601" s="46">
        <v>591</v>
      </c>
      <c r="E601" s="125">
        <f t="shared" si="349"/>
        <v>35</v>
      </c>
      <c r="F601" s="125">
        <f t="shared" si="349"/>
        <v>0</v>
      </c>
      <c r="G601" s="125"/>
      <c r="H601" s="125"/>
      <c r="I601" s="125"/>
      <c r="J601" s="125"/>
      <c r="K601" s="125">
        <v>13</v>
      </c>
      <c r="L601" s="125">
        <v>0</v>
      </c>
      <c r="M601" s="125">
        <v>22</v>
      </c>
      <c r="N601" s="125">
        <v>0</v>
      </c>
      <c r="O601" s="125"/>
      <c r="P601" s="125"/>
      <c r="Q601" s="125"/>
      <c r="R601" s="125"/>
      <c r="S601" s="95" t="s">
        <v>283</v>
      </c>
      <c r="T601" s="281" t="s">
        <v>403</v>
      </c>
      <c r="U601" s="281"/>
      <c r="V601" s="281"/>
      <c r="W601" s="91">
        <f t="shared" si="344"/>
        <v>591</v>
      </c>
      <c r="X601" s="125"/>
      <c r="Y601" s="125"/>
      <c r="Z601" s="41">
        <f t="shared" si="350"/>
        <v>29</v>
      </c>
      <c r="AA601" s="41">
        <f t="shared" si="350"/>
        <v>1</v>
      </c>
      <c r="AB601" s="125"/>
      <c r="AC601" s="125"/>
      <c r="AD601" s="125">
        <v>29</v>
      </c>
      <c r="AE601" s="125">
        <v>1</v>
      </c>
      <c r="AF601" s="125"/>
      <c r="AG601" s="125"/>
      <c r="AH601" s="125">
        <f t="shared" si="351"/>
        <v>0</v>
      </c>
      <c r="AI601" s="40">
        <f t="shared" si="351"/>
        <v>0</v>
      </c>
      <c r="AJ601" s="125"/>
      <c r="AK601" s="125"/>
      <c r="AL601" s="125"/>
      <c r="AM601" s="125"/>
      <c r="AN601" s="74">
        <f t="shared" si="345"/>
        <v>82.857142857142861</v>
      </c>
      <c r="AO601" s="75">
        <f t="shared" si="346"/>
        <v>0</v>
      </c>
      <c r="AP601" s="76">
        <f t="shared" si="347"/>
        <v>82.857142857142861</v>
      </c>
    </row>
    <row r="602" spans="1:42">
      <c r="A602" s="95" t="s">
        <v>294</v>
      </c>
      <c r="B602" s="253" t="s">
        <v>153</v>
      </c>
      <c r="C602" s="254"/>
      <c r="D602" s="46">
        <v>592</v>
      </c>
      <c r="E602" s="125">
        <f t="shared" si="349"/>
        <v>22</v>
      </c>
      <c r="F602" s="125">
        <f t="shared" si="349"/>
        <v>0</v>
      </c>
      <c r="G602" s="125"/>
      <c r="H602" s="125"/>
      <c r="I602" s="125"/>
      <c r="J602" s="125"/>
      <c r="K602" s="125"/>
      <c r="L602" s="125"/>
      <c r="M602" s="125">
        <v>19</v>
      </c>
      <c r="N602" s="125">
        <v>0</v>
      </c>
      <c r="O602" s="125">
        <v>3</v>
      </c>
      <c r="P602" s="125">
        <v>0</v>
      </c>
      <c r="Q602" s="125"/>
      <c r="R602" s="125"/>
      <c r="S602" s="95" t="s">
        <v>294</v>
      </c>
      <c r="T602" s="281" t="s">
        <v>153</v>
      </c>
      <c r="U602" s="281"/>
      <c r="V602" s="281"/>
      <c r="W602" s="91">
        <f t="shared" si="344"/>
        <v>592</v>
      </c>
      <c r="X602" s="125"/>
      <c r="Y602" s="125"/>
      <c r="Z602" s="41">
        <f t="shared" si="350"/>
        <v>11</v>
      </c>
      <c r="AA602" s="41">
        <f t="shared" si="350"/>
        <v>0</v>
      </c>
      <c r="AB602" s="125"/>
      <c r="AC602" s="125"/>
      <c r="AD602" s="125">
        <v>8</v>
      </c>
      <c r="AE602" s="125">
        <v>0</v>
      </c>
      <c r="AF602" s="125">
        <v>3</v>
      </c>
      <c r="AG602" s="125">
        <v>0</v>
      </c>
      <c r="AH602" s="125">
        <f t="shared" si="351"/>
        <v>0</v>
      </c>
      <c r="AI602" s="40">
        <f t="shared" si="351"/>
        <v>0</v>
      </c>
      <c r="AJ602" s="125"/>
      <c r="AK602" s="125"/>
      <c r="AL602" s="125"/>
      <c r="AM602" s="125"/>
      <c r="AN602" s="74">
        <f t="shared" si="345"/>
        <v>50</v>
      </c>
      <c r="AO602" s="75">
        <f t="shared" si="346"/>
        <v>0</v>
      </c>
      <c r="AP602" s="76">
        <f t="shared" si="347"/>
        <v>50</v>
      </c>
    </row>
    <row r="603" spans="1:42">
      <c r="A603" s="95" t="s">
        <v>595</v>
      </c>
      <c r="B603" s="253" t="s">
        <v>594</v>
      </c>
      <c r="C603" s="254"/>
      <c r="D603" s="46">
        <v>593</v>
      </c>
      <c r="E603" s="125">
        <f t="shared" si="349"/>
        <v>31</v>
      </c>
      <c r="F603" s="125">
        <f t="shared" si="349"/>
        <v>2</v>
      </c>
      <c r="G603" s="125"/>
      <c r="H603" s="125"/>
      <c r="I603" s="125"/>
      <c r="J603" s="125"/>
      <c r="K603" s="125">
        <v>10</v>
      </c>
      <c r="L603" s="125">
        <v>0</v>
      </c>
      <c r="M603" s="125">
        <v>21</v>
      </c>
      <c r="N603" s="125">
        <v>2</v>
      </c>
      <c r="O603" s="125"/>
      <c r="P603" s="125"/>
      <c r="Q603" s="125"/>
      <c r="R603" s="125"/>
      <c r="S603" s="95" t="s">
        <v>595</v>
      </c>
      <c r="T603" s="281" t="s">
        <v>715</v>
      </c>
      <c r="U603" s="281"/>
      <c r="V603" s="281"/>
      <c r="W603" s="91">
        <f t="shared" si="344"/>
        <v>593</v>
      </c>
      <c r="X603" s="125"/>
      <c r="Y603" s="125"/>
      <c r="Z603" s="41">
        <f t="shared" si="350"/>
        <v>10</v>
      </c>
      <c r="AA603" s="41">
        <f t="shared" si="350"/>
        <v>0</v>
      </c>
      <c r="AB603" s="125"/>
      <c r="AC603" s="125"/>
      <c r="AD603" s="125">
        <v>10</v>
      </c>
      <c r="AE603" s="125">
        <v>0</v>
      </c>
      <c r="AF603" s="125"/>
      <c r="AG603" s="125"/>
      <c r="AH603" s="125">
        <f t="shared" si="351"/>
        <v>0</v>
      </c>
      <c r="AI603" s="40">
        <f t="shared" si="351"/>
        <v>0</v>
      </c>
      <c r="AJ603" s="125"/>
      <c r="AK603" s="125"/>
      <c r="AL603" s="125"/>
      <c r="AM603" s="125"/>
      <c r="AN603" s="74">
        <f t="shared" si="345"/>
        <v>32.258064516129032</v>
      </c>
      <c r="AO603" s="75">
        <f t="shared" si="346"/>
        <v>0</v>
      </c>
      <c r="AP603" s="76">
        <f t="shared" si="347"/>
        <v>32.258064516129032</v>
      </c>
    </row>
    <row r="604" spans="1:42">
      <c r="A604" s="95" t="s">
        <v>716</v>
      </c>
      <c r="B604" s="253" t="s">
        <v>127</v>
      </c>
      <c r="C604" s="254"/>
      <c r="D604" s="46">
        <v>594</v>
      </c>
      <c r="E604" s="125">
        <f t="shared" si="349"/>
        <v>13</v>
      </c>
      <c r="F604" s="125">
        <f t="shared" si="349"/>
        <v>0</v>
      </c>
      <c r="G604" s="125"/>
      <c r="H604" s="125"/>
      <c r="I604" s="125"/>
      <c r="J604" s="125"/>
      <c r="K604" s="125">
        <v>13</v>
      </c>
      <c r="L604" s="125">
        <v>0</v>
      </c>
      <c r="M604" s="125"/>
      <c r="N604" s="125"/>
      <c r="O604" s="125"/>
      <c r="P604" s="125"/>
      <c r="Q604" s="125"/>
      <c r="R604" s="125"/>
      <c r="S604" s="95" t="s">
        <v>716</v>
      </c>
      <c r="T604" s="281" t="s">
        <v>717</v>
      </c>
      <c r="U604" s="281"/>
      <c r="V604" s="281"/>
      <c r="W604" s="91">
        <f t="shared" si="344"/>
        <v>594</v>
      </c>
      <c r="X604" s="125"/>
      <c r="Y604" s="125"/>
      <c r="Z604" s="41">
        <f t="shared" si="350"/>
        <v>13</v>
      </c>
      <c r="AA604" s="41">
        <f t="shared" si="350"/>
        <v>0</v>
      </c>
      <c r="AB604" s="125"/>
      <c r="AC604" s="125"/>
      <c r="AD604" s="125">
        <v>13</v>
      </c>
      <c r="AE604" s="125">
        <v>0</v>
      </c>
      <c r="AF604" s="125"/>
      <c r="AG604" s="125"/>
      <c r="AH604" s="125">
        <f t="shared" si="351"/>
        <v>0</v>
      </c>
      <c r="AI604" s="40">
        <f t="shared" si="351"/>
        <v>0</v>
      </c>
      <c r="AJ604" s="125"/>
      <c r="AK604" s="125"/>
      <c r="AL604" s="125"/>
      <c r="AM604" s="125"/>
      <c r="AN604" s="74">
        <f t="shared" si="345"/>
        <v>100</v>
      </c>
      <c r="AO604" s="75">
        <f t="shared" si="346"/>
        <v>0</v>
      </c>
      <c r="AP604" s="76">
        <f t="shared" si="347"/>
        <v>100</v>
      </c>
    </row>
    <row r="605" spans="1:42">
      <c r="A605" s="95" t="s">
        <v>472</v>
      </c>
      <c r="B605" s="253" t="s">
        <v>480</v>
      </c>
      <c r="C605" s="254"/>
      <c r="D605" s="46">
        <v>595</v>
      </c>
      <c r="E605" s="125">
        <f t="shared" si="349"/>
        <v>11</v>
      </c>
      <c r="F605" s="125">
        <f t="shared" si="349"/>
        <v>0</v>
      </c>
      <c r="G605" s="125"/>
      <c r="H605" s="125"/>
      <c r="I605" s="125"/>
      <c r="J605" s="125"/>
      <c r="K605" s="125">
        <v>0</v>
      </c>
      <c r="L605" s="125">
        <v>0</v>
      </c>
      <c r="M605" s="125"/>
      <c r="N605" s="125"/>
      <c r="O605" s="125">
        <v>11</v>
      </c>
      <c r="P605" s="125">
        <v>0</v>
      </c>
      <c r="Q605" s="125"/>
      <c r="R605" s="125"/>
      <c r="S605" s="95" t="s">
        <v>472</v>
      </c>
      <c r="T605" s="283" t="s">
        <v>250</v>
      </c>
      <c r="U605" s="283"/>
      <c r="V605" s="283"/>
      <c r="W605" s="91">
        <f t="shared" si="344"/>
        <v>595</v>
      </c>
      <c r="X605" s="125"/>
      <c r="Y605" s="125"/>
      <c r="Z605" s="41">
        <f t="shared" si="350"/>
        <v>11</v>
      </c>
      <c r="AA605" s="41">
        <f t="shared" si="350"/>
        <v>0</v>
      </c>
      <c r="AB605" s="125"/>
      <c r="AC605" s="125"/>
      <c r="AD605" s="125">
        <v>0</v>
      </c>
      <c r="AE605" s="125">
        <v>0</v>
      </c>
      <c r="AF605" s="125">
        <v>11</v>
      </c>
      <c r="AG605" s="125">
        <v>0</v>
      </c>
      <c r="AH605" s="125">
        <f t="shared" si="351"/>
        <v>0</v>
      </c>
      <c r="AI605" s="40">
        <f t="shared" si="351"/>
        <v>0</v>
      </c>
      <c r="AJ605" s="125"/>
      <c r="AK605" s="125"/>
      <c r="AL605" s="125"/>
      <c r="AM605" s="125"/>
      <c r="AN605" s="74">
        <f t="shared" si="345"/>
        <v>100</v>
      </c>
      <c r="AO605" s="75">
        <f t="shared" si="346"/>
        <v>0</v>
      </c>
      <c r="AP605" s="76">
        <f t="shared" si="347"/>
        <v>100</v>
      </c>
    </row>
    <row r="606" spans="1:42" s="89" customFormat="1">
      <c r="A606" s="267" t="s">
        <v>718</v>
      </c>
      <c r="B606" s="267"/>
      <c r="C606" s="267"/>
      <c r="D606" s="86">
        <v>596</v>
      </c>
      <c r="E606" s="86">
        <f>SUM(E607:E629)</f>
        <v>637</v>
      </c>
      <c r="F606" s="86">
        <f>SUM(F607:F629)</f>
        <v>374</v>
      </c>
      <c r="G606" s="86">
        <f>SUM(G607:G629)</f>
        <v>27</v>
      </c>
      <c r="H606" s="86">
        <f>SUM(H607:H629)</f>
        <v>20</v>
      </c>
      <c r="I606" s="86">
        <f t="shared" ref="I606:R606" si="352">SUM(I607:I629)</f>
        <v>0</v>
      </c>
      <c r="J606" s="86">
        <f t="shared" si="352"/>
        <v>0</v>
      </c>
      <c r="K606" s="86">
        <f>SUM(K607:K629)</f>
        <v>414</v>
      </c>
      <c r="L606" s="86">
        <f>SUM(L607:L629)</f>
        <v>285</v>
      </c>
      <c r="M606" s="86">
        <f t="shared" si="352"/>
        <v>196</v>
      </c>
      <c r="N606" s="86">
        <f t="shared" si="352"/>
        <v>69</v>
      </c>
      <c r="O606" s="86">
        <f t="shared" si="352"/>
        <v>0</v>
      </c>
      <c r="P606" s="86">
        <f t="shared" si="352"/>
        <v>0</v>
      </c>
      <c r="Q606" s="86">
        <f t="shared" si="352"/>
        <v>0</v>
      </c>
      <c r="R606" s="86">
        <f t="shared" si="352"/>
        <v>0</v>
      </c>
      <c r="S606" s="267" t="str">
        <f>+A606</f>
        <v>54. Өвөрхангай аймаг дахь Политехник коллеж</v>
      </c>
      <c r="T606" s="267"/>
      <c r="U606" s="267"/>
      <c r="V606" s="267"/>
      <c r="W606" s="88">
        <f t="shared" si="344"/>
        <v>596</v>
      </c>
      <c r="X606" s="86">
        <v>0</v>
      </c>
      <c r="Y606" s="86">
        <v>0</v>
      </c>
      <c r="Z606" s="86">
        <f>SUM(Z607:Z629)</f>
        <v>314</v>
      </c>
      <c r="AA606" s="86">
        <f t="shared" ref="AA606:AM606" si="353">SUM(AA607:AA629)</f>
        <v>163</v>
      </c>
      <c r="AB606" s="86">
        <f t="shared" si="353"/>
        <v>24</v>
      </c>
      <c r="AC606" s="86">
        <f t="shared" si="353"/>
        <v>18</v>
      </c>
      <c r="AD606" s="86">
        <f t="shared" si="353"/>
        <v>290</v>
      </c>
      <c r="AE606" s="86">
        <f t="shared" si="353"/>
        <v>145</v>
      </c>
      <c r="AF606" s="86">
        <f t="shared" si="353"/>
        <v>0</v>
      </c>
      <c r="AG606" s="86">
        <f t="shared" si="353"/>
        <v>0</v>
      </c>
      <c r="AH606" s="86">
        <f>SUM(AH607:AH629)</f>
        <v>31</v>
      </c>
      <c r="AI606" s="86">
        <f t="shared" si="353"/>
        <v>27</v>
      </c>
      <c r="AJ606" s="86">
        <f t="shared" si="353"/>
        <v>22</v>
      </c>
      <c r="AK606" s="86">
        <f t="shared" si="353"/>
        <v>19</v>
      </c>
      <c r="AL606" s="86">
        <f t="shared" si="353"/>
        <v>9</v>
      </c>
      <c r="AM606" s="86">
        <f t="shared" si="353"/>
        <v>8</v>
      </c>
      <c r="AN606" s="74">
        <f t="shared" si="345"/>
        <v>49.293563579277865</v>
      </c>
      <c r="AO606" s="75">
        <f t="shared" si="346"/>
        <v>4.8665620094191526</v>
      </c>
      <c r="AP606" s="76">
        <f t="shared" si="347"/>
        <v>54.160125588697021</v>
      </c>
    </row>
    <row r="607" spans="1:42">
      <c r="A607" s="126" t="s">
        <v>293</v>
      </c>
      <c r="B607" s="253" t="s">
        <v>139</v>
      </c>
      <c r="C607" s="254"/>
      <c r="D607" s="46">
        <v>597</v>
      </c>
      <c r="E607" s="41">
        <f>+G607+I607+K607+M607+O607+Q607</f>
        <v>35</v>
      </c>
      <c r="F607" s="41">
        <f>+H607+J607+L607+N607+P607+R607</f>
        <v>2</v>
      </c>
      <c r="G607" s="41"/>
      <c r="H607" s="41"/>
      <c r="I607" s="41"/>
      <c r="J607" s="41"/>
      <c r="K607" s="41">
        <v>13</v>
      </c>
      <c r="L607" s="41">
        <v>2</v>
      </c>
      <c r="M607" s="41">
        <v>22</v>
      </c>
      <c r="N607" s="41">
        <v>0</v>
      </c>
      <c r="O607" s="41"/>
      <c r="P607" s="41"/>
      <c r="Q607" s="41"/>
      <c r="R607" s="41"/>
      <c r="S607" s="126" t="s">
        <v>293</v>
      </c>
      <c r="T607" s="265" t="s">
        <v>139</v>
      </c>
      <c r="U607" s="265"/>
      <c r="V607" s="265"/>
      <c r="W607" s="91">
        <f t="shared" si="344"/>
        <v>597</v>
      </c>
      <c r="X607" s="41"/>
      <c r="Y607" s="41"/>
      <c r="Z607" s="41">
        <f t="shared" ref="Z607:AA622" si="354">+AB607+AD607+AF607</f>
        <v>16</v>
      </c>
      <c r="AA607" s="41">
        <f t="shared" si="354"/>
        <v>0</v>
      </c>
      <c r="AB607" s="41"/>
      <c r="AC607" s="41"/>
      <c r="AD607" s="41">
        <v>16</v>
      </c>
      <c r="AE607" s="41">
        <v>0</v>
      </c>
      <c r="AF607" s="41"/>
      <c r="AG607" s="41"/>
      <c r="AH607" s="125">
        <f t="shared" ref="AH607:AI622" si="355">+AJ607+AL607</f>
        <v>2</v>
      </c>
      <c r="AI607" s="40">
        <f t="shared" si="355"/>
        <v>1</v>
      </c>
      <c r="AJ607" s="40"/>
      <c r="AK607" s="40"/>
      <c r="AL607" s="40">
        <v>2</v>
      </c>
      <c r="AM607" s="40">
        <v>1</v>
      </c>
      <c r="AN607" s="74">
        <f t="shared" si="345"/>
        <v>45.714285714285715</v>
      </c>
      <c r="AO607" s="75">
        <f t="shared" si="346"/>
        <v>5.7142857142857144</v>
      </c>
      <c r="AP607" s="76">
        <f t="shared" si="347"/>
        <v>51.428571428571431</v>
      </c>
    </row>
    <row r="608" spans="1:42">
      <c r="A608" s="126" t="s">
        <v>286</v>
      </c>
      <c r="B608" s="253" t="s">
        <v>131</v>
      </c>
      <c r="C608" s="254"/>
      <c r="D608" s="46">
        <v>598</v>
      </c>
      <c r="E608" s="41">
        <f>+G608+I608+K608+M608+O608+Q608</f>
        <v>47</v>
      </c>
      <c r="F608" s="41">
        <f>+H608+J608+L608+N608+P608+R608</f>
        <v>24</v>
      </c>
      <c r="G608" s="41"/>
      <c r="H608" s="41"/>
      <c r="I608" s="41"/>
      <c r="J608" s="41"/>
      <c r="K608" s="41">
        <v>22</v>
      </c>
      <c r="L608" s="41">
        <v>12</v>
      </c>
      <c r="M608" s="41">
        <v>25</v>
      </c>
      <c r="N608" s="41">
        <v>12</v>
      </c>
      <c r="O608" s="41"/>
      <c r="P608" s="41"/>
      <c r="Q608" s="41"/>
      <c r="R608" s="41"/>
      <c r="S608" s="126" t="s">
        <v>286</v>
      </c>
      <c r="T608" s="265" t="s">
        <v>131</v>
      </c>
      <c r="U608" s="265"/>
      <c r="V608" s="265"/>
      <c r="W608" s="91">
        <f t="shared" si="344"/>
        <v>598</v>
      </c>
      <c r="X608" s="41"/>
      <c r="Y608" s="41"/>
      <c r="Z608" s="41">
        <f t="shared" si="354"/>
        <v>34</v>
      </c>
      <c r="AA608" s="41">
        <f t="shared" si="354"/>
        <v>17</v>
      </c>
      <c r="AB608" s="41"/>
      <c r="AC608" s="41"/>
      <c r="AD608" s="41">
        <v>34</v>
      </c>
      <c r="AE608" s="41">
        <v>17</v>
      </c>
      <c r="AF608" s="41"/>
      <c r="AG608" s="41"/>
      <c r="AH608" s="125">
        <f t="shared" si="355"/>
        <v>6</v>
      </c>
      <c r="AI608" s="40">
        <f t="shared" si="355"/>
        <v>4</v>
      </c>
      <c r="AJ608" s="40">
        <v>6</v>
      </c>
      <c r="AK608" s="40">
        <v>4</v>
      </c>
      <c r="AL608" s="40"/>
      <c r="AM608" s="40"/>
      <c r="AN608" s="74">
        <f t="shared" si="345"/>
        <v>72.340425531914889</v>
      </c>
      <c r="AO608" s="75">
        <f t="shared" si="346"/>
        <v>12.76595744680851</v>
      </c>
      <c r="AP608" s="76">
        <f t="shared" si="347"/>
        <v>85.106382978723403</v>
      </c>
    </row>
    <row r="609" spans="1:42">
      <c r="A609" s="126" t="s">
        <v>303</v>
      </c>
      <c r="B609" s="253" t="s">
        <v>136</v>
      </c>
      <c r="C609" s="254"/>
      <c r="D609" s="46">
        <v>599</v>
      </c>
      <c r="E609" s="41">
        <f t="shared" ref="E609:F629" si="356">+G609+I609+K609+M609+O609+Q609</f>
        <v>15</v>
      </c>
      <c r="F609" s="41">
        <f t="shared" si="356"/>
        <v>0</v>
      </c>
      <c r="G609" s="41"/>
      <c r="H609" s="41"/>
      <c r="I609" s="41"/>
      <c r="J609" s="41"/>
      <c r="K609" s="41"/>
      <c r="L609" s="41"/>
      <c r="M609" s="41">
        <v>15</v>
      </c>
      <c r="N609" s="41">
        <v>0</v>
      </c>
      <c r="O609" s="41"/>
      <c r="P609" s="41"/>
      <c r="Q609" s="41"/>
      <c r="R609" s="41"/>
      <c r="S609" s="126" t="s">
        <v>303</v>
      </c>
      <c r="T609" s="265" t="s">
        <v>136</v>
      </c>
      <c r="U609" s="265"/>
      <c r="V609" s="265"/>
      <c r="W609" s="91">
        <f t="shared" si="344"/>
        <v>599</v>
      </c>
      <c r="X609" s="41"/>
      <c r="Y609" s="41"/>
      <c r="Z609" s="41">
        <f t="shared" si="354"/>
        <v>11</v>
      </c>
      <c r="AA609" s="41">
        <f t="shared" si="354"/>
        <v>0</v>
      </c>
      <c r="AB609" s="41"/>
      <c r="AC609" s="41"/>
      <c r="AD609" s="41">
        <v>11</v>
      </c>
      <c r="AE609" s="41">
        <v>0</v>
      </c>
      <c r="AF609" s="41"/>
      <c r="AG609" s="41"/>
      <c r="AH609" s="125">
        <f t="shared" si="355"/>
        <v>6</v>
      </c>
      <c r="AI609" s="40">
        <f t="shared" si="355"/>
        <v>6</v>
      </c>
      <c r="AJ609" s="40"/>
      <c r="AK609" s="40"/>
      <c r="AL609" s="40">
        <v>6</v>
      </c>
      <c r="AM609" s="40">
        <v>6</v>
      </c>
      <c r="AN609" s="74">
        <f t="shared" si="345"/>
        <v>73.333333333333329</v>
      </c>
      <c r="AO609" s="75">
        <f t="shared" si="346"/>
        <v>40</v>
      </c>
      <c r="AP609" s="76">
        <f t="shared" si="347"/>
        <v>113.33333333333333</v>
      </c>
    </row>
    <row r="610" spans="1:42">
      <c r="A610" s="126" t="s">
        <v>294</v>
      </c>
      <c r="B610" s="253" t="s">
        <v>153</v>
      </c>
      <c r="C610" s="254"/>
      <c r="D610" s="46">
        <v>600</v>
      </c>
      <c r="E610" s="41">
        <f t="shared" si="356"/>
        <v>52</v>
      </c>
      <c r="F610" s="41">
        <f t="shared" si="356"/>
        <v>0</v>
      </c>
      <c r="G610" s="41"/>
      <c r="H610" s="41"/>
      <c r="I610" s="41"/>
      <c r="J610" s="41"/>
      <c r="K610" s="41">
        <v>35</v>
      </c>
      <c r="L610" s="41">
        <v>0</v>
      </c>
      <c r="M610" s="41">
        <v>17</v>
      </c>
      <c r="N610" s="41">
        <v>0</v>
      </c>
      <c r="O610" s="41"/>
      <c r="P610" s="41"/>
      <c r="Q610" s="41"/>
      <c r="R610" s="41"/>
      <c r="S610" s="126" t="s">
        <v>294</v>
      </c>
      <c r="T610" s="265" t="s">
        <v>153</v>
      </c>
      <c r="U610" s="265"/>
      <c r="V610" s="265"/>
      <c r="W610" s="91">
        <f t="shared" si="344"/>
        <v>600</v>
      </c>
      <c r="X610" s="41"/>
      <c r="Y610" s="41"/>
      <c r="Z610" s="41">
        <f t="shared" si="354"/>
        <v>25</v>
      </c>
      <c r="AA610" s="41">
        <f t="shared" si="354"/>
        <v>0</v>
      </c>
      <c r="AB610" s="41"/>
      <c r="AC610" s="41"/>
      <c r="AD610" s="41">
        <v>25</v>
      </c>
      <c r="AE610" s="41">
        <v>0</v>
      </c>
      <c r="AF610" s="41"/>
      <c r="AG610" s="41"/>
      <c r="AH610" s="125">
        <f t="shared" si="355"/>
        <v>0</v>
      </c>
      <c r="AI610" s="40">
        <f t="shared" si="355"/>
        <v>0</v>
      </c>
      <c r="AJ610" s="40"/>
      <c r="AK610" s="40"/>
      <c r="AL610" s="40"/>
      <c r="AM610" s="40"/>
      <c r="AN610" s="74">
        <f t="shared" si="345"/>
        <v>48.07692307692308</v>
      </c>
      <c r="AO610" s="75">
        <f t="shared" si="346"/>
        <v>0</v>
      </c>
      <c r="AP610" s="76">
        <f t="shared" si="347"/>
        <v>48.07692307692308</v>
      </c>
    </row>
    <row r="611" spans="1:42">
      <c r="A611" s="95" t="s">
        <v>306</v>
      </c>
      <c r="B611" s="253" t="s">
        <v>208</v>
      </c>
      <c r="C611" s="254"/>
      <c r="D611" s="46">
        <v>601</v>
      </c>
      <c r="E611" s="41">
        <f t="shared" si="356"/>
        <v>21</v>
      </c>
      <c r="F611" s="41">
        <f t="shared" si="356"/>
        <v>14</v>
      </c>
      <c r="G611" s="41"/>
      <c r="H611" s="41"/>
      <c r="I611" s="41"/>
      <c r="J611" s="41"/>
      <c r="K611" s="41">
        <v>21</v>
      </c>
      <c r="L611" s="41">
        <v>14</v>
      </c>
      <c r="M611" s="41"/>
      <c r="N611" s="41"/>
      <c r="O611" s="41"/>
      <c r="P611" s="41"/>
      <c r="Q611" s="41"/>
      <c r="R611" s="41"/>
      <c r="S611" s="95" t="s">
        <v>306</v>
      </c>
      <c r="T611" s="265" t="s">
        <v>208</v>
      </c>
      <c r="U611" s="265"/>
      <c r="V611" s="265"/>
      <c r="W611" s="91">
        <f t="shared" si="344"/>
        <v>601</v>
      </c>
      <c r="X611" s="41"/>
      <c r="Y611" s="41"/>
      <c r="Z611" s="41">
        <f t="shared" si="354"/>
        <v>0</v>
      </c>
      <c r="AA611" s="41">
        <f t="shared" si="354"/>
        <v>0</v>
      </c>
      <c r="AB611" s="41"/>
      <c r="AC611" s="41"/>
      <c r="AD611" s="41">
        <v>0</v>
      </c>
      <c r="AE611" s="41">
        <v>0</v>
      </c>
      <c r="AF611" s="41"/>
      <c r="AG611" s="41"/>
      <c r="AH611" s="125">
        <f t="shared" si="355"/>
        <v>0</v>
      </c>
      <c r="AI611" s="40">
        <f t="shared" si="355"/>
        <v>0</v>
      </c>
      <c r="AJ611" s="40"/>
      <c r="AK611" s="40"/>
      <c r="AL611" s="40"/>
      <c r="AM611" s="40"/>
      <c r="AN611" s="74">
        <f t="shared" si="345"/>
        <v>0</v>
      </c>
      <c r="AO611" s="75">
        <f t="shared" si="346"/>
        <v>0</v>
      </c>
      <c r="AP611" s="76">
        <f t="shared" si="347"/>
        <v>0</v>
      </c>
    </row>
    <row r="612" spans="1:42">
      <c r="A612" s="126" t="s">
        <v>318</v>
      </c>
      <c r="B612" s="253" t="s">
        <v>209</v>
      </c>
      <c r="C612" s="254"/>
      <c r="D612" s="46">
        <v>602</v>
      </c>
      <c r="E612" s="41">
        <f t="shared" si="356"/>
        <v>19</v>
      </c>
      <c r="F612" s="41">
        <f>+H612+J612+L612+N612+P612+R612</f>
        <v>16</v>
      </c>
      <c r="G612" s="41"/>
      <c r="H612" s="41"/>
      <c r="I612" s="41"/>
      <c r="J612" s="41"/>
      <c r="K612" s="41">
        <v>19</v>
      </c>
      <c r="L612" s="41">
        <v>16</v>
      </c>
      <c r="M612" s="41"/>
      <c r="N612" s="41"/>
      <c r="O612" s="41"/>
      <c r="P612" s="41"/>
      <c r="Q612" s="41"/>
      <c r="R612" s="41"/>
      <c r="S612" s="126" t="s">
        <v>318</v>
      </c>
      <c r="T612" s="265" t="s">
        <v>209</v>
      </c>
      <c r="U612" s="265"/>
      <c r="V612" s="265"/>
      <c r="W612" s="91">
        <f t="shared" si="344"/>
        <v>602</v>
      </c>
      <c r="X612" s="41"/>
      <c r="Y612" s="41"/>
      <c r="Z612" s="41">
        <f t="shared" si="354"/>
        <v>6</v>
      </c>
      <c r="AA612" s="41">
        <f t="shared" si="354"/>
        <v>4</v>
      </c>
      <c r="AB612" s="41"/>
      <c r="AC612" s="41"/>
      <c r="AD612" s="41">
        <v>6</v>
      </c>
      <c r="AE612" s="41">
        <v>4</v>
      </c>
      <c r="AF612" s="41"/>
      <c r="AG612" s="41"/>
      <c r="AH612" s="125">
        <f t="shared" si="355"/>
        <v>0</v>
      </c>
      <c r="AI612" s="40">
        <f t="shared" si="355"/>
        <v>0</v>
      </c>
      <c r="AJ612" s="40"/>
      <c r="AK612" s="40"/>
      <c r="AL612" s="40"/>
      <c r="AM612" s="40"/>
      <c r="AN612" s="74">
        <f t="shared" si="345"/>
        <v>31.578947368421051</v>
      </c>
      <c r="AO612" s="75">
        <f t="shared" si="346"/>
        <v>0</v>
      </c>
      <c r="AP612" s="76">
        <f t="shared" si="347"/>
        <v>31.578947368421051</v>
      </c>
    </row>
    <row r="613" spans="1:42">
      <c r="A613" s="126" t="s">
        <v>328</v>
      </c>
      <c r="B613" s="253" t="s">
        <v>95</v>
      </c>
      <c r="C613" s="254"/>
      <c r="D613" s="46">
        <v>603</v>
      </c>
      <c r="E613" s="41">
        <f t="shared" si="356"/>
        <v>35</v>
      </c>
      <c r="F613" s="41">
        <f t="shared" si="356"/>
        <v>26</v>
      </c>
      <c r="G613" s="41"/>
      <c r="H613" s="41"/>
      <c r="I613" s="41"/>
      <c r="J613" s="41"/>
      <c r="K613" s="41">
        <v>35</v>
      </c>
      <c r="L613" s="41">
        <v>26</v>
      </c>
      <c r="M613" s="41"/>
      <c r="N613" s="41"/>
      <c r="O613" s="41"/>
      <c r="P613" s="41"/>
      <c r="Q613" s="41"/>
      <c r="R613" s="41"/>
      <c r="S613" s="126" t="s">
        <v>328</v>
      </c>
      <c r="T613" s="265" t="s">
        <v>329</v>
      </c>
      <c r="U613" s="265"/>
      <c r="V613" s="265"/>
      <c r="W613" s="91">
        <f t="shared" si="344"/>
        <v>603</v>
      </c>
      <c r="X613" s="41"/>
      <c r="Y613" s="41"/>
      <c r="Z613" s="41">
        <f t="shared" si="354"/>
        <v>31</v>
      </c>
      <c r="AA613" s="41">
        <f t="shared" si="354"/>
        <v>21</v>
      </c>
      <c r="AB613" s="41"/>
      <c r="AC613" s="41"/>
      <c r="AD613" s="41">
        <v>31</v>
      </c>
      <c r="AE613" s="41">
        <v>21</v>
      </c>
      <c r="AF613" s="41"/>
      <c r="AG613" s="41"/>
      <c r="AH613" s="125">
        <f t="shared" si="355"/>
        <v>0</v>
      </c>
      <c r="AI613" s="40">
        <f t="shared" si="355"/>
        <v>0</v>
      </c>
      <c r="AJ613" s="40"/>
      <c r="AK613" s="40"/>
      <c r="AL613" s="40"/>
      <c r="AM613" s="40"/>
      <c r="AN613" s="74">
        <f t="shared" si="345"/>
        <v>88.571428571428569</v>
      </c>
      <c r="AO613" s="75">
        <f t="shared" si="346"/>
        <v>0</v>
      </c>
      <c r="AP613" s="76">
        <f t="shared" si="347"/>
        <v>88.571428571428569</v>
      </c>
    </row>
    <row r="614" spans="1:42">
      <c r="A614" s="126" t="s">
        <v>288</v>
      </c>
      <c r="B614" s="253" t="s">
        <v>238</v>
      </c>
      <c r="C614" s="254"/>
      <c r="D614" s="46">
        <v>604</v>
      </c>
      <c r="E614" s="41">
        <f t="shared" si="356"/>
        <v>47</v>
      </c>
      <c r="F614" s="41">
        <f t="shared" si="356"/>
        <v>44</v>
      </c>
      <c r="G614" s="41"/>
      <c r="H614" s="41"/>
      <c r="I614" s="41"/>
      <c r="J614" s="41"/>
      <c r="K614" s="41">
        <v>28</v>
      </c>
      <c r="L614" s="41">
        <v>27</v>
      </c>
      <c r="M614" s="41">
        <v>19</v>
      </c>
      <c r="N614" s="41">
        <v>17</v>
      </c>
      <c r="O614" s="41"/>
      <c r="P614" s="41"/>
      <c r="Q614" s="41"/>
      <c r="R614" s="41"/>
      <c r="S614" s="126" t="s">
        <v>288</v>
      </c>
      <c r="T614" s="265" t="s">
        <v>238</v>
      </c>
      <c r="U614" s="265"/>
      <c r="V614" s="265"/>
      <c r="W614" s="91">
        <f t="shared" si="344"/>
        <v>604</v>
      </c>
      <c r="X614" s="41"/>
      <c r="Y614" s="41"/>
      <c r="Z614" s="41">
        <f t="shared" si="354"/>
        <v>27</v>
      </c>
      <c r="AA614" s="41">
        <f t="shared" si="354"/>
        <v>26</v>
      </c>
      <c r="AB614" s="41"/>
      <c r="AC614" s="41"/>
      <c r="AD614" s="41">
        <v>27</v>
      </c>
      <c r="AE614" s="41">
        <v>26</v>
      </c>
      <c r="AF614" s="41"/>
      <c r="AG614" s="41"/>
      <c r="AH614" s="125">
        <f t="shared" si="355"/>
        <v>6</v>
      </c>
      <c r="AI614" s="40">
        <f t="shared" si="355"/>
        <v>6</v>
      </c>
      <c r="AJ614" s="40">
        <v>6</v>
      </c>
      <c r="AK614" s="40">
        <v>6</v>
      </c>
      <c r="AL614" s="40"/>
      <c r="AM614" s="40"/>
      <c r="AN614" s="74">
        <f t="shared" si="345"/>
        <v>57.446808510638299</v>
      </c>
      <c r="AO614" s="75">
        <f t="shared" si="346"/>
        <v>12.76595744680851</v>
      </c>
      <c r="AP614" s="76">
        <f t="shared" si="347"/>
        <v>70.212765957446805</v>
      </c>
    </row>
    <row r="615" spans="1:42">
      <c r="A615" s="95" t="s">
        <v>314</v>
      </c>
      <c r="B615" s="253" t="s">
        <v>237</v>
      </c>
      <c r="C615" s="254"/>
      <c r="D615" s="46">
        <v>605</v>
      </c>
      <c r="E615" s="41">
        <f t="shared" si="356"/>
        <v>23</v>
      </c>
      <c r="F615" s="41">
        <f t="shared" si="356"/>
        <v>22</v>
      </c>
      <c r="G615" s="41"/>
      <c r="H615" s="41"/>
      <c r="I615" s="41"/>
      <c r="J615" s="41"/>
      <c r="K615" s="41">
        <v>23</v>
      </c>
      <c r="L615" s="41">
        <v>22</v>
      </c>
      <c r="M615" s="41"/>
      <c r="N615" s="41"/>
      <c r="O615" s="41"/>
      <c r="P615" s="41"/>
      <c r="Q615" s="41"/>
      <c r="R615" s="41"/>
      <c r="S615" s="95" t="s">
        <v>314</v>
      </c>
      <c r="T615" s="265" t="s">
        <v>237</v>
      </c>
      <c r="U615" s="265"/>
      <c r="V615" s="265"/>
      <c r="W615" s="91">
        <f t="shared" si="344"/>
        <v>605</v>
      </c>
      <c r="X615" s="41"/>
      <c r="Y615" s="41"/>
      <c r="Z615" s="41">
        <f t="shared" si="354"/>
        <v>11</v>
      </c>
      <c r="AA615" s="41">
        <f t="shared" si="354"/>
        <v>11</v>
      </c>
      <c r="AB615" s="41"/>
      <c r="AC615" s="41"/>
      <c r="AD615" s="41">
        <v>11</v>
      </c>
      <c r="AE615" s="41">
        <v>11</v>
      </c>
      <c r="AF615" s="41"/>
      <c r="AG615" s="41"/>
      <c r="AH615" s="125">
        <f t="shared" si="355"/>
        <v>0</v>
      </c>
      <c r="AI615" s="40">
        <f t="shared" si="355"/>
        <v>0</v>
      </c>
      <c r="AJ615" s="40"/>
      <c r="AK615" s="40"/>
      <c r="AL615" s="40"/>
      <c r="AM615" s="40"/>
      <c r="AN615" s="74">
        <f t="shared" si="345"/>
        <v>47.826086956521742</v>
      </c>
      <c r="AO615" s="75">
        <f t="shared" si="346"/>
        <v>0</v>
      </c>
      <c r="AP615" s="76">
        <f t="shared" si="347"/>
        <v>47.826086956521742</v>
      </c>
    </row>
    <row r="616" spans="1:42">
      <c r="A616" s="126" t="s">
        <v>285</v>
      </c>
      <c r="B616" s="253" t="s">
        <v>231</v>
      </c>
      <c r="C616" s="254"/>
      <c r="D616" s="46">
        <v>606</v>
      </c>
      <c r="E616" s="41">
        <f t="shared" si="356"/>
        <v>58</v>
      </c>
      <c r="F616" s="41">
        <f t="shared" si="356"/>
        <v>58</v>
      </c>
      <c r="G616" s="41"/>
      <c r="H616" s="41"/>
      <c r="I616" s="41"/>
      <c r="J616" s="41"/>
      <c r="K616" s="41">
        <v>41</v>
      </c>
      <c r="L616" s="41">
        <v>41</v>
      </c>
      <c r="M616" s="41">
        <v>17</v>
      </c>
      <c r="N616" s="41">
        <v>17</v>
      </c>
      <c r="O616" s="41"/>
      <c r="P616" s="41"/>
      <c r="Q616" s="41"/>
      <c r="R616" s="41"/>
      <c r="S616" s="126" t="s">
        <v>285</v>
      </c>
      <c r="T616" s="265" t="s">
        <v>231</v>
      </c>
      <c r="U616" s="265"/>
      <c r="V616" s="265"/>
      <c r="W616" s="91">
        <f t="shared" si="344"/>
        <v>606</v>
      </c>
      <c r="X616" s="41"/>
      <c r="Y616" s="41"/>
      <c r="Z616" s="41">
        <f t="shared" si="354"/>
        <v>19</v>
      </c>
      <c r="AA616" s="41">
        <f t="shared" si="354"/>
        <v>19</v>
      </c>
      <c r="AB616" s="41"/>
      <c r="AC616" s="41"/>
      <c r="AD616" s="41">
        <v>19</v>
      </c>
      <c r="AE616" s="41">
        <v>19</v>
      </c>
      <c r="AF616" s="41"/>
      <c r="AG616" s="41"/>
      <c r="AH616" s="125">
        <f t="shared" si="355"/>
        <v>5</v>
      </c>
      <c r="AI616" s="40">
        <f t="shared" si="355"/>
        <v>5</v>
      </c>
      <c r="AJ616" s="40">
        <v>5</v>
      </c>
      <c r="AK616" s="40">
        <v>5</v>
      </c>
      <c r="AL616" s="40"/>
      <c r="AM616" s="40"/>
      <c r="AN616" s="74">
        <f t="shared" si="345"/>
        <v>32.758620689655174</v>
      </c>
      <c r="AO616" s="75">
        <f t="shared" si="346"/>
        <v>8.6206896551724146</v>
      </c>
      <c r="AP616" s="76">
        <f t="shared" si="347"/>
        <v>41.379310344827587</v>
      </c>
    </row>
    <row r="617" spans="1:42">
      <c r="A617" s="126" t="s">
        <v>297</v>
      </c>
      <c r="B617" s="253" t="s">
        <v>229</v>
      </c>
      <c r="C617" s="254"/>
      <c r="D617" s="46">
        <v>607</v>
      </c>
      <c r="E617" s="41">
        <f t="shared" si="356"/>
        <v>15</v>
      </c>
      <c r="F617" s="41">
        <f t="shared" si="356"/>
        <v>10</v>
      </c>
      <c r="G617" s="41"/>
      <c r="H617" s="41"/>
      <c r="I617" s="41"/>
      <c r="J617" s="41"/>
      <c r="K617" s="41">
        <v>15</v>
      </c>
      <c r="L617" s="41">
        <v>10</v>
      </c>
      <c r="M617" s="41"/>
      <c r="N617" s="41"/>
      <c r="O617" s="41"/>
      <c r="P617" s="41"/>
      <c r="Q617" s="41"/>
      <c r="R617" s="41"/>
      <c r="S617" s="126" t="s">
        <v>297</v>
      </c>
      <c r="T617" s="265" t="s">
        <v>229</v>
      </c>
      <c r="U617" s="265"/>
      <c r="V617" s="265"/>
      <c r="W617" s="91">
        <f t="shared" si="344"/>
        <v>607</v>
      </c>
      <c r="X617" s="41"/>
      <c r="Y617" s="41"/>
      <c r="Z617" s="41">
        <f t="shared" si="354"/>
        <v>15</v>
      </c>
      <c r="AA617" s="41">
        <f t="shared" si="354"/>
        <v>10</v>
      </c>
      <c r="AB617" s="41"/>
      <c r="AC617" s="41"/>
      <c r="AD617" s="41">
        <v>15</v>
      </c>
      <c r="AE617" s="41">
        <v>10</v>
      </c>
      <c r="AF617" s="41"/>
      <c r="AG617" s="41"/>
      <c r="AH617" s="125">
        <f t="shared" si="355"/>
        <v>0</v>
      </c>
      <c r="AI617" s="40">
        <f t="shared" si="355"/>
        <v>0</v>
      </c>
      <c r="AJ617" s="40"/>
      <c r="AK617" s="40"/>
      <c r="AL617" s="40"/>
      <c r="AM617" s="40"/>
      <c r="AN617" s="74">
        <f t="shared" si="345"/>
        <v>100</v>
      </c>
      <c r="AO617" s="75">
        <f t="shared" si="346"/>
        <v>0</v>
      </c>
      <c r="AP617" s="76">
        <f t="shared" si="347"/>
        <v>100</v>
      </c>
    </row>
    <row r="618" spans="1:42">
      <c r="A618" s="95" t="s">
        <v>295</v>
      </c>
      <c r="B618" s="253" t="s">
        <v>296</v>
      </c>
      <c r="C618" s="254"/>
      <c r="D618" s="46">
        <v>608</v>
      </c>
      <c r="E618" s="41">
        <f t="shared" si="356"/>
        <v>50</v>
      </c>
      <c r="F618" s="41">
        <f t="shared" si="356"/>
        <v>36</v>
      </c>
      <c r="G618" s="41"/>
      <c r="H618" s="41"/>
      <c r="I618" s="41"/>
      <c r="J618" s="41"/>
      <c r="K618" s="41">
        <v>50</v>
      </c>
      <c r="L618" s="41">
        <v>36</v>
      </c>
      <c r="M618" s="41"/>
      <c r="N618" s="41"/>
      <c r="O618" s="41"/>
      <c r="P618" s="41"/>
      <c r="Q618" s="41"/>
      <c r="R618" s="41"/>
      <c r="S618" s="95" t="s">
        <v>295</v>
      </c>
      <c r="T618" s="265" t="s">
        <v>296</v>
      </c>
      <c r="U618" s="265"/>
      <c r="V618" s="265"/>
      <c r="W618" s="91">
        <f t="shared" si="344"/>
        <v>608</v>
      </c>
      <c r="X618" s="41"/>
      <c r="Y618" s="41"/>
      <c r="Z618" s="41">
        <f t="shared" si="354"/>
        <v>12</v>
      </c>
      <c r="AA618" s="41">
        <f t="shared" si="354"/>
        <v>8</v>
      </c>
      <c r="AB618" s="41"/>
      <c r="AC618" s="41"/>
      <c r="AD618" s="41">
        <v>12</v>
      </c>
      <c r="AE618" s="41">
        <v>8</v>
      </c>
      <c r="AF618" s="41"/>
      <c r="AG618" s="41"/>
      <c r="AH618" s="125">
        <f t="shared" si="355"/>
        <v>0</v>
      </c>
      <c r="AI618" s="40">
        <f t="shared" si="355"/>
        <v>0</v>
      </c>
      <c r="AJ618" s="40"/>
      <c r="AK618" s="40"/>
      <c r="AL618" s="40"/>
      <c r="AM618" s="40"/>
      <c r="AN618" s="74">
        <f t="shared" si="345"/>
        <v>24</v>
      </c>
      <c r="AO618" s="75">
        <f t="shared" si="346"/>
        <v>0</v>
      </c>
      <c r="AP618" s="76">
        <f t="shared" si="347"/>
        <v>24</v>
      </c>
    </row>
    <row r="619" spans="1:42">
      <c r="A619" s="95" t="s">
        <v>312</v>
      </c>
      <c r="B619" s="253" t="s">
        <v>313</v>
      </c>
      <c r="C619" s="254"/>
      <c r="D619" s="46">
        <v>609</v>
      </c>
      <c r="E619" s="41">
        <f t="shared" si="356"/>
        <v>22</v>
      </c>
      <c r="F619" s="41">
        <f t="shared" si="356"/>
        <v>13</v>
      </c>
      <c r="G619" s="41"/>
      <c r="H619" s="41"/>
      <c r="I619" s="41"/>
      <c r="J619" s="41"/>
      <c r="K619" s="41"/>
      <c r="L619" s="41"/>
      <c r="M619" s="41">
        <v>22</v>
      </c>
      <c r="N619" s="41">
        <v>13</v>
      </c>
      <c r="O619" s="41"/>
      <c r="P619" s="41"/>
      <c r="Q619" s="41"/>
      <c r="R619" s="41"/>
      <c r="S619" s="95" t="s">
        <v>312</v>
      </c>
      <c r="T619" s="265" t="s">
        <v>107</v>
      </c>
      <c r="U619" s="265"/>
      <c r="V619" s="265"/>
      <c r="W619" s="91">
        <f t="shared" si="344"/>
        <v>609</v>
      </c>
      <c r="X619" s="41"/>
      <c r="Y619" s="41"/>
      <c r="Z619" s="41">
        <f t="shared" si="354"/>
        <v>10</v>
      </c>
      <c r="AA619" s="41">
        <f t="shared" si="354"/>
        <v>5</v>
      </c>
      <c r="AB619" s="41"/>
      <c r="AC619" s="41"/>
      <c r="AD619" s="41">
        <v>10</v>
      </c>
      <c r="AE619" s="41">
        <v>5</v>
      </c>
      <c r="AF619" s="41"/>
      <c r="AG619" s="41"/>
      <c r="AH619" s="125">
        <f t="shared" si="355"/>
        <v>2</v>
      </c>
      <c r="AI619" s="40">
        <f t="shared" si="355"/>
        <v>1</v>
      </c>
      <c r="AJ619" s="40">
        <v>2</v>
      </c>
      <c r="AK619" s="40">
        <v>1</v>
      </c>
      <c r="AL619" s="40"/>
      <c r="AM619" s="40"/>
      <c r="AN619" s="74">
        <f t="shared" si="345"/>
        <v>45.454545454545453</v>
      </c>
      <c r="AO619" s="75">
        <f t="shared" si="346"/>
        <v>9.0909090909090917</v>
      </c>
      <c r="AP619" s="76">
        <f t="shared" si="347"/>
        <v>54.545454545454547</v>
      </c>
    </row>
    <row r="620" spans="1:42">
      <c r="A620" s="126" t="s">
        <v>362</v>
      </c>
      <c r="B620" s="253" t="s">
        <v>363</v>
      </c>
      <c r="C620" s="254"/>
      <c r="D620" s="46">
        <v>610</v>
      </c>
      <c r="E620" s="41">
        <f t="shared" si="356"/>
        <v>12</v>
      </c>
      <c r="F620" s="41">
        <f t="shared" si="356"/>
        <v>10</v>
      </c>
      <c r="G620" s="41"/>
      <c r="H620" s="41"/>
      <c r="I620" s="41"/>
      <c r="J620" s="41"/>
      <c r="K620" s="41"/>
      <c r="L620" s="41"/>
      <c r="M620" s="41">
        <v>12</v>
      </c>
      <c r="N620" s="41">
        <v>10</v>
      </c>
      <c r="O620" s="41"/>
      <c r="P620" s="41"/>
      <c r="Q620" s="41"/>
      <c r="R620" s="41"/>
      <c r="S620" s="126" t="s">
        <v>362</v>
      </c>
      <c r="T620" s="265" t="s">
        <v>363</v>
      </c>
      <c r="U620" s="265"/>
      <c r="V620" s="265"/>
      <c r="W620" s="91">
        <f t="shared" si="344"/>
        <v>610</v>
      </c>
      <c r="X620" s="41"/>
      <c r="Y620" s="41"/>
      <c r="Z620" s="41">
        <f t="shared" si="354"/>
        <v>6</v>
      </c>
      <c r="AA620" s="41">
        <f t="shared" si="354"/>
        <v>4</v>
      </c>
      <c r="AB620" s="41"/>
      <c r="AC620" s="41"/>
      <c r="AD620" s="41">
        <v>6</v>
      </c>
      <c r="AE620" s="41">
        <v>4</v>
      </c>
      <c r="AF620" s="41"/>
      <c r="AG620" s="41"/>
      <c r="AH620" s="125">
        <f t="shared" si="355"/>
        <v>4</v>
      </c>
      <c r="AI620" s="40">
        <f t="shared" si="355"/>
        <v>4</v>
      </c>
      <c r="AJ620" s="40">
        <v>3</v>
      </c>
      <c r="AK620" s="40">
        <v>3</v>
      </c>
      <c r="AL620" s="40">
        <v>1</v>
      </c>
      <c r="AM620" s="40">
        <v>1</v>
      </c>
      <c r="AN620" s="74">
        <f t="shared" si="345"/>
        <v>50</v>
      </c>
      <c r="AO620" s="75">
        <f t="shared" si="346"/>
        <v>33.333333333333336</v>
      </c>
      <c r="AP620" s="76">
        <f t="shared" si="347"/>
        <v>83.333333333333343</v>
      </c>
    </row>
    <row r="621" spans="1:42">
      <c r="A621" s="126" t="s">
        <v>719</v>
      </c>
      <c r="B621" s="253" t="s">
        <v>78</v>
      </c>
      <c r="C621" s="254"/>
      <c r="D621" s="46">
        <v>611</v>
      </c>
      <c r="E621" s="41">
        <f t="shared" si="356"/>
        <v>18</v>
      </c>
      <c r="F621" s="41">
        <f t="shared" si="356"/>
        <v>15</v>
      </c>
      <c r="G621" s="41"/>
      <c r="H621" s="41"/>
      <c r="I621" s="41"/>
      <c r="J621" s="41"/>
      <c r="K621" s="41">
        <v>18</v>
      </c>
      <c r="L621" s="41">
        <v>15</v>
      </c>
      <c r="M621" s="41"/>
      <c r="N621" s="41"/>
      <c r="O621" s="41"/>
      <c r="P621" s="41"/>
      <c r="Q621" s="41"/>
      <c r="R621" s="41"/>
      <c r="S621" s="126" t="s">
        <v>719</v>
      </c>
      <c r="T621" s="265" t="s">
        <v>78</v>
      </c>
      <c r="U621" s="265"/>
      <c r="V621" s="265"/>
      <c r="W621" s="91">
        <f t="shared" si="344"/>
        <v>611</v>
      </c>
      <c r="X621" s="41"/>
      <c r="Y621" s="41"/>
      <c r="Z621" s="41">
        <f t="shared" si="354"/>
        <v>10</v>
      </c>
      <c r="AA621" s="41">
        <f t="shared" si="354"/>
        <v>8</v>
      </c>
      <c r="AB621" s="41"/>
      <c r="AC621" s="41"/>
      <c r="AD621" s="41">
        <v>10</v>
      </c>
      <c r="AE621" s="41">
        <v>8</v>
      </c>
      <c r="AF621" s="41"/>
      <c r="AG621" s="41"/>
      <c r="AH621" s="125">
        <f t="shared" si="355"/>
        <v>0</v>
      </c>
      <c r="AI621" s="40">
        <f t="shared" si="355"/>
        <v>0</v>
      </c>
      <c r="AJ621" s="40"/>
      <c r="AK621" s="40"/>
      <c r="AL621" s="40"/>
      <c r="AM621" s="40"/>
      <c r="AN621" s="74">
        <f t="shared" si="345"/>
        <v>55.555555555555557</v>
      </c>
      <c r="AO621" s="75">
        <f t="shared" si="346"/>
        <v>0</v>
      </c>
      <c r="AP621" s="76">
        <f t="shared" si="347"/>
        <v>55.555555555555557</v>
      </c>
    </row>
    <row r="622" spans="1:42">
      <c r="A622" s="126" t="s">
        <v>456</v>
      </c>
      <c r="B622" s="253" t="s">
        <v>121</v>
      </c>
      <c r="C622" s="254"/>
      <c r="D622" s="46">
        <v>612</v>
      </c>
      <c r="E622" s="41">
        <f t="shared" si="356"/>
        <v>23</v>
      </c>
      <c r="F622" s="41">
        <f t="shared" si="356"/>
        <v>21</v>
      </c>
      <c r="G622" s="41"/>
      <c r="H622" s="41"/>
      <c r="I622" s="41"/>
      <c r="J622" s="41"/>
      <c r="K622" s="41">
        <v>23</v>
      </c>
      <c r="L622" s="41">
        <v>21</v>
      </c>
      <c r="M622" s="41"/>
      <c r="N622" s="41"/>
      <c r="O622" s="41"/>
      <c r="P622" s="41"/>
      <c r="Q622" s="41"/>
      <c r="R622" s="41"/>
      <c r="S622" s="126" t="s">
        <v>456</v>
      </c>
      <c r="T622" s="265" t="s">
        <v>121</v>
      </c>
      <c r="U622" s="265"/>
      <c r="V622" s="265"/>
      <c r="W622" s="91">
        <f t="shared" si="344"/>
        <v>612</v>
      </c>
      <c r="X622" s="41"/>
      <c r="Y622" s="41"/>
      <c r="Z622" s="41">
        <f t="shared" si="354"/>
        <v>5</v>
      </c>
      <c r="AA622" s="41">
        <f t="shared" si="354"/>
        <v>4</v>
      </c>
      <c r="AB622" s="41"/>
      <c r="AC622" s="41"/>
      <c r="AD622" s="41">
        <v>5</v>
      </c>
      <c r="AE622" s="41">
        <v>4</v>
      </c>
      <c r="AF622" s="41"/>
      <c r="AG622" s="41"/>
      <c r="AH622" s="125">
        <f t="shared" si="355"/>
        <v>0</v>
      </c>
      <c r="AI622" s="40">
        <f t="shared" si="355"/>
        <v>0</v>
      </c>
      <c r="AJ622" s="40"/>
      <c r="AK622" s="40"/>
      <c r="AL622" s="40"/>
      <c r="AM622" s="40"/>
      <c r="AN622" s="74">
        <f t="shared" si="345"/>
        <v>21.739130434782609</v>
      </c>
      <c r="AO622" s="75">
        <f t="shared" si="346"/>
        <v>0</v>
      </c>
      <c r="AP622" s="76">
        <f t="shared" si="347"/>
        <v>21.739130434782609</v>
      </c>
    </row>
    <row r="623" spans="1:42">
      <c r="A623" s="126" t="s">
        <v>311</v>
      </c>
      <c r="B623" s="253" t="s">
        <v>256</v>
      </c>
      <c r="C623" s="254"/>
      <c r="D623" s="46">
        <v>613</v>
      </c>
      <c r="E623" s="41">
        <f t="shared" si="356"/>
        <v>22</v>
      </c>
      <c r="F623" s="41">
        <f t="shared" si="356"/>
        <v>21</v>
      </c>
      <c r="G623" s="41"/>
      <c r="H623" s="41"/>
      <c r="I623" s="41"/>
      <c r="J623" s="41"/>
      <c r="K623" s="41">
        <v>22</v>
      </c>
      <c r="L623" s="41">
        <v>21</v>
      </c>
      <c r="M623" s="41"/>
      <c r="N623" s="41"/>
      <c r="O623" s="41"/>
      <c r="P623" s="41"/>
      <c r="Q623" s="41"/>
      <c r="R623" s="41"/>
      <c r="S623" s="126" t="s">
        <v>311</v>
      </c>
      <c r="T623" s="265" t="s">
        <v>256</v>
      </c>
      <c r="U623" s="265"/>
      <c r="V623" s="265"/>
      <c r="W623" s="91">
        <f t="shared" si="344"/>
        <v>613</v>
      </c>
      <c r="X623" s="41"/>
      <c r="Y623" s="41"/>
      <c r="Z623" s="41">
        <f t="shared" ref="Z623:AA629" si="357">+AB623+AD623+AF623</f>
        <v>6</v>
      </c>
      <c r="AA623" s="41">
        <f t="shared" si="357"/>
        <v>5</v>
      </c>
      <c r="AB623" s="41"/>
      <c r="AC623" s="41"/>
      <c r="AD623" s="41">
        <v>6</v>
      </c>
      <c r="AE623" s="41">
        <v>5</v>
      </c>
      <c r="AF623" s="41"/>
      <c r="AG623" s="41"/>
      <c r="AH623" s="125">
        <f t="shared" ref="AH623:AI629" si="358">+AJ623+AL623</f>
        <v>0</v>
      </c>
      <c r="AI623" s="40">
        <f t="shared" si="358"/>
        <v>0</v>
      </c>
      <c r="AJ623" s="40"/>
      <c r="AK623" s="40"/>
      <c r="AL623" s="40"/>
      <c r="AM623" s="40"/>
      <c r="AN623" s="74">
        <f t="shared" si="345"/>
        <v>27.272727272727273</v>
      </c>
      <c r="AO623" s="75">
        <f t="shared" si="346"/>
        <v>0</v>
      </c>
      <c r="AP623" s="76">
        <f t="shared" si="347"/>
        <v>27.272727272727273</v>
      </c>
    </row>
    <row r="624" spans="1:42">
      <c r="A624" s="126" t="s">
        <v>425</v>
      </c>
      <c r="B624" s="253" t="s">
        <v>186</v>
      </c>
      <c r="C624" s="254"/>
      <c r="D624" s="46">
        <v>614</v>
      </c>
      <c r="E624" s="41">
        <f t="shared" si="356"/>
        <v>47</v>
      </c>
      <c r="F624" s="41">
        <f t="shared" si="356"/>
        <v>0</v>
      </c>
      <c r="G624" s="41"/>
      <c r="H624" s="41"/>
      <c r="I624" s="41"/>
      <c r="J624" s="41"/>
      <c r="K624" s="41"/>
      <c r="L624" s="41"/>
      <c r="M624" s="41">
        <v>47</v>
      </c>
      <c r="N624" s="41">
        <v>0</v>
      </c>
      <c r="O624" s="41"/>
      <c r="P624" s="41"/>
      <c r="Q624" s="41"/>
      <c r="R624" s="41"/>
      <c r="S624" s="126" t="s">
        <v>425</v>
      </c>
      <c r="T624" s="265" t="s">
        <v>186</v>
      </c>
      <c r="U624" s="265"/>
      <c r="V624" s="265"/>
      <c r="W624" s="91">
        <f t="shared" si="344"/>
        <v>614</v>
      </c>
      <c r="X624" s="41"/>
      <c r="Y624" s="41"/>
      <c r="Z624" s="41">
        <f t="shared" si="357"/>
        <v>29</v>
      </c>
      <c r="AA624" s="41">
        <f t="shared" si="357"/>
        <v>0</v>
      </c>
      <c r="AB624" s="41"/>
      <c r="AC624" s="41"/>
      <c r="AD624" s="41">
        <v>29</v>
      </c>
      <c r="AE624" s="41">
        <v>0</v>
      </c>
      <c r="AF624" s="41"/>
      <c r="AG624" s="41"/>
      <c r="AH624" s="125">
        <f t="shared" si="358"/>
        <v>0</v>
      </c>
      <c r="AI624" s="40">
        <f t="shared" si="358"/>
        <v>0</v>
      </c>
      <c r="AJ624" s="40"/>
      <c r="AK624" s="40"/>
      <c r="AL624" s="40"/>
      <c r="AM624" s="40"/>
      <c r="AN624" s="74">
        <f t="shared" si="345"/>
        <v>61.702127659574465</v>
      </c>
      <c r="AO624" s="75">
        <f t="shared" si="346"/>
        <v>0</v>
      </c>
      <c r="AP624" s="76">
        <f t="shared" si="347"/>
        <v>61.702127659574465</v>
      </c>
    </row>
    <row r="625" spans="1:42">
      <c r="A625" s="126" t="s">
        <v>456</v>
      </c>
      <c r="B625" s="253" t="s">
        <v>187</v>
      </c>
      <c r="C625" s="254"/>
      <c r="D625" s="46">
        <v>615</v>
      </c>
      <c r="E625" s="41">
        <f t="shared" si="356"/>
        <v>27</v>
      </c>
      <c r="F625" s="41">
        <f t="shared" si="356"/>
        <v>0</v>
      </c>
      <c r="G625" s="41"/>
      <c r="H625" s="41"/>
      <c r="I625" s="41"/>
      <c r="J625" s="41"/>
      <c r="K625" s="41">
        <v>27</v>
      </c>
      <c r="L625" s="41">
        <v>0</v>
      </c>
      <c r="M625" s="41"/>
      <c r="N625" s="41"/>
      <c r="O625" s="41"/>
      <c r="P625" s="41"/>
      <c r="Q625" s="41"/>
      <c r="R625" s="41"/>
      <c r="S625" s="126" t="s">
        <v>456</v>
      </c>
      <c r="T625" s="265" t="s">
        <v>187</v>
      </c>
      <c r="U625" s="265"/>
      <c r="V625" s="265"/>
      <c r="W625" s="91">
        <f t="shared" si="344"/>
        <v>615</v>
      </c>
      <c r="X625" s="41"/>
      <c r="Y625" s="41"/>
      <c r="Z625" s="41">
        <f t="shared" si="357"/>
        <v>14</v>
      </c>
      <c r="AA625" s="41">
        <f t="shared" si="357"/>
        <v>0</v>
      </c>
      <c r="AB625" s="41"/>
      <c r="AC625" s="41"/>
      <c r="AD625" s="41">
        <v>14</v>
      </c>
      <c r="AE625" s="41">
        <v>0</v>
      </c>
      <c r="AF625" s="41"/>
      <c r="AG625" s="41"/>
      <c r="AH625" s="125">
        <f t="shared" si="358"/>
        <v>0</v>
      </c>
      <c r="AI625" s="40">
        <f t="shared" si="358"/>
        <v>0</v>
      </c>
      <c r="AJ625" s="40"/>
      <c r="AK625" s="40"/>
      <c r="AL625" s="40"/>
      <c r="AM625" s="40"/>
      <c r="AN625" s="74">
        <f t="shared" si="345"/>
        <v>51.851851851851855</v>
      </c>
      <c r="AO625" s="75">
        <f t="shared" si="346"/>
        <v>0</v>
      </c>
      <c r="AP625" s="76">
        <f t="shared" si="347"/>
        <v>51.851851851851855</v>
      </c>
    </row>
    <row r="626" spans="1:42">
      <c r="A626" s="126" t="s">
        <v>289</v>
      </c>
      <c r="B626" s="253" t="s">
        <v>261</v>
      </c>
      <c r="C626" s="254"/>
      <c r="D626" s="46">
        <v>616</v>
      </c>
      <c r="E626" s="41">
        <f t="shared" si="356"/>
        <v>22</v>
      </c>
      <c r="F626" s="41">
        <f t="shared" si="356"/>
        <v>22</v>
      </c>
      <c r="G626" s="41"/>
      <c r="H626" s="41"/>
      <c r="I626" s="41"/>
      <c r="J626" s="41"/>
      <c r="K626" s="41">
        <v>22</v>
      </c>
      <c r="L626" s="41">
        <v>22</v>
      </c>
      <c r="M626" s="41"/>
      <c r="N626" s="41"/>
      <c r="O626" s="41"/>
      <c r="P626" s="41"/>
      <c r="Q626" s="41"/>
      <c r="R626" s="41"/>
      <c r="S626" s="126" t="s">
        <v>289</v>
      </c>
      <c r="T626" s="260" t="s">
        <v>261</v>
      </c>
      <c r="U626" s="260"/>
      <c r="V626" s="260"/>
      <c r="W626" s="91">
        <f t="shared" si="344"/>
        <v>616</v>
      </c>
      <c r="X626" s="41"/>
      <c r="Y626" s="41"/>
      <c r="Z626" s="41">
        <f t="shared" si="357"/>
        <v>3</v>
      </c>
      <c r="AA626" s="41">
        <f t="shared" si="357"/>
        <v>3</v>
      </c>
      <c r="AB626" s="41"/>
      <c r="AC626" s="41"/>
      <c r="AD626" s="41">
        <v>3</v>
      </c>
      <c r="AE626" s="41">
        <v>3</v>
      </c>
      <c r="AF626" s="41"/>
      <c r="AG626" s="41"/>
      <c r="AH626" s="125">
        <f t="shared" si="358"/>
        <v>0</v>
      </c>
      <c r="AI626" s="40">
        <f t="shared" si="358"/>
        <v>0</v>
      </c>
      <c r="AJ626" s="40"/>
      <c r="AK626" s="40"/>
      <c r="AL626" s="40"/>
      <c r="AM626" s="40"/>
      <c r="AN626" s="74">
        <f t="shared" si="345"/>
        <v>13.636363636363637</v>
      </c>
      <c r="AO626" s="75">
        <f t="shared" si="346"/>
        <v>0</v>
      </c>
      <c r="AP626" s="76">
        <f t="shared" si="347"/>
        <v>13.636363636363637</v>
      </c>
    </row>
    <row r="627" spans="1:42">
      <c r="A627" s="126" t="s">
        <v>622</v>
      </c>
      <c r="B627" s="253" t="s">
        <v>588</v>
      </c>
      <c r="C627" s="254"/>
      <c r="D627" s="46">
        <v>617</v>
      </c>
      <c r="E627" s="41">
        <f t="shared" si="356"/>
        <v>12</v>
      </c>
      <c r="F627" s="41">
        <f t="shared" si="356"/>
        <v>11</v>
      </c>
      <c r="G627" s="41">
        <v>12</v>
      </c>
      <c r="H627" s="41">
        <v>11</v>
      </c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126" t="s">
        <v>622</v>
      </c>
      <c r="T627" s="260" t="s">
        <v>720</v>
      </c>
      <c r="U627" s="260"/>
      <c r="V627" s="260"/>
      <c r="W627" s="91">
        <f t="shared" si="344"/>
        <v>617</v>
      </c>
      <c r="X627" s="41"/>
      <c r="Y627" s="41"/>
      <c r="Z627" s="41">
        <f t="shared" si="357"/>
        <v>10</v>
      </c>
      <c r="AA627" s="41">
        <f t="shared" si="357"/>
        <v>9</v>
      </c>
      <c r="AB627" s="41">
        <v>10</v>
      </c>
      <c r="AC627" s="41">
        <v>9</v>
      </c>
      <c r="AD627" s="41"/>
      <c r="AE627" s="41"/>
      <c r="AF627" s="41"/>
      <c r="AG627" s="41"/>
      <c r="AH627" s="125">
        <f t="shared" si="358"/>
        <v>0</v>
      </c>
      <c r="AI627" s="40">
        <f t="shared" si="358"/>
        <v>0</v>
      </c>
      <c r="AJ627" s="40"/>
      <c r="AK627" s="40"/>
      <c r="AL627" s="40"/>
      <c r="AM627" s="40"/>
      <c r="AN627" s="74">
        <f t="shared" si="345"/>
        <v>83.333333333333329</v>
      </c>
      <c r="AO627" s="75">
        <f t="shared" si="346"/>
        <v>0</v>
      </c>
      <c r="AP627" s="76">
        <f t="shared" si="347"/>
        <v>83.333333333333329</v>
      </c>
    </row>
    <row r="628" spans="1:42">
      <c r="A628" s="126" t="s">
        <v>721</v>
      </c>
      <c r="B628" s="253" t="s">
        <v>109</v>
      </c>
      <c r="C628" s="254"/>
      <c r="D628" s="46">
        <v>618</v>
      </c>
      <c r="E628" s="41">
        <f t="shared" si="356"/>
        <v>9</v>
      </c>
      <c r="F628" s="41">
        <f t="shared" si="356"/>
        <v>7</v>
      </c>
      <c r="G628" s="41">
        <v>9</v>
      </c>
      <c r="H628" s="41">
        <v>7</v>
      </c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126" t="s">
        <v>721</v>
      </c>
      <c r="T628" s="260" t="s">
        <v>109</v>
      </c>
      <c r="U628" s="260"/>
      <c r="V628" s="260"/>
      <c r="W628" s="91">
        <f t="shared" si="344"/>
        <v>618</v>
      </c>
      <c r="X628" s="41"/>
      <c r="Y628" s="41"/>
      <c r="Z628" s="41">
        <f t="shared" si="357"/>
        <v>8</v>
      </c>
      <c r="AA628" s="41">
        <f t="shared" si="357"/>
        <v>7</v>
      </c>
      <c r="AB628" s="41">
        <v>8</v>
      </c>
      <c r="AC628" s="41">
        <v>7</v>
      </c>
      <c r="AD628" s="41"/>
      <c r="AE628" s="41"/>
      <c r="AF628" s="41"/>
      <c r="AG628" s="41"/>
      <c r="AH628" s="125">
        <f t="shared" si="358"/>
        <v>0</v>
      </c>
      <c r="AI628" s="40">
        <f t="shared" si="358"/>
        <v>0</v>
      </c>
      <c r="AJ628" s="40"/>
      <c r="AK628" s="40"/>
      <c r="AL628" s="40"/>
      <c r="AM628" s="40"/>
      <c r="AN628" s="74">
        <f t="shared" si="345"/>
        <v>88.888888888888886</v>
      </c>
      <c r="AO628" s="75">
        <f t="shared" si="346"/>
        <v>0</v>
      </c>
      <c r="AP628" s="76">
        <f t="shared" si="347"/>
        <v>88.888888888888886</v>
      </c>
    </row>
    <row r="629" spans="1:42">
      <c r="A629" s="126" t="s">
        <v>574</v>
      </c>
      <c r="B629" s="253" t="s">
        <v>142</v>
      </c>
      <c r="C629" s="254"/>
      <c r="D629" s="46">
        <v>619</v>
      </c>
      <c r="E629" s="41">
        <f t="shared" si="356"/>
        <v>6</v>
      </c>
      <c r="F629" s="41">
        <f t="shared" si="356"/>
        <v>2</v>
      </c>
      <c r="G629" s="41">
        <v>6</v>
      </c>
      <c r="H629" s="41">
        <v>2</v>
      </c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126" t="s">
        <v>574</v>
      </c>
      <c r="T629" s="260" t="s">
        <v>142</v>
      </c>
      <c r="U629" s="260"/>
      <c r="V629" s="260"/>
      <c r="W629" s="91">
        <f t="shared" si="344"/>
        <v>619</v>
      </c>
      <c r="X629" s="41"/>
      <c r="Y629" s="41"/>
      <c r="Z629" s="41">
        <f t="shared" si="357"/>
        <v>6</v>
      </c>
      <c r="AA629" s="41">
        <f t="shared" si="357"/>
        <v>2</v>
      </c>
      <c r="AB629" s="41">
        <v>6</v>
      </c>
      <c r="AC629" s="41">
        <v>2</v>
      </c>
      <c r="AD629" s="41"/>
      <c r="AE629" s="41"/>
      <c r="AF629" s="41"/>
      <c r="AG629" s="41"/>
      <c r="AH629" s="125">
        <f t="shared" si="358"/>
        <v>0</v>
      </c>
      <c r="AI629" s="40">
        <f t="shared" si="358"/>
        <v>0</v>
      </c>
      <c r="AJ629" s="40"/>
      <c r="AK629" s="40"/>
      <c r="AL629" s="40"/>
      <c r="AM629" s="40"/>
      <c r="AN629" s="74">
        <f t="shared" si="345"/>
        <v>100</v>
      </c>
      <c r="AO629" s="75">
        <f t="shared" si="346"/>
        <v>0</v>
      </c>
      <c r="AP629" s="76">
        <f t="shared" si="347"/>
        <v>100</v>
      </c>
    </row>
    <row r="630" spans="1:42" s="89" customFormat="1">
      <c r="A630" s="258" t="s">
        <v>722</v>
      </c>
      <c r="B630" s="258"/>
      <c r="C630" s="258"/>
      <c r="D630" s="86">
        <v>620</v>
      </c>
      <c r="E630" s="86">
        <f>SUM(E631:E647)</f>
        <v>348</v>
      </c>
      <c r="F630" s="86">
        <f>SUM(F631:F647)</f>
        <v>131</v>
      </c>
      <c r="G630" s="86">
        <f>SUM(G631:G647)</f>
        <v>0</v>
      </c>
      <c r="H630" s="86">
        <f t="shared" ref="H630:R630" si="359">SUM(H631:H647)</f>
        <v>0</v>
      </c>
      <c r="I630" s="86">
        <f t="shared" si="359"/>
        <v>7</v>
      </c>
      <c r="J630" s="86">
        <f t="shared" si="359"/>
        <v>4</v>
      </c>
      <c r="K630" s="86">
        <f>SUM(K631:K647)</f>
        <v>77</v>
      </c>
      <c r="L630" s="86">
        <f>SUM(L631:L647)</f>
        <v>52</v>
      </c>
      <c r="M630" s="86">
        <f t="shared" si="359"/>
        <v>202</v>
      </c>
      <c r="N630" s="86">
        <f>SUM(N631:N647)</f>
        <v>61</v>
      </c>
      <c r="O630" s="86">
        <f t="shared" si="359"/>
        <v>0</v>
      </c>
      <c r="P630" s="86">
        <f t="shared" si="359"/>
        <v>0</v>
      </c>
      <c r="Q630" s="86">
        <f t="shared" si="359"/>
        <v>62</v>
      </c>
      <c r="R630" s="86">
        <f t="shared" si="359"/>
        <v>14</v>
      </c>
      <c r="S630" s="258" t="str">
        <f>+A630</f>
        <v>55. Өмнөговь аймаг дахь Политехник коллеж</v>
      </c>
      <c r="T630" s="258"/>
      <c r="U630" s="258"/>
      <c r="V630" s="258"/>
      <c r="W630" s="88">
        <f t="shared" si="344"/>
        <v>620</v>
      </c>
      <c r="X630" s="86">
        <f t="shared" ref="X630:AM630" si="360">SUM(X631:X647)</f>
        <v>0</v>
      </c>
      <c r="Y630" s="86">
        <f t="shared" si="360"/>
        <v>0</v>
      </c>
      <c r="Z630" s="86">
        <f>SUM(Z631:Z647)</f>
        <v>152</v>
      </c>
      <c r="AA630" s="86">
        <f t="shared" si="360"/>
        <v>59</v>
      </c>
      <c r="AB630" s="86">
        <f t="shared" si="360"/>
        <v>0</v>
      </c>
      <c r="AC630" s="86">
        <f t="shared" si="360"/>
        <v>0</v>
      </c>
      <c r="AD630" s="86">
        <f t="shared" si="360"/>
        <v>108</v>
      </c>
      <c r="AE630" s="86">
        <f t="shared" si="360"/>
        <v>38</v>
      </c>
      <c r="AF630" s="86">
        <f t="shared" si="360"/>
        <v>44</v>
      </c>
      <c r="AG630" s="86">
        <f t="shared" si="360"/>
        <v>21</v>
      </c>
      <c r="AH630" s="86">
        <f>SUM(AH631:AH647)</f>
        <v>17</v>
      </c>
      <c r="AI630" s="86">
        <f t="shared" si="360"/>
        <v>0</v>
      </c>
      <c r="AJ630" s="86">
        <f t="shared" si="360"/>
        <v>17</v>
      </c>
      <c r="AK630" s="86">
        <f t="shared" si="360"/>
        <v>0</v>
      </c>
      <c r="AL630" s="86">
        <f t="shared" si="360"/>
        <v>0</v>
      </c>
      <c r="AM630" s="86">
        <f t="shared" si="360"/>
        <v>0</v>
      </c>
      <c r="AN630" s="74">
        <f t="shared" si="345"/>
        <v>43.678160919540232</v>
      </c>
      <c r="AO630" s="75">
        <f t="shared" si="346"/>
        <v>4.8850574712643677</v>
      </c>
      <c r="AP630" s="76">
        <f t="shared" si="347"/>
        <v>48.5632183908046</v>
      </c>
    </row>
    <row r="631" spans="1:42">
      <c r="A631" s="95" t="s">
        <v>286</v>
      </c>
      <c r="B631" s="253" t="s">
        <v>131</v>
      </c>
      <c r="C631" s="254"/>
      <c r="D631" s="46">
        <v>621</v>
      </c>
      <c r="E631" s="41">
        <f t="shared" ref="E631:E647" si="361">+G631+I631+K631+M631+O631+Q631+X631</f>
        <v>18</v>
      </c>
      <c r="F631" s="41">
        <f>+H631+J631+L631+N631+P631+R631</f>
        <v>7</v>
      </c>
      <c r="G631" s="41"/>
      <c r="H631" s="41"/>
      <c r="I631" s="41"/>
      <c r="J631" s="41"/>
      <c r="K631" s="41"/>
      <c r="L631" s="41"/>
      <c r="M631" s="41">
        <v>18</v>
      </c>
      <c r="N631" s="41">
        <v>7</v>
      </c>
      <c r="O631" s="41"/>
      <c r="P631" s="41"/>
      <c r="Q631" s="41"/>
      <c r="R631" s="41"/>
      <c r="S631" s="95" t="s">
        <v>286</v>
      </c>
      <c r="T631" s="262" t="s">
        <v>131</v>
      </c>
      <c r="U631" s="262"/>
      <c r="V631" s="262"/>
      <c r="W631" s="91">
        <f t="shared" si="344"/>
        <v>621</v>
      </c>
      <c r="X631" s="41"/>
      <c r="Y631" s="41"/>
      <c r="Z631" s="41">
        <f t="shared" ref="Z631:AA646" si="362">+AB631+AD631+AF631</f>
        <v>5</v>
      </c>
      <c r="AA631" s="41">
        <f t="shared" si="362"/>
        <v>1</v>
      </c>
      <c r="AB631" s="41"/>
      <c r="AC631" s="41"/>
      <c r="AD631" s="41">
        <v>5</v>
      </c>
      <c r="AE631" s="41">
        <v>1</v>
      </c>
      <c r="AF631" s="41"/>
      <c r="AG631" s="41"/>
      <c r="AH631" s="40">
        <f>+AJ631+AL631</f>
        <v>7</v>
      </c>
      <c r="AI631" s="40">
        <f>+AK631+AM631</f>
        <v>0</v>
      </c>
      <c r="AJ631" s="40">
        <v>7</v>
      </c>
      <c r="AK631" s="40"/>
      <c r="AL631" s="40"/>
      <c r="AM631" s="40"/>
      <c r="AN631" s="74">
        <f t="shared" si="345"/>
        <v>27.777777777777779</v>
      </c>
      <c r="AO631" s="75">
        <f t="shared" si="346"/>
        <v>38.888888888888886</v>
      </c>
      <c r="AP631" s="76">
        <f t="shared" si="347"/>
        <v>66.666666666666657</v>
      </c>
    </row>
    <row r="632" spans="1:42">
      <c r="A632" s="95" t="s">
        <v>283</v>
      </c>
      <c r="B632" s="253" t="s">
        <v>403</v>
      </c>
      <c r="C632" s="254"/>
      <c r="D632" s="46">
        <v>622</v>
      </c>
      <c r="E632" s="41">
        <f t="shared" si="361"/>
        <v>57</v>
      </c>
      <c r="F632" s="41">
        <f>+H632+J632+L632+N632+P632+R632</f>
        <v>13</v>
      </c>
      <c r="G632" s="41"/>
      <c r="H632" s="41"/>
      <c r="I632" s="41"/>
      <c r="J632" s="41"/>
      <c r="K632" s="41">
        <v>12</v>
      </c>
      <c r="L632" s="41">
        <v>10</v>
      </c>
      <c r="M632" s="41">
        <v>27</v>
      </c>
      <c r="N632" s="41">
        <v>3</v>
      </c>
      <c r="O632" s="41"/>
      <c r="P632" s="41"/>
      <c r="Q632" s="41">
        <v>18</v>
      </c>
      <c r="R632" s="41"/>
      <c r="S632" s="95" t="s">
        <v>283</v>
      </c>
      <c r="T632" s="262" t="s">
        <v>403</v>
      </c>
      <c r="U632" s="262"/>
      <c r="V632" s="262"/>
      <c r="W632" s="91">
        <f t="shared" si="344"/>
        <v>622</v>
      </c>
      <c r="X632" s="41"/>
      <c r="Y632" s="41"/>
      <c r="Z632" s="41">
        <f t="shared" si="362"/>
        <v>30</v>
      </c>
      <c r="AA632" s="41">
        <f t="shared" si="362"/>
        <v>7</v>
      </c>
      <c r="AB632" s="41"/>
      <c r="AC632" s="41"/>
      <c r="AD632" s="41">
        <v>20</v>
      </c>
      <c r="AE632" s="41">
        <v>7</v>
      </c>
      <c r="AF632" s="41">
        <v>10</v>
      </c>
      <c r="AG632" s="41">
        <v>0</v>
      </c>
      <c r="AH632" s="40">
        <f t="shared" ref="AH632:AI647" si="363">+AJ632+AL632</f>
        <v>0</v>
      </c>
      <c r="AI632" s="40">
        <f t="shared" si="363"/>
        <v>0</v>
      </c>
      <c r="AJ632" s="40"/>
      <c r="AK632" s="40"/>
      <c r="AL632" s="40"/>
      <c r="AM632" s="40"/>
      <c r="AN632" s="74">
        <f t="shared" si="345"/>
        <v>52.631578947368418</v>
      </c>
      <c r="AO632" s="75">
        <f t="shared" si="346"/>
        <v>0</v>
      </c>
      <c r="AP632" s="76">
        <f t="shared" si="347"/>
        <v>52.631578947368418</v>
      </c>
    </row>
    <row r="633" spans="1:42">
      <c r="A633" s="95" t="s">
        <v>310</v>
      </c>
      <c r="B633" s="253" t="s">
        <v>723</v>
      </c>
      <c r="C633" s="254"/>
      <c r="D633" s="46">
        <v>623</v>
      </c>
      <c r="E633" s="41">
        <f t="shared" si="361"/>
        <v>8</v>
      </c>
      <c r="F633" s="41">
        <f>+H633+J633+L633+N633+P633+R633</f>
        <v>0</v>
      </c>
      <c r="G633" s="41"/>
      <c r="H633" s="41"/>
      <c r="I633" s="41"/>
      <c r="J633" s="41"/>
      <c r="K633" s="41"/>
      <c r="L633" s="41"/>
      <c r="M633" s="41">
        <v>8</v>
      </c>
      <c r="N633" s="41"/>
      <c r="O633" s="41"/>
      <c r="P633" s="41"/>
      <c r="Q633" s="41"/>
      <c r="R633" s="41"/>
      <c r="S633" s="95" t="s">
        <v>310</v>
      </c>
      <c r="T633" s="262" t="s">
        <v>723</v>
      </c>
      <c r="U633" s="262"/>
      <c r="V633" s="262"/>
      <c r="W633" s="91">
        <f t="shared" si="344"/>
        <v>623</v>
      </c>
      <c r="X633" s="41"/>
      <c r="Y633" s="41"/>
      <c r="Z633" s="41">
        <f t="shared" si="362"/>
        <v>2</v>
      </c>
      <c r="AA633" s="41">
        <f t="shared" si="362"/>
        <v>0</v>
      </c>
      <c r="AB633" s="41"/>
      <c r="AC633" s="41"/>
      <c r="AD633" s="41">
        <v>2</v>
      </c>
      <c r="AE633" s="41"/>
      <c r="AF633" s="41"/>
      <c r="AG633" s="41"/>
      <c r="AH633" s="40">
        <f t="shared" si="363"/>
        <v>1</v>
      </c>
      <c r="AI633" s="40">
        <f t="shared" si="363"/>
        <v>0</v>
      </c>
      <c r="AJ633" s="40">
        <v>1</v>
      </c>
      <c r="AK633" s="40"/>
      <c r="AL633" s="40"/>
      <c r="AM633" s="40"/>
      <c r="AN633" s="74">
        <f t="shared" si="345"/>
        <v>25</v>
      </c>
      <c r="AO633" s="75">
        <f t="shared" si="346"/>
        <v>12.5</v>
      </c>
      <c r="AP633" s="76">
        <f t="shared" si="347"/>
        <v>37.5</v>
      </c>
    </row>
    <row r="634" spans="1:42">
      <c r="A634" s="95" t="s">
        <v>288</v>
      </c>
      <c r="B634" s="253" t="s">
        <v>238</v>
      </c>
      <c r="C634" s="254"/>
      <c r="D634" s="46">
        <v>624</v>
      </c>
      <c r="E634" s="41">
        <f t="shared" si="361"/>
        <v>11</v>
      </c>
      <c r="F634" s="41">
        <f t="shared" ref="F634:F647" si="364">+H634+J634+L634+N634+P634+R634</f>
        <v>7</v>
      </c>
      <c r="G634" s="41"/>
      <c r="H634" s="41"/>
      <c r="I634" s="41"/>
      <c r="J634" s="41"/>
      <c r="K634" s="41"/>
      <c r="L634" s="41"/>
      <c r="M634" s="41">
        <v>11</v>
      </c>
      <c r="N634" s="41">
        <v>7</v>
      </c>
      <c r="O634" s="41"/>
      <c r="P634" s="41"/>
      <c r="Q634" s="41"/>
      <c r="R634" s="41"/>
      <c r="S634" s="95" t="s">
        <v>288</v>
      </c>
      <c r="T634" s="262" t="s">
        <v>238</v>
      </c>
      <c r="U634" s="262"/>
      <c r="V634" s="262"/>
      <c r="W634" s="91">
        <f t="shared" si="344"/>
        <v>624</v>
      </c>
      <c r="X634" s="41"/>
      <c r="Y634" s="41"/>
      <c r="Z634" s="41">
        <f t="shared" si="362"/>
        <v>8</v>
      </c>
      <c r="AA634" s="41">
        <f t="shared" si="362"/>
        <v>7</v>
      </c>
      <c r="AB634" s="41"/>
      <c r="AC634" s="41"/>
      <c r="AD634" s="41">
        <v>8</v>
      </c>
      <c r="AE634" s="41">
        <v>7</v>
      </c>
      <c r="AF634" s="41"/>
      <c r="AG634" s="41"/>
      <c r="AH634" s="40">
        <f t="shared" si="363"/>
        <v>0</v>
      </c>
      <c r="AI634" s="40">
        <f t="shared" si="363"/>
        <v>0</v>
      </c>
      <c r="AJ634" s="40"/>
      <c r="AK634" s="40"/>
      <c r="AL634" s="40"/>
      <c r="AM634" s="40"/>
      <c r="AN634" s="74">
        <f t="shared" si="345"/>
        <v>72.727272727272734</v>
      </c>
      <c r="AO634" s="75">
        <f t="shared" si="346"/>
        <v>0</v>
      </c>
      <c r="AP634" s="76">
        <f t="shared" si="347"/>
        <v>72.727272727272734</v>
      </c>
    </row>
    <row r="635" spans="1:42">
      <c r="A635" s="95" t="s">
        <v>294</v>
      </c>
      <c r="B635" s="253" t="s">
        <v>153</v>
      </c>
      <c r="C635" s="254"/>
      <c r="D635" s="46">
        <v>625</v>
      </c>
      <c r="E635" s="41">
        <f t="shared" si="361"/>
        <v>20</v>
      </c>
      <c r="F635" s="41">
        <f t="shared" si="364"/>
        <v>0</v>
      </c>
      <c r="G635" s="41"/>
      <c r="H635" s="41"/>
      <c r="I635" s="41"/>
      <c r="J635" s="41"/>
      <c r="K635" s="41"/>
      <c r="L635" s="41"/>
      <c r="M635" s="41">
        <v>20</v>
      </c>
      <c r="N635" s="41"/>
      <c r="O635" s="41"/>
      <c r="P635" s="41"/>
      <c r="Q635" s="41"/>
      <c r="R635" s="41"/>
      <c r="S635" s="95" t="s">
        <v>294</v>
      </c>
      <c r="T635" s="262" t="s">
        <v>153</v>
      </c>
      <c r="U635" s="262"/>
      <c r="V635" s="262"/>
      <c r="W635" s="91">
        <f t="shared" si="344"/>
        <v>625</v>
      </c>
      <c r="X635" s="41"/>
      <c r="Y635" s="41"/>
      <c r="Z635" s="41">
        <f t="shared" si="362"/>
        <v>7</v>
      </c>
      <c r="AA635" s="41">
        <f t="shared" si="362"/>
        <v>0</v>
      </c>
      <c r="AB635" s="41"/>
      <c r="AC635" s="41"/>
      <c r="AD635" s="41">
        <v>7</v>
      </c>
      <c r="AE635" s="41"/>
      <c r="AF635" s="41"/>
      <c r="AG635" s="41"/>
      <c r="AH635" s="40">
        <f t="shared" si="363"/>
        <v>0</v>
      </c>
      <c r="AI635" s="40">
        <f t="shared" si="363"/>
        <v>0</v>
      </c>
      <c r="AJ635" s="40"/>
      <c r="AK635" s="40"/>
      <c r="AL635" s="40"/>
      <c r="AM635" s="40"/>
      <c r="AN635" s="74">
        <f t="shared" si="345"/>
        <v>35</v>
      </c>
      <c r="AO635" s="75">
        <f t="shared" si="346"/>
        <v>0</v>
      </c>
      <c r="AP635" s="76">
        <f t="shared" si="347"/>
        <v>35</v>
      </c>
    </row>
    <row r="636" spans="1:42">
      <c r="A636" s="95" t="s">
        <v>295</v>
      </c>
      <c r="B636" s="253" t="s">
        <v>296</v>
      </c>
      <c r="C636" s="254"/>
      <c r="D636" s="46">
        <v>626</v>
      </c>
      <c r="E636" s="41">
        <f t="shared" si="361"/>
        <v>16</v>
      </c>
      <c r="F636" s="41">
        <f t="shared" si="364"/>
        <v>11</v>
      </c>
      <c r="G636" s="41"/>
      <c r="H636" s="41"/>
      <c r="I636" s="41"/>
      <c r="J636" s="41"/>
      <c r="K636" s="41"/>
      <c r="L636" s="41"/>
      <c r="M636" s="41">
        <v>16</v>
      </c>
      <c r="N636" s="41">
        <v>11</v>
      </c>
      <c r="O636" s="41"/>
      <c r="P636" s="41"/>
      <c r="Q636" s="41"/>
      <c r="R636" s="41"/>
      <c r="S636" s="95" t="s">
        <v>295</v>
      </c>
      <c r="T636" s="265" t="s">
        <v>724</v>
      </c>
      <c r="U636" s="262"/>
      <c r="V636" s="262"/>
      <c r="W636" s="91">
        <f t="shared" si="344"/>
        <v>626</v>
      </c>
      <c r="X636" s="41"/>
      <c r="Y636" s="41"/>
      <c r="Z636" s="41">
        <f t="shared" si="362"/>
        <v>1</v>
      </c>
      <c r="AA636" s="41">
        <f t="shared" si="362"/>
        <v>0</v>
      </c>
      <c r="AB636" s="41"/>
      <c r="AC636" s="41"/>
      <c r="AD636" s="41">
        <v>1</v>
      </c>
      <c r="AE636" s="41"/>
      <c r="AF636" s="41"/>
      <c r="AG636" s="41"/>
      <c r="AH636" s="40">
        <f t="shared" si="363"/>
        <v>0</v>
      </c>
      <c r="AI636" s="40">
        <f t="shared" si="363"/>
        <v>0</v>
      </c>
      <c r="AJ636" s="40"/>
      <c r="AK636" s="40"/>
      <c r="AL636" s="40"/>
      <c r="AM636" s="40"/>
      <c r="AN636" s="74">
        <f t="shared" si="345"/>
        <v>6.25</v>
      </c>
      <c r="AO636" s="75">
        <f t="shared" si="346"/>
        <v>0</v>
      </c>
      <c r="AP636" s="76">
        <f t="shared" si="347"/>
        <v>6.25</v>
      </c>
    </row>
    <row r="637" spans="1:42">
      <c r="A637" s="95" t="s">
        <v>289</v>
      </c>
      <c r="B637" s="253" t="s">
        <v>506</v>
      </c>
      <c r="C637" s="254"/>
      <c r="D637" s="46">
        <v>627</v>
      </c>
      <c r="E637" s="41">
        <f t="shared" si="361"/>
        <v>27</v>
      </c>
      <c r="F637" s="41">
        <f t="shared" si="364"/>
        <v>27</v>
      </c>
      <c r="G637" s="41"/>
      <c r="H637" s="41"/>
      <c r="I637" s="41"/>
      <c r="J637" s="41"/>
      <c r="K637" s="41">
        <v>15</v>
      </c>
      <c r="L637" s="41">
        <v>15</v>
      </c>
      <c r="M637" s="41">
        <v>12</v>
      </c>
      <c r="N637" s="41">
        <v>12</v>
      </c>
      <c r="O637" s="41"/>
      <c r="P637" s="41"/>
      <c r="Q637" s="41"/>
      <c r="R637" s="41"/>
      <c r="S637" s="95" t="s">
        <v>289</v>
      </c>
      <c r="T637" s="262" t="s">
        <v>506</v>
      </c>
      <c r="U637" s="262"/>
      <c r="V637" s="262"/>
      <c r="W637" s="91">
        <f t="shared" si="344"/>
        <v>627</v>
      </c>
      <c r="X637" s="41"/>
      <c r="Y637" s="41"/>
      <c r="Z637" s="41">
        <f t="shared" si="362"/>
        <v>16</v>
      </c>
      <c r="AA637" s="41">
        <f t="shared" si="362"/>
        <v>6</v>
      </c>
      <c r="AB637" s="41"/>
      <c r="AC637" s="41"/>
      <c r="AD637" s="41">
        <v>16</v>
      </c>
      <c r="AE637" s="41">
        <v>6</v>
      </c>
      <c r="AF637" s="41"/>
      <c r="AG637" s="41"/>
      <c r="AH637" s="40">
        <f t="shared" si="363"/>
        <v>0</v>
      </c>
      <c r="AI637" s="40">
        <f t="shared" si="363"/>
        <v>0</v>
      </c>
      <c r="AJ637" s="40"/>
      <c r="AK637" s="40"/>
      <c r="AL637" s="40"/>
      <c r="AM637" s="40"/>
      <c r="AN637" s="74">
        <f t="shared" si="345"/>
        <v>59.25925925925926</v>
      </c>
      <c r="AO637" s="75">
        <f t="shared" si="346"/>
        <v>0</v>
      </c>
      <c r="AP637" s="76">
        <f t="shared" si="347"/>
        <v>59.25925925925926</v>
      </c>
    </row>
    <row r="638" spans="1:42">
      <c r="A638" s="95" t="s">
        <v>425</v>
      </c>
      <c r="B638" s="253" t="s">
        <v>709</v>
      </c>
      <c r="C638" s="254"/>
      <c r="D638" s="46">
        <v>628</v>
      </c>
      <c r="E638" s="41">
        <f t="shared" si="361"/>
        <v>21</v>
      </c>
      <c r="F638" s="41">
        <f t="shared" si="364"/>
        <v>0</v>
      </c>
      <c r="G638" s="41"/>
      <c r="H638" s="41"/>
      <c r="I638" s="41"/>
      <c r="J638" s="41"/>
      <c r="K638" s="41"/>
      <c r="L638" s="41"/>
      <c r="M638" s="41">
        <v>21</v>
      </c>
      <c r="N638" s="41"/>
      <c r="O638" s="41"/>
      <c r="P638" s="41"/>
      <c r="Q638" s="41"/>
      <c r="R638" s="41"/>
      <c r="S638" s="95" t="s">
        <v>425</v>
      </c>
      <c r="T638" s="262" t="s">
        <v>709</v>
      </c>
      <c r="U638" s="262"/>
      <c r="V638" s="262"/>
      <c r="W638" s="91">
        <f t="shared" si="344"/>
        <v>628</v>
      </c>
      <c r="X638" s="41"/>
      <c r="Y638" s="41"/>
      <c r="Z638" s="41">
        <f t="shared" si="362"/>
        <v>16</v>
      </c>
      <c r="AA638" s="41">
        <f t="shared" si="362"/>
        <v>0</v>
      </c>
      <c r="AB638" s="41"/>
      <c r="AC638" s="41"/>
      <c r="AD638" s="41">
        <v>16</v>
      </c>
      <c r="AE638" s="41"/>
      <c r="AF638" s="41"/>
      <c r="AG638" s="41"/>
      <c r="AH638" s="40">
        <f t="shared" si="363"/>
        <v>0</v>
      </c>
      <c r="AI638" s="40">
        <f t="shared" si="363"/>
        <v>0</v>
      </c>
      <c r="AJ638" s="40"/>
      <c r="AK638" s="40"/>
      <c r="AL638" s="40"/>
      <c r="AM638" s="40"/>
      <c r="AN638" s="74">
        <f t="shared" si="345"/>
        <v>76.19047619047619</v>
      </c>
      <c r="AO638" s="75">
        <f t="shared" si="346"/>
        <v>0</v>
      </c>
      <c r="AP638" s="76">
        <f t="shared" si="347"/>
        <v>76.19047619047619</v>
      </c>
    </row>
    <row r="639" spans="1:42">
      <c r="A639" s="95" t="s">
        <v>285</v>
      </c>
      <c r="B639" s="253" t="s">
        <v>231</v>
      </c>
      <c r="C639" s="254"/>
      <c r="D639" s="46">
        <v>629</v>
      </c>
      <c r="E639" s="41">
        <f t="shared" si="361"/>
        <v>28</v>
      </c>
      <c r="F639" s="41">
        <f t="shared" si="364"/>
        <v>27</v>
      </c>
      <c r="G639" s="41"/>
      <c r="H639" s="41"/>
      <c r="I639" s="41"/>
      <c r="J639" s="41"/>
      <c r="K639" s="41"/>
      <c r="L639" s="41"/>
      <c r="M639" s="41">
        <v>15</v>
      </c>
      <c r="N639" s="41">
        <v>15</v>
      </c>
      <c r="O639" s="41"/>
      <c r="P639" s="41"/>
      <c r="Q639" s="41">
        <v>13</v>
      </c>
      <c r="R639" s="41">
        <v>12</v>
      </c>
      <c r="S639" s="95" t="s">
        <v>285</v>
      </c>
      <c r="T639" s="262" t="s">
        <v>231</v>
      </c>
      <c r="U639" s="262"/>
      <c r="V639" s="262"/>
      <c r="W639" s="91">
        <f t="shared" si="344"/>
        <v>629</v>
      </c>
      <c r="X639" s="41"/>
      <c r="Y639" s="41"/>
      <c r="Z639" s="41">
        <f t="shared" si="362"/>
        <v>28</v>
      </c>
      <c r="AA639" s="41">
        <f t="shared" si="362"/>
        <v>27</v>
      </c>
      <c r="AB639" s="41"/>
      <c r="AC639" s="41"/>
      <c r="AD639" s="41">
        <v>15</v>
      </c>
      <c r="AE639" s="41">
        <v>15</v>
      </c>
      <c r="AF639" s="41">
        <v>13</v>
      </c>
      <c r="AG639" s="41">
        <v>12</v>
      </c>
      <c r="AH639" s="40">
        <f t="shared" si="363"/>
        <v>0</v>
      </c>
      <c r="AI639" s="40">
        <f t="shared" si="363"/>
        <v>0</v>
      </c>
      <c r="AJ639" s="40"/>
      <c r="AK639" s="40"/>
      <c r="AL639" s="40"/>
      <c r="AM639" s="40"/>
      <c r="AN639" s="74">
        <f t="shared" si="345"/>
        <v>100</v>
      </c>
      <c r="AO639" s="75">
        <f t="shared" si="346"/>
        <v>0</v>
      </c>
      <c r="AP639" s="76">
        <f t="shared" si="347"/>
        <v>100</v>
      </c>
    </row>
    <row r="640" spans="1:42">
      <c r="A640" s="95" t="s">
        <v>293</v>
      </c>
      <c r="B640" s="253" t="s">
        <v>139</v>
      </c>
      <c r="C640" s="254"/>
      <c r="D640" s="46">
        <v>630</v>
      </c>
      <c r="E640" s="41">
        <f t="shared" si="361"/>
        <v>36</v>
      </c>
      <c r="F640" s="41">
        <f t="shared" si="364"/>
        <v>8</v>
      </c>
      <c r="G640" s="41"/>
      <c r="H640" s="41"/>
      <c r="I640" s="41"/>
      <c r="J640" s="41"/>
      <c r="K640" s="41"/>
      <c r="L640" s="41"/>
      <c r="M640" s="41">
        <v>20</v>
      </c>
      <c r="N640" s="41">
        <v>6</v>
      </c>
      <c r="O640" s="41"/>
      <c r="P640" s="41"/>
      <c r="Q640" s="41">
        <v>16</v>
      </c>
      <c r="R640" s="41">
        <v>2</v>
      </c>
      <c r="S640" s="95" t="s">
        <v>293</v>
      </c>
      <c r="T640" s="262" t="s">
        <v>139</v>
      </c>
      <c r="U640" s="262"/>
      <c r="V640" s="262"/>
      <c r="W640" s="91">
        <f t="shared" si="344"/>
        <v>630</v>
      </c>
      <c r="X640" s="41"/>
      <c r="Y640" s="41"/>
      <c r="Z640" s="41">
        <f t="shared" si="362"/>
        <v>12</v>
      </c>
      <c r="AA640" s="41">
        <f t="shared" si="362"/>
        <v>1</v>
      </c>
      <c r="AB640" s="41"/>
      <c r="AC640" s="41"/>
      <c r="AD640" s="41">
        <v>6</v>
      </c>
      <c r="AE640" s="41">
        <v>1</v>
      </c>
      <c r="AF640" s="41">
        <v>6</v>
      </c>
      <c r="AG640" s="41"/>
      <c r="AH640" s="40">
        <f t="shared" si="363"/>
        <v>3</v>
      </c>
      <c r="AI640" s="40">
        <f t="shared" si="363"/>
        <v>0</v>
      </c>
      <c r="AJ640" s="40">
        <v>3</v>
      </c>
      <c r="AK640" s="40"/>
      <c r="AL640" s="40"/>
      <c r="AM640" s="40"/>
      <c r="AN640" s="74">
        <f t="shared" si="345"/>
        <v>33.333333333333336</v>
      </c>
      <c r="AO640" s="75">
        <f t="shared" si="346"/>
        <v>8.3333333333333339</v>
      </c>
      <c r="AP640" s="76">
        <f t="shared" si="347"/>
        <v>41.666666666666671</v>
      </c>
    </row>
    <row r="641" spans="1:42">
      <c r="A641" s="95" t="s">
        <v>303</v>
      </c>
      <c r="B641" s="253" t="s">
        <v>136</v>
      </c>
      <c r="C641" s="254"/>
      <c r="D641" s="46">
        <v>631</v>
      </c>
      <c r="E641" s="41">
        <f t="shared" si="361"/>
        <v>13</v>
      </c>
      <c r="F641" s="41">
        <f t="shared" si="364"/>
        <v>0</v>
      </c>
      <c r="G641" s="41"/>
      <c r="H641" s="41"/>
      <c r="I641" s="41"/>
      <c r="J641" s="41"/>
      <c r="K641" s="41"/>
      <c r="L641" s="41"/>
      <c r="M641" s="41">
        <v>13</v>
      </c>
      <c r="N641" s="41"/>
      <c r="O641" s="41"/>
      <c r="P641" s="41"/>
      <c r="Q641" s="41"/>
      <c r="R641" s="41"/>
      <c r="S641" s="95" t="s">
        <v>303</v>
      </c>
      <c r="T641" s="262" t="s">
        <v>136</v>
      </c>
      <c r="U641" s="262"/>
      <c r="V641" s="262"/>
      <c r="W641" s="91">
        <f t="shared" si="344"/>
        <v>631</v>
      </c>
      <c r="X641" s="41"/>
      <c r="Y641" s="41"/>
      <c r="Z641" s="41">
        <f t="shared" si="362"/>
        <v>4</v>
      </c>
      <c r="AA641" s="41">
        <f t="shared" si="362"/>
        <v>0</v>
      </c>
      <c r="AB641" s="41"/>
      <c r="AC641" s="41"/>
      <c r="AD641" s="41">
        <v>4</v>
      </c>
      <c r="AE641" s="41"/>
      <c r="AF641" s="41"/>
      <c r="AG641" s="41"/>
      <c r="AH641" s="40">
        <f t="shared" si="363"/>
        <v>0</v>
      </c>
      <c r="AI641" s="40">
        <f t="shared" si="363"/>
        <v>0</v>
      </c>
      <c r="AJ641" s="40"/>
      <c r="AK641" s="40"/>
      <c r="AL641" s="40"/>
      <c r="AM641" s="40"/>
      <c r="AN641" s="74">
        <f t="shared" si="345"/>
        <v>30.76923076923077</v>
      </c>
      <c r="AO641" s="75">
        <f t="shared" si="346"/>
        <v>0</v>
      </c>
      <c r="AP641" s="76">
        <f t="shared" si="347"/>
        <v>30.76923076923077</v>
      </c>
    </row>
    <row r="642" spans="1:42">
      <c r="A642" s="95" t="s">
        <v>353</v>
      </c>
      <c r="B642" s="253" t="s">
        <v>354</v>
      </c>
      <c r="C642" s="254"/>
      <c r="D642" s="46">
        <v>632</v>
      </c>
      <c r="E642" s="41">
        <f t="shared" si="361"/>
        <v>21</v>
      </c>
      <c r="F642" s="41">
        <f t="shared" si="364"/>
        <v>5</v>
      </c>
      <c r="G642" s="41"/>
      <c r="H642" s="41"/>
      <c r="I642" s="41"/>
      <c r="J642" s="41"/>
      <c r="K642" s="41">
        <v>8</v>
      </c>
      <c r="L642" s="41">
        <v>5</v>
      </c>
      <c r="M642" s="41">
        <v>13</v>
      </c>
      <c r="N642" s="41"/>
      <c r="O642" s="41"/>
      <c r="P642" s="41"/>
      <c r="Q642" s="41"/>
      <c r="R642" s="41"/>
      <c r="S642" s="95" t="s">
        <v>353</v>
      </c>
      <c r="T642" s="265" t="s">
        <v>725</v>
      </c>
      <c r="U642" s="262"/>
      <c r="V642" s="262"/>
      <c r="W642" s="91">
        <f t="shared" si="344"/>
        <v>632</v>
      </c>
      <c r="X642" s="41"/>
      <c r="Y642" s="41"/>
      <c r="Z642" s="41">
        <f t="shared" si="362"/>
        <v>4</v>
      </c>
      <c r="AA642" s="41">
        <f t="shared" si="362"/>
        <v>0</v>
      </c>
      <c r="AB642" s="41"/>
      <c r="AC642" s="41"/>
      <c r="AD642" s="41">
        <v>4</v>
      </c>
      <c r="AE642" s="41"/>
      <c r="AF642" s="41"/>
      <c r="AG642" s="41"/>
      <c r="AH642" s="40">
        <f t="shared" si="363"/>
        <v>2</v>
      </c>
      <c r="AI642" s="40">
        <f t="shared" si="363"/>
        <v>0</v>
      </c>
      <c r="AJ642" s="40">
        <v>2</v>
      </c>
      <c r="AK642" s="40"/>
      <c r="AL642" s="40"/>
      <c r="AM642" s="40"/>
      <c r="AN642" s="74">
        <f t="shared" si="345"/>
        <v>19.047619047619047</v>
      </c>
      <c r="AO642" s="75">
        <f t="shared" si="346"/>
        <v>9.5238095238095237</v>
      </c>
      <c r="AP642" s="76">
        <f t="shared" si="347"/>
        <v>28.571428571428569</v>
      </c>
    </row>
    <row r="643" spans="1:42">
      <c r="A643" s="95" t="s">
        <v>476</v>
      </c>
      <c r="B643" s="253" t="s">
        <v>132</v>
      </c>
      <c r="C643" s="254"/>
      <c r="D643" s="46">
        <v>633</v>
      </c>
      <c r="E643" s="41">
        <f t="shared" si="361"/>
        <v>8</v>
      </c>
      <c r="F643" s="41">
        <f t="shared" si="364"/>
        <v>0</v>
      </c>
      <c r="G643" s="41"/>
      <c r="H643" s="41"/>
      <c r="I643" s="41"/>
      <c r="J643" s="41"/>
      <c r="K643" s="41"/>
      <c r="L643" s="41"/>
      <c r="M643" s="41">
        <v>8</v>
      </c>
      <c r="N643" s="41"/>
      <c r="O643" s="41"/>
      <c r="P643" s="41"/>
      <c r="Q643" s="41"/>
      <c r="R643" s="41"/>
      <c r="S643" s="95" t="s">
        <v>476</v>
      </c>
      <c r="T643" s="262" t="s">
        <v>726</v>
      </c>
      <c r="U643" s="262"/>
      <c r="V643" s="262"/>
      <c r="W643" s="91">
        <f t="shared" si="344"/>
        <v>633</v>
      </c>
      <c r="X643" s="41"/>
      <c r="Y643" s="41"/>
      <c r="Z643" s="41">
        <f t="shared" si="362"/>
        <v>2</v>
      </c>
      <c r="AA643" s="41">
        <f t="shared" si="362"/>
        <v>0</v>
      </c>
      <c r="AB643" s="41"/>
      <c r="AC643" s="41"/>
      <c r="AD643" s="41">
        <v>2</v>
      </c>
      <c r="AE643" s="41"/>
      <c r="AF643" s="41"/>
      <c r="AG643" s="41"/>
      <c r="AH643" s="40">
        <f t="shared" si="363"/>
        <v>4</v>
      </c>
      <c r="AI643" s="40">
        <f t="shared" si="363"/>
        <v>0</v>
      </c>
      <c r="AJ643" s="40">
        <v>4</v>
      </c>
      <c r="AK643" s="40"/>
      <c r="AL643" s="40"/>
      <c r="AM643" s="40"/>
      <c r="AN643" s="74">
        <f t="shared" si="345"/>
        <v>25</v>
      </c>
      <c r="AO643" s="75">
        <f t="shared" si="346"/>
        <v>50</v>
      </c>
      <c r="AP643" s="76">
        <f t="shared" si="347"/>
        <v>75</v>
      </c>
    </row>
    <row r="644" spans="1:42">
      <c r="A644" s="95" t="s">
        <v>316</v>
      </c>
      <c r="B644" s="253" t="s">
        <v>187</v>
      </c>
      <c r="C644" s="254"/>
      <c r="D644" s="46">
        <v>634</v>
      </c>
      <c r="E644" s="41">
        <f t="shared" si="361"/>
        <v>28</v>
      </c>
      <c r="F644" s="41">
        <f t="shared" si="364"/>
        <v>10</v>
      </c>
      <c r="G644" s="41"/>
      <c r="H644" s="41"/>
      <c r="I644" s="41"/>
      <c r="J644" s="41"/>
      <c r="K644" s="41">
        <v>28</v>
      </c>
      <c r="L644" s="41">
        <v>10</v>
      </c>
      <c r="M644" s="41"/>
      <c r="N644" s="41"/>
      <c r="O644" s="41"/>
      <c r="P644" s="41"/>
      <c r="Q644" s="41"/>
      <c r="R644" s="41"/>
      <c r="S644" s="95" t="s">
        <v>316</v>
      </c>
      <c r="T644" s="262" t="s">
        <v>187</v>
      </c>
      <c r="U644" s="262"/>
      <c r="V644" s="262"/>
      <c r="W644" s="91">
        <f t="shared" si="344"/>
        <v>634</v>
      </c>
      <c r="X644" s="41"/>
      <c r="Y644" s="41"/>
      <c r="Z644" s="41">
        <f t="shared" si="362"/>
        <v>0</v>
      </c>
      <c r="AA644" s="41">
        <f t="shared" si="362"/>
        <v>0</v>
      </c>
      <c r="AB644" s="41"/>
      <c r="AC644" s="41"/>
      <c r="AD644" s="41"/>
      <c r="AE644" s="41"/>
      <c r="AF644" s="41"/>
      <c r="AG644" s="41"/>
      <c r="AH644" s="40">
        <f t="shared" si="363"/>
        <v>0</v>
      </c>
      <c r="AI644" s="40">
        <f t="shared" si="363"/>
        <v>0</v>
      </c>
      <c r="AJ644" s="40"/>
      <c r="AK644" s="40"/>
      <c r="AL644" s="40"/>
      <c r="AM644" s="40"/>
      <c r="AN644" s="74">
        <f t="shared" si="345"/>
        <v>0</v>
      </c>
      <c r="AO644" s="75">
        <f t="shared" si="346"/>
        <v>0</v>
      </c>
      <c r="AP644" s="76">
        <f t="shared" si="347"/>
        <v>0</v>
      </c>
    </row>
    <row r="645" spans="1:42">
      <c r="A645" s="95" t="s">
        <v>727</v>
      </c>
      <c r="B645" s="253" t="s">
        <v>185</v>
      </c>
      <c r="C645" s="254"/>
      <c r="D645" s="46">
        <v>635</v>
      </c>
      <c r="E645" s="41">
        <f t="shared" si="361"/>
        <v>29</v>
      </c>
      <c r="F645" s="41">
        <f t="shared" si="364"/>
        <v>12</v>
      </c>
      <c r="G645" s="41"/>
      <c r="H645" s="41"/>
      <c r="I645" s="41"/>
      <c r="J645" s="41"/>
      <c r="K645" s="41">
        <v>14</v>
      </c>
      <c r="L645" s="41">
        <v>12</v>
      </c>
      <c r="M645" s="41"/>
      <c r="N645" s="41"/>
      <c r="O645" s="41"/>
      <c r="P645" s="41"/>
      <c r="Q645" s="41">
        <v>15</v>
      </c>
      <c r="R645" s="41"/>
      <c r="S645" s="95" t="s">
        <v>727</v>
      </c>
      <c r="T645" s="262" t="s">
        <v>185</v>
      </c>
      <c r="U645" s="262"/>
      <c r="V645" s="262"/>
      <c r="W645" s="91">
        <f t="shared" si="344"/>
        <v>635</v>
      </c>
      <c r="X645" s="41"/>
      <c r="Y645" s="41"/>
      <c r="Z645" s="41">
        <f t="shared" si="362"/>
        <v>17</v>
      </c>
      <c r="AA645" s="41">
        <f t="shared" si="362"/>
        <v>10</v>
      </c>
      <c r="AB645" s="41"/>
      <c r="AC645" s="41"/>
      <c r="AD645" s="41">
        <v>2</v>
      </c>
      <c r="AE645" s="41">
        <v>1</v>
      </c>
      <c r="AF645" s="41">
        <v>15</v>
      </c>
      <c r="AG645" s="41">
        <v>9</v>
      </c>
      <c r="AH645" s="40">
        <f t="shared" si="363"/>
        <v>0</v>
      </c>
      <c r="AI645" s="40">
        <f t="shared" si="363"/>
        <v>0</v>
      </c>
      <c r="AJ645" s="40"/>
      <c r="AK645" s="40"/>
      <c r="AL645" s="40"/>
      <c r="AM645" s="40"/>
      <c r="AN645" s="74">
        <f t="shared" si="345"/>
        <v>58.620689655172413</v>
      </c>
      <c r="AO645" s="75">
        <f t="shared" si="346"/>
        <v>0</v>
      </c>
      <c r="AP645" s="76">
        <f t="shared" si="347"/>
        <v>58.620689655172413</v>
      </c>
    </row>
    <row r="646" spans="1:42">
      <c r="A646" s="95" t="s">
        <v>675</v>
      </c>
      <c r="B646" s="253" t="s">
        <v>217</v>
      </c>
      <c r="C646" s="254"/>
      <c r="D646" s="46">
        <v>636</v>
      </c>
      <c r="E646" s="41">
        <f t="shared" si="361"/>
        <v>0</v>
      </c>
      <c r="F646" s="41">
        <f t="shared" si="364"/>
        <v>0</v>
      </c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95" t="s">
        <v>675</v>
      </c>
      <c r="T646" s="262" t="s">
        <v>217</v>
      </c>
      <c r="U646" s="262"/>
      <c r="V646" s="262"/>
      <c r="W646" s="91">
        <f t="shared" si="344"/>
        <v>636</v>
      </c>
      <c r="X646" s="41"/>
      <c r="Y646" s="41"/>
      <c r="Z646" s="41">
        <f t="shared" si="362"/>
        <v>0</v>
      </c>
      <c r="AA646" s="41">
        <f t="shared" si="362"/>
        <v>0</v>
      </c>
      <c r="AB646" s="41"/>
      <c r="AC646" s="41"/>
      <c r="AD646" s="41"/>
      <c r="AE646" s="41"/>
      <c r="AF646" s="41"/>
      <c r="AG646" s="41"/>
      <c r="AH646" s="40">
        <f t="shared" si="363"/>
        <v>0</v>
      </c>
      <c r="AI646" s="40">
        <f t="shared" si="363"/>
        <v>0</v>
      </c>
      <c r="AJ646" s="40"/>
      <c r="AK646" s="40"/>
      <c r="AL646" s="40"/>
      <c r="AM646" s="40"/>
      <c r="AN646" s="74"/>
      <c r="AO646" s="75"/>
      <c r="AP646" s="76"/>
    </row>
    <row r="647" spans="1:42">
      <c r="A647" s="95" t="s">
        <v>617</v>
      </c>
      <c r="B647" s="253" t="s">
        <v>218</v>
      </c>
      <c r="C647" s="254"/>
      <c r="D647" s="46">
        <v>637</v>
      </c>
      <c r="E647" s="41">
        <f t="shared" si="361"/>
        <v>7</v>
      </c>
      <c r="F647" s="41">
        <f t="shared" si="364"/>
        <v>4</v>
      </c>
      <c r="G647" s="41"/>
      <c r="H647" s="41"/>
      <c r="I647" s="41">
        <v>7</v>
      </c>
      <c r="J647" s="41">
        <v>4</v>
      </c>
      <c r="K647" s="41"/>
      <c r="L647" s="41"/>
      <c r="M647" s="41"/>
      <c r="N647" s="41"/>
      <c r="O647" s="41"/>
      <c r="P647" s="41"/>
      <c r="Q647" s="41"/>
      <c r="R647" s="41"/>
      <c r="S647" s="95" t="s">
        <v>617</v>
      </c>
      <c r="T647" s="262" t="s">
        <v>218</v>
      </c>
      <c r="U647" s="262"/>
      <c r="V647" s="262"/>
      <c r="W647" s="91">
        <f t="shared" si="344"/>
        <v>637</v>
      </c>
      <c r="X647" s="41"/>
      <c r="Y647" s="41"/>
      <c r="Z647" s="41">
        <f t="shared" ref="Z647:AA647" si="365">+AB647+AD647+AF647</f>
        <v>0</v>
      </c>
      <c r="AA647" s="41">
        <f t="shared" si="365"/>
        <v>0</v>
      </c>
      <c r="AB647" s="41"/>
      <c r="AC647" s="41"/>
      <c r="AD647" s="41"/>
      <c r="AE647" s="41"/>
      <c r="AF647" s="41"/>
      <c r="AG647" s="41"/>
      <c r="AH647" s="40">
        <f t="shared" si="363"/>
        <v>0</v>
      </c>
      <c r="AI647" s="40">
        <f t="shared" si="363"/>
        <v>0</v>
      </c>
      <c r="AJ647" s="40"/>
      <c r="AK647" s="40"/>
      <c r="AL647" s="40"/>
      <c r="AM647" s="40"/>
      <c r="AN647" s="74">
        <f t="shared" si="345"/>
        <v>0</v>
      </c>
      <c r="AO647" s="75">
        <f t="shared" si="346"/>
        <v>0</v>
      </c>
      <c r="AP647" s="76">
        <f t="shared" si="347"/>
        <v>0</v>
      </c>
    </row>
    <row r="648" spans="1:42" s="89" customFormat="1">
      <c r="A648" s="273" t="s">
        <v>728</v>
      </c>
      <c r="B648" s="273"/>
      <c r="C648" s="273"/>
      <c r="D648" s="86">
        <v>638</v>
      </c>
      <c r="E648" s="86">
        <f>SUM(E649:E662)</f>
        <v>167</v>
      </c>
      <c r="F648" s="86">
        <f>SUM(F649:F662)</f>
        <v>85</v>
      </c>
      <c r="G648" s="86">
        <f>SUM(G649:G662)</f>
        <v>23</v>
      </c>
      <c r="H648" s="86">
        <f t="shared" ref="H648:R648" si="366">SUM(H649:H662)</f>
        <v>14</v>
      </c>
      <c r="I648" s="86">
        <f t="shared" si="366"/>
        <v>0</v>
      </c>
      <c r="J648" s="86">
        <f t="shared" si="366"/>
        <v>0</v>
      </c>
      <c r="K648" s="86">
        <f>SUM(K649:K662)</f>
        <v>83</v>
      </c>
      <c r="L648" s="86">
        <f t="shared" si="366"/>
        <v>53</v>
      </c>
      <c r="M648" s="86">
        <f>SUM(M649:M662)</f>
        <v>61</v>
      </c>
      <c r="N648" s="86">
        <f t="shared" si="366"/>
        <v>18</v>
      </c>
      <c r="O648" s="86">
        <f t="shared" si="366"/>
        <v>0</v>
      </c>
      <c r="P648" s="86">
        <f t="shared" si="366"/>
        <v>0</v>
      </c>
      <c r="Q648" s="86">
        <f t="shared" si="366"/>
        <v>0</v>
      </c>
      <c r="R648" s="86">
        <f t="shared" si="366"/>
        <v>0</v>
      </c>
      <c r="S648" s="273" t="str">
        <f>+A648</f>
        <v>56. Сэлэнгэ аймаг дахь Зүүн хараа Политехник коллеж</v>
      </c>
      <c r="T648" s="273"/>
      <c r="U648" s="273"/>
      <c r="V648" s="273"/>
      <c r="W648" s="88">
        <f t="shared" si="344"/>
        <v>638</v>
      </c>
      <c r="X648" s="86">
        <f t="shared" ref="X648:AM648" si="367">SUM(X649:X662)</f>
        <v>0</v>
      </c>
      <c r="Y648" s="86">
        <f t="shared" si="367"/>
        <v>0</v>
      </c>
      <c r="Z648" s="86">
        <f>SUM(Z649:Z662)</f>
        <v>82</v>
      </c>
      <c r="AA648" s="86">
        <f t="shared" si="367"/>
        <v>45</v>
      </c>
      <c r="AB648" s="86">
        <f t="shared" si="367"/>
        <v>9</v>
      </c>
      <c r="AC648" s="86">
        <f>SUM(AC649:AC662)</f>
        <v>6</v>
      </c>
      <c r="AD648" s="86">
        <f>SUM(AD649:AD662)</f>
        <v>73</v>
      </c>
      <c r="AE648" s="86">
        <f t="shared" si="367"/>
        <v>39</v>
      </c>
      <c r="AF648" s="86">
        <f t="shared" si="367"/>
        <v>0</v>
      </c>
      <c r="AG648" s="86">
        <f t="shared" si="367"/>
        <v>0</v>
      </c>
      <c r="AH648" s="86">
        <f>SUM(AH649:AH662)</f>
        <v>19</v>
      </c>
      <c r="AI648" s="86">
        <f>SUM(AI649:AI662)</f>
        <v>10</v>
      </c>
      <c r="AJ648" s="86">
        <f t="shared" si="367"/>
        <v>14</v>
      </c>
      <c r="AK648" s="86">
        <f t="shared" si="367"/>
        <v>8</v>
      </c>
      <c r="AL648" s="86">
        <f t="shared" si="367"/>
        <v>5</v>
      </c>
      <c r="AM648" s="86">
        <f t="shared" si="367"/>
        <v>2</v>
      </c>
      <c r="AN648" s="74">
        <f t="shared" si="345"/>
        <v>49.101796407185631</v>
      </c>
      <c r="AO648" s="75">
        <f t="shared" si="346"/>
        <v>11.377245508982035</v>
      </c>
      <c r="AP648" s="76">
        <f t="shared" si="347"/>
        <v>60.479041916167667</v>
      </c>
    </row>
    <row r="649" spans="1:42">
      <c r="A649" s="95" t="s">
        <v>729</v>
      </c>
      <c r="B649" s="253" t="s">
        <v>730</v>
      </c>
      <c r="C649" s="254"/>
      <c r="D649" s="46">
        <v>639</v>
      </c>
      <c r="E649" s="41">
        <f t="shared" ref="E649:E662" si="368">+G649+I649+K649+M649+O649+Q649+X649</f>
        <v>5</v>
      </c>
      <c r="F649" s="41">
        <f>+H649+J649+L649+N649+P649+R649</f>
        <v>0</v>
      </c>
      <c r="G649" s="41">
        <v>5</v>
      </c>
      <c r="H649" s="41">
        <v>0</v>
      </c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95" t="s">
        <v>729</v>
      </c>
      <c r="T649" s="260" t="s">
        <v>730</v>
      </c>
      <c r="U649" s="260"/>
      <c r="V649" s="260"/>
      <c r="W649" s="91">
        <f t="shared" si="344"/>
        <v>639</v>
      </c>
      <c r="X649" s="41"/>
      <c r="Y649" s="41"/>
      <c r="Z649" s="41">
        <f t="shared" ref="Z649:AA662" si="369">+AB649+AD649+AF649</f>
        <v>0</v>
      </c>
      <c r="AA649" s="41">
        <f t="shared" si="369"/>
        <v>0</v>
      </c>
      <c r="AB649" s="41">
        <v>0</v>
      </c>
      <c r="AC649" s="41">
        <v>0</v>
      </c>
      <c r="AD649" s="41"/>
      <c r="AE649" s="41"/>
      <c r="AF649" s="41"/>
      <c r="AG649" s="41"/>
      <c r="AH649" s="40">
        <f>+AJ649+AL649</f>
        <v>3</v>
      </c>
      <c r="AI649" s="40">
        <f>+AK649+AM649</f>
        <v>0</v>
      </c>
      <c r="AJ649" s="40"/>
      <c r="AK649" s="40"/>
      <c r="AL649" s="40">
        <v>3</v>
      </c>
      <c r="AM649" s="40">
        <v>0</v>
      </c>
      <c r="AN649" s="74">
        <f t="shared" si="345"/>
        <v>0</v>
      </c>
      <c r="AO649" s="75">
        <f t="shared" si="346"/>
        <v>60</v>
      </c>
      <c r="AP649" s="76">
        <f t="shared" si="347"/>
        <v>60</v>
      </c>
    </row>
    <row r="650" spans="1:42">
      <c r="A650" s="95" t="s">
        <v>587</v>
      </c>
      <c r="B650" s="253" t="s">
        <v>588</v>
      </c>
      <c r="C650" s="254"/>
      <c r="D650" s="46">
        <v>640</v>
      </c>
      <c r="E650" s="41">
        <f t="shared" si="368"/>
        <v>8</v>
      </c>
      <c r="F650" s="41">
        <f t="shared" ref="F650:F662" si="370">+H650+J650+L650+N650+P650+R650</f>
        <v>5</v>
      </c>
      <c r="G650" s="41">
        <v>8</v>
      </c>
      <c r="H650" s="41">
        <v>5</v>
      </c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95" t="s">
        <v>587</v>
      </c>
      <c r="T650" s="260" t="s">
        <v>249</v>
      </c>
      <c r="U650" s="260"/>
      <c r="V650" s="260"/>
      <c r="W650" s="91">
        <f t="shared" si="344"/>
        <v>640</v>
      </c>
      <c r="X650" s="41"/>
      <c r="Y650" s="41"/>
      <c r="Z650" s="41">
        <f t="shared" si="369"/>
        <v>6</v>
      </c>
      <c r="AA650" s="41">
        <f t="shared" si="369"/>
        <v>3</v>
      </c>
      <c r="AB650" s="41">
        <v>6</v>
      </c>
      <c r="AC650" s="41">
        <v>3</v>
      </c>
      <c r="AD650" s="41"/>
      <c r="AE650" s="41"/>
      <c r="AF650" s="41"/>
      <c r="AG650" s="41"/>
      <c r="AH650" s="40">
        <f t="shared" ref="AH650:AI662" si="371">+AJ650+AL650</f>
        <v>0</v>
      </c>
      <c r="AI650" s="40">
        <f t="shared" si="371"/>
        <v>0</v>
      </c>
      <c r="AJ650" s="40"/>
      <c r="AK650" s="40"/>
      <c r="AL650" s="40"/>
      <c r="AM650" s="40"/>
      <c r="AN650" s="74">
        <f t="shared" si="345"/>
        <v>75</v>
      </c>
      <c r="AO650" s="75">
        <f t="shared" si="346"/>
        <v>0</v>
      </c>
      <c r="AP650" s="76">
        <f t="shared" si="347"/>
        <v>75</v>
      </c>
    </row>
    <row r="651" spans="1:42">
      <c r="A651" s="95" t="s">
        <v>731</v>
      </c>
      <c r="B651" s="253" t="s">
        <v>213</v>
      </c>
      <c r="C651" s="254"/>
      <c r="D651" s="46">
        <v>641</v>
      </c>
      <c r="E651" s="41">
        <f t="shared" si="368"/>
        <v>5</v>
      </c>
      <c r="F651" s="41">
        <f t="shared" si="370"/>
        <v>4</v>
      </c>
      <c r="G651" s="41">
        <v>5</v>
      </c>
      <c r="H651" s="41">
        <v>4</v>
      </c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95" t="s">
        <v>731</v>
      </c>
      <c r="T651" s="259" t="s">
        <v>213</v>
      </c>
      <c r="U651" s="259"/>
      <c r="V651" s="259"/>
      <c r="W651" s="91">
        <f t="shared" ref="W651:W714" si="372">+D651</f>
        <v>641</v>
      </c>
      <c r="X651" s="41"/>
      <c r="Y651" s="41"/>
      <c r="Z651" s="41">
        <f t="shared" si="369"/>
        <v>0</v>
      </c>
      <c r="AA651" s="41">
        <f t="shared" si="369"/>
        <v>0</v>
      </c>
      <c r="AB651" s="41">
        <v>0</v>
      </c>
      <c r="AC651" s="41">
        <v>0</v>
      </c>
      <c r="AD651" s="41"/>
      <c r="AE651" s="41"/>
      <c r="AF651" s="41"/>
      <c r="AG651" s="41"/>
      <c r="AH651" s="40">
        <f t="shared" si="371"/>
        <v>2</v>
      </c>
      <c r="AI651" s="40">
        <f t="shared" si="371"/>
        <v>2</v>
      </c>
      <c r="AJ651" s="40"/>
      <c r="AK651" s="40"/>
      <c r="AL651" s="40">
        <v>2</v>
      </c>
      <c r="AM651" s="40">
        <v>2</v>
      </c>
      <c r="AN651" s="74">
        <f t="shared" si="345"/>
        <v>0</v>
      </c>
      <c r="AO651" s="75">
        <f t="shared" si="346"/>
        <v>40</v>
      </c>
      <c r="AP651" s="76">
        <f t="shared" si="347"/>
        <v>40</v>
      </c>
    </row>
    <row r="652" spans="1:42">
      <c r="A652" s="95" t="s">
        <v>732</v>
      </c>
      <c r="B652" s="253" t="s">
        <v>89</v>
      </c>
      <c r="C652" s="254"/>
      <c r="D652" s="46">
        <v>642</v>
      </c>
      <c r="E652" s="41">
        <f t="shared" si="368"/>
        <v>5</v>
      </c>
      <c r="F652" s="41">
        <f t="shared" si="370"/>
        <v>5</v>
      </c>
      <c r="G652" s="41">
        <v>5</v>
      </c>
      <c r="H652" s="41">
        <v>5</v>
      </c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95" t="s">
        <v>732</v>
      </c>
      <c r="T652" s="259" t="s">
        <v>733</v>
      </c>
      <c r="U652" s="259"/>
      <c r="V652" s="259"/>
      <c r="W652" s="91">
        <f t="shared" si="372"/>
        <v>642</v>
      </c>
      <c r="X652" s="41"/>
      <c r="Y652" s="41"/>
      <c r="Z652" s="41">
        <f t="shared" si="369"/>
        <v>3</v>
      </c>
      <c r="AA652" s="41">
        <f t="shared" si="369"/>
        <v>3</v>
      </c>
      <c r="AB652" s="41">
        <v>3</v>
      </c>
      <c r="AC652" s="41">
        <v>3</v>
      </c>
      <c r="AD652" s="41"/>
      <c r="AE652" s="41"/>
      <c r="AF652" s="41"/>
      <c r="AG652" s="41"/>
      <c r="AH652" s="40">
        <f t="shared" si="371"/>
        <v>0</v>
      </c>
      <c r="AI652" s="40">
        <f t="shared" si="371"/>
        <v>0</v>
      </c>
      <c r="AJ652" s="40"/>
      <c r="AK652" s="40"/>
      <c r="AL652" s="40"/>
      <c r="AM652" s="40"/>
      <c r="AN652" s="74">
        <f t="shared" ref="AN652:AN715" si="373">+Z652*100/E652</f>
        <v>60</v>
      </c>
      <c r="AO652" s="75">
        <f t="shared" ref="AO652:AO715" si="374">+AH652*100/E652</f>
        <v>0</v>
      </c>
      <c r="AP652" s="76">
        <f t="shared" ref="AP652:AP715" si="375">+AN652+AO652</f>
        <v>60</v>
      </c>
    </row>
    <row r="653" spans="1:42">
      <c r="A653" s="95" t="s">
        <v>734</v>
      </c>
      <c r="B653" s="253" t="s">
        <v>157</v>
      </c>
      <c r="C653" s="254"/>
      <c r="D653" s="46">
        <v>643</v>
      </c>
      <c r="E653" s="41">
        <f t="shared" si="368"/>
        <v>17</v>
      </c>
      <c r="F653" s="41">
        <f t="shared" si="370"/>
        <v>1</v>
      </c>
      <c r="G653" s="41"/>
      <c r="H653" s="41"/>
      <c r="I653" s="41"/>
      <c r="J653" s="41"/>
      <c r="K653" s="41">
        <v>17</v>
      </c>
      <c r="L653" s="41">
        <v>1</v>
      </c>
      <c r="M653" s="41"/>
      <c r="N653" s="41"/>
      <c r="O653" s="41"/>
      <c r="P653" s="41"/>
      <c r="Q653" s="41"/>
      <c r="R653" s="41"/>
      <c r="S653" s="95" t="s">
        <v>734</v>
      </c>
      <c r="T653" s="259" t="s">
        <v>157</v>
      </c>
      <c r="U653" s="259"/>
      <c r="V653" s="259"/>
      <c r="W653" s="91">
        <f t="shared" si="372"/>
        <v>643</v>
      </c>
      <c r="X653" s="41"/>
      <c r="Y653" s="41"/>
      <c r="Z653" s="41">
        <f t="shared" si="369"/>
        <v>8</v>
      </c>
      <c r="AA653" s="41">
        <f t="shared" si="369"/>
        <v>0</v>
      </c>
      <c r="AB653" s="41"/>
      <c r="AC653" s="41"/>
      <c r="AD653" s="41">
        <v>8</v>
      </c>
      <c r="AE653" s="41">
        <v>0</v>
      </c>
      <c r="AF653" s="41"/>
      <c r="AG653" s="41"/>
      <c r="AH653" s="40">
        <f t="shared" si="371"/>
        <v>0</v>
      </c>
      <c r="AI653" s="40">
        <f t="shared" si="371"/>
        <v>0</v>
      </c>
      <c r="AJ653" s="40"/>
      <c r="AK653" s="40"/>
      <c r="AL653" s="40"/>
      <c r="AM653" s="40"/>
      <c r="AN653" s="74">
        <f t="shared" si="373"/>
        <v>47.058823529411768</v>
      </c>
      <c r="AO653" s="75">
        <f t="shared" si="374"/>
        <v>0</v>
      </c>
      <c r="AP653" s="76">
        <f t="shared" si="375"/>
        <v>47.058823529411768</v>
      </c>
    </row>
    <row r="654" spans="1:42">
      <c r="A654" s="95" t="s">
        <v>546</v>
      </c>
      <c r="B654" s="253" t="s">
        <v>122</v>
      </c>
      <c r="C654" s="254"/>
      <c r="D654" s="46">
        <v>644</v>
      </c>
      <c r="E654" s="41">
        <f t="shared" si="368"/>
        <v>28</v>
      </c>
      <c r="F654" s="41">
        <f t="shared" si="370"/>
        <v>18</v>
      </c>
      <c r="G654" s="41"/>
      <c r="H654" s="41"/>
      <c r="I654" s="41"/>
      <c r="J654" s="41"/>
      <c r="K654" s="41">
        <v>28</v>
      </c>
      <c r="L654" s="41">
        <v>18</v>
      </c>
      <c r="M654" s="41"/>
      <c r="N654" s="41"/>
      <c r="O654" s="41"/>
      <c r="P654" s="41"/>
      <c r="Q654" s="41"/>
      <c r="R654" s="41"/>
      <c r="S654" s="95" t="s">
        <v>546</v>
      </c>
      <c r="T654" s="259" t="s">
        <v>122</v>
      </c>
      <c r="U654" s="259"/>
      <c r="V654" s="259"/>
      <c r="W654" s="91">
        <f t="shared" si="372"/>
        <v>644</v>
      </c>
      <c r="X654" s="41"/>
      <c r="Y654" s="41"/>
      <c r="Z654" s="41">
        <f t="shared" si="369"/>
        <v>25</v>
      </c>
      <c r="AA654" s="41">
        <f t="shared" si="369"/>
        <v>17</v>
      </c>
      <c r="AB654" s="41"/>
      <c r="AC654" s="41"/>
      <c r="AD654" s="41">
        <v>25</v>
      </c>
      <c r="AE654" s="41">
        <v>17</v>
      </c>
      <c r="AF654" s="41"/>
      <c r="AG654" s="41"/>
      <c r="AH654" s="40">
        <f t="shared" si="371"/>
        <v>0</v>
      </c>
      <c r="AI654" s="40">
        <f t="shared" si="371"/>
        <v>0</v>
      </c>
      <c r="AJ654" s="40"/>
      <c r="AK654" s="40"/>
      <c r="AL654" s="40"/>
      <c r="AM654" s="40"/>
      <c r="AN654" s="74">
        <f t="shared" si="373"/>
        <v>89.285714285714292</v>
      </c>
      <c r="AO654" s="75">
        <f t="shared" si="374"/>
        <v>0</v>
      </c>
      <c r="AP654" s="76">
        <f t="shared" si="375"/>
        <v>89.285714285714292</v>
      </c>
    </row>
    <row r="655" spans="1:42">
      <c r="A655" s="95" t="s">
        <v>735</v>
      </c>
      <c r="B655" s="253" t="s">
        <v>420</v>
      </c>
      <c r="C655" s="254"/>
      <c r="D655" s="46">
        <v>645</v>
      </c>
      <c r="E655" s="41">
        <f t="shared" si="368"/>
        <v>7</v>
      </c>
      <c r="F655" s="41">
        <f t="shared" si="370"/>
        <v>5</v>
      </c>
      <c r="G655" s="41"/>
      <c r="H655" s="41"/>
      <c r="I655" s="41"/>
      <c r="J655" s="41"/>
      <c r="K655" s="41">
        <v>7</v>
      </c>
      <c r="L655" s="41">
        <v>5</v>
      </c>
      <c r="M655" s="41"/>
      <c r="N655" s="41"/>
      <c r="O655" s="41"/>
      <c r="P655" s="41"/>
      <c r="Q655" s="41"/>
      <c r="R655" s="41"/>
      <c r="S655" s="95" t="s">
        <v>735</v>
      </c>
      <c r="T655" s="260" t="s">
        <v>420</v>
      </c>
      <c r="U655" s="260"/>
      <c r="V655" s="260"/>
      <c r="W655" s="91">
        <f t="shared" si="372"/>
        <v>645</v>
      </c>
      <c r="X655" s="41"/>
      <c r="Y655" s="41"/>
      <c r="Z655" s="41">
        <f t="shared" si="369"/>
        <v>4</v>
      </c>
      <c r="AA655" s="41">
        <f t="shared" si="369"/>
        <v>2</v>
      </c>
      <c r="AB655" s="41"/>
      <c r="AC655" s="41"/>
      <c r="AD655" s="41">
        <v>4</v>
      </c>
      <c r="AE655" s="41">
        <v>2</v>
      </c>
      <c r="AF655" s="41"/>
      <c r="AG655" s="41"/>
      <c r="AH655" s="40">
        <f t="shared" si="371"/>
        <v>0</v>
      </c>
      <c r="AI655" s="40">
        <f t="shared" si="371"/>
        <v>0</v>
      </c>
      <c r="AJ655" s="40"/>
      <c r="AK655" s="40"/>
      <c r="AL655" s="40"/>
      <c r="AM655" s="40"/>
      <c r="AN655" s="74">
        <f t="shared" si="373"/>
        <v>57.142857142857146</v>
      </c>
      <c r="AO655" s="75">
        <f t="shared" si="374"/>
        <v>0</v>
      </c>
      <c r="AP655" s="76">
        <f t="shared" si="375"/>
        <v>57.142857142857146</v>
      </c>
    </row>
    <row r="656" spans="1:42">
      <c r="A656" s="95" t="s">
        <v>383</v>
      </c>
      <c r="B656" s="253" t="s">
        <v>256</v>
      </c>
      <c r="C656" s="254"/>
      <c r="D656" s="46">
        <v>646</v>
      </c>
      <c r="E656" s="41">
        <f t="shared" si="368"/>
        <v>9</v>
      </c>
      <c r="F656" s="41">
        <f t="shared" si="370"/>
        <v>9</v>
      </c>
      <c r="G656" s="41"/>
      <c r="H656" s="41"/>
      <c r="I656" s="41"/>
      <c r="J656" s="41"/>
      <c r="K656" s="41">
        <v>9</v>
      </c>
      <c r="L656" s="41">
        <v>9</v>
      </c>
      <c r="M656" s="41"/>
      <c r="N656" s="41"/>
      <c r="O656" s="41"/>
      <c r="P656" s="41"/>
      <c r="Q656" s="41"/>
      <c r="R656" s="41"/>
      <c r="S656" s="95" t="s">
        <v>383</v>
      </c>
      <c r="T656" s="259" t="s">
        <v>256</v>
      </c>
      <c r="U656" s="259"/>
      <c r="V656" s="259"/>
      <c r="W656" s="91">
        <f t="shared" si="372"/>
        <v>646</v>
      </c>
      <c r="X656" s="41"/>
      <c r="Y656" s="41"/>
      <c r="Z656" s="41">
        <f t="shared" si="369"/>
        <v>5</v>
      </c>
      <c r="AA656" s="41">
        <f t="shared" si="369"/>
        <v>5</v>
      </c>
      <c r="AB656" s="41"/>
      <c r="AC656" s="41"/>
      <c r="AD656" s="41">
        <v>5</v>
      </c>
      <c r="AE656" s="41">
        <v>5</v>
      </c>
      <c r="AF656" s="41"/>
      <c r="AG656" s="41"/>
      <c r="AH656" s="40">
        <f t="shared" si="371"/>
        <v>0</v>
      </c>
      <c r="AI656" s="40">
        <f t="shared" si="371"/>
        <v>0</v>
      </c>
      <c r="AJ656" s="40"/>
      <c r="AK656" s="40"/>
      <c r="AL656" s="40"/>
      <c r="AM656" s="40"/>
      <c r="AN656" s="74">
        <f t="shared" si="373"/>
        <v>55.555555555555557</v>
      </c>
      <c r="AO656" s="75">
        <f t="shared" si="374"/>
        <v>0</v>
      </c>
      <c r="AP656" s="76">
        <f t="shared" si="375"/>
        <v>55.555555555555557</v>
      </c>
    </row>
    <row r="657" spans="1:42">
      <c r="A657" s="95" t="s">
        <v>356</v>
      </c>
      <c r="B657" s="253" t="s">
        <v>209</v>
      </c>
      <c r="C657" s="254"/>
      <c r="D657" s="46">
        <v>647</v>
      </c>
      <c r="E657" s="41">
        <f t="shared" si="368"/>
        <v>11</v>
      </c>
      <c r="F657" s="41">
        <f t="shared" si="370"/>
        <v>9</v>
      </c>
      <c r="G657" s="41"/>
      <c r="H657" s="41"/>
      <c r="I657" s="41"/>
      <c r="J657" s="41"/>
      <c r="K657" s="41">
        <v>11</v>
      </c>
      <c r="L657" s="41">
        <v>9</v>
      </c>
      <c r="M657" s="41"/>
      <c r="N657" s="41"/>
      <c r="O657" s="41"/>
      <c r="P657" s="41"/>
      <c r="Q657" s="41"/>
      <c r="R657" s="41"/>
      <c r="S657" s="95" t="s">
        <v>356</v>
      </c>
      <c r="T657" s="259" t="s">
        <v>209</v>
      </c>
      <c r="U657" s="259"/>
      <c r="V657" s="259"/>
      <c r="W657" s="91">
        <f t="shared" si="372"/>
        <v>647</v>
      </c>
      <c r="X657" s="41"/>
      <c r="Y657" s="41"/>
      <c r="Z657" s="41">
        <f t="shared" si="369"/>
        <v>6</v>
      </c>
      <c r="AA657" s="41">
        <f t="shared" si="369"/>
        <v>4</v>
      </c>
      <c r="AB657" s="41"/>
      <c r="AC657" s="41"/>
      <c r="AD657" s="41">
        <v>6</v>
      </c>
      <c r="AE657" s="41">
        <v>4</v>
      </c>
      <c r="AF657" s="41"/>
      <c r="AG657" s="41"/>
      <c r="AH657" s="40">
        <f t="shared" si="371"/>
        <v>0</v>
      </c>
      <c r="AI657" s="40">
        <f t="shared" si="371"/>
        <v>0</v>
      </c>
      <c r="AJ657" s="40"/>
      <c r="AK657" s="40"/>
      <c r="AL657" s="40"/>
      <c r="AM657" s="40"/>
      <c r="AN657" s="74">
        <f t="shared" si="373"/>
        <v>54.545454545454547</v>
      </c>
      <c r="AO657" s="75">
        <f t="shared" si="374"/>
        <v>0</v>
      </c>
      <c r="AP657" s="76">
        <f t="shared" si="375"/>
        <v>54.545454545454547</v>
      </c>
    </row>
    <row r="658" spans="1:42">
      <c r="A658" s="95" t="s">
        <v>368</v>
      </c>
      <c r="B658" s="253" t="s">
        <v>215</v>
      </c>
      <c r="C658" s="254"/>
      <c r="D658" s="46">
        <v>648</v>
      </c>
      <c r="E658" s="41">
        <f t="shared" si="368"/>
        <v>25</v>
      </c>
      <c r="F658" s="41">
        <f t="shared" si="370"/>
        <v>0</v>
      </c>
      <c r="G658" s="41"/>
      <c r="H658" s="41"/>
      <c r="I658" s="41"/>
      <c r="J658" s="41"/>
      <c r="K658" s="41"/>
      <c r="L658" s="41"/>
      <c r="M658" s="41">
        <v>25</v>
      </c>
      <c r="N658" s="41">
        <v>0</v>
      </c>
      <c r="O658" s="41"/>
      <c r="P658" s="41"/>
      <c r="Q658" s="41"/>
      <c r="R658" s="41"/>
      <c r="S658" s="95" t="s">
        <v>368</v>
      </c>
      <c r="T658" s="259" t="s">
        <v>215</v>
      </c>
      <c r="U658" s="259"/>
      <c r="V658" s="259"/>
      <c r="W658" s="91">
        <f t="shared" si="372"/>
        <v>648</v>
      </c>
      <c r="X658" s="41"/>
      <c r="Y658" s="41"/>
      <c r="Z658" s="41">
        <f t="shared" si="369"/>
        <v>14</v>
      </c>
      <c r="AA658" s="41">
        <f t="shared" si="369"/>
        <v>0</v>
      </c>
      <c r="AB658" s="41"/>
      <c r="AC658" s="41"/>
      <c r="AD658" s="41">
        <v>14</v>
      </c>
      <c r="AE658" s="41">
        <v>0</v>
      </c>
      <c r="AF658" s="41"/>
      <c r="AG658" s="41"/>
      <c r="AH658" s="40">
        <f t="shared" si="371"/>
        <v>0</v>
      </c>
      <c r="AI658" s="40">
        <f t="shared" si="371"/>
        <v>0</v>
      </c>
      <c r="AJ658" s="40"/>
      <c r="AK658" s="40"/>
      <c r="AL658" s="40"/>
      <c r="AM658" s="40"/>
      <c r="AN658" s="74">
        <f t="shared" si="373"/>
        <v>56</v>
      </c>
      <c r="AO658" s="75">
        <f t="shared" si="374"/>
        <v>0</v>
      </c>
      <c r="AP658" s="76">
        <f t="shared" si="375"/>
        <v>56</v>
      </c>
    </row>
    <row r="659" spans="1:42">
      <c r="A659" s="95" t="s">
        <v>373</v>
      </c>
      <c r="B659" s="253" t="s">
        <v>231</v>
      </c>
      <c r="C659" s="254"/>
      <c r="D659" s="46">
        <v>649</v>
      </c>
      <c r="E659" s="41">
        <f t="shared" si="368"/>
        <v>18</v>
      </c>
      <c r="F659" s="41">
        <f t="shared" si="370"/>
        <v>18</v>
      </c>
      <c r="G659" s="41"/>
      <c r="H659" s="41"/>
      <c r="I659" s="41"/>
      <c r="J659" s="41"/>
      <c r="K659" s="41">
        <v>11</v>
      </c>
      <c r="L659" s="41">
        <v>11</v>
      </c>
      <c r="M659" s="41">
        <v>7</v>
      </c>
      <c r="N659" s="41">
        <v>7</v>
      </c>
      <c r="O659" s="41"/>
      <c r="P659" s="41"/>
      <c r="Q659" s="41"/>
      <c r="R659" s="41"/>
      <c r="S659" s="95" t="s">
        <v>373</v>
      </c>
      <c r="T659" s="260" t="s">
        <v>231</v>
      </c>
      <c r="U659" s="260"/>
      <c r="V659" s="260"/>
      <c r="W659" s="91">
        <f t="shared" si="372"/>
        <v>649</v>
      </c>
      <c r="X659" s="41"/>
      <c r="Y659" s="41"/>
      <c r="Z659" s="41">
        <f t="shared" si="369"/>
        <v>9</v>
      </c>
      <c r="AA659" s="41">
        <f t="shared" si="369"/>
        <v>9</v>
      </c>
      <c r="AB659" s="41"/>
      <c r="AC659" s="41"/>
      <c r="AD659" s="41">
        <v>9</v>
      </c>
      <c r="AE659" s="41">
        <v>9</v>
      </c>
      <c r="AF659" s="41"/>
      <c r="AG659" s="41"/>
      <c r="AH659" s="40">
        <f t="shared" si="371"/>
        <v>3</v>
      </c>
      <c r="AI659" s="40">
        <f t="shared" si="371"/>
        <v>3</v>
      </c>
      <c r="AJ659" s="40">
        <v>3</v>
      </c>
      <c r="AK659" s="40">
        <v>3</v>
      </c>
      <c r="AL659" s="40"/>
      <c r="AM659" s="40"/>
      <c r="AN659" s="74">
        <f t="shared" si="373"/>
        <v>50</v>
      </c>
      <c r="AO659" s="75">
        <f t="shared" si="374"/>
        <v>16.666666666666668</v>
      </c>
      <c r="AP659" s="76">
        <f t="shared" si="375"/>
        <v>66.666666666666671</v>
      </c>
    </row>
    <row r="660" spans="1:42">
      <c r="A660" s="95" t="s">
        <v>466</v>
      </c>
      <c r="B660" s="253" t="s">
        <v>736</v>
      </c>
      <c r="C660" s="254"/>
      <c r="D660" s="46">
        <v>650</v>
      </c>
      <c r="E660" s="41">
        <f t="shared" si="368"/>
        <v>4</v>
      </c>
      <c r="F660" s="41">
        <f t="shared" si="370"/>
        <v>2</v>
      </c>
      <c r="G660" s="41"/>
      <c r="H660" s="41"/>
      <c r="I660" s="41"/>
      <c r="J660" s="41"/>
      <c r="K660" s="41"/>
      <c r="L660" s="41"/>
      <c r="M660" s="41">
        <v>4</v>
      </c>
      <c r="N660" s="41">
        <v>2</v>
      </c>
      <c r="O660" s="41"/>
      <c r="P660" s="41"/>
      <c r="Q660" s="41"/>
      <c r="R660" s="41"/>
      <c r="S660" s="95" t="s">
        <v>466</v>
      </c>
      <c r="T660" s="259" t="s">
        <v>736</v>
      </c>
      <c r="U660" s="259"/>
      <c r="V660" s="259"/>
      <c r="W660" s="91">
        <f t="shared" si="372"/>
        <v>650</v>
      </c>
      <c r="X660" s="41"/>
      <c r="Y660" s="41"/>
      <c r="Z660" s="41">
        <f t="shared" si="369"/>
        <v>0</v>
      </c>
      <c r="AA660" s="41">
        <f t="shared" si="369"/>
        <v>0</v>
      </c>
      <c r="AB660" s="41"/>
      <c r="AC660" s="41"/>
      <c r="AD660" s="41">
        <v>0</v>
      </c>
      <c r="AE660" s="41">
        <v>0</v>
      </c>
      <c r="AF660" s="41"/>
      <c r="AG660" s="41"/>
      <c r="AH660" s="40">
        <f t="shared" si="371"/>
        <v>1</v>
      </c>
      <c r="AI660" s="40">
        <f t="shared" si="371"/>
        <v>0</v>
      </c>
      <c r="AJ660" s="40">
        <v>1</v>
      </c>
      <c r="AK660" s="40">
        <v>0</v>
      </c>
      <c r="AL660" s="40"/>
      <c r="AM660" s="40"/>
      <c r="AN660" s="74">
        <f t="shared" si="373"/>
        <v>0</v>
      </c>
      <c r="AO660" s="75">
        <f t="shared" si="374"/>
        <v>25</v>
      </c>
      <c r="AP660" s="76">
        <f t="shared" si="375"/>
        <v>25</v>
      </c>
    </row>
    <row r="661" spans="1:42">
      <c r="A661" s="95" t="s">
        <v>376</v>
      </c>
      <c r="B661" s="253" t="s">
        <v>153</v>
      </c>
      <c r="C661" s="254"/>
      <c r="D661" s="46">
        <v>651</v>
      </c>
      <c r="E661" s="41">
        <f t="shared" si="368"/>
        <v>13</v>
      </c>
      <c r="F661" s="41">
        <f t="shared" si="370"/>
        <v>0</v>
      </c>
      <c r="G661" s="41"/>
      <c r="H661" s="41"/>
      <c r="I661" s="41"/>
      <c r="J661" s="41"/>
      <c r="K661" s="41"/>
      <c r="L661" s="41"/>
      <c r="M661" s="41">
        <v>13</v>
      </c>
      <c r="N661" s="41">
        <v>0</v>
      </c>
      <c r="O661" s="41"/>
      <c r="P661" s="41"/>
      <c r="Q661" s="41"/>
      <c r="R661" s="41"/>
      <c r="S661" s="95" t="s">
        <v>376</v>
      </c>
      <c r="T661" s="259" t="s">
        <v>324</v>
      </c>
      <c r="U661" s="259"/>
      <c r="V661" s="259"/>
      <c r="W661" s="91">
        <f t="shared" si="372"/>
        <v>651</v>
      </c>
      <c r="X661" s="41"/>
      <c r="Y661" s="41"/>
      <c r="Z661" s="41">
        <f t="shared" si="369"/>
        <v>0</v>
      </c>
      <c r="AA661" s="41">
        <f t="shared" si="369"/>
        <v>0</v>
      </c>
      <c r="AB661" s="41"/>
      <c r="AC661" s="41"/>
      <c r="AD661" s="41">
        <v>0</v>
      </c>
      <c r="AE661" s="41">
        <v>0</v>
      </c>
      <c r="AF661" s="41"/>
      <c r="AG661" s="41"/>
      <c r="AH661" s="40">
        <f t="shared" si="371"/>
        <v>3</v>
      </c>
      <c r="AI661" s="40">
        <f t="shared" si="371"/>
        <v>0</v>
      </c>
      <c r="AJ661" s="40">
        <v>3</v>
      </c>
      <c r="AK661" s="40">
        <v>0</v>
      </c>
      <c r="AL661" s="40"/>
      <c r="AM661" s="40"/>
      <c r="AN661" s="74">
        <f t="shared" si="373"/>
        <v>0</v>
      </c>
      <c r="AO661" s="75">
        <f t="shared" si="374"/>
        <v>23.076923076923077</v>
      </c>
      <c r="AP661" s="76">
        <f t="shared" si="375"/>
        <v>23.076923076923077</v>
      </c>
    </row>
    <row r="662" spans="1:42">
      <c r="A662" s="95" t="s">
        <v>355</v>
      </c>
      <c r="B662" s="253" t="s">
        <v>238</v>
      </c>
      <c r="C662" s="254"/>
      <c r="D662" s="46">
        <v>652</v>
      </c>
      <c r="E662" s="41">
        <f t="shared" si="368"/>
        <v>12</v>
      </c>
      <c r="F662" s="41">
        <f t="shared" si="370"/>
        <v>9</v>
      </c>
      <c r="G662" s="41"/>
      <c r="H662" s="41"/>
      <c r="I662" s="41"/>
      <c r="J662" s="41"/>
      <c r="K662" s="41"/>
      <c r="L662" s="41"/>
      <c r="M662" s="41">
        <v>12</v>
      </c>
      <c r="N662" s="41">
        <v>9</v>
      </c>
      <c r="O662" s="41"/>
      <c r="P662" s="41"/>
      <c r="Q662" s="41"/>
      <c r="R662" s="41"/>
      <c r="S662" s="95" t="s">
        <v>355</v>
      </c>
      <c r="T662" s="259" t="s">
        <v>238</v>
      </c>
      <c r="U662" s="259"/>
      <c r="V662" s="259"/>
      <c r="W662" s="91">
        <f t="shared" si="372"/>
        <v>652</v>
      </c>
      <c r="X662" s="41"/>
      <c r="Y662" s="41"/>
      <c r="Z662" s="41">
        <f t="shared" si="369"/>
        <v>2</v>
      </c>
      <c r="AA662" s="41">
        <f t="shared" si="369"/>
        <v>2</v>
      </c>
      <c r="AB662" s="41"/>
      <c r="AC662" s="41"/>
      <c r="AD662" s="41">
        <v>2</v>
      </c>
      <c r="AE662" s="41">
        <v>2</v>
      </c>
      <c r="AF662" s="41"/>
      <c r="AG662" s="41"/>
      <c r="AH662" s="40">
        <f t="shared" si="371"/>
        <v>7</v>
      </c>
      <c r="AI662" s="40">
        <f t="shared" si="371"/>
        <v>5</v>
      </c>
      <c r="AJ662" s="40">
        <v>7</v>
      </c>
      <c r="AK662" s="40">
        <v>5</v>
      </c>
      <c r="AL662" s="40"/>
      <c r="AM662" s="40"/>
      <c r="AN662" s="74">
        <f t="shared" si="373"/>
        <v>16.666666666666668</v>
      </c>
      <c r="AO662" s="75">
        <f t="shared" si="374"/>
        <v>58.333333333333336</v>
      </c>
      <c r="AP662" s="76">
        <f t="shared" si="375"/>
        <v>75</v>
      </c>
    </row>
    <row r="663" spans="1:42" s="89" customFormat="1">
      <c r="A663" s="258" t="s">
        <v>737</v>
      </c>
      <c r="B663" s="258"/>
      <c r="C663" s="258"/>
      <c r="D663" s="86">
        <v>653</v>
      </c>
      <c r="E663" s="127">
        <f>SUM(E664:E673)</f>
        <v>233</v>
      </c>
      <c r="F663" s="127">
        <f>SUM(F664:F673)</f>
        <v>92</v>
      </c>
      <c r="G663" s="127">
        <f>SUM(G664:G673)</f>
        <v>0</v>
      </c>
      <c r="H663" s="127">
        <f t="shared" ref="H663:R663" si="376">SUM(H664:H673)</f>
        <v>0</v>
      </c>
      <c r="I663" s="127">
        <f t="shared" si="376"/>
        <v>0</v>
      </c>
      <c r="J663" s="127">
        <f t="shared" si="376"/>
        <v>0</v>
      </c>
      <c r="K663" s="127">
        <f>SUM(K664:K673)</f>
        <v>164</v>
      </c>
      <c r="L663" s="127">
        <f>SUM(L664:L673)</f>
        <v>71</v>
      </c>
      <c r="M663" s="127">
        <f t="shared" si="376"/>
        <v>69</v>
      </c>
      <c r="N663" s="127">
        <f t="shared" si="376"/>
        <v>21</v>
      </c>
      <c r="O663" s="127">
        <f t="shared" si="376"/>
        <v>0</v>
      </c>
      <c r="P663" s="127">
        <f t="shared" si="376"/>
        <v>0</v>
      </c>
      <c r="Q663" s="127">
        <f t="shared" si="376"/>
        <v>0</v>
      </c>
      <c r="R663" s="127">
        <f t="shared" si="376"/>
        <v>0</v>
      </c>
      <c r="S663" s="258" t="str">
        <f>+A663</f>
        <v>57. Төв аймаг дахь Политехник коллеж</v>
      </c>
      <c r="T663" s="258"/>
      <c r="U663" s="258"/>
      <c r="V663" s="258"/>
      <c r="W663" s="88">
        <f t="shared" si="372"/>
        <v>653</v>
      </c>
      <c r="X663" s="86">
        <f t="shared" ref="X663:AC663" si="377">SUM(X664:X673)</f>
        <v>0</v>
      </c>
      <c r="Y663" s="86">
        <f t="shared" si="377"/>
        <v>0</v>
      </c>
      <c r="Z663" s="86">
        <f>AB663+AD663+AF663</f>
        <v>98</v>
      </c>
      <c r="AA663" s="86">
        <f>AC663+AE663+AG663</f>
        <v>58</v>
      </c>
      <c r="AB663" s="86">
        <f t="shared" si="377"/>
        <v>0</v>
      </c>
      <c r="AC663" s="86">
        <f t="shared" si="377"/>
        <v>0</v>
      </c>
      <c r="AD663" s="86">
        <f>AD664+AD665+AD666+AD667+AD668+AD669+AD670+AD671+AD672+AD673</f>
        <v>98</v>
      </c>
      <c r="AE663" s="86">
        <f t="shared" ref="AE663:AG663" si="378">AE664+AE665+AE666+AE667+AE668+AE669+AE670+AE671+AE672+AE673</f>
        <v>58</v>
      </c>
      <c r="AF663" s="86">
        <f t="shared" si="378"/>
        <v>0</v>
      </c>
      <c r="AG663" s="86">
        <f t="shared" si="378"/>
        <v>0</v>
      </c>
      <c r="AH663" s="86">
        <f t="shared" ref="AH663:AM663" si="379">SUM(AH664:AH673)</f>
        <v>0</v>
      </c>
      <c r="AI663" s="86">
        <f t="shared" si="379"/>
        <v>0</v>
      </c>
      <c r="AJ663" s="86">
        <f t="shared" si="379"/>
        <v>0</v>
      </c>
      <c r="AK663" s="86">
        <f t="shared" si="379"/>
        <v>0</v>
      </c>
      <c r="AL663" s="86">
        <f t="shared" si="379"/>
        <v>0</v>
      </c>
      <c r="AM663" s="86">
        <f t="shared" si="379"/>
        <v>0</v>
      </c>
      <c r="AN663" s="74">
        <f t="shared" si="373"/>
        <v>42.06008583690987</v>
      </c>
      <c r="AO663" s="75">
        <f t="shared" si="374"/>
        <v>0</v>
      </c>
      <c r="AP663" s="76">
        <f t="shared" si="375"/>
        <v>42.06008583690987</v>
      </c>
    </row>
    <row r="664" spans="1:42">
      <c r="A664" s="95" t="s">
        <v>381</v>
      </c>
      <c r="B664" s="253" t="s">
        <v>131</v>
      </c>
      <c r="C664" s="254"/>
      <c r="D664" s="46">
        <v>654</v>
      </c>
      <c r="E664" s="41">
        <f t="shared" ref="E664:E673" si="380">+G664+I664+K664+M664+O664+Q664+X664</f>
        <v>25</v>
      </c>
      <c r="F664" s="41">
        <f>+H664+J664+L664+N664+P664+R664</f>
        <v>14</v>
      </c>
      <c r="G664" s="41"/>
      <c r="H664" s="41"/>
      <c r="I664" s="41"/>
      <c r="J664" s="41"/>
      <c r="K664" s="41">
        <v>13</v>
      </c>
      <c r="L664" s="41">
        <v>11</v>
      </c>
      <c r="M664" s="41">
        <v>12</v>
      </c>
      <c r="N664" s="41">
        <v>3</v>
      </c>
      <c r="O664" s="41"/>
      <c r="P664" s="41"/>
      <c r="Q664" s="41"/>
      <c r="R664" s="41"/>
      <c r="S664" s="95" t="s">
        <v>381</v>
      </c>
      <c r="T664" s="265" t="s">
        <v>287</v>
      </c>
      <c r="U664" s="265"/>
      <c r="V664" s="265"/>
      <c r="W664" s="91">
        <f t="shared" si="372"/>
        <v>654</v>
      </c>
      <c r="X664" s="41"/>
      <c r="Y664" s="41"/>
      <c r="Z664" s="41">
        <f t="shared" ref="Z664:AA673" si="381">+AB664+AD664+AF664</f>
        <v>2</v>
      </c>
      <c r="AA664" s="41">
        <f t="shared" si="381"/>
        <v>0</v>
      </c>
      <c r="AB664" s="41"/>
      <c r="AC664" s="41"/>
      <c r="AD664" s="41">
        <v>2</v>
      </c>
      <c r="AE664" s="41"/>
      <c r="AF664" s="41"/>
      <c r="AG664" s="41"/>
      <c r="AH664" s="40">
        <f>+AJ664+AL664</f>
        <v>0</v>
      </c>
      <c r="AI664" s="40">
        <f>+AK664+AM664</f>
        <v>0</v>
      </c>
      <c r="AJ664" s="40"/>
      <c r="AK664" s="40"/>
      <c r="AL664" s="40"/>
      <c r="AM664" s="40"/>
      <c r="AN664" s="74">
        <f t="shared" si="373"/>
        <v>8</v>
      </c>
      <c r="AO664" s="75">
        <f t="shared" si="374"/>
        <v>0</v>
      </c>
      <c r="AP664" s="76">
        <f t="shared" si="375"/>
        <v>8</v>
      </c>
    </row>
    <row r="665" spans="1:42">
      <c r="A665" s="95" t="s">
        <v>375</v>
      </c>
      <c r="B665" s="253" t="s">
        <v>261</v>
      </c>
      <c r="C665" s="254"/>
      <c r="D665" s="46">
        <v>655</v>
      </c>
      <c r="E665" s="41">
        <f t="shared" si="380"/>
        <v>7</v>
      </c>
      <c r="F665" s="41">
        <f t="shared" ref="F665:F673" si="382">+H665+J665+L665+N665+P665+R665</f>
        <v>7</v>
      </c>
      <c r="G665" s="109"/>
      <c r="H665" s="109"/>
      <c r="I665" s="109"/>
      <c r="J665" s="109"/>
      <c r="K665" s="109"/>
      <c r="L665" s="109"/>
      <c r="M665" s="109">
        <v>7</v>
      </c>
      <c r="N665" s="109">
        <v>7</v>
      </c>
      <c r="O665" s="109"/>
      <c r="P665" s="109"/>
      <c r="Q665" s="109"/>
      <c r="R665" s="109"/>
      <c r="S665" s="95" t="s">
        <v>375</v>
      </c>
      <c r="T665" s="261" t="s">
        <v>261</v>
      </c>
      <c r="U665" s="261"/>
      <c r="V665" s="261"/>
      <c r="W665" s="91">
        <f t="shared" si="372"/>
        <v>655</v>
      </c>
      <c r="X665" s="41"/>
      <c r="Y665" s="41"/>
      <c r="Z665" s="41">
        <f t="shared" si="381"/>
        <v>1</v>
      </c>
      <c r="AA665" s="41">
        <f t="shared" si="381"/>
        <v>1</v>
      </c>
      <c r="AB665" s="41"/>
      <c r="AC665" s="41"/>
      <c r="AD665" s="41">
        <v>1</v>
      </c>
      <c r="AE665" s="41">
        <v>1</v>
      </c>
      <c r="AF665" s="41"/>
      <c r="AG665" s="41"/>
      <c r="AH665" s="40">
        <f t="shared" ref="AH665:AI673" si="383">+AJ665+AL665</f>
        <v>0</v>
      </c>
      <c r="AI665" s="40">
        <f t="shared" si="383"/>
        <v>0</v>
      </c>
      <c r="AJ665" s="40"/>
      <c r="AK665" s="40"/>
      <c r="AL665" s="40"/>
      <c r="AM665" s="40"/>
      <c r="AN665" s="74">
        <f t="shared" si="373"/>
        <v>14.285714285714286</v>
      </c>
      <c r="AO665" s="75">
        <f t="shared" si="374"/>
        <v>0</v>
      </c>
      <c r="AP665" s="76">
        <f t="shared" si="375"/>
        <v>14.285714285714286</v>
      </c>
    </row>
    <row r="666" spans="1:42">
      <c r="A666" s="95" t="s">
        <v>355</v>
      </c>
      <c r="B666" s="253" t="s">
        <v>238</v>
      </c>
      <c r="C666" s="254"/>
      <c r="D666" s="46">
        <v>656</v>
      </c>
      <c r="E666" s="41">
        <f t="shared" si="380"/>
        <v>9</v>
      </c>
      <c r="F666" s="41">
        <f t="shared" si="382"/>
        <v>4</v>
      </c>
      <c r="G666" s="109"/>
      <c r="H666" s="109"/>
      <c r="I666" s="109"/>
      <c r="J666" s="109"/>
      <c r="K666" s="109"/>
      <c r="L666" s="109"/>
      <c r="M666" s="109">
        <v>9</v>
      </c>
      <c r="N666" s="109">
        <v>4</v>
      </c>
      <c r="O666" s="109"/>
      <c r="P666" s="109"/>
      <c r="Q666" s="109"/>
      <c r="R666" s="109"/>
      <c r="S666" s="95" t="s">
        <v>355</v>
      </c>
      <c r="T666" s="261" t="s">
        <v>238</v>
      </c>
      <c r="U666" s="261"/>
      <c r="V666" s="261"/>
      <c r="W666" s="91">
        <f t="shared" si="372"/>
        <v>656</v>
      </c>
      <c r="X666" s="41"/>
      <c r="Y666" s="41"/>
      <c r="Z666" s="41">
        <f t="shared" si="381"/>
        <v>3</v>
      </c>
      <c r="AA666" s="41">
        <f t="shared" si="381"/>
        <v>1</v>
      </c>
      <c r="AB666" s="41"/>
      <c r="AC666" s="41"/>
      <c r="AD666" s="41">
        <v>3</v>
      </c>
      <c r="AE666" s="41">
        <v>1</v>
      </c>
      <c r="AF666" s="41"/>
      <c r="AG666" s="41"/>
      <c r="AH666" s="40">
        <f t="shared" si="383"/>
        <v>0</v>
      </c>
      <c r="AI666" s="40">
        <f t="shared" si="383"/>
        <v>0</v>
      </c>
      <c r="AJ666" s="40"/>
      <c r="AK666" s="40"/>
      <c r="AL666" s="40"/>
      <c r="AM666" s="40"/>
      <c r="AN666" s="74">
        <f t="shared" si="373"/>
        <v>33.333333333333336</v>
      </c>
      <c r="AO666" s="75">
        <f t="shared" si="374"/>
        <v>0</v>
      </c>
      <c r="AP666" s="76">
        <f t="shared" si="375"/>
        <v>33.333333333333336</v>
      </c>
    </row>
    <row r="667" spans="1:42">
      <c r="A667" s="95" t="s">
        <v>446</v>
      </c>
      <c r="B667" s="253" t="s">
        <v>296</v>
      </c>
      <c r="C667" s="254"/>
      <c r="D667" s="46">
        <v>657</v>
      </c>
      <c r="E667" s="41">
        <f t="shared" si="380"/>
        <v>30</v>
      </c>
      <c r="F667" s="41">
        <f t="shared" si="382"/>
        <v>19</v>
      </c>
      <c r="G667" s="41"/>
      <c r="H667" s="41"/>
      <c r="I667" s="41"/>
      <c r="J667" s="41"/>
      <c r="K667" s="41">
        <v>19</v>
      </c>
      <c r="L667" s="41">
        <v>13</v>
      </c>
      <c r="M667" s="41">
        <v>11</v>
      </c>
      <c r="N667" s="41">
        <v>6</v>
      </c>
      <c r="O667" s="41"/>
      <c r="P667" s="41"/>
      <c r="Q667" s="41"/>
      <c r="R667" s="41"/>
      <c r="S667" s="95" t="s">
        <v>446</v>
      </c>
      <c r="T667" s="265" t="s">
        <v>104</v>
      </c>
      <c r="U667" s="265"/>
      <c r="V667" s="265"/>
      <c r="W667" s="91">
        <f t="shared" si="372"/>
        <v>657</v>
      </c>
      <c r="X667" s="41"/>
      <c r="Y667" s="41"/>
      <c r="Z667" s="41">
        <f t="shared" si="381"/>
        <v>6</v>
      </c>
      <c r="AA667" s="41">
        <f t="shared" si="381"/>
        <v>4</v>
      </c>
      <c r="AB667" s="41"/>
      <c r="AC667" s="41"/>
      <c r="AD667" s="41">
        <v>6</v>
      </c>
      <c r="AE667" s="41">
        <v>4</v>
      </c>
      <c r="AF667" s="41"/>
      <c r="AG667" s="41"/>
      <c r="AH667" s="40">
        <f t="shared" si="383"/>
        <v>0</v>
      </c>
      <c r="AI667" s="40">
        <f t="shared" si="383"/>
        <v>0</v>
      </c>
      <c r="AJ667" s="40"/>
      <c r="AK667" s="40"/>
      <c r="AL667" s="40"/>
      <c r="AM667" s="40"/>
      <c r="AN667" s="74">
        <f t="shared" si="373"/>
        <v>20</v>
      </c>
      <c r="AO667" s="75">
        <f t="shared" si="374"/>
        <v>0</v>
      </c>
      <c r="AP667" s="76">
        <f t="shared" si="375"/>
        <v>20</v>
      </c>
    </row>
    <row r="668" spans="1:42">
      <c r="A668" s="95" t="s">
        <v>352</v>
      </c>
      <c r="B668" s="253" t="s">
        <v>139</v>
      </c>
      <c r="C668" s="254"/>
      <c r="D668" s="46">
        <v>658</v>
      </c>
      <c r="E668" s="41">
        <f t="shared" si="380"/>
        <v>29</v>
      </c>
      <c r="F668" s="41">
        <f t="shared" si="382"/>
        <v>3</v>
      </c>
      <c r="G668" s="109"/>
      <c r="H668" s="109"/>
      <c r="I668" s="109"/>
      <c r="J668" s="109"/>
      <c r="K668" s="109">
        <v>17</v>
      </c>
      <c r="L668" s="109">
        <v>2</v>
      </c>
      <c r="M668" s="109">
        <v>12</v>
      </c>
      <c r="N668" s="109">
        <v>1</v>
      </c>
      <c r="O668" s="109"/>
      <c r="P668" s="109"/>
      <c r="Q668" s="109"/>
      <c r="R668" s="109"/>
      <c r="S668" s="95" t="s">
        <v>352</v>
      </c>
      <c r="T668" s="261" t="s">
        <v>139</v>
      </c>
      <c r="U668" s="261"/>
      <c r="V668" s="261"/>
      <c r="W668" s="91">
        <f t="shared" si="372"/>
        <v>658</v>
      </c>
      <c r="X668" s="41"/>
      <c r="Y668" s="41"/>
      <c r="Z668" s="41">
        <f t="shared" si="381"/>
        <v>5</v>
      </c>
      <c r="AA668" s="41">
        <f t="shared" si="381"/>
        <v>5</v>
      </c>
      <c r="AB668" s="41"/>
      <c r="AC668" s="41"/>
      <c r="AD668" s="41">
        <v>5</v>
      </c>
      <c r="AE668" s="41">
        <v>5</v>
      </c>
      <c r="AF668" s="41"/>
      <c r="AG668" s="41"/>
      <c r="AH668" s="40">
        <f t="shared" si="383"/>
        <v>0</v>
      </c>
      <c r="AI668" s="40">
        <f t="shared" si="383"/>
        <v>0</v>
      </c>
      <c r="AJ668" s="40"/>
      <c r="AK668" s="40"/>
      <c r="AL668" s="40"/>
      <c r="AM668" s="40"/>
      <c r="AN668" s="74">
        <f t="shared" si="373"/>
        <v>17.241379310344829</v>
      </c>
      <c r="AO668" s="75">
        <f t="shared" si="374"/>
        <v>0</v>
      </c>
      <c r="AP668" s="76">
        <f t="shared" si="375"/>
        <v>17.241379310344829</v>
      </c>
    </row>
    <row r="669" spans="1:42">
      <c r="A669" s="95" t="s">
        <v>368</v>
      </c>
      <c r="B669" s="253" t="s">
        <v>215</v>
      </c>
      <c r="C669" s="254"/>
      <c r="D669" s="46">
        <v>659</v>
      </c>
      <c r="E669" s="41">
        <f t="shared" si="380"/>
        <v>37</v>
      </c>
      <c r="F669" s="41">
        <f t="shared" si="382"/>
        <v>0</v>
      </c>
      <c r="G669" s="109"/>
      <c r="H669" s="109"/>
      <c r="I669" s="109"/>
      <c r="J669" s="109"/>
      <c r="K669" s="109">
        <v>19</v>
      </c>
      <c r="L669" s="109">
        <v>0</v>
      </c>
      <c r="M669" s="109">
        <v>18</v>
      </c>
      <c r="N669" s="109">
        <v>0</v>
      </c>
      <c r="O669" s="109"/>
      <c r="P669" s="109"/>
      <c r="Q669" s="109"/>
      <c r="R669" s="109"/>
      <c r="S669" s="95" t="s">
        <v>368</v>
      </c>
      <c r="T669" s="261" t="s">
        <v>215</v>
      </c>
      <c r="U669" s="261"/>
      <c r="V669" s="261"/>
      <c r="W669" s="91">
        <f t="shared" si="372"/>
        <v>659</v>
      </c>
      <c r="X669" s="41"/>
      <c r="Y669" s="41"/>
      <c r="Z669" s="41">
        <f t="shared" si="381"/>
        <v>16</v>
      </c>
      <c r="AA669" s="41">
        <f t="shared" si="381"/>
        <v>16</v>
      </c>
      <c r="AB669" s="41"/>
      <c r="AC669" s="41"/>
      <c r="AD669" s="41">
        <v>16</v>
      </c>
      <c r="AE669" s="41">
        <v>16</v>
      </c>
      <c r="AF669" s="41"/>
      <c r="AG669" s="41"/>
      <c r="AH669" s="40">
        <f t="shared" si="383"/>
        <v>0</v>
      </c>
      <c r="AI669" s="40">
        <f t="shared" si="383"/>
        <v>0</v>
      </c>
      <c r="AJ669" s="40"/>
      <c r="AK669" s="40"/>
      <c r="AL669" s="40"/>
      <c r="AM669" s="40"/>
      <c r="AN669" s="74">
        <f t="shared" si="373"/>
        <v>43.243243243243242</v>
      </c>
      <c r="AO669" s="75">
        <f t="shared" si="374"/>
        <v>0</v>
      </c>
      <c r="AP669" s="76">
        <f t="shared" si="375"/>
        <v>43.243243243243242</v>
      </c>
    </row>
    <row r="670" spans="1:42">
      <c r="A670" s="95" t="s">
        <v>738</v>
      </c>
      <c r="B670" s="253" t="s">
        <v>201</v>
      </c>
      <c r="C670" s="254"/>
      <c r="D670" s="46">
        <v>660</v>
      </c>
      <c r="E670" s="41">
        <f t="shared" si="380"/>
        <v>35</v>
      </c>
      <c r="F670" s="41">
        <f t="shared" si="382"/>
        <v>11</v>
      </c>
      <c r="G670" s="109"/>
      <c r="H670" s="109"/>
      <c r="I670" s="109"/>
      <c r="J670" s="109"/>
      <c r="K670" s="109">
        <v>35</v>
      </c>
      <c r="L670" s="109">
        <v>11</v>
      </c>
      <c r="M670" s="109"/>
      <c r="N670" s="109"/>
      <c r="O670" s="109"/>
      <c r="P670" s="109"/>
      <c r="Q670" s="109"/>
      <c r="R670" s="109"/>
      <c r="S670" s="95" t="s">
        <v>738</v>
      </c>
      <c r="T670" s="261" t="s">
        <v>201</v>
      </c>
      <c r="U670" s="261"/>
      <c r="V670" s="261"/>
      <c r="W670" s="91">
        <f t="shared" si="372"/>
        <v>660</v>
      </c>
      <c r="X670" s="41"/>
      <c r="Y670" s="41"/>
      <c r="Z670" s="41">
        <f t="shared" si="381"/>
        <v>22</v>
      </c>
      <c r="AA670" s="41">
        <f t="shared" si="381"/>
        <v>10</v>
      </c>
      <c r="AB670" s="41"/>
      <c r="AC670" s="41"/>
      <c r="AD670" s="41">
        <v>22</v>
      </c>
      <c r="AE670" s="41">
        <v>10</v>
      </c>
      <c r="AF670" s="41"/>
      <c r="AG670" s="41"/>
      <c r="AH670" s="40">
        <f t="shared" si="383"/>
        <v>0</v>
      </c>
      <c r="AI670" s="40">
        <f t="shared" si="383"/>
        <v>0</v>
      </c>
      <c r="AJ670" s="40"/>
      <c r="AK670" s="40"/>
      <c r="AL670" s="40"/>
      <c r="AM670" s="40"/>
      <c r="AN670" s="74">
        <f t="shared" si="373"/>
        <v>62.857142857142854</v>
      </c>
      <c r="AO670" s="75">
        <f t="shared" si="374"/>
        <v>0</v>
      </c>
      <c r="AP670" s="76">
        <f t="shared" si="375"/>
        <v>62.857142857142854</v>
      </c>
    </row>
    <row r="671" spans="1:42">
      <c r="A671" s="95" t="s">
        <v>739</v>
      </c>
      <c r="B671" s="253" t="s">
        <v>132</v>
      </c>
      <c r="C671" s="254"/>
      <c r="D671" s="46">
        <v>661</v>
      </c>
      <c r="E671" s="41">
        <f t="shared" si="380"/>
        <v>22</v>
      </c>
      <c r="F671" s="41">
        <f t="shared" si="382"/>
        <v>4</v>
      </c>
      <c r="G671" s="109"/>
      <c r="H671" s="109"/>
      <c r="I671" s="109"/>
      <c r="J671" s="109"/>
      <c r="K671" s="109">
        <v>22</v>
      </c>
      <c r="L671" s="109">
        <v>4</v>
      </c>
      <c r="M671" s="109"/>
      <c r="N671" s="109"/>
      <c r="O671" s="109"/>
      <c r="P671" s="109"/>
      <c r="Q671" s="109"/>
      <c r="R671" s="109"/>
      <c r="S671" s="95" t="s">
        <v>739</v>
      </c>
      <c r="T671" s="261" t="s">
        <v>132</v>
      </c>
      <c r="U671" s="261"/>
      <c r="V671" s="261"/>
      <c r="W671" s="91">
        <f t="shared" si="372"/>
        <v>661</v>
      </c>
      <c r="X671" s="41"/>
      <c r="Y671" s="41"/>
      <c r="Z671" s="41">
        <f t="shared" si="381"/>
        <v>17</v>
      </c>
      <c r="AA671" s="41">
        <f t="shared" si="381"/>
        <v>0</v>
      </c>
      <c r="AB671" s="41"/>
      <c r="AC671" s="41"/>
      <c r="AD671" s="41">
        <v>17</v>
      </c>
      <c r="AE671" s="41">
        <v>0</v>
      </c>
      <c r="AF671" s="41"/>
      <c r="AG671" s="41"/>
      <c r="AH671" s="40">
        <f t="shared" si="383"/>
        <v>0</v>
      </c>
      <c r="AI671" s="40">
        <f t="shared" si="383"/>
        <v>0</v>
      </c>
      <c r="AJ671" s="40"/>
      <c r="AK671" s="40"/>
      <c r="AL671" s="40"/>
      <c r="AM671" s="40"/>
      <c r="AN671" s="74">
        <f t="shared" si="373"/>
        <v>77.272727272727266</v>
      </c>
      <c r="AO671" s="75">
        <f t="shared" si="374"/>
        <v>0</v>
      </c>
      <c r="AP671" s="76">
        <f t="shared" si="375"/>
        <v>77.272727272727266</v>
      </c>
    </row>
    <row r="672" spans="1:42">
      <c r="A672" s="95" t="s">
        <v>371</v>
      </c>
      <c r="B672" s="253" t="s">
        <v>363</v>
      </c>
      <c r="C672" s="254"/>
      <c r="D672" s="46">
        <v>662</v>
      </c>
      <c r="E672" s="41">
        <f t="shared" si="380"/>
        <v>16</v>
      </c>
      <c r="F672" s="41">
        <f t="shared" si="382"/>
        <v>14</v>
      </c>
      <c r="G672" s="109"/>
      <c r="H672" s="109"/>
      <c r="I672" s="109"/>
      <c r="J672" s="109"/>
      <c r="K672" s="109">
        <v>16</v>
      </c>
      <c r="L672" s="109">
        <v>14</v>
      </c>
      <c r="M672" s="109"/>
      <c r="N672" s="109"/>
      <c r="O672" s="109"/>
      <c r="P672" s="109"/>
      <c r="Q672" s="109"/>
      <c r="R672" s="109"/>
      <c r="S672" s="95" t="s">
        <v>371</v>
      </c>
      <c r="T672" s="261" t="s">
        <v>740</v>
      </c>
      <c r="U672" s="261"/>
      <c r="V672" s="261"/>
      <c r="W672" s="91">
        <f t="shared" si="372"/>
        <v>662</v>
      </c>
      <c r="X672" s="41"/>
      <c r="Y672" s="41"/>
      <c r="Z672" s="41">
        <f t="shared" si="381"/>
        <v>15</v>
      </c>
      <c r="AA672" s="41">
        <f t="shared" si="381"/>
        <v>12</v>
      </c>
      <c r="AB672" s="41"/>
      <c r="AC672" s="41"/>
      <c r="AD672" s="41">
        <v>15</v>
      </c>
      <c r="AE672" s="41">
        <v>12</v>
      </c>
      <c r="AF672" s="41"/>
      <c r="AG672" s="41"/>
      <c r="AH672" s="40">
        <f t="shared" si="383"/>
        <v>0</v>
      </c>
      <c r="AI672" s="40">
        <f t="shared" si="383"/>
        <v>0</v>
      </c>
      <c r="AJ672" s="40"/>
      <c r="AK672" s="40"/>
      <c r="AL672" s="40"/>
      <c r="AM672" s="40"/>
      <c r="AN672" s="74">
        <f t="shared" si="373"/>
        <v>93.75</v>
      </c>
      <c r="AO672" s="75">
        <f t="shared" si="374"/>
        <v>0</v>
      </c>
      <c r="AP672" s="76">
        <f t="shared" si="375"/>
        <v>93.75</v>
      </c>
    </row>
    <row r="673" spans="1:42">
      <c r="A673" s="95" t="s">
        <v>503</v>
      </c>
      <c r="B673" s="253" t="s">
        <v>209</v>
      </c>
      <c r="C673" s="254"/>
      <c r="D673" s="46">
        <v>663</v>
      </c>
      <c r="E673" s="41">
        <f t="shared" si="380"/>
        <v>23</v>
      </c>
      <c r="F673" s="41">
        <f t="shared" si="382"/>
        <v>16</v>
      </c>
      <c r="G673" s="109"/>
      <c r="H673" s="109"/>
      <c r="I673" s="109"/>
      <c r="J673" s="109"/>
      <c r="K673" s="109">
        <v>23</v>
      </c>
      <c r="L673" s="109">
        <v>16</v>
      </c>
      <c r="M673" s="109"/>
      <c r="N673" s="109"/>
      <c r="O673" s="109"/>
      <c r="P673" s="109"/>
      <c r="Q673" s="109"/>
      <c r="R673" s="109"/>
      <c r="S673" s="95" t="s">
        <v>503</v>
      </c>
      <c r="T673" s="261" t="s">
        <v>209</v>
      </c>
      <c r="U673" s="261"/>
      <c r="V673" s="261"/>
      <c r="W673" s="91">
        <f t="shared" si="372"/>
        <v>663</v>
      </c>
      <c r="X673" s="41"/>
      <c r="Y673" s="41"/>
      <c r="Z673" s="41">
        <f t="shared" si="381"/>
        <v>11</v>
      </c>
      <c r="AA673" s="41">
        <f t="shared" si="381"/>
        <v>9</v>
      </c>
      <c r="AB673" s="41"/>
      <c r="AC673" s="41"/>
      <c r="AD673" s="41">
        <v>11</v>
      </c>
      <c r="AE673" s="41">
        <v>9</v>
      </c>
      <c r="AF673" s="41"/>
      <c r="AG673" s="41"/>
      <c r="AH673" s="40">
        <f t="shared" si="383"/>
        <v>0</v>
      </c>
      <c r="AI673" s="40">
        <f t="shared" si="383"/>
        <v>0</v>
      </c>
      <c r="AJ673" s="40"/>
      <c r="AK673" s="40"/>
      <c r="AL673" s="40"/>
      <c r="AM673" s="40"/>
      <c r="AN673" s="74">
        <f t="shared" si="373"/>
        <v>47.826086956521742</v>
      </c>
      <c r="AO673" s="75">
        <f t="shared" si="374"/>
        <v>0</v>
      </c>
      <c r="AP673" s="76">
        <f t="shared" si="375"/>
        <v>47.826086956521742</v>
      </c>
    </row>
    <row r="674" spans="1:42" s="89" customFormat="1">
      <c r="A674" s="273" t="s">
        <v>741</v>
      </c>
      <c r="B674" s="273"/>
      <c r="C674" s="273"/>
      <c r="D674" s="86">
        <v>664</v>
      </c>
      <c r="E674" s="86">
        <f>SUM(E675:E688)</f>
        <v>245</v>
      </c>
      <c r="F674" s="86">
        <f>SUM(F675:F688)</f>
        <v>95</v>
      </c>
      <c r="G674" s="86">
        <f>SUM(G675:G688)</f>
        <v>19</v>
      </c>
      <c r="H674" s="86">
        <f>SUM(H675:H688)</f>
        <v>0</v>
      </c>
      <c r="I674" s="86">
        <f t="shared" ref="I674:R674" si="384">SUM(I675:I688)</f>
        <v>0</v>
      </c>
      <c r="J674" s="86">
        <f t="shared" si="384"/>
        <v>0</v>
      </c>
      <c r="K674" s="86">
        <f t="shared" si="384"/>
        <v>107</v>
      </c>
      <c r="L674" s="86">
        <f t="shared" si="384"/>
        <v>73</v>
      </c>
      <c r="M674" s="86">
        <f t="shared" si="384"/>
        <v>119</v>
      </c>
      <c r="N674" s="86">
        <f t="shared" si="384"/>
        <v>22</v>
      </c>
      <c r="O674" s="86">
        <f t="shared" si="384"/>
        <v>0</v>
      </c>
      <c r="P674" s="86">
        <f t="shared" si="384"/>
        <v>0</v>
      </c>
      <c r="Q674" s="86">
        <f t="shared" si="384"/>
        <v>0</v>
      </c>
      <c r="R674" s="86">
        <f t="shared" si="384"/>
        <v>0</v>
      </c>
      <c r="S674" s="273" t="str">
        <f>+A674</f>
        <v>58. Төв аймгийн Баянчандмань сум дахь Политехник коллеж</v>
      </c>
      <c r="T674" s="273"/>
      <c r="U674" s="273"/>
      <c r="V674" s="273"/>
      <c r="W674" s="88">
        <f t="shared" si="372"/>
        <v>664</v>
      </c>
      <c r="X674" s="86">
        <f>SUM(X675:X688)</f>
        <v>0</v>
      </c>
      <c r="Y674" s="86">
        <f t="shared" ref="Y674:AG674" si="385">SUM(Y675:Y688)</f>
        <v>0</v>
      </c>
      <c r="Z674" s="86">
        <f>SUM(Z675:Z688)</f>
        <v>154</v>
      </c>
      <c r="AA674" s="86">
        <f t="shared" si="385"/>
        <v>60</v>
      </c>
      <c r="AB674" s="86">
        <f t="shared" si="385"/>
        <v>16</v>
      </c>
      <c r="AC674" s="86">
        <f t="shared" si="385"/>
        <v>0</v>
      </c>
      <c r="AD674" s="86">
        <f t="shared" si="385"/>
        <v>138</v>
      </c>
      <c r="AE674" s="86">
        <f t="shared" si="385"/>
        <v>60</v>
      </c>
      <c r="AF674" s="86">
        <f t="shared" si="385"/>
        <v>0</v>
      </c>
      <c r="AG674" s="86">
        <f t="shared" si="385"/>
        <v>0</v>
      </c>
      <c r="AH674" s="86">
        <f>SUM(AH675:AH688)</f>
        <v>6</v>
      </c>
      <c r="AI674" s="86">
        <f>SUM(AI675:AI688)</f>
        <v>0</v>
      </c>
      <c r="AJ674" s="86">
        <f t="shared" ref="AJ674:AM674" si="386">SUM(AJ675:AJ688)</f>
        <v>3</v>
      </c>
      <c r="AK674" s="86">
        <f t="shared" si="386"/>
        <v>0</v>
      </c>
      <c r="AL674" s="86">
        <f t="shared" si="386"/>
        <v>3</v>
      </c>
      <c r="AM674" s="86">
        <f t="shared" si="386"/>
        <v>0</v>
      </c>
      <c r="AN674" s="74">
        <f t="shared" si="373"/>
        <v>62.857142857142854</v>
      </c>
      <c r="AO674" s="75">
        <f t="shared" si="374"/>
        <v>2.4489795918367347</v>
      </c>
      <c r="AP674" s="76">
        <f t="shared" si="375"/>
        <v>65.306122448979593</v>
      </c>
    </row>
    <row r="675" spans="1:42" s="89" customFormat="1">
      <c r="A675" s="100" t="s">
        <v>294</v>
      </c>
      <c r="B675" s="253" t="s">
        <v>153</v>
      </c>
      <c r="C675" s="254"/>
      <c r="D675" s="46">
        <v>665</v>
      </c>
      <c r="E675" s="41">
        <f t="shared" ref="E675:F688" si="387">+G675+I675+K675+M675+O675+Q675+X675</f>
        <v>37</v>
      </c>
      <c r="F675" s="41">
        <f>+H675+J675+L675+N675+P675+R675</f>
        <v>1</v>
      </c>
      <c r="G675" s="41"/>
      <c r="H675" s="41"/>
      <c r="I675" s="41"/>
      <c r="J675" s="41"/>
      <c r="K675" s="41">
        <v>10</v>
      </c>
      <c r="L675" s="41">
        <v>1</v>
      </c>
      <c r="M675" s="41">
        <v>27</v>
      </c>
      <c r="N675" s="41">
        <v>0</v>
      </c>
      <c r="O675" s="41"/>
      <c r="P675" s="41"/>
      <c r="Q675" s="41"/>
      <c r="R675" s="41"/>
      <c r="S675" s="100" t="s">
        <v>294</v>
      </c>
      <c r="T675" s="260" t="s">
        <v>153</v>
      </c>
      <c r="U675" s="260"/>
      <c r="V675" s="260"/>
      <c r="W675" s="91">
        <f t="shared" si="372"/>
        <v>665</v>
      </c>
      <c r="X675" s="41"/>
      <c r="Y675" s="41"/>
      <c r="Z675" s="41">
        <f t="shared" ref="Z675:AA688" si="388">+AB675+AD675+AF675</f>
        <v>23</v>
      </c>
      <c r="AA675" s="41">
        <f t="shared" si="388"/>
        <v>0</v>
      </c>
      <c r="AB675" s="41"/>
      <c r="AC675" s="41"/>
      <c r="AD675" s="41">
        <v>23</v>
      </c>
      <c r="AE675" s="41"/>
      <c r="AF675" s="41"/>
      <c r="AG675" s="41"/>
      <c r="AH675" s="40">
        <f>+AJ675+AL675</f>
        <v>0</v>
      </c>
      <c r="AI675" s="40">
        <f>+AK675+AM675</f>
        <v>0</v>
      </c>
      <c r="AJ675" s="40"/>
      <c r="AK675" s="40"/>
      <c r="AL675" s="40"/>
      <c r="AM675" s="40"/>
      <c r="AN675" s="74">
        <f t="shared" si="373"/>
        <v>62.162162162162161</v>
      </c>
      <c r="AO675" s="75">
        <f t="shared" si="374"/>
        <v>0</v>
      </c>
      <c r="AP675" s="76">
        <f t="shared" si="375"/>
        <v>62.162162162162161</v>
      </c>
    </row>
    <row r="676" spans="1:42">
      <c r="A676" s="100" t="s">
        <v>283</v>
      </c>
      <c r="B676" s="253" t="s">
        <v>403</v>
      </c>
      <c r="C676" s="254"/>
      <c r="D676" s="46">
        <v>666</v>
      </c>
      <c r="E676" s="41">
        <f t="shared" si="387"/>
        <v>15</v>
      </c>
      <c r="F676" s="41">
        <f t="shared" ref="F676:F686" si="389">+H676+J676+L676+N676+P676+R676</f>
        <v>0</v>
      </c>
      <c r="G676" s="41"/>
      <c r="H676" s="41"/>
      <c r="I676" s="41"/>
      <c r="J676" s="41"/>
      <c r="K676" s="41"/>
      <c r="L676" s="41"/>
      <c r="M676" s="41">
        <v>15</v>
      </c>
      <c r="N676" s="41">
        <v>0</v>
      </c>
      <c r="O676" s="41"/>
      <c r="P676" s="41"/>
      <c r="Q676" s="41"/>
      <c r="R676" s="41"/>
      <c r="S676" s="100" t="s">
        <v>283</v>
      </c>
      <c r="T676" s="260" t="s">
        <v>403</v>
      </c>
      <c r="U676" s="260"/>
      <c r="V676" s="260"/>
      <c r="W676" s="91">
        <f t="shared" si="372"/>
        <v>666</v>
      </c>
      <c r="X676" s="41"/>
      <c r="Y676" s="41"/>
      <c r="Z676" s="41">
        <f t="shared" si="388"/>
        <v>8</v>
      </c>
      <c r="AA676" s="41">
        <f t="shared" si="388"/>
        <v>0</v>
      </c>
      <c r="AB676" s="41"/>
      <c r="AC676" s="41"/>
      <c r="AD676" s="41">
        <v>8</v>
      </c>
      <c r="AE676" s="41"/>
      <c r="AF676" s="41"/>
      <c r="AG676" s="41"/>
      <c r="AH676" s="40">
        <f t="shared" ref="AH676:AI688" si="390">+AJ676+AL676</f>
        <v>0</v>
      </c>
      <c r="AI676" s="40">
        <f t="shared" si="390"/>
        <v>0</v>
      </c>
      <c r="AJ676" s="40"/>
      <c r="AK676" s="40"/>
      <c r="AL676" s="40"/>
      <c r="AM676" s="40"/>
      <c r="AN676" s="74">
        <f t="shared" si="373"/>
        <v>53.333333333333336</v>
      </c>
      <c r="AO676" s="75">
        <f t="shared" si="374"/>
        <v>0</v>
      </c>
      <c r="AP676" s="76">
        <f t="shared" si="375"/>
        <v>53.333333333333336</v>
      </c>
    </row>
    <row r="677" spans="1:42">
      <c r="A677" s="100" t="s">
        <v>304</v>
      </c>
      <c r="B677" s="253" t="s">
        <v>305</v>
      </c>
      <c r="C677" s="254"/>
      <c r="D677" s="46">
        <v>667</v>
      </c>
      <c r="E677" s="41">
        <f t="shared" si="387"/>
        <v>10</v>
      </c>
      <c r="F677" s="41">
        <f t="shared" si="389"/>
        <v>0</v>
      </c>
      <c r="G677" s="41"/>
      <c r="H677" s="41"/>
      <c r="I677" s="41"/>
      <c r="J677" s="41"/>
      <c r="K677" s="41"/>
      <c r="L677" s="41"/>
      <c r="M677" s="41">
        <v>10</v>
      </c>
      <c r="N677" s="41">
        <v>0</v>
      </c>
      <c r="O677" s="41"/>
      <c r="P677" s="41"/>
      <c r="Q677" s="41"/>
      <c r="R677" s="41"/>
      <c r="S677" s="100" t="s">
        <v>304</v>
      </c>
      <c r="T677" s="260" t="s">
        <v>430</v>
      </c>
      <c r="U677" s="260"/>
      <c r="V677" s="260"/>
      <c r="W677" s="91">
        <f t="shared" si="372"/>
        <v>667</v>
      </c>
      <c r="X677" s="41"/>
      <c r="Y677" s="41"/>
      <c r="Z677" s="41">
        <f t="shared" si="388"/>
        <v>7</v>
      </c>
      <c r="AA677" s="41">
        <f t="shared" si="388"/>
        <v>0</v>
      </c>
      <c r="AB677" s="41"/>
      <c r="AC677" s="41"/>
      <c r="AD677" s="41">
        <v>7</v>
      </c>
      <c r="AE677" s="41"/>
      <c r="AF677" s="41"/>
      <c r="AG677" s="41"/>
      <c r="AH677" s="40">
        <f t="shared" si="390"/>
        <v>3</v>
      </c>
      <c r="AI677" s="40">
        <f t="shared" si="390"/>
        <v>0</v>
      </c>
      <c r="AJ677" s="40">
        <v>3</v>
      </c>
      <c r="AK677" s="40"/>
      <c r="AL677" s="40"/>
      <c r="AM677" s="40"/>
      <c r="AN677" s="74">
        <f t="shared" si="373"/>
        <v>70</v>
      </c>
      <c r="AO677" s="75">
        <f t="shared" si="374"/>
        <v>30</v>
      </c>
      <c r="AP677" s="76">
        <f t="shared" si="375"/>
        <v>100</v>
      </c>
    </row>
    <row r="678" spans="1:42">
      <c r="A678" s="100" t="s">
        <v>303</v>
      </c>
      <c r="B678" s="253" t="s">
        <v>136</v>
      </c>
      <c r="C678" s="254"/>
      <c r="D678" s="46">
        <v>668</v>
      </c>
      <c r="E678" s="41">
        <f t="shared" si="387"/>
        <v>10</v>
      </c>
      <c r="F678" s="41">
        <f t="shared" si="389"/>
        <v>0</v>
      </c>
      <c r="G678" s="41"/>
      <c r="H678" s="41"/>
      <c r="I678" s="41"/>
      <c r="J678" s="41"/>
      <c r="K678" s="41"/>
      <c r="L678" s="41"/>
      <c r="M678" s="41">
        <v>10</v>
      </c>
      <c r="N678" s="41">
        <v>0</v>
      </c>
      <c r="O678" s="41"/>
      <c r="P678" s="41"/>
      <c r="Q678" s="41"/>
      <c r="R678" s="41"/>
      <c r="S678" s="100" t="s">
        <v>303</v>
      </c>
      <c r="T678" s="260" t="s">
        <v>136</v>
      </c>
      <c r="U678" s="260"/>
      <c r="V678" s="260"/>
      <c r="W678" s="91">
        <f t="shared" si="372"/>
        <v>668</v>
      </c>
      <c r="X678" s="41"/>
      <c r="Y678" s="41"/>
      <c r="Z678" s="41">
        <f t="shared" si="388"/>
        <v>6</v>
      </c>
      <c r="AA678" s="41">
        <f t="shared" si="388"/>
        <v>0</v>
      </c>
      <c r="AB678" s="41"/>
      <c r="AC678" s="41"/>
      <c r="AD678" s="41">
        <v>6</v>
      </c>
      <c r="AE678" s="41"/>
      <c r="AF678" s="41"/>
      <c r="AG678" s="41"/>
      <c r="AH678" s="40">
        <f t="shared" si="390"/>
        <v>0</v>
      </c>
      <c r="AI678" s="40">
        <f t="shared" si="390"/>
        <v>0</v>
      </c>
      <c r="AJ678" s="40"/>
      <c r="AK678" s="40"/>
      <c r="AL678" s="40"/>
      <c r="AM678" s="40"/>
      <c r="AN678" s="74">
        <f t="shared" si="373"/>
        <v>60</v>
      </c>
      <c r="AO678" s="75">
        <f t="shared" si="374"/>
        <v>0</v>
      </c>
      <c r="AP678" s="76">
        <f t="shared" si="375"/>
        <v>60</v>
      </c>
    </row>
    <row r="679" spans="1:42">
      <c r="A679" s="100" t="s">
        <v>293</v>
      </c>
      <c r="B679" s="253" t="s">
        <v>139</v>
      </c>
      <c r="C679" s="254"/>
      <c r="D679" s="46">
        <v>669</v>
      </c>
      <c r="E679" s="41">
        <f t="shared" si="387"/>
        <v>15</v>
      </c>
      <c r="F679" s="41">
        <f t="shared" si="389"/>
        <v>0</v>
      </c>
      <c r="G679" s="41"/>
      <c r="H679" s="41"/>
      <c r="I679" s="41"/>
      <c r="J679" s="41"/>
      <c r="K679" s="41"/>
      <c r="L679" s="41"/>
      <c r="M679" s="41">
        <v>15</v>
      </c>
      <c r="N679" s="41">
        <v>0</v>
      </c>
      <c r="O679" s="41"/>
      <c r="P679" s="41"/>
      <c r="Q679" s="41"/>
      <c r="R679" s="41"/>
      <c r="S679" s="100" t="s">
        <v>293</v>
      </c>
      <c r="T679" s="260" t="s">
        <v>139</v>
      </c>
      <c r="U679" s="260"/>
      <c r="V679" s="260"/>
      <c r="W679" s="91">
        <f t="shared" si="372"/>
        <v>669</v>
      </c>
      <c r="X679" s="41"/>
      <c r="Y679" s="41"/>
      <c r="Z679" s="41">
        <f t="shared" si="388"/>
        <v>7</v>
      </c>
      <c r="AA679" s="41">
        <f t="shared" si="388"/>
        <v>0</v>
      </c>
      <c r="AB679" s="41"/>
      <c r="AC679" s="41"/>
      <c r="AD679" s="41">
        <v>7</v>
      </c>
      <c r="AE679" s="41"/>
      <c r="AF679" s="41"/>
      <c r="AG679" s="41"/>
      <c r="AH679" s="40">
        <f t="shared" si="390"/>
        <v>0</v>
      </c>
      <c r="AI679" s="40">
        <f t="shared" si="390"/>
        <v>0</v>
      </c>
      <c r="AJ679" s="40"/>
      <c r="AK679" s="40"/>
      <c r="AL679" s="40"/>
      <c r="AM679" s="40"/>
      <c r="AN679" s="74">
        <f t="shared" si="373"/>
        <v>46.666666666666664</v>
      </c>
      <c r="AO679" s="75">
        <f t="shared" si="374"/>
        <v>0</v>
      </c>
      <c r="AP679" s="76">
        <f t="shared" si="375"/>
        <v>46.666666666666664</v>
      </c>
    </row>
    <row r="680" spans="1:42">
      <c r="A680" s="100" t="s">
        <v>286</v>
      </c>
      <c r="B680" s="253" t="s">
        <v>131</v>
      </c>
      <c r="C680" s="254"/>
      <c r="D680" s="46">
        <v>670</v>
      </c>
      <c r="E680" s="41">
        <f t="shared" si="387"/>
        <v>8</v>
      </c>
      <c r="F680" s="41">
        <f t="shared" si="389"/>
        <v>4</v>
      </c>
      <c r="G680" s="41"/>
      <c r="H680" s="41"/>
      <c r="I680" s="41"/>
      <c r="J680" s="41"/>
      <c r="K680" s="41"/>
      <c r="L680" s="41"/>
      <c r="M680" s="41">
        <v>8</v>
      </c>
      <c r="N680" s="41">
        <v>4</v>
      </c>
      <c r="O680" s="41"/>
      <c r="P680" s="41"/>
      <c r="Q680" s="41"/>
      <c r="R680" s="41"/>
      <c r="S680" s="100" t="s">
        <v>286</v>
      </c>
      <c r="T680" s="260" t="s">
        <v>395</v>
      </c>
      <c r="U680" s="260"/>
      <c r="V680" s="260"/>
      <c r="W680" s="91">
        <f t="shared" si="372"/>
        <v>670</v>
      </c>
      <c r="X680" s="41"/>
      <c r="Y680" s="41"/>
      <c r="Z680" s="41">
        <f t="shared" si="388"/>
        <v>6</v>
      </c>
      <c r="AA680" s="41">
        <f t="shared" si="388"/>
        <v>3</v>
      </c>
      <c r="AB680" s="41"/>
      <c r="AC680" s="41"/>
      <c r="AD680" s="41">
        <v>6</v>
      </c>
      <c r="AE680" s="41">
        <v>3</v>
      </c>
      <c r="AF680" s="41"/>
      <c r="AG680" s="41"/>
      <c r="AH680" s="40">
        <f t="shared" si="390"/>
        <v>0</v>
      </c>
      <c r="AI680" s="40">
        <f t="shared" si="390"/>
        <v>0</v>
      </c>
      <c r="AJ680" s="40"/>
      <c r="AK680" s="40"/>
      <c r="AL680" s="40"/>
      <c r="AM680" s="40"/>
      <c r="AN680" s="74">
        <f t="shared" si="373"/>
        <v>75</v>
      </c>
      <c r="AO680" s="75">
        <f t="shared" si="374"/>
        <v>0</v>
      </c>
      <c r="AP680" s="76">
        <f t="shared" si="375"/>
        <v>75</v>
      </c>
    </row>
    <row r="681" spans="1:42">
      <c r="A681" s="100" t="s">
        <v>288</v>
      </c>
      <c r="B681" s="253" t="s">
        <v>238</v>
      </c>
      <c r="C681" s="254"/>
      <c r="D681" s="46">
        <v>671</v>
      </c>
      <c r="E681" s="41">
        <f t="shared" si="387"/>
        <v>58</v>
      </c>
      <c r="F681" s="41">
        <f>+H681+J681+L681+N681+P681+R681</f>
        <v>49</v>
      </c>
      <c r="G681" s="41"/>
      <c r="H681" s="41"/>
      <c r="I681" s="41"/>
      <c r="J681" s="41"/>
      <c r="K681" s="41">
        <v>41</v>
      </c>
      <c r="L681" s="41">
        <v>38</v>
      </c>
      <c r="M681" s="41">
        <v>17</v>
      </c>
      <c r="N681" s="41">
        <v>11</v>
      </c>
      <c r="O681" s="41"/>
      <c r="P681" s="41"/>
      <c r="Q681" s="41"/>
      <c r="R681" s="41"/>
      <c r="S681" s="100" t="s">
        <v>288</v>
      </c>
      <c r="T681" s="260" t="s">
        <v>238</v>
      </c>
      <c r="U681" s="260"/>
      <c r="V681" s="260"/>
      <c r="W681" s="91">
        <f t="shared" si="372"/>
        <v>671</v>
      </c>
      <c r="X681" s="41"/>
      <c r="Y681" s="41"/>
      <c r="Z681" s="41">
        <f t="shared" si="388"/>
        <v>35</v>
      </c>
      <c r="AA681" s="41">
        <f t="shared" si="388"/>
        <v>30</v>
      </c>
      <c r="AB681" s="41"/>
      <c r="AC681" s="41"/>
      <c r="AD681" s="41">
        <v>35</v>
      </c>
      <c r="AE681" s="41">
        <v>30</v>
      </c>
      <c r="AF681" s="41"/>
      <c r="AG681" s="41"/>
      <c r="AH681" s="40">
        <f t="shared" si="390"/>
        <v>0</v>
      </c>
      <c r="AI681" s="40">
        <f t="shared" si="390"/>
        <v>0</v>
      </c>
      <c r="AJ681" s="40"/>
      <c r="AK681" s="40"/>
      <c r="AL681" s="40"/>
      <c r="AM681" s="40"/>
      <c r="AN681" s="74">
        <f t="shared" si="373"/>
        <v>60.344827586206897</v>
      </c>
      <c r="AO681" s="75">
        <f t="shared" si="374"/>
        <v>0</v>
      </c>
      <c r="AP681" s="76">
        <f t="shared" si="375"/>
        <v>60.344827586206897</v>
      </c>
    </row>
    <row r="682" spans="1:42">
      <c r="A682" s="100" t="s">
        <v>312</v>
      </c>
      <c r="B682" s="253" t="s">
        <v>313</v>
      </c>
      <c r="C682" s="254"/>
      <c r="D682" s="46">
        <v>672</v>
      </c>
      <c r="E682" s="41">
        <f t="shared" si="387"/>
        <v>17</v>
      </c>
      <c r="F682" s="41">
        <f t="shared" si="389"/>
        <v>7</v>
      </c>
      <c r="G682" s="41"/>
      <c r="H682" s="41"/>
      <c r="I682" s="41"/>
      <c r="J682" s="41"/>
      <c r="K682" s="41"/>
      <c r="L682" s="41"/>
      <c r="M682" s="41">
        <v>17</v>
      </c>
      <c r="N682" s="41">
        <v>7</v>
      </c>
      <c r="O682" s="41"/>
      <c r="P682" s="41"/>
      <c r="Q682" s="41"/>
      <c r="R682" s="41"/>
      <c r="S682" s="100" t="s">
        <v>312</v>
      </c>
      <c r="T682" s="260" t="s">
        <v>313</v>
      </c>
      <c r="U682" s="260"/>
      <c r="V682" s="260"/>
      <c r="W682" s="91">
        <f t="shared" si="372"/>
        <v>672</v>
      </c>
      <c r="X682" s="41"/>
      <c r="Y682" s="41"/>
      <c r="Z682" s="41">
        <f t="shared" si="388"/>
        <v>8</v>
      </c>
      <c r="AA682" s="41">
        <f t="shared" si="388"/>
        <v>6</v>
      </c>
      <c r="AB682" s="41"/>
      <c r="AC682" s="41"/>
      <c r="AD682" s="41">
        <v>8</v>
      </c>
      <c r="AE682" s="41">
        <v>6</v>
      </c>
      <c r="AF682" s="41"/>
      <c r="AG682" s="41"/>
      <c r="AH682" s="40">
        <f t="shared" si="390"/>
        <v>2</v>
      </c>
      <c r="AI682" s="40">
        <f t="shared" si="390"/>
        <v>0</v>
      </c>
      <c r="AJ682" s="40"/>
      <c r="AK682" s="40"/>
      <c r="AL682" s="40">
        <v>2</v>
      </c>
      <c r="AM682" s="40"/>
      <c r="AN682" s="74">
        <f t="shared" si="373"/>
        <v>47.058823529411768</v>
      </c>
      <c r="AO682" s="75">
        <f t="shared" si="374"/>
        <v>11.764705882352942</v>
      </c>
      <c r="AP682" s="76">
        <f t="shared" si="375"/>
        <v>58.82352941176471</v>
      </c>
    </row>
    <row r="683" spans="1:42">
      <c r="A683" s="100" t="s">
        <v>297</v>
      </c>
      <c r="B683" s="253" t="s">
        <v>229</v>
      </c>
      <c r="C683" s="254"/>
      <c r="D683" s="46">
        <v>673</v>
      </c>
      <c r="E683" s="41">
        <f t="shared" si="387"/>
        <v>8</v>
      </c>
      <c r="F683" s="41">
        <f t="shared" si="389"/>
        <v>8</v>
      </c>
      <c r="G683" s="41"/>
      <c r="H683" s="41"/>
      <c r="I683" s="41"/>
      <c r="J683" s="41"/>
      <c r="K683" s="41">
        <v>8</v>
      </c>
      <c r="L683" s="41">
        <v>8</v>
      </c>
      <c r="M683" s="41"/>
      <c r="N683" s="41"/>
      <c r="O683" s="41"/>
      <c r="P683" s="41"/>
      <c r="Q683" s="41"/>
      <c r="R683" s="41"/>
      <c r="S683" s="100" t="s">
        <v>297</v>
      </c>
      <c r="T683" s="260" t="s">
        <v>229</v>
      </c>
      <c r="U683" s="260"/>
      <c r="V683" s="260"/>
      <c r="W683" s="91">
        <f t="shared" si="372"/>
        <v>673</v>
      </c>
      <c r="X683" s="41"/>
      <c r="Y683" s="41"/>
      <c r="Z683" s="41">
        <f t="shared" si="388"/>
        <v>5</v>
      </c>
      <c r="AA683" s="41">
        <f t="shared" si="388"/>
        <v>5</v>
      </c>
      <c r="AB683" s="41"/>
      <c r="AC683" s="41"/>
      <c r="AD683" s="41">
        <v>5</v>
      </c>
      <c r="AE683" s="41">
        <v>5</v>
      </c>
      <c r="AF683" s="41"/>
      <c r="AG683" s="41"/>
      <c r="AH683" s="40">
        <f t="shared" si="390"/>
        <v>0</v>
      </c>
      <c r="AI683" s="40">
        <f t="shared" si="390"/>
        <v>0</v>
      </c>
      <c r="AJ683" s="40"/>
      <c r="AK683" s="40"/>
      <c r="AL683" s="40"/>
      <c r="AM683" s="40"/>
      <c r="AN683" s="74">
        <f t="shared" si="373"/>
        <v>62.5</v>
      </c>
      <c r="AO683" s="75">
        <f t="shared" si="374"/>
        <v>0</v>
      </c>
      <c r="AP683" s="76">
        <f t="shared" si="375"/>
        <v>62.5</v>
      </c>
    </row>
    <row r="684" spans="1:42">
      <c r="A684" s="100" t="s">
        <v>316</v>
      </c>
      <c r="B684" s="253" t="s">
        <v>187</v>
      </c>
      <c r="C684" s="254"/>
      <c r="D684" s="46">
        <v>674</v>
      </c>
      <c r="E684" s="41">
        <f t="shared" si="387"/>
        <v>23</v>
      </c>
      <c r="F684" s="41">
        <f t="shared" si="389"/>
        <v>2</v>
      </c>
      <c r="G684" s="41"/>
      <c r="H684" s="41"/>
      <c r="I684" s="41"/>
      <c r="J684" s="41"/>
      <c r="K684" s="41">
        <v>23</v>
      </c>
      <c r="L684" s="41">
        <v>2</v>
      </c>
      <c r="M684" s="41"/>
      <c r="N684" s="41"/>
      <c r="O684" s="41"/>
      <c r="P684" s="41"/>
      <c r="Q684" s="41"/>
      <c r="R684" s="41"/>
      <c r="S684" s="100" t="s">
        <v>316</v>
      </c>
      <c r="T684" s="260" t="s">
        <v>651</v>
      </c>
      <c r="U684" s="260"/>
      <c r="V684" s="260"/>
      <c r="W684" s="91">
        <f t="shared" si="372"/>
        <v>674</v>
      </c>
      <c r="X684" s="41"/>
      <c r="Y684" s="41"/>
      <c r="Z684" s="41">
        <f t="shared" si="388"/>
        <v>15</v>
      </c>
      <c r="AA684" s="41">
        <f t="shared" si="388"/>
        <v>0</v>
      </c>
      <c r="AB684" s="41"/>
      <c r="AC684" s="41"/>
      <c r="AD684" s="41">
        <v>15</v>
      </c>
      <c r="AE684" s="41"/>
      <c r="AF684" s="41"/>
      <c r="AG684" s="41"/>
      <c r="AH684" s="40">
        <f t="shared" si="390"/>
        <v>0</v>
      </c>
      <c r="AI684" s="40">
        <f t="shared" si="390"/>
        <v>0</v>
      </c>
      <c r="AJ684" s="40"/>
      <c r="AK684" s="40"/>
      <c r="AL684" s="40"/>
      <c r="AM684" s="40"/>
      <c r="AN684" s="74">
        <f t="shared" si="373"/>
        <v>65.217391304347828</v>
      </c>
      <c r="AO684" s="75">
        <f t="shared" si="374"/>
        <v>0</v>
      </c>
      <c r="AP684" s="76">
        <f t="shared" si="375"/>
        <v>65.217391304347828</v>
      </c>
    </row>
    <row r="685" spans="1:42">
      <c r="A685" s="100" t="s">
        <v>318</v>
      </c>
      <c r="B685" s="253" t="s">
        <v>209</v>
      </c>
      <c r="C685" s="254"/>
      <c r="D685" s="46">
        <v>675</v>
      </c>
      <c r="E685" s="41">
        <f t="shared" si="387"/>
        <v>18</v>
      </c>
      <c r="F685" s="41">
        <f t="shared" si="389"/>
        <v>17</v>
      </c>
      <c r="G685" s="41"/>
      <c r="H685" s="41"/>
      <c r="I685" s="41"/>
      <c r="J685" s="41"/>
      <c r="K685" s="41">
        <v>18</v>
      </c>
      <c r="L685" s="41">
        <v>17</v>
      </c>
      <c r="M685" s="41"/>
      <c r="N685" s="41"/>
      <c r="O685" s="41"/>
      <c r="P685" s="41"/>
      <c r="Q685" s="41"/>
      <c r="R685" s="41"/>
      <c r="S685" s="100" t="s">
        <v>318</v>
      </c>
      <c r="T685" s="260" t="s">
        <v>209</v>
      </c>
      <c r="U685" s="260"/>
      <c r="V685" s="260"/>
      <c r="W685" s="91">
        <f t="shared" si="372"/>
        <v>675</v>
      </c>
      <c r="X685" s="41"/>
      <c r="Y685" s="41"/>
      <c r="Z685" s="41">
        <f t="shared" si="388"/>
        <v>13</v>
      </c>
      <c r="AA685" s="41">
        <f t="shared" si="388"/>
        <v>11</v>
      </c>
      <c r="AB685" s="41"/>
      <c r="AC685" s="41"/>
      <c r="AD685" s="41">
        <v>13</v>
      </c>
      <c r="AE685" s="41">
        <v>11</v>
      </c>
      <c r="AF685" s="41"/>
      <c r="AG685" s="41"/>
      <c r="AH685" s="40">
        <f t="shared" si="390"/>
        <v>0</v>
      </c>
      <c r="AI685" s="40">
        <f t="shared" si="390"/>
        <v>0</v>
      </c>
      <c r="AJ685" s="40"/>
      <c r="AK685" s="40"/>
      <c r="AL685" s="40"/>
      <c r="AM685" s="40"/>
      <c r="AN685" s="74">
        <f t="shared" si="373"/>
        <v>72.222222222222229</v>
      </c>
      <c r="AO685" s="75">
        <f t="shared" si="374"/>
        <v>0</v>
      </c>
      <c r="AP685" s="76">
        <f t="shared" si="375"/>
        <v>72.222222222222229</v>
      </c>
    </row>
    <row r="686" spans="1:42">
      <c r="A686" s="100" t="s">
        <v>306</v>
      </c>
      <c r="B686" s="253" t="s">
        <v>208</v>
      </c>
      <c r="C686" s="254"/>
      <c r="D686" s="46">
        <v>676</v>
      </c>
      <c r="E686" s="41">
        <f t="shared" si="387"/>
        <v>7</v>
      </c>
      <c r="F686" s="41">
        <f t="shared" si="389"/>
        <v>7</v>
      </c>
      <c r="G686" s="41"/>
      <c r="H686" s="41"/>
      <c r="I686" s="41"/>
      <c r="J686" s="41"/>
      <c r="K686" s="41">
        <v>7</v>
      </c>
      <c r="L686" s="41">
        <v>7</v>
      </c>
      <c r="M686" s="41"/>
      <c r="N686" s="41"/>
      <c r="O686" s="41"/>
      <c r="P686" s="41"/>
      <c r="Q686" s="41"/>
      <c r="R686" s="41"/>
      <c r="S686" s="100" t="s">
        <v>306</v>
      </c>
      <c r="T686" s="260" t="s">
        <v>208</v>
      </c>
      <c r="U686" s="260"/>
      <c r="V686" s="260"/>
      <c r="W686" s="91">
        <f t="shared" si="372"/>
        <v>676</v>
      </c>
      <c r="X686" s="41"/>
      <c r="Y686" s="41"/>
      <c r="Z686" s="41">
        <f t="shared" si="388"/>
        <v>5</v>
      </c>
      <c r="AA686" s="41">
        <f t="shared" si="388"/>
        <v>5</v>
      </c>
      <c r="AB686" s="41"/>
      <c r="AC686" s="41"/>
      <c r="AD686" s="41">
        <v>5</v>
      </c>
      <c r="AE686" s="41">
        <v>5</v>
      </c>
      <c r="AF686" s="41"/>
      <c r="AG686" s="41"/>
      <c r="AH686" s="40">
        <f t="shared" si="390"/>
        <v>0</v>
      </c>
      <c r="AI686" s="40">
        <f t="shared" si="390"/>
        <v>0</v>
      </c>
      <c r="AJ686" s="40"/>
      <c r="AK686" s="40"/>
      <c r="AL686" s="40"/>
      <c r="AM686" s="40"/>
      <c r="AN686" s="74">
        <f t="shared" si="373"/>
        <v>71.428571428571431</v>
      </c>
      <c r="AO686" s="75">
        <f t="shared" si="374"/>
        <v>0</v>
      </c>
      <c r="AP686" s="76">
        <f t="shared" si="375"/>
        <v>71.428571428571431</v>
      </c>
    </row>
    <row r="687" spans="1:42">
      <c r="A687" s="100" t="s">
        <v>688</v>
      </c>
      <c r="B687" s="253" t="s">
        <v>152</v>
      </c>
      <c r="C687" s="254"/>
      <c r="D687" s="46">
        <v>677</v>
      </c>
      <c r="E687" s="41">
        <f t="shared" si="387"/>
        <v>11</v>
      </c>
      <c r="F687" s="41"/>
      <c r="G687" s="41">
        <v>11</v>
      </c>
      <c r="H687" s="41">
        <v>0</v>
      </c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100" t="s">
        <v>688</v>
      </c>
      <c r="T687" s="260" t="s">
        <v>152</v>
      </c>
      <c r="U687" s="260"/>
      <c r="V687" s="260"/>
      <c r="W687" s="91">
        <f t="shared" si="372"/>
        <v>677</v>
      </c>
      <c r="X687" s="41"/>
      <c r="Y687" s="41"/>
      <c r="Z687" s="41">
        <f t="shared" si="388"/>
        <v>8</v>
      </c>
      <c r="AA687" s="41">
        <f t="shared" si="388"/>
        <v>0</v>
      </c>
      <c r="AB687" s="41">
        <v>8</v>
      </c>
      <c r="AC687" s="41"/>
      <c r="AD687" s="41"/>
      <c r="AE687" s="41"/>
      <c r="AF687" s="41"/>
      <c r="AG687" s="41"/>
      <c r="AH687" s="40">
        <f t="shared" si="390"/>
        <v>1</v>
      </c>
      <c r="AI687" s="40">
        <f t="shared" si="390"/>
        <v>0</v>
      </c>
      <c r="AJ687" s="40"/>
      <c r="AK687" s="40"/>
      <c r="AL687" s="40">
        <v>1</v>
      </c>
      <c r="AM687" s="40"/>
      <c r="AN687" s="74">
        <f t="shared" si="373"/>
        <v>72.727272727272734</v>
      </c>
      <c r="AO687" s="75">
        <f t="shared" si="374"/>
        <v>9.0909090909090917</v>
      </c>
      <c r="AP687" s="76">
        <f t="shared" si="375"/>
        <v>81.818181818181827</v>
      </c>
    </row>
    <row r="688" spans="1:42">
      <c r="A688" s="100" t="s">
        <v>742</v>
      </c>
      <c r="B688" s="253" t="s">
        <v>210</v>
      </c>
      <c r="C688" s="254"/>
      <c r="D688" s="46">
        <v>678</v>
      </c>
      <c r="E688" s="41">
        <f t="shared" si="387"/>
        <v>8</v>
      </c>
      <c r="F688" s="41">
        <f t="shared" si="387"/>
        <v>0</v>
      </c>
      <c r="G688" s="41">
        <v>8</v>
      </c>
      <c r="H688" s="41">
        <v>0</v>
      </c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100" t="s">
        <v>742</v>
      </c>
      <c r="T688" s="260" t="s">
        <v>210</v>
      </c>
      <c r="U688" s="260"/>
      <c r="V688" s="260"/>
      <c r="W688" s="91">
        <f t="shared" si="372"/>
        <v>678</v>
      </c>
      <c r="X688" s="41"/>
      <c r="Y688" s="41"/>
      <c r="Z688" s="41">
        <f t="shared" si="388"/>
        <v>8</v>
      </c>
      <c r="AA688" s="41">
        <f t="shared" si="388"/>
        <v>0</v>
      </c>
      <c r="AB688" s="41">
        <v>8</v>
      </c>
      <c r="AC688" s="41"/>
      <c r="AD688" s="41"/>
      <c r="AE688" s="41"/>
      <c r="AF688" s="41"/>
      <c r="AG688" s="41"/>
      <c r="AH688" s="40">
        <f t="shared" si="390"/>
        <v>0</v>
      </c>
      <c r="AI688" s="40">
        <f t="shared" si="390"/>
        <v>0</v>
      </c>
      <c r="AJ688" s="40"/>
      <c r="AK688" s="40"/>
      <c r="AL688" s="40"/>
      <c r="AM688" s="40"/>
      <c r="AN688" s="74">
        <f t="shared" si="373"/>
        <v>100</v>
      </c>
      <c r="AO688" s="75">
        <f t="shared" si="374"/>
        <v>0</v>
      </c>
      <c r="AP688" s="76">
        <f t="shared" si="375"/>
        <v>100</v>
      </c>
    </row>
    <row r="689" spans="1:42" s="89" customFormat="1">
      <c r="A689" s="273" t="s">
        <v>743</v>
      </c>
      <c r="B689" s="273"/>
      <c r="C689" s="273"/>
      <c r="D689" s="86">
        <v>679</v>
      </c>
      <c r="E689" s="86">
        <f>SUM(E690:E717)</f>
        <v>497</v>
      </c>
      <c r="F689" s="86">
        <f>SUM(F690:F717)</f>
        <v>259</v>
      </c>
      <c r="G689" s="86">
        <f>SUM(G690:G717)</f>
        <v>103</v>
      </c>
      <c r="H689" s="86">
        <f>SUM(H690:H717)</f>
        <v>67</v>
      </c>
      <c r="I689" s="86">
        <f t="shared" ref="I689:R689" si="391">SUM(I690:I717)</f>
        <v>33</v>
      </c>
      <c r="J689" s="86">
        <f t="shared" si="391"/>
        <v>23</v>
      </c>
      <c r="K689" s="86">
        <f>SUM(K690:K717)</f>
        <v>137</v>
      </c>
      <c r="L689" s="86">
        <f>SUM(L690:L717)</f>
        <v>62</v>
      </c>
      <c r="M689" s="86">
        <f>SUM(M690:M717)</f>
        <v>199</v>
      </c>
      <c r="N689" s="86">
        <f>SUM(N690:N717)</f>
        <v>99</v>
      </c>
      <c r="O689" s="86">
        <f t="shared" si="391"/>
        <v>25</v>
      </c>
      <c r="P689" s="86">
        <f t="shared" si="391"/>
        <v>8</v>
      </c>
      <c r="Q689" s="86">
        <f t="shared" si="391"/>
        <v>0</v>
      </c>
      <c r="R689" s="86">
        <f t="shared" si="391"/>
        <v>0</v>
      </c>
      <c r="S689" s="273" t="str">
        <f>+A689</f>
        <v>59. Увс аймаг дахь Улаангом Политехник коллеж</v>
      </c>
      <c r="T689" s="273"/>
      <c r="U689" s="273"/>
      <c r="V689" s="273"/>
      <c r="W689" s="88">
        <f t="shared" si="372"/>
        <v>679</v>
      </c>
      <c r="X689" s="86">
        <f t="shared" ref="X689:Y689" si="392">SUM(X690:X717)</f>
        <v>0</v>
      </c>
      <c r="Y689" s="86">
        <f t="shared" si="392"/>
        <v>0</v>
      </c>
      <c r="Z689" s="86">
        <f>SUM(Z690:Z717)</f>
        <v>286</v>
      </c>
      <c r="AA689" s="86">
        <f t="shared" ref="AA689:AM689" si="393">SUM(AA690:AA717)</f>
        <v>147</v>
      </c>
      <c r="AB689" s="86">
        <f t="shared" si="393"/>
        <v>82</v>
      </c>
      <c r="AC689" s="86">
        <f t="shared" si="393"/>
        <v>55</v>
      </c>
      <c r="AD689" s="86">
        <f t="shared" si="393"/>
        <v>188</v>
      </c>
      <c r="AE689" s="86">
        <f t="shared" si="393"/>
        <v>86</v>
      </c>
      <c r="AF689" s="86">
        <f t="shared" si="393"/>
        <v>16</v>
      </c>
      <c r="AG689" s="86">
        <f t="shared" si="393"/>
        <v>6</v>
      </c>
      <c r="AH689" s="86">
        <f>SUM(AH690:AH717)</f>
        <v>25</v>
      </c>
      <c r="AI689" s="86">
        <f t="shared" si="393"/>
        <v>16</v>
      </c>
      <c r="AJ689" s="86">
        <f t="shared" si="393"/>
        <v>12</v>
      </c>
      <c r="AK689" s="86">
        <f t="shared" si="393"/>
        <v>9</v>
      </c>
      <c r="AL689" s="86">
        <f t="shared" si="393"/>
        <v>13</v>
      </c>
      <c r="AM689" s="86">
        <f t="shared" si="393"/>
        <v>7</v>
      </c>
      <c r="AN689" s="74">
        <f t="shared" si="373"/>
        <v>57.545271629778675</v>
      </c>
      <c r="AO689" s="75">
        <f t="shared" si="374"/>
        <v>5.0301810865191143</v>
      </c>
      <c r="AP689" s="76">
        <f t="shared" si="375"/>
        <v>62.575452716297789</v>
      </c>
    </row>
    <row r="690" spans="1:42">
      <c r="A690" s="95" t="s">
        <v>286</v>
      </c>
      <c r="B690" s="253" t="s">
        <v>131</v>
      </c>
      <c r="C690" s="254"/>
      <c r="D690" s="46">
        <v>680</v>
      </c>
      <c r="E690" s="41">
        <f t="shared" ref="E690:E717" si="394">+G690+I690+K690+M690+O690+Q690+X690</f>
        <v>21</v>
      </c>
      <c r="F690" s="41">
        <f>+H690+J690+L690+N690+P690+R690</f>
        <v>12</v>
      </c>
      <c r="G690" s="41"/>
      <c r="H690" s="41"/>
      <c r="I690" s="41"/>
      <c r="J690" s="41"/>
      <c r="K690" s="41"/>
      <c r="L690" s="41"/>
      <c r="M690" s="128">
        <v>21</v>
      </c>
      <c r="N690" s="41">
        <v>12</v>
      </c>
      <c r="O690" s="41"/>
      <c r="P690" s="41"/>
      <c r="Q690" s="41"/>
      <c r="R690" s="41"/>
      <c r="S690" s="95" t="s">
        <v>286</v>
      </c>
      <c r="T690" s="282" t="s">
        <v>131</v>
      </c>
      <c r="U690" s="282"/>
      <c r="V690" s="282"/>
      <c r="W690" s="91">
        <f t="shared" si="372"/>
        <v>680</v>
      </c>
      <c r="X690" s="41"/>
      <c r="Y690" s="41"/>
      <c r="Z690" s="41">
        <f t="shared" ref="Z690:AA705" si="395">+AB690+AD690+AF690</f>
        <v>12</v>
      </c>
      <c r="AA690" s="41">
        <f t="shared" si="395"/>
        <v>9</v>
      </c>
      <c r="AB690" s="41"/>
      <c r="AC690" s="41"/>
      <c r="AD690" s="41">
        <v>12</v>
      </c>
      <c r="AE690" s="41">
        <v>9</v>
      </c>
      <c r="AF690" s="41"/>
      <c r="AG690" s="41"/>
      <c r="AH690" s="40">
        <f>+AJ690+AL690</f>
        <v>2</v>
      </c>
      <c r="AI690" s="40">
        <f>+AK690+AM690</f>
        <v>2</v>
      </c>
      <c r="AJ690" s="40">
        <v>2</v>
      </c>
      <c r="AK690" s="40">
        <v>2</v>
      </c>
      <c r="AL690" s="40"/>
      <c r="AM690" s="40"/>
      <c r="AN690" s="74">
        <f t="shared" si="373"/>
        <v>57.142857142857146</v>
      </c>
      <c r="AO690" s="75">
        <f t="shared" si="374"/>
        <v>9.5238095238095237</v>
      </c>
      <c r="AP690" s="76">
        <f t="shared" si="375"/>
        <v>66.666666666666671</v>
      </c>
    </row>
    <row r="691" spans="1:42">
      <c r="A691" s="95" t="s">
        <v>330</v>
      </c>
      <c r="B691" s="253" t="s">
        <v>204</v>
      </c>
      <c r="C691" s="254"/>
      <c r="D691" s="46">
        <v>681</v>
      </c>
      <c r="E691" s="41">
        <f t="shared" si="394"/>
        <v>9</v>
      </c>
      <c r="F691" s="41">
        <f t="shared" ref="F691:F717" si="396">+H691+J691+L691+N691+P691+R691</f>
        <v>0</v>
      </c>
      <c r="G691" s="41"/>
      <c r="H691" s="41"/>
      <c r="I691" s="41"/>
      <c r="J691" s="41"/>
      <c r="K691" s="41"/>
      <c r="L691" s="41"/>
      <c r="M691" s="128">
        <v>9</v>
      </c>
      <c r="N691" s="41"/>
      <c r="O691" s="41"/>
      <c r="P691" s="41"/>
      <c r="Q691" s="41"/>
      <c r="R691" s="41"/>
      <c r="S691" s="95" t="s">
        <v>330</v>
      </c>
      <c r="T691" s="282" t="s">
        <v>204</v>
      </c>
      <c r="U691" s="282"/>
      <c r="V691" s="282"/>
      <c r="W691" s="91">
        <f t="shared" si="372"/>
        <v>681</v>
      </c>
      <c r="X691" s="41"/>
      <c r="Y691" s="41"/>
      <c r="Z691" s="41">
        <f t="shared" si="395"/>
        <v>5</v>
      </c>
      <c r="AA691" s="41">
        <f t="shared" si="395"/>
        <v>0</v>
      </c>
      <c r="AB691" s="41"/>
      <c r="AC691" s="41"/>
      <c r="AD691" s="41">
        <v>5</v>
      </c>
      <c r="AE691" s="41"/>
      <c r="AF691" s="41"/>
      <c r="AG691" s="41"/>
      <c r="AH691" s="40">
        <f t="shared" ref="AH691:AI717" si="397">+AJ691+AL691</f>
        <v>4</v>
      </c>
      <c r="AI691" s="40">
        <f t="shared" si="397"/>
        <v>0</v>
      </c>
      <c r="AJ691" s="40">
        <v>2</v>
      </c>
      <c r="AK691" s="40"/>
      <c r="AL691" s="40">
        <v>2</v>
      </c>
      <c r="AM691" s="40"/>
      <c r="AN691" s="74">
        <f t="shared" si="373"/>
        <v>55.555555555555557</v>
      </c>
      <c r="AO691" s="75">
        <f t="shared" si="374"/>
        <v>44.444444444444443</v>
      </c>
      <c r="AP691" s="76">
        <f t="shared" si="375"/>
        <v>100</v>
      </c>
    </row>
    <row r="692" spans="1:42">
      <c r="A692" s="95" t="s">
        <v>306</v>
      </c>
      <c r="B692" s="253" t="s">
        <v>208</v>
      </c>
      <c r="C692" s="254"/>
      <c r="D692" s="46">
        <v>682</v>
      </c>
      <c r="E692" s="41">
        <f t="shared" si="394"/>
        <v>8</v>
      </c>
      <c r="F692" s="41">
        <f t="shared" si="396"/>
        <v>7</v>
      </c>
      <c r="G692" s="41"/>
      <c r="H692" s="41"/>
      <c r="I692" s="41"/>
      <c r="J692" s="41"/>
      <c r="K692" s="41"/>
      <c r="L692" s="41"/>
      <c r="M692" s="128">
        <v>8</v>
      </c>
      <c r="N692" s="41">
        <v>7</v>
      </c>
      <c r="O692" s="41"/>
      <c r="P692" s="41"/>
      <c r="Q692" s="41"/>
      <c r="R692" s="41"/>
      <c r="S692" s="95" t="s">
        <v>306</v>
      </c>
      <c r="T692" s="282" t="s">
        <v>208</v>
      </c>
      <c r="U692" s="282"/>
      <c r="V692" s="282"/>
      <c r="W692" s="91">
        <f t="shared" si="372"/>
        <v>682</v>
      </c>
      <c r="X692" s="41"/>
      <c r="Y692" s="41"/>
      <c r="Z692" s="41">
        <f t="shared" si="395"/>
        <v>4</v>
      </c>
      <c r="AA692" s="41">
        <f t="shared" si="395"/>
        <v>4</v>
      </c>
      <c r="AB692" s="41"/>
      <c r="AC692" s="41"/>
      <c r="AD692" s="41">
        <v>4</v>
      </c>
      <c r="AE692" s="41">
        <v>4</v>
      </c>
      <c r="AF692" s="41"/>
      <c r="AG692" s="41"/>
      <c r="AH692" s="40">
        <f t="shared" si="397"/>
        <v>2</v>
      </c>
      <c r="AI692" s="40">
        <f t="shared" si="397"/>
        <v>2</v>
      </c>
      <c r="AJ692" s="40">
        <v>2</v>
      </c>
      <c r="AK692" s="40">
        <v>2</v>
      </c>
      <c r="AL692" s="40"/>
      <c r="AM692" s="40"/>
      <c r="AN692" s="74">
        <f t="shared" si="373"/>
        <v>50</v>
      </c>
      <c r="AO692" s="75">
        <f t="shared" si="374"/>
        <v>25</v>
      </c>
      <c r="AP692" s="76">
        <f t="shared" si="375"/>
        <v>75</v>
      </c>
    </row>
    <row r="693" spans="1:42">
      <c r="A693" s="95" t="s">
        <v>285</v>
      </c>
      <c r="B693" s="253" t="s">
        <v>231</v>
      </c>
      <c r="C693" s="254"/>
      <c r="D693" s="46">
        <v>683</v>
      </c>
      <c r="E693" s="41">
        <f t="shared" si="394"/>
        <v>47</v>
      </c>
      <c r="F693" s="41">
        <f>+H693+J693+L693+N693+P693+R693</f>
        <v>47</v>
      </c>
      <c r="G693" s="41"/>
      <c r="H693" s="41"/>
      <c r="I693" s="41"/>
      <c r="J693" s="41"/>
      <c r="K693" s="41">
        <v>11</v>
      </c>
      <c r="L693" s="41">
        <v>11</v>
      </c>
      <c r="M693" s="128">
        <v>29</v>
      </c>
      <c r="N693" s="41">
        <v>29</v>
      </c>
      <c r="O693" s="41">
        <v>7</v>
      </c>
      <c r="P693" s="41">
        <v>7</v>
      </c>
      <c r="Q693" s="41"/>
      <c r="R693" s="41"/>
      <c r="S693" s="95" t="s">
        <v>285</v>
      </c>
      <c r="T693" s="282" t="s">
        <v>231</v>
      </c>
      <c r="U693" s="282"/>
      <c r="V693" s="282"/>
      <c r="W693" s="91">
        <f t="shared" si="372"/>
        <v>683</v>
      </c>
      <c r="X693" s="41"/>
      <c r="Y693" s="41"/>
      <c r="Z693" s="41">
        <f t="shared" si="395"/>
        <v>24</v>
      </c>
      <c r="AA693" s="41">
        <f t="shared" si="395"/>
        <v>24</v>
      </c>
      <c r="AB693" s="41"/>
      <c r="AC693" s="41"/>
      <c r="AD693" s="41">
        <v>19</v>
      </c>
      <c r="AE693" s="41">
        <v>19</v>
      </c>
      <c r="AF693" s="41">
        <v>5</v>
      </c>
      <c r="AG693" s="41">
        <v>5</v>
      </c>
      <c r="AH693" s="40">
        <f t="shared" si="397"/>
        <v>6</v>
      </c>
      <c r="AI693" s="40">
        <f t="shared" si="397"/>
        <v>6</v>
      </c>
      <c r="AJ693" s="40">
        <v>5</v>
      </c>
      <c r="AK693" s="40">
        <v>5</v>
      </c>
      <c r="AL693" s="40">
        <v>1</v>
      </c>
      <c r="AM693" s="40">
        <v>1</v>
      </c>
      <c r="AN693" s="74">
        <f t="shared" si="373"/>
        <v>51.063829787234042</v>
      </c>
      <c r="AO693" s="75">
        <f t="shared" si="374"/>
        <v>12.76595744680851</v>
      </c>
      <c r="AP693" s="76">
        <f t="shared" si="375"/>
        <v>63.829787234042556</v>
      </c>
    </row>
    <row r="694" spans="1:42">
      <c r="A694" s="95" t="s">
        <v>744</v>
      </c>
      <c r="B694" s="253" t="s">
        <v>403</v>
      </c>
      <c r="C694" s="254"/>
      <c r="D694" s="46">
        <v>684</v>
      </c>
      <c r="E694" s="41">
        <f t="shared" si="394"/>
        <v>28</v>
      </c>
      <c r="F694" s="41">
        <f t="shared" si="396"/>
        <v>1</v>
      </c>
      <c r="G694" s="41"/>
      <c r="H694" s="41"/>
      <c r="I694" s="41"/>
      <c r="J694" s="41"/>
      <c r="K694" s="41"/>
      <c r="L694" s="41"/>
      <c r="M694" s="128">
        <v>19</v>
      </c>
      <c r="N694" s="41">
        <v>1</v>
      </c>
      <c r="O694" s="41">
        <v>9</v>
      </c>
      <c r="P694" s="41"/>
      <c r="Q694" s="41"/>
      <c r="R694" s="41"/>
      <c r="S694" s="95" t="s">
        <v>744</v>
      </c>
      <c r="T694" s="282" t="s">
        <v>745</v>
      </c>
      <c r="U694" s="282"/>
      <c r="V694" s="282"/>
      <c r="W694" s="91">
        <f t="shared" si="372"/>
        <v>684</v>
      </c>
      <c r="X694" s="41"/>
      <c r="Y694" s="41"/>
      <c r="Z694" s="41">
        <f t="shared" si="395"/>
        <v>14</v>
      </c>
      <c r="AA694" s="41">
        <f t="shared" si="395"/>
        <v>0</v>
      </c>
      <c r="AB694" s="41"/>
      <c r="AC694" s="41"/>
      <c r="AD694" s="41">
        <v>9</v>
      </c>
      <c r="AE694" s="41"/>
      <c r="AF694" s="41">
        <v>5</v>
      </c>
      <c r="AG694" s="41"/>
      <c r="AH694" s="40">
        <f t="shared" si="397"/>
        <v>3</v>
      </c>
      <c r="AI694" s="40">
        <f t="shared" si="397"/>
        <v>0</v>
      </c>
      <c r="AJ694" s="40">
        <v>1</v>
      </c>
      <c r="AK694" s="40"/>
      <c r="AL694" s="40">
        <v>2</v>
      </c>
      <c r="AM694" s="40"/>
      <c r="AN694" s="74">
        <f t="shared" si="373"/>
        <v>50</v>
      </c>
      <c r="AO694" s="75">
        <f t="shared" si="374"/>
        <v>10.714285714285714</v>
      </c>
      <c r="AP694" s="76">
        <f t="shared" si="375"/>
        <v>60.714285714285715</v>
      </c>
    </row>
    <row r="695" spans="1:42">
      <c r="A695" s="95" t="s">
        <v>746</v>
      </c>
      <c r="B695" s="253" t="s">
        <v>747</v>
      </c>
      <c r="C695" s="254"/>
      <c r="D695" s="46">
        <v>685</v>
      </c>
      <c r="E695" s="41">
        <f t="shared" si="394"/>
        <v>19</v>
      </c>
      <c r="F695" s="41">
        <f t="shared" si="396"/>
        <v>19</v>
      </c>
      <c r="G695" s="41"/>
      <c r="H695" s="41"/>
      <c r="I695" s="41"/>
      <c r="J695" s="41"/>
      <c r="K695" s="41"/>
      <c r="L695" s="41"/>
      <c r="M695" s="128">
        <v>19</v>
      </c>
      <c r="N695" s="41">
        <v>19</v>
      </c>
      <c r="O695" s="41"/>
      <c r="P695" s="41"/>
      <c r="Q695" s="41"/>
      <c r="R695" s="41"/>
      <c r="S695" s="95" t="s">
        <v>746</v>
      </c>
      <c r="T695" s="282" t="s">
        <v>747</v>
      </c>
      <c r="U695" s="282"/>
      <c r="V695" s="282"/>
      <c r="W695" s="91">
        <f t="shared" si="372"/>
        <v>685</v>
      </c>
      <c r="X695" s="41"/>
      <c r="Y695" s="41"/>
      <c r="Z695" s="41">
        <f t="shared" si="395"/>
        <v>10</v>
      </c>
      <c r="AA695" s="41">
        <f t="shared" si="395"/>
        <v>10</v>
      </c>
      <c r="AB695" s="41"/>
      <c r="AC695" s="41"/>
      <c r="AD695" s="41">
        <v>10</v>
      </c>
      <c r="AE695" s="41">
        <v>10</v>
      </c>
      <c r="AF695" s="41"/>
      <c r="AG695" s="41"/>
      <c r="AH695" s="40">
        <f t="shared" si="397"/>
        <v>1</v>
      </c>
      <c r="AI695" s="40">
        <f t="shared" si="397"/>
        <v>1</v>
      </c>
      <c r="AJ695" s="40"/>
      <c r="AK695" s="40"/>
      <c r="AL695" s="40">
        <v>1</v>
      </c>
      <c r="AM695" s="40">
        <v>1</v>
      </c>
      <c r="AN695" s="74">
        <f t="shared" si="373"/>
        <v>52.631578947368418</v>
      </c>
      <c r="AO695" s="75">
        <f t="shared" si="374"/>
        <v>5.2631578947368425</v>
      </c>
      <c r="AP695" s="76">
        <f t="shared" si="375"/>
        <v>57.89473684210526</v>
      </c>
    </row>
    <row r="696" spans="1:42">
      <c r="A696" s="95" t="s">
        <v>314</v>
      </c>
      <c r="B696" s="253" t="s">
        <v>237</v>
      </c>
      <c r="C696" s="254"/>
      <c r="D696" s="46">
        <v>686</v>
      </c>
      <c r="E696" s="41">
        <f t="shared" si="394"/>
        <v>15</v>
      </c>
      <c r="F696" s="41">
        <f t="shared" si="396"/>
        <v>15</v>
      </c>
      <c r="G696" s="41"/>
      <c r="H696" s="41"/>
      <c r="I696" s="41"/>
      <c r="J696" s="41"/>
      <c r="K696" s="41"/>
      <c r="L696" s="41"/>
      <c r="M696" s="128">
        <v>15</v>
      </c>
      <c r="N696" s="41">
        <v>15</v>
      </c>
      <c r="O696" s="41"/>
      <c r="P696" s="41"/>
      <c r="Q696" s="41"/>
      <c r="R696" s="41"/>
      <c r="S696" s="95" t="s">
        <v>314</v>
      </c>
      <c r="T696" s="282" t="s">
        <v>748</v>
      </c>
      <c r="U696" s="282"/>
      <c r="V696" s="282"/>
      <c r="W696" s="91">
        <f t="shared" si="372"/>
        <v>686</v>
      </c>
      <c r="X696" s="41"/>
      <c r="Y696" s="41"/>
      <c r="Z696" s="41">
        <f t="shared" si="395"/>
        <v>7</v>
      </c>
      <c r="AA696" s="41">
        <f t="shared" si="395"/>
        <v>7</v>
      </c>
      <c r="AB696" s="41"/>
      <c r="AC696" s="41"/>
      <c r="AD696" s="41">
        <v>7</v>
      </c>
      <c r="AE696" s="41">
        <v>7</v>
      </c>
      <c r="AF696" s="41"/>
      <c r="AG696" s="41"/>
      <c r="AH696" s="40">
        <f t="shared" si="397"/>
        <v>0</v>
      </c>
      <c r="AI696" s="40">
        <f t="shared" si="397"/>
        <v>0</v>
      </c>
      <c r="AJ696" s="40"/>
      <c r="AK696" s="40"/>
      <c r="AL696" s="40"/>
      <c r="AM696" s="40"/>
      <c r="AN696" s="74">
        <f t="shared" si="373"/>
        <v>46.666666666666664</v>
      </c>
      <c r="AO696" s="75">
        <f t="shared" si="374"/>
        <v>0</v>
      </c>
      <c r="AP696" s="76">
        <f t="shared" si="375"/>
        <v>46.666666666666664</v>
      </c>
    </row>
    <row r="697" spans="1:42">
      <c r="A697" s="95" t="s">
        <v>290</v>
      </c>
      <c r="B697" s="253" t="s">
        <v>135</v>
      </c>
      <c r="C697" s="254"/>
      <c r="D697" s="46">
        <v>687</v>
      </c>
      <c r="E697" s="41">
        <f t="shared" si="394"/>
        <v>14</v>
      </c>
      <c r="F697" s="41">
        <f t="shared" si="396"/>
        <v>4</v>
      </c>
      <c r="G697" s="41"/>
      <c r="H697" s="41"/>
      <c r="I697" s="41"/>
      <c r="J697" s="41"/>
      <c r="K697" s="41"/>
      <c r="L697" s="41"/>
      <c r="M697" s="128">
        <v>14</v>
      </c>
      <c r="N697" s="41">
        <v>4</v>
      </c>
      <c r="O697" s="41"/>
      <c r="P697" s="41"/>
      <c r="Q697" s="41"/>
      <c r="R697" s="41"/>
      <c r="S697" s="95" t="s">
        <v>290</v>
      </c>
      <c r="T697" s="282" t="s">
        <v>135</v>
      </c>
      <c r="U697" s="282"/>
      <c r="V697" s="282"/>
      <c r="W697" s="91">
        <f t="shared" si="372"/>
        <v>687</v>
      </c>
      <c r="X697" s="41"/>
      <c r="Y697" s="41"/>
      <c r="Z697" s="41">
        <f t="shared" si="395"/>
        <v>8</v>
      </c>
      <c r="AA697" s="41">
        <f t="shared" si="395"/>
        <v>0</v>
      </c>
      <c r="AB697" s="41"/>
      <c r="AC697" s="41"/>
      <c r="AD697" s="41">
        <v>8</v>
      </c>
      <c r="AE697" s="41"/>
      <c r="AF697" s="41"/>
      <c r="AG697" s="41"/>
      <c r="AH697" s="40">
        <f t="shared" si="397"/>
        <v>0</v>
      </c>
      <c r="AI697" s="40">
        <f t="shared" si="397"/>
        <v>0</v>
      </c>
      <c r="AJ697" s="40"/>
      <c r="AK697" s="40"/>
      <c r="AL697" s="40"/>
      <c r="AM697" s="40"/>
      <c r="AN697" s="74">
        <f t="shared" si="373"/>
        <v>57.142857142857146</v>
      </c>
      <c r="AO697" s="75">
        <f t="shared" si="374"/>
        <v>0</v>
      </c>
      <c r="AP697" s="76">
        <f t="shared" si="375"/>
        <v>57.142857142857146</v>
      </c>
    </row>
    <row r="698" spans="1:42">
      <c r="A698" s="95" t="s">
        <v>650</v>
      </c>
      <c r="B698" s="253" t="s">
        <v>504</v>
      </c>
      <c r="C698" s="254"/>
      <c r="D698" s="46">
        <v>688</v>
      </c>
      <c r="E698" s="41">
        <f t="shared" si="394"/>
        <v>18</v>
      </c>
      <c r="F698" s="41">
        <f t="shared" si="396"/>
        <v>10</v>
      </c>
      <c r="G698" s="41"/>
      <c r="H698" s="41"/>
      <c r="I698" s="41"/>
      <c r="J698" s="41"/>
      <c r="K698" s="41"/>
      <c r="L698" s="41"/>
      <c r="M698" s="128">
        <v>18</v>
      </c>
      <c r="N698" s="41">
        <v>10</v>
      </c>
      <c r="O698" s="41"/>
      <c r="P698" s="41"/>
      <c r="Q698" s="41"/>
      <c r="R698" s="41"/>
      <c r="S698" s="95" t="s">
        <v>650</v>
      </c>
      <c r="T698" s="282" t="s">
        <v>88</v>
      </c>
      <c r="U698" s="282"/>
      <c r="V698" s="282"/>
      <c r="W698" s="91">
        <f t="shared" si="372"/>
        <v>688</v>
      </c>
      <c r="X698" s="41"/>
      <c r="Y698" s="41"/>
      <c r="Z698" s="41">
        <f t="shared" si="395"/>
        <v>11</v>
      </c>
      <c r="AA698" s="41">
        <f t="shared" si="395"/>
        <v>8</v>
      </c>
      <c r="AB698" s="41"/>
      <c r="AC698" s="41"/>
      <c r="AD698" s="41">
        <v>11</v>
      </c>
      <c r="AE698" s="41">
        <v>8</v>
      </c>
      <c r="AF698" s="41"/>
      <c r="AG698" s="41"/>
      <c r="AH698" s="40">
        <f t="shared" si="397"/>
        <v>0</v>
      </c>
      <c r="AI698" s="40">
        <f t="shared" si="397"/>
        <v>0</v>
      </c>
      <c r="AJ698" s="40"/>
      <c r="AK698" s="40"/>
      <c r="AL698" s="40"/>
      <c r="AM698" s="40"/>
      <c r="AN698" s="74">
        <f t="shared" si="373"/>
        <v>61.111111111111114</v>
      </c>
      <c r="AO698" s="75">
        <f t="shared" si="374"/>
        <v>0</v>
      </c>
      <c r="AP698" s="76">
        <f t="shared" si="375"/>
        <v>61.111111111111114</v>
      </c>
    </row>
    <row r="699" spans="1:42">
      <c r="A699" s="95" t="s">
        <v>476</v>
      </c>
      <c r="B699" s="253" t="s">
        <v>132</v>
      </c>
      <c r="C699" s="254"/>
      <c r="D699" s="46">
        <v>689</v>
      </c>
      <c r="E699" s="41">
        <f t="shared" si="394"/>
        <v>24</v>
      </c>
      <c r="F699" s="41">
        <f t="shared" si="396"/>
        <v>3</v>
      </c>
      <c r="G699" s="41"/>
      <c r="H699" s="41"/>
      <c r="I699" s="41"/>
      <c r="J699" s="41"/>
      <c r="K699" s="41">
        <v>10</v>
      </c>
      <c r="L699" s="41">
        <v>1</v>
      </c>
      <c r="M699" s="128">
        <v>14</v>
      </c>
      <c r="N699" s="41">
        <v>2</v>
      </c>
      <c r="O699" s="41"/>
      <c r="P699" s="41"/>
      <c r="Q699" s="41"/>
      <c r="R699" s="41"/>
      <c r="S699" s="95" t="s">
        <v>476</v>
      </c>
      <c r="T699" s="282" t="s">
        <v>132</v>
      </c>
      <c r="U699" s="282"/>
      <c r="V699" s="282"/>
      <c r="W699" s="91">
        <f t="shared" si="372"/>
        <v>689</v>
      </c>
      <c r="X699" s="41"/>
      <c r="Y699" s="41"/>
      <c r="Z699" s="41">
        <f t="shared" si="395"/>
        <v>14</v>
      </c>
      <c r="AA699" s="41">
        <f t="shared" si="395"/>
        <v>0</v>
      </c>
      <c r="AB699" s="41"/>
      <c r="AC699" s="41"/>
      <c r="AD699" s="41">
        <v>14</v>
      </c>
      <c r="AE699" s="41"/>
      <c r="AF699" s="41"/>
      <c r="AG699" s="41"/>
      <c r="AH699" s="40">
        <f t="shared" si="397"/>
        <v>0</v>
      </c>
      <c r="AI699" s="40">
        <f t="shared" si="397"/>
        <v>0</v>
      </c>
      <c r="AJ699" s="40"/>
      <c r="AK699" s="40"/>
      <c r="AL699" s="40"/>
      <c r="AM699" s="40"/>
      <c r="AN699" s="74">
        <f t="shared" si="373"/>
        <v>58.333333333333336</v>
      </c>
      <c r="AO699" s="75">
        <f t="shared" si="374"/>
        <v>0</v>
      </c>
      <c r="AP699" s="76">
        <f t="shared" si="375"/>
        <v>58.333333333333336</v>
      </c>
    </row>
    <row r="700" spans="1:42">
      <c r="A700" s="95" t="s">
        <v>294</v>
      </c>
      <c r="B700" s="253" t="s">
        <v>153</v>
      </c>
      <c r="C700" s="254"/>
      <c r="D700" s="46">
        <v>690</v>
      </c>
      <c r="E700" s="41">
        <f t="shared" si="394"/>
        <v>23</v>
      </c>
      <c r="F700" s="41">
        <f t="shared" si="396"/>
        <v>0</v>
      </c>
      <c r="G700" s="41"/>
      <c r="H700" s="41"/>
      <c r="I700" s="41"/>
      <c r="J700" s="41"/>
      <c r="K700" s="41"/>
      <c r="L700" s="41"/>
      <c r="M700" s="128">
        <v>23</v>
      </c>
      <c r="N700" s="41"/>
      <c r="O700" s="41"/>
      <c r="P700" s="41"/>
      <c r="Q700" s="41"/>
      <c r="R700" s="41"/>
      <c r="S700" s="95" t="s">
        <v>294</v>
      </c>
      <c r="T700" s="282" t="s">
        <v>153</v>
      </c>
      <c r="U700" s="282"/>
      <c r="V700" s="282"/>
      <c r="W700" s="91">
        <f t="shared" si="372"/>
        <v>690</v>
      </c>
      <c r="X700" s="41"/>
      <c r="Y700" s="41"/>
      <c r="Z700" s="41">
        <f t="shared" si="395"/>
        <v>13</v>
      </c>
      <c r="AA700" s="41">
        <f t="shared" si="395"/>
        <v>0</v>
      </c>
      <c r="AB700" s="41"/>
      <c r="AC700" s="41"/>
      <c r="AD700" s="41">
        <v>13</v>
      </c>
      <c r="AE700" s="41"/>
      <c r="AF700" s="41"/>
      <c r="AG700" s="41"/>
      <c r="AH700" s="40">
        <f t="shared" si="397"/>
        <v>0</v>
      </c>
      <c r="AI700" s="40">
        <f t="shared" si="397"/>
        <v>0</v>
      </c>
      <c r="AJ700" s="40"/>
      <c r="AK700" s="40"/>
      <c r="AL700" s="40"/>
      <c r="AM700" s="40"/>
      <c r="AN700" s="74">
        <f t="shared" si="373"/>
        <v>56.521739130434781</v>
      </c>
      <c r="AO700" s="75">
        <f t="shared" si="374"/>
        <v>0</v>
      </c>
      <c r="AP700" s="76">
        <f t="shared" si="375"/>
        <v>56.521739130434781</v>
      </c>
    </row>
    <row r="701" spans="1:42">
      <c r="A701" s="95" t="s">
        <v>440</v>
      </c>
      <c r="B701" s="253" t="s">
        <v>441</v>
      </c>
      <c r="C701" s="254"/>
      <c r="D701" s="46">
        <v>691</v>
      </c>
      <c r="E701" s="41">
        <f t="shared" si="394"/>
        <v>10</v>
      </c>
      <c r="F701" s="41">
        <f t="shared" si="396"/>
        <v>0</v>
      </c>
      <c r="G701" s="41"/>
      <c r="H701" s="41"/>
      <c r="I701" s="41"/>
      <c r="J701" s="41"/>
      <c r="K701" s="41"/>
      <c r="L701" s="41"/>
      <c r="M701" s="128">
        <v>10</v>
      </c>
      <c r="N701" s="41"/>
      <c r="O701" s="41"/>
      <c r="P701" s="41"/>
      <c r="Q701" s="41"/>
      <c r="R701" s="41"/>
      <c r="S701" s="95" t="s">
        <v>440</v>
      </c>
      <c r="T701" s="282" t="s">
        <v>227</v>
      </c>
      <c r="U701" s="282"/>
      <c r="V701" s="282"/>
      <c r="W701" s="91">
        <f t="shared" si="372"/>
        <v>691</v>
      </c>
      <c r="X701" s="41"/>
      <c r="Y701" s="41"/>
      <c r="Z701" s="41">
        <f t="shared" si="395"/>
        <v>6</v>
      </c>
      <c r="AA701" s="41">
        <f t="shared" si="395"/>
        <v>0</v>
      </c>
      <c r="AB701" s="41"/>
      <c r="AC701" s="41"/>
      <c r="AD701" s="41">
        <v>6</v>
      </c>
      <c r="AE701" s="41"/>
      <c r="AF701" s="41"/>
      <c r="AG701" s="41"/>
      <c r="AH701" s="40">
        <f t="shared" si="397"/>
        <v>0</v>
      </c>
      <c r="AI701" s="40">
        <f t="shared" si="397"/>
        <v>0</v>
      </c>
      <c r="AJ701" s="40"/>
      <c r="AK701" s="40"/>
      <c r="AL701" s="40"/>
      <c r="AM701" s="40"/>
      <c r="AN701" s="74">
        <f t="shared" si="373"/>
        <v>60</v>
      </c>
      <c r="AO701" s="75">
        <f t="shared" si="374"/>
        <v>0</v>
      </c>
      <c r="AP701" s="76">
        <f t="shared" si="375"/>
        <v>60</v>
      </c>
    </row>
    <row r="702" spans="1:42">
      <c r="A702" s="95" t="s">
        <v>749</v>
      </c>
      <c r="B702" s="253" t="s">
        <v>750</v>
      </c>
      <c r="C702" s="254"/>
      <c r="D702" s="46">
        <v>692</v>
      </c>
      <c r="E702" s="41">
        <f t="shared" si="394"/>
        <v>12</v>
      </c>
      <c r="F702" s="41">
        <f t="shared" si="396"/>
        <v>11</v>
      </c>
      <c r="G702" s="128">
        <v>12</v>
      </c>
      <c r="H702" s="41">
        <v>11</v>
      </c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95" t="s">
        <v>749</v>
      </c>
      <c r="T702" s="282" t="s">
        <v>750</v>
      </c>
      <c r="U702" s="282"/>
      <c r="V702" s="282"/>
      <c r="W702" s="91">
        <f t="shared" si="372"/>
        <v>692</v>
      </c>
      <c r="X702" s="41"/>
      <c r="Y702" s="41"/>
      <c r="Z702" s="41">
        <f t="shared" si="395"/>
        <v>7</v>
      </c>
      <c r="AA702" s="41">
        <f t="shared" si="395"/>
        <v>7</v>
      </c>
      <c r="AB702" s="41">
        <v>7</v>
      </c>
      <c r="AC702" s="41">
        <v>7</v>
      </c>
      <c r="AD702" s="41"/>
      <c r="AE702" s="41"/>
      <c r="AF702" s="41"/>
      <c r="AG702" s="41"/>
      <c r="AH702" s="40">
        <f t="shared" si="397"/>
        <v>0</v>
      </c>
      <c r="AI702" s="40">
        <f t="shared" si="397"/>
        <v>0</v>
      </c>
      <c r="AJ702" s="40"/>
      <c r="AK702" s="40"/>
      <c r="AL702" s="40"/>
      <c r="AM702" s="40"/>
      <c r="AN702" s="74">
        <f t="shared" si="373"/>
        <v>58.333333333333336</v>
      </c>
      <c r="AO702" s="75">
        <f t="shared" si="374"/>
        <v>0</v>
      </c>
      <c r="AP702" s="76">
        <f t="shared" si="375"/>
        <v>58.333333333333336</v>
      </c>
    </row>
    <row r="703" spans="1:42">
      <c r="A703" s="95" t="s">
        <v>623</v>
      </c>
      <c r="B703" s="253" t="s">
        <v>230</v>
      </c>
      <c r="C703" s="254"/>
      <c r="D703" s="46">
        <v>693</v>
      </c>
      <c r="E703" s="41">
        <f t="shared" si="394"/>
        <v>16</v>
      </c>
      <c r="F703" s="41">
        <f t="shared" si="396"/>
        <v>16</v>
      </c>
      <c r="G703" s="128">
        <v>16</v>
      </c>
      <c r="H703" s="41">
        <v>16</v>
      </c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95" t="s">
        <v>623</v>
      </c>
      <c r="T703" s="282" t="s">
        <v>230</v>
      </c>
      <c r="U703" s="282"/>
      <c r="V703" s="282"/>
      <c r="W703" s="91">
        <f t="shared" si="372"/>
        <v>693</v>
      </c>
      <c r="X703" s="41"/>
      <c r="Y703" s="41"/>
      <c r="Z703" s="41">
        <f t="shared" si="395"/>
        <v>10</v>
      </c>
      <c r="AA703" s="41">
        <f t="shared" si="395"/>
        <v>10</v>
      </c>
      <c r="AB703" s="41">
        <v>10</v>
      </c>
      <c r="AC703" s="41">
        <v>10</v>
      </c>
      <c r="AD703" s="41"/>
      <c r="AE703" s="41"/>
      <c r="AF703" s="41"/>
      <c r="AG703" s="41"/>
      <c r="AH703" s="40">
        <f t="shared" si="397"/>
        <v>1</v>
      </c>
      <c r="AI703" s="40">
        <f t="shared" si="397"/>
        <v>1</v>
      </c>
      <c r="AJ703" s="40"/>
      <c r="AK703" s="40"/>
      <c r="AL703" s="40">
        <v>1</v>
      </c>
      <c r="AM703" s="40">
        <v>1</v>
      </c>
      <c r="AN703" s="74">
        <f t="shared" si="373"/>
        <v>62.5</v>
      </c>
      <c r="AO703" s="75">
        <f t="shared" si="374"/>
        <v>6.25</v>
      </c>
      <c r="AP703" s="76">
        <f t="shared" si="375"/>
        <v>68.75</v>
      </c>
    </row>
    <row r="704" spans="1:42">
      <c r="A704" s="95" t="s">
        <v>622</v>
      </c>
      <c r="B704" s="253" t="s">
        <v>588</v>
      </c>
      <c r="C704" s="254"/>
      <c r="D704" s="46">
        <v>694</v>
      </c>
      <c r="E704" s="41">
        <f t="shared" si="394"/>
        <v>27</v>
      </c>
      <c r="F704" s="41">
        <f>+H704+J704+L704+N704+P704+R704</f>
        <v>26</v>
      </c>
      <c r="G704" s="128">
        <v>14</v>
      </c>
      <c r="H704" s="41">
        <v>13</v>
      </c>
      <c r="I704" s="41">
        <v>13</v>
      </c>
      <c r="J704" s="41">
        <v>13</v>
      </c>
      <c r="K704" s="41"/>
      <c r="L704" s="41"/>
      <c r="M704" s="41"/>
      <c r="N704" s="41"/>
      <c r="O704" s="41"/>
      <c r="P704" s="41"/>
      <c r="Q704" s="41"/>
      <c r="R704" s="41"/>
      <c r="S704" s="95" t="s">
        <v>622</v>
      </c>
      <c r="T704" s="282" t="s">
        <v>751</v>
      </c>
      <c r="U704" s="282"/>
      <c r="V704" s="282"/>
      <c r="W704" s="91">
        <f t="shared" si="372"/>
        <v>694</v>
      </c>
      <c r="X704" s="41"/>
      <c r="Y704" s="41"/>
      <c r="Z704" s="41">
        <f t="shared" si="395"/>
        <v>15</v>
      </c>
      <c r="AA704" s="41">
        <f t="shared" si="395"/>
        <v>15</v>
      </c>
      <c r="AB704" s="41">
        <v>15</v>
      </c>
      <c r="AC704" s="41">
        <v>15</v>
      </c>
      <c r="AD704" s="41"/>
      <c r="AE704" s="41"/>
      <c r="AF704" s="41"/>
      <c r="AG704" s="41"/>
      <c r="AH704" s="40">
        <f t="shared" si="397"/>
        <v>2</v>
      </c>
      <c r="AI704" s="40">
        <f t="shared" si="397"/>
        <v>2</v>
      </c>
      <c r="AJ704" s="40"/>
      <c r="AK704" s="40"/>
      <c r="AL704" s="40">
        <v>2</v>
      </c>
      <c r="AM704" s="40">
        <v>2</v>
      </c>
      <c r="AN704" s="74">
        <f t="shared" si="373"/>
        <v>55.555555555555557</v>
      </c>
      <c r="AO704" s="75">
        <f t="shared" si="374"/>
        <v>7.4074074074074074</v>
      </c>
      <c r="AP704" s="76">
        <f t="shared" si="375"/>
        <v>62.962962962962962</v>
      </c>
    </row>
    <row r="705" spans="1:42">
      <c r="A705" s="95" t="s">
        <v>574</v>
      </c>
      <c r="B705" s="253" t="s">
        <v>142</v>
      </c>
      <c r="C705" s="254"/>
      <c r="D705" s="46">
        <v>695</v>
      </c>
      <c r="E705" s="41">
        <f t="shared" si="394"/>
        <v>22</v>
      </c>
      <c r="F705" s="41">
        <f t="shared" si="396"/>
        <v>13</v>
      </c>
      <c r="G705" s="128">
        <v>11</v>
      </c>
      <c r="H705" s="41">
        <v>4</v>
      </c>
      <c r="I705" s="41">
        <v>11</v>
      </c>
      <c r="J705" s="41">
        <v>9</v>
      </c>
      <c r="K705" s="41"/>
      <c r="L705" s="41"/>
      <c r="M705" s="41"/>
      <c r="N705" s="41"/>
      <c r="O705" s="41"/>
      <c r="P705" s="41"/>
      <c r="Q705" s="41"/>
      <c r="R705" s="41"/>
      <c r="S705" s="95" t="s">
        <v>574</v>
      </c>
      <c r="T705" s="282" t="s">
        <v>142</v>
      </c>
      <c r="U705" s="282"/>
      <c r="V705" s="282"/>
      <c r="W705" s="91">
        <f t="shared" si="372"/>
        <v>695</v>
      </c>
      <c r="X705" s="41"/>
      <c r="Y705" s="41"/>
      <c r="Z705" s="41">
        <f t="shared" si="395"/>
        <v>13</v>
      </c>
      <c r="AA705" s="41">
        <f t="shared" si="395"/>
        <v>8</v>
      </c>
      <c r="AB705" s="41">
        <v>13</v>
      </c>
      <c r="AC705" s="41">
        <v>8</v>
      </c>
      <c r="AD705" s="41"/>
      <c r="AE705" s="41"/>
      <c r="AF705" s="41"/>
      <c r="AG705" s="41"/>
      <c r="AH705" s="40">
        <f t="shared" si="397"/>
        <v>2</v>
      </c>
      <c r="AI705" s="40">
        <f t="shared" si="397"/>
        <v>1</v>
      </c>
      <c r="AJ705" s="40"/>
      <c r="AK705" s="40"/>
      <c r="AL705" s="40">
        <v>2</v>
      </c>
      <c r="AM705" s="40">
        <v>1</v>
      </c>
      <c r="AN705" s="74">
        <f t="shared" si="373"/>
        <v>59.090909090909093</v>
      </c>
      <c r="AO705" s="75">
        <f t="shared" si="374"/>
        <v>9.0909090909090917</v>
      </c>
      <c r="AP705" s="76">
        <f t="shared" si="375"/>
        <v>68.181818181818187</v>
      </c>
    </row>
    <row r="706" spans="1:42">
      <c r="A706" s="95" t="s">
        <v>617</v>
      </c>
      <c r="B706" s="253" t="s">
        <v>218</v>
      </c>
      <c r="C706" s="254"/>
      <c r="D706" s="46">
        <v>696</v>
      </c>
      <c r="E706" s="41">
        <f t="shared" si="394"/>
        <v>27</v>
      </c>
      <c r="F706" s="41">
        <f t="shared" si="396"/>
        <v>17</v>
      </c>
      <c r="G706" s="128">
        <v>27</v>
      </c>
      <c r="H706" s="41">
        <v>17</v>
      </c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95" t="s">
        <v>617</v>
      </c>
      <c r="T706" s="282" t="s">
        <v>752</v>
      </c>
      <c r="U706" s="282"/>
      <c r="V706" s="282"/>
      <c r="W706" s="91">
        <f t="shared" si="372"/>
        <v>696</v>
      </c>
      <c r="X706" s="41"/>
      <c r="Y706" s="41"/>
      <c r="Z706" s="41">
        <f t="shared" ref="Z706:AA717" si="398">+AB706+AD706+AF706</f>
        <v>18</v>
      </c>
      <c r="AA706" s="41">
        <f t="shared" si="398"/>
        <v>12</v>
      </c>
      <c r="AB706" s="41">
        <v>18</v>
      </c>
      <c r="AC706" s="41">
        <v>12</v>
      </c>
      <c r="AD706" s="41"/>
      <c r="AE706" s="41"/>
      <c r="AF706" s="41"/>
      <c r="AG706" s="41"/>
      <c r="AH706" s="40">
        <f t="shared" si="397"/>
        <v>0</v>
      </c>
      <c r="AI706" s="40">
        <f t="shared" si="397"/>
        <v>0</v>
      </c>
      <c r="AJ706" s="40"/>
      <c r="AK706" s="40"/>
      <c r="AL706" s="40"/>
      <c r="AM706" s="40"/>
      <c r="AN706" s="74">
        <f t="shared" si="373"/>
        <v>66.666666666666671</v>
      </c>
      <c r="AO706" s="75">
        <f t="shared" si="374"/>
        <v>0</v>
      </c>
      <c r="AP706" s="76">
        <f t="shared" si="375"/>
        <v>66.666666666666671</v>
      </c>
    </row>
    <row r="707" spans="1:42">
      <c r="A707" s="95" t="s">
        <v>753</v>
      </c>
      <c r="B707" s="253" t="s">
        <v>213</v>
      </c>
      <c r="C707" s="254"/>
      <c r="D707" s="46">
        <v>697</v>
      </c>
      <c r="E707" s="41">
        <f t="shared" si="394"/>
        <v>7</v>
      </c>
      <c r="F707" s="41">
        <f t="shared" si="396"/>
        <v>5</v>
      </c>
      <c r="G707" s="128">
        <v>7</v>
      </c>
      <c r="H707" s="41">
        <v>5</v>
      </c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95" t="s">
        <v>753</v>
      </c>
      <c r="T707" s="282" t="s">
        <v>213</v>
      </c>
      <c r="U707" s="282"/>
      <c r="V707" s="282"/>
      <c r="W707" s="91">
        <f t="shared" si="372"/>
        <v>697</v>
      </c>
      <c r="X707" s="41"/>
      <c r="Y707" s="41"/>
      <c r="Z707" s="41">
        <f t="shared" si="398"/>
        <v>4</v>
      </c>
      <c r="AA707" s="41">
        <f t="shared" si="398"/>
        <v>2</v>
      </c>
      <c r="AB707" s="41">
        <v>4</v>
      </c>
      <c r="AC707" s="41">
        <v>2</v>
      </c>
      <c r="AD707" s="41"/>
      <c r="AE707" s="41"/>
      <c r="AF707" s="41"/>
      <c r="AG707" s="41"/>
      <c r="AH707" s="40">
        <f t="shared" si="397"/>
        <v>0</v>
      </c>
      <c r="AI707" s="40">
        <f t="shared" si="397"/>
        <v>0</v>
      </c>
      <c r="AJ707" s="40"/>
      <c r="AK707" s="40"/>
      <c r="AL707" s="40"/>
      <c r="AM707" s="40"/>
      <c r="AN707" s="74">
        <f t="shared" si="373"/>
        <v>57.142857142857146</v>
      </c>
      <c r="AO707" s="75">
        <f t="shared" si="374"/>
        <v>0</v>
      </c>
      <c r="AP707" s="76">
        <f t="shared" si="375"/>
        <v>57.142857142857146</v>
      </c>
    </row>
    <row r="708" spans="1:42">
      <c r="A708" s="95" t="s">
        <v>666</v>
      </c>
      <c r="B708" s="253" t="s">
        <v>754</v>
      </c>
      <c r="C708" s="254"/>
      <c r="D708" s="46">
        <v>698</v>
      </c>
      <c r="E708" s="41">
        <f t="shared" si="394"/>
        <v>9</v>
      </c>
      <c r="F708" s="41">
        <f t="shared" si="396"/>
        <v>1</v>
      </c>
      <c r="G708" s="41"/>
      <c r="H708" s="41"/>
      <c r="I708" s="41">
        <v>9</v>
      </c>
      <c r="J708" s="41">
        <v>1</v>
      </c>
      <c r="K708" s="41"/>
      <c r="L708" s="41"/>
      <c r="M708" s="41"/>
      <c r="N708" s="41"/>
      <c r="O708" s="41"/>
      <c r="P708" s="41"/>
      <c r="Q708" s="41"/>
      <c r="R708" s="41"/>
      <c r="S708" s="95" t="s">
        <v>666</v>
      </c>
      <c r="T708" s="282" t="s">
        <v>754</v>
      </c>
      <c r="U708" s="282"/>
      <c r="V708" s="282"/>
      <c r="W708" s="91">
        <f t="shared" si="372"/>
        <v>698</v>
      </c>
      <c r="X708" s="41"/>
      <c r="Y708" s="41"/>
      <c r="Z708" s="41">
        <f t="shared" si="398"/>
        <v>5</v>
      </c>
      <c r="AA708" s="41">
        <f t="shared" si="398"/>
        <v>1</v>
      </c>
      <c r="AB708" s="41">
        <v>5</v>
      </c>
      <c r="AC708" s="41">
        <v>1</v>
      </c>
      <c r="AD708" s="41"/>
      <c r="AE708" s="41"/>
      <c r="AF708" s="41"/>
      <c r="AG708" s="41"/>
      <c r="AH708" s="40">
        <f t="shared" si="397"/>
        <v>0</v>
      </c>
      <c r="AI708" s="40">
        <f t="shared" si="397"/>
        <v>0</v>
      </c>
      <c r="AJ708" s="40"/>
      <c r="AK708" s="40"/>
      <c r="AL708" s="40"/>
      <c r="AM708" s="40"/>
      <c r="AN708" s="74">
        <f t="shared" si="373"/>
        <v>55.555555555555557</v>
      </c>
      <c r="AO708" s="75">
        <f t="shared" si="374"/>
        <v>0</v>
      </c>
      <c r="AP708" s="76">
        <f t="shared" si="375"/>
        <v>55.555555555555557</v>
      </c>
    </row>
    <row r="709" spans="1:42">
      <c r="A709" s="95" t="s">
        <v>688</v>
      </c>
      <c r="B709" s="253" t="s">
        <v>152</v>
      </c>
      <c r="C709" s="254"/>
      <c r="D709" s="46">
        <v>699</v>
      </c>
      <c r="E709" s="41">
        <f t="shared" si="394"/>
        <v>16</v>
      </c>
      <c r="F709" s="41">
        <f t="shared" si="396"/>
        <v>1</v>
      </c>
      <c r="G709" s="41">
        <v>16</v>
      </c>
      <c r="H709" s="41">
        <v>1</v>
      </c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95" t="s">
        <v>688</v>
      </c>
      <c r="T709" s="282" t="s">
        <v>755</v>
      </c>
      <c r="U709" s="282"/>
      <c r="V709" s="282"/>
      <c r="W709" s="91">
        <f t="shared" si="372"/>
        <v>699</v>
      </c>
      <c r="X709" s="41"/>
      <c r="Y709" s="41"/>
      <c r="Z709" s="41">
        <f t="shared" si="398"/>
        <v>10</v>
      </c>
      <c r="AA709" s="41">
        <f t="shared" si="398"/>
        <v>0</v>
      </c>
      <c r="AB709" s="41">
        <v>10</v>
      </c>
      <c r="AC709" s="41"/>
      <c r="AD709" s="41"/>
      <c r="AE709" s="41"/>
      <c r="AF709" s="41"/>
      <c r="AG709" s="41"/>
      <c r="AH709" s="40">
        <f t="shared" si="397"/>
        <v>2</v>
      </c>
      <c r="AI709" s="40">
        <f t="shared" si="397"/>
        <v>1</v>
      </c>
      <c r="AJ709" s="40"/>
      <c r="AK709" s="40"/>
      <c r="AL709" s="40">
        <v>2</v>
      </c>
      <c r="AM709" s="40">
        <v>1</v>
      </c>
      <c r="AN709" s="74">
        <f t="shared" si="373"/>
        <v>62.5</v>
      </c>
      <c r="AO709" s="75">
        <f t="shared" si="374"/>
        <v>12.5</v>
      </c>
      <c r="AP709" s="76">
        <f t="shared" si="375"/>
        <v>75</v>
      </c>
    </row>
    <row r="710" spans="1:42">
      <c r="A710" s="95" t="s">
        <v>302</v>
      </c>
      <c r="B710" s="253" t="s">
        <v>236</v>
      </c>
      <c r="C710" s="254"/>
      <c r="D710" s="46">
        <v>700</v>
      </c>
      <c r="E710" s="41">
        <f t="shared" si="394"/>
        <v>7</v>
      </c>
      <c r="F710" s="41">
        <f t="shared" si="396"/>
        <v>7</v>
      </c>
      <c r="G710" s="110"/>
      <c r="H710" s="41"/>
      <c r="I710" s="41"/>
      <c r="J710" s="41"/>
      <c r="K710" s="41">
        <v>7</v>
      </c>
      <c r="L710" s="41">
        <v>7</v>
      </c>
      <c r="M710" s="41"/>
      <c r="N710" s="41"/>
      <c r="O710" s="41"/>
      <c r="P710" s="41"/>
      <c r="Q710" s="41"/>
      <c r="R710" s="41"/>
      <c r="S710" s="95" t="s">
        <v>302</v>
      </c>
      <c r="T710" s="282" t="s">
        <v>236</v>
      </c>
      <c r="U710" s="282"/>
      <c r="V710" s="282"/>
      <c r="W710" s="91">
        <f t="shared" si="372"/>
        <v>700</v>
      </c>
      <c r="X710" s="41"/>
      <c r="Y710" s="41"/>
      <c r="Z710" s="41">
        <f t="shared" si="398"/>
        <v>5</v>
      </c>
      <c r="AA710" s="41">
        <f t="shared" si="398"/>
        <v>5</v>
      </c>
      <c r="AB710" s="41"/>
      <c r="AC710" s="41"/>
      <c r="AD710" s="41">
        <v>5</v>
      </c>
      <c r="AE710" s="41">
        <v>5</v>
      </c>
      <c r="AF710" s="41"/>
      <c r="AG710" s="41"/>
      <c r="AH710" s="40">
        <f t="shared" si="397"/>
        <v>0</v>
      </c>
      <c r="AI710" s="40">
        <f t="shared" si="397"/>
        <v>0</v>
      </c>
      <c r="AJ710" s="40"/>
      <c r="AK710" s="40"/>
      <c r="AL710" s="40"/>
      <c r="AM710" s="40"/>
      <c r="AN710" s="74">
        <f t="shared" si="373"/>
        <v>71.428571428571431</v>
      </c>
      <c r="AO710" s="75">
        <f t="shared" si="374"/>
        <v>0</v>
      </c>
      <c r="AP710" s="76">
        <f t="shared" si="375"/>
        <v>71.428571428571431</v>
      </c>
    </row>
    <row r="711" spans="1:42">
      <c r="A711" s="95" t="s">
        <v>756</v>
      </c>
      <c r="B711" s="253" t="s">
        <v>212</v>
      </c>
      <c r="C711" s="254"/>
      <c r="D711" s="46">
        <v>701</v>
      </c>
      <c r="E711" s="41">
        <f t="shared" si="394"/>
        <v>14</v>
      </c>
      <c r="F711" s="41">
        <f t="shared" si="396"/>
        <v>6</v>
      </c>
      <c r="G711" s="110"/>
      <c r="H711" s="41"/>
      <c r="I711" s="41"/>
      <c r="J711" s="41"/>
      <c r="K711" s="41">
        <v>14</v>
      </c>
      <c r="L711" s="41">
        <v>6</v>
      </c>
      <c r="M711" s="41"/>
      <c r="N711" s="41"/>
      <c r="O711" s="41"/>
      <c r="P711" s="41"/>
      <c r="Q711" s="41"/>
      <c r="R711" s="41"/>
      <c r="S711" s="95" t="s">
        <v>756</v>
      </c>
      <c r="T711" s="282" t="s">
        <v>212</v>
      </c>
      <c r="U711" s="282"/>
      <c r="V711" s="282"/>
      <c r="W711" s="91">
        <f t="shared" si="372"/>
        <v>701</v>
      </c>
      <c r="X711" s="41"/>
      <c r="Y711" s="41"/>
      <c r="Z711" s="41">
        <f t="shared" si="398"/>
        <v>11</v>
      </c>
      <c r="AA711" s="41">
        <f t="shared" si="398"/>
        <v>6</v>
      </c>
      <c r="AB711" s="41"/>
      <c r="AC711" s="41"/>
      <c r="AD711" s="41">
        <v>11</v>
      </c>
      <c r="AE711" s="41">
        <v>6</v>
      </c>
      <c r="AF711" s="41"/>
      <c r="AG711" s="41"/>
      <c r="AH711" s="40">
        <f t="shared" si="397"/>
        <v>0</v>
      </c>
      <c r="AI711" s="40">
        <f t="shared" si="397"/>
        <v>0</v>
      </c>
      <c r="AJ711" s="40"/>
      <c r="AK711" s="40"/>
      <c r="AL711" s="40"/>
      <c r="AM711" s="40"/>
      <c r="AN711" s="74">
        <f t="shared" si="373"/>
        <v>78.571428571428569</v>
      </c>
      <c r="AO711" s="75">
        <f t="shared" si="374"/>
        <v>0</v>
      </c>
      <c r="AP711" s="76">
        <f t="shared" si="375"/>
        <v>78.571428571428569</v>
      </c>
    </row>
    <row r="712" spans="1:42">
      <c r="A712" s="95" t="s">
        <v>293</v>
      </c>
      <c r="B712" s="253" t="s">
        <v>139</v>
      </c>
      <c r="C712" s="254"/>
      <c r="D712" s="46">
        <v>702</v>
      </c>
      <c r="E712" s="41">
        <f t="shared" si="394"/>
        <v>22</v>
      </c>
      <c r="F712" s="41">
        <f t="shared" si="396"/>
        <v>2</v>
      </c>
      <c r="G712" s="41"/>
      <c r="H712" s="41"/>
      <c r="I712" s="41"/>
      <c r="J712" s="41"/>
      <c r="K712" s="41">
        <v>13</v>
      </c>
      <c r="L712" s="41">
        <v>1</v>
      </c>
      <c r="M712" s="41"/>
      <c r="N712" s="41"/>
      <c r="O712" s="41">
        <v>9</v>
      </c>
      <c r="P712" s="41">
        <v>1</v>
      </c>
      <c r="Q712" s="41"/>
      <c r="R712" s="41"/>
      <c r="S712" s="95" t="s">
        <v>293</v>
      </c>
      <c r="T712" s="282" t="s">
        <v>139</v>
      </c>
      <c r="U712" s="282"/>
      <c r="V712" s="282"/>
      <c r="W712" s="91">
        <f t="shared" si="372"/>
        <v>702</v>
      </c>
      <c r="X712" s="41"/>
      <c r="Y712" s="41"/>
      <c r="Z712" s="41">
        <f t="shared" si="398"/>
        <v>12</v>
      </c>
      <c r="AA712" s="41">
        <f t="shared" si="398"/>
        <v>1</v>
      </c>
      <c r="AB712" s="41"/>
      <c r="AC712" s="41"/>
      <c r="AD712" s="41">
        <v>6</v>
      </c>
      <c r="AE712" s="41"/>
      <c r="AF712" s="41">
        <v>6</v>
      </c>
      <c r="AG712" s="41">
        <v>1</v>
      </c>
      <c r="AH712" s="40">
        <f t="shared" si="397"/>
        <v>0</v>
      </c>
      <c r="AI712" s="40">
        <f t="shared" si="397"/>
        <v>0</v>
      </c>
      <c r="AJ712" s="40"/>
      <c r="AK712" s="40"/>
      <c r="AL712" s="40"/>
      <c r="AM712" s="40"/>
      <c r="AN712" s="74">
        <f t="shared" si="373"/>
        <v>54.545454545454547</v>
      </c>
      <c r="AO712" s="75">
        <f t="shared" si="374"/>
        <v>0</v>
      </c>
      <c r="AP712" s="76">
        <f t="shared" si="375"/>
        <v>54.545454545454547</v>
      </c>
    </row>
    <row r="713" spans="1:42">
      <c r="A713" s="95" t="s">
        <v>409</v>
      </c>
      <c r="B713" s="253" t="s">
        <v>301</v>
      </c>
      <c r="C713" s="254"/>
      <c r="D713" s="46">
        <v>703</v>
      </c>
      <c r="E713" s="41">
        <f t="shared" si="394"/>
        <v>13</v>
      </c>
      <c r="F713" s="41">
        <f t="shared" si="396"/>
        <v>5</v>
      </c>
      <c r="G713" s="41"/>
      <c r="H713" s="41"/>
      <c r="I713" s="41"/>
      <c r="J713" s="41"/>
      <c r="K713" s="41">
        <v>13</v>
      </c>
      <c r="L713" s="41">
        <v>5</v>
      </c>
      <c r="M713" s="41"/>
      <c r="N713" s="41"/>
      <c r="O713" s="41"/>
      <c r="P713" s="41"/>
      <c r="Q713" s="41"/>
      <c r="R713" s="41"/>
      <c r="S713" s="95" t="s">
        <v>409</v>
      </c>
      <c r="T713" s="282" t="s">
        <v>202</v>
      </c>
      <c r="U713" s="282"/>
      <c r="V713" s="282"/>
      <c r="W713" s="91">
        <f t="shared" si="372"/>
        <v>703</v>
      </c>
      <c r="X713" s="41"/>
      <c r="Y713" s="41"/>
      <c r="Z713" s="41">
        <f t="shared" si="398"/>
        <v>8</v>
      </c>
      <c r="AA713" s="41">
        <f t="shared" si="398"/>
        <v>1</v>
      </c>
      <c r="AB713" s="41"/>
      <c r="AC713" s="41"/>
      <c r="AD713" s="41">
        <v>8</v>
      </c>
      <c r="AE713" s="41">
        <v>1</v>
      </c>
      <c r="AF713" s="41"/>
      <c r="AG713" s="41"/>
      <c r="AH713" s="40">
        <f t="shared" si="397"/>
        <v>0</v>
      </c>
      <c r="AI713" s="40">
        <f t="shared" si="397"/>
        <v>0</v>
      </c>
      <c r="AJ713" s="40"/>
      <c r="AK713" s="40"/>
      <c r="AL713" s="40"/>
      <c r="AM713" s="40"/>
      <c r="AN713" s="74">
        <f t="shared" si="373"/>
        <v>61.53846153846154</v>
      </c>
      <c r="AO713" s="75">
        <f t="shared" si="374"/>
        <v>0</v>
      </c>
      <c r="AP713" s="76">
        <f t="shared" si="375"/>
        <v>61.53846153846154</v>
      </c>
    </row>
    <row r="714" spans="1:42">
      <c r="A714" s="95" t="s">
        <v>288</v>
      </c>
      <c r="B714" s="253" t="s">
        <v>238</v>
      </c>
      <c r="C714" s="254"/>
      <c r="D714" s="46">
        <v>704</v>
      </c>
      <c r="E714" s="41">
        <f t="shared" si="394"/>
        <v>18</v>
      </c>
      <c r="F714" s="41">
        <f t="shared" si="396"/>
        <v>15</v>
      </c>
      <c r="G714" s="41"/>
      <c r="H714" s="41"/>
      <c r="I714" s="41"/>
      <c r="J714" s="41"/>
      <c r="K714" s="41">
        <v>18</v>
      </c>
      <c r="L714" s="41">
        <v>15</v>
      </c>
      <c r="M714" s="41"/>
      <c r="N714" s="41"/>
      <c r="O714" s="41"/>
      <c r="P714" s="41"/>
      <c r="Q714" s="41"/>
      <c r="R714" s="41"/>
      <c r="S714" s="95" t="s">
        <v>288</v>
      </c>
      <c r="T714" s="282" t="s">
        <v>238</v>
      </c>
      <c r="U714" s="282"/>
      <c r="V714" s="282"/>
      <c r="W714" s="91">
        <f t="shared" si="372"/>
        <v>704</v>
      </c>
      <c r="X714" s="41"/>
      <c r="Y714" s="41"/>
      <c r="Z714" s="41">
        <f t="shared" si="398"/>
        <v>11</v>
      </c>
      <c r="AA714" s="41">
        <f t="shared" si="398"/>
        <v>9</v>
      </c>
      <c r="AB714" s="41"/>
      <c r="AC714" s="41"/>
      <c r="AD714" s="41">
        <v>11</v>
      </c>
      <c r="AE714" s="41">
        <v>9</v>
      </c>
      <c r="AF714" s="41"/>
      <c r="AG714" s="41"/>
      <c r="AH714" s="40">
        <f t="shared" si="397"/>
        <v>0</v>
      </c>
      <c r="AI714" s="40">
        <f t="shared" si="397"/>
        <v>0</v>
      </c>
      <c r="AJ714" s="40"/>
      <c r="AK714" s="40"/>
      <c r="AL714" s="40"/>
      <c r="AM714" s="40"/>
      <c r="AN714" s="74">
        <f t="shared" si="373"/>
        <v>61.111111111111114</v>
      </c>
      <c r="AO714" s="75">
        <f t="shared" si="374"/>
        <v>0</v>
      </c>
      <c r="AP714" s="76">
        <f t="shared" si="375"/>
        <v>61.111111111111114</v>
      </c>
    </row>
    <row r="715" spans="1:42">
      <c r="A715" s="95" t="s">
        <v>757</v>
      </c>
      <c r="B715" s="253" t="s">
        <v>125</v>
      </c>
      <c r="C715" s="254"/>
      <c r="D715" s="46">
        <v>705</v>
      </c>
      <c r="E715" s="41">
        <f t="shared" si="394"/>
        <v>18</v>
      </c>
      <c r="F715" s="41">
        <f t="shared" si="396"/>
        <v>7</v>
      </c>
      <c r="G715" s="41"/>
      <c r="H715" s="41"/>
      <c r="I715" s="41"/>
      <c r="J715" s="41"/>
      <c r="K715" s="41">
        <v>18</v>
      </c>
      <c r="L715" s="41">
        <v>7</v>
      </c>
      <c r="M715" s="41"/>
      <c r="N715" s="41"/>
      <c r="O715" s="41"/>
      <c r="P715" s="41"/>
      <c r="Q715" s="41"/>
      <c r="R715" s="41"/>
      <c r="S715" s="95" t="s">
        <v>757</v>
      </c>
      <c r="T715" s="282" t="s">
        <v>125</v>
      </c>
      <c r="U715" s="282"/>
      <c r="V715" s="282"/>
      <c r="W715" s="91">
        <f t="shared" ref="W715:W778" si="399">+D715</f>
        <v>705</v>
      </c>
      <c r="X715" s="41"/>
      <c r="Y715" s="41"/>
      <c r="Z715" s="41">
        <f t="shared" si="398"/>
        <v>10</v>
      </c>
      <c r="AA715" s="41">
        <f t="shared" si="398"/>
        <v>4</v>
      </c>
      <c r="AB715" s="41"/>
      <c r="AC715" s="41"/>
      <c r="AD715" s="41">
        <v>10</v>
      </c>
      <c r="AE715" s="41">
        <v>4</v>
      </c>
      <c r="AF715" s="41"/>
      <c r="AG715" s="41"/>
      <c r="AH715" s="40">
        <f t="shared" si="397"/>
        <v>0</v>
      </c>
      <c r="AI715" s="40">
        <f t="shared" si="397"/>
        <v>0</v>
      </c>
      <c r="AJ715" s="40"/>
      <c r="AK715" s="40"/>
      <c r="AL715" s="40"/>
      <c r="AM715" s="40"/>
      <c r="AN715" s="74">
        <f t="shared" si="373"/>
        <v>55.555555555555557</v>
      </c>
      <c r="AO715" s="75">
        <f t="shared" si="374"/>
        <v>0</v>
      </c>
      <c r="AP715" s="76">
        <f t="shared" si="375"/>
        <v>55.555555555555557</v>
      </c>
    </row>
    <row r="716" spans="1:42">
      <c r="A716" s="95" t="s">
        <v>674</v>
      </c>
      <c r="B716" s="253" t="s">
        <v>174</v>
      </c>
      <c r="C716" s="254"/>
      <c r="D716" s="46">
        <v>706</v>
      </c>
      <c r="E716" s="41">
        <f t="shared" si="394"/>
        <v>19</v>
      </c>
      <c r="F716" s="41">
        <f t="shared" si="396"/>
        <v>0</v>
      </c>
      <c r="G716" s="41"/>
      <c r="H716" s="41"/>
      <c r="I716" s="41"/>
      <c r="J716" s="41"/>
      <c r="K716" s="41">
        <v>19</v>
      </c>
      <c r="L716" s="41"/>
      <c r="M716" s="41"/>
      <c r="N716" s="41"/>
      <c r="O716" s="41"/>
      <c r="P716" s="41"/>
      <c r="Q716" s="41"/>
      <c r="R716" s="41"/>
      <c r="S716" s="95" t="s">
        <v>674</v>
      </c>
      <c r="T716" s="282" t="s">
        <v>174</v>
      </c>
      <c r="U716" s="282"/>
      <c r="V716" s="282"/>
      <c r="W716" s="91">
        <f t="shared" si="399"/>
        <v>706</v>
      </c>
      <c r="X716" s="41"/>
      <c r="Y716" s="41"/>
      <c r="Z716" s="41">
        <f t="shared" si="398"/>
        <v>11</v>
      </c>
      <c r="AA716" s="41">
        <f t="shared" si="398"/>
        <v>0</v>
      </c>
      <c r="AB716" s="41"/>
      <c r="AC716" s="41"/>
      <c r="AD716" s="41">
        <v>11</v>
      </c>
      <c r="AE716" s="41"/>
      <c r="AF716" s="41"/>
      <c r="AG716" s="41"/>
      <c r="AH716" s="40">
        <f t="shared" si="397"/>
        <v>0</v>
      </c>
      <c r="AI716" s="40">
        <f t="shared" si="397"/>
        <v>0</v>
      </c>
      <c r="AJ716" s="40"/>
      <c r="AK716" s="40"/>
      <c r="AL716" s="40"/>
      <c r="AM716" s="40"/>
      <c r="AN716" s="74">
        <f t="shared" ref="AN716:AN779" si="400">+Z716*100/E716</f>
        <v>57.89473684210526</v>
      </c>
      <c r="AO716" s="75">
        <f t="shared" ref="AO716:AO779" si="401">+AH716*100/E716</f>
        <v>0</v>
      </c>
      <c r="AP716" s="76">
        <f t="shared" ref="AP716:AP779" si="402">+AN716+AO716</f>
        <v>57.89473684210526</v>
      </c>
    </row>
    <row r="717" spans="1:42">
      <c r="A717" s="95" t="s">
        <v>297</v>
      </c>
      <c r="B717" s="253" t="s">
        <v>229</v>
      </c>
      <c r="C717" s="254"/>
      <c r="D717" s="46">
        <v>707</v>
      </c>
      <c r="E717" s="41">
        <f t="shared" si="394"/>
        <v>14</v>
      </c>
      <c r="F717" s="41">
        <f t="shared" si="396"/>
        <v>9</v>
      </c>
      <c r="G717" s="41"/>
      <c r="H717" s="41"/>
      <c r="I717" s="41"/>
      <c r="J717" s="41"/>
      <c r="K717" s="41">
        <v>14</v>
      </c>
      <c r="L717" s="41">
        <v>9</v>
      </c>
      <c r="M717" s="41"/>
      <c r="N717" s="41"/>
      <c r="O717" s="41"/>
      <c r="P717" s="41"/>
      <c r="Q717" s="41"/>
      <c r="R717" s="41"/>
      <c r="S717" s="95" t="s">
        <v>297</v>
      </c>
      <c r="T717" s="260" t="s">
        <v>758</v>
      </c>
      <c r="U717" s="260"/>
      <c r="V717" s="260"/>
      <c r="W717" s="91">
        <f t="shared" si="399"/>
        <v>707</v>
      </c>
      <c r="X717" s="41"/>
      <c r="Y717" s="41"/>
      <c r="Z717" s="41">
        <f t="shared" si="398"/>
        <v>8</v>
      </c>
      <c r="AA717" s="41">
        <f t="shared" si="398"/>
        <v>4</v>
      </c>
      <c r="AB717" s="41"/>
      <c r="AC717" s="41"/>
      <c r="AD717" s="41">
        <v>8</v>
      </c>
      <c r="AE717" s="41">
        <v>4</v>
      </c>
      <c r="AF717" s="41"/>
      <c r="AG717" s="41"/>
      <c r="AH717" s="40">
        <f t="shared" si="397"/>
        <v>0</v>
      </c>
      <c r="AI717" s="40">
        <f t="shared" si="397"/>
        <v>0</v>
      </c>
      <c r="AJ717" s="40"/>
      <c r="AK717" s="40"/>
      <c r="AL717" s="40"/>
      <c r="AM717" s="40"/>
      <c r="AN717" s="74">
        <f t="shared" si="400"/>
        <v>57.142857142857146</v>
      </c>
      <c r="AO717" s="75">
        <f t="shared" si="401"/>
        <v>0</v>
      </c>
      <c r="AP717" s="76">
        <f t="shared" si="402"/>
        <v>57.142857142857146</v>
      </c>
    </row>
    <row r="718" spans="1:42" s="89" customFormat="1">
      <c r="A718" s="258" t="s">
        <v>759</v>
      </c>
      <c r="B718" s="258"/>
      <c r="C718" s="258"/>
      <c r="D718" s="86">
        <v>708</v>
      </c>
      <c r="E718" s="86">
        <f>SUM(E719:E748)</f>
        <v>817</v>
      </c>
      <c r="F718" s="86">
        <f>SUM(F719:F748)</f>
        <v>432</v>
      </c>
      <c r="G718" s="86">
        <f>SUM(G719:G748)</f>
        <v>75</v>
      </c>
      <c r="H718" s="86">
        <f t="shared" ref="H718:R718" si="403">SUM(H719:H748)</f>
        <v>31</v>
      </c>
      <c r="I718" s="86">
        <f t="shared" si="403"/>
        <v>6</v>
      </c>
      <c r="J718" s="86">
        <f>SUM(J719:J748)</f>
        <v>1</v>
      </c>
      <c r="K718" s="86">
        <f>SUM(K719:K748)</f>
        <v>121</v>
      </c>
      <c r="L718" s="86">
        <f>SUM(L719:L748)</f>
        <v>90</v>
      </c>
      <c r="M718" s="86">
        <f>SUM(M719:M748)</f>
        <v>615</v>
      </c>
      <c r="N718" s="86">
        <f>SUM(N719:N748)</f>
        <v>310</v>
      </c>
      <c r="O718" s="86">
        <f t="shared" si="403"/>
        <v>0</v>
      </c>
      <c r="P718" s="86">
        <f t="shared" si="403"/>
        <v>0</v>
      </c>
      <c r="Q718" s="86">
        <f t="shared" si="403"/>
        <v>0</v>
      </c>
      <c r="R718" s="86">
        <f t="shared" si="403"/>
        <v>0</v>
      </c>
      <c r="S718" s="258" t="str">
        <f>+A718</f>
        <v>60. Үйлдвэр урлалын Политехник коллеж</v>
      </c>
      <c r="T718" s="258"/>
      <c r="U718" s="258"/>
      <c r="V718" s="258"/>
      <c r="W718" s="88">
        <f t="shared" si="399"/>
        <v>708</v>
      </c>
      <c r="X718" s="86">
        <f t="shared" ref="X718:AM718" si="404">SUM(X719:X748)</f>
        <v>0</v>
      </c>
      <c r="Y718" s="86">
        <f t="shared" si="404"/>
        <v>0</v>
      </c>
      <c r="Z718" s="86">
        <f>SUM(Z719:Z748)</f>
        <v>377</v>
      </c>
      <c r="AA718" s="86">
        <f t="shared" si="404"/>
        <v>202</v>
      </c>
      <c r="AB718" s="86">
        <f t="shared" si="404"/>
        <v>64</v>
      </c>
      <c r="AC718" s="86">
        <f t="shared" si="404"/>
        <v>27</v>
      </c>
      <c r="AD718" s="86">
        <f t="shared" si="404"/>
        <v>313</v>
      </c>
      <c r="AE718" s="86">
        <f t="shared" si="404"/>
        <v>175</v>
      </c>
      <c r="AF718" s="86">
        <f t="shared" si="404"/>
        <v>0</v>
      </c>
      <c r="AG718" s="86">
        <f t="shared" si="404"/>
        <v>0</v>
      </c>
      <c r="AH718" s="86">
        <f>SUM(AH719:AH748)</f>
        <v>129</v>
      </c>
      <c r="AI718" s="86">
        <f t="shared" si="404"/>
        <v>62</v>
      </c>
      <c r="AJ718" s="86">
        <f t="shared" si="404"/>
        <v>92</v>
      </c>
      <c r="AK718" s="86">
        <f t="shared" si="404"/>
        <v>36</v>
      </c>
      <c r="AL718" s="86">
        <f t="shared" si="404"/>
        <v>37</v>
      </c>
      <c r="AM718" s="86">
        <f t="shared" si="404"/>
        <v>26</v>
      </c>
      <c r="AN718" s="74">
        <f t="shared" si="400"/>
        <v>46.144430844553241</v>
      </c>
      <c r="AO718" s="75">
        <f t="shared" si="401"/>
        <v>15.789473684210526</v>
      </c>
      <c r="AP718" s="76">
        <f t="shared" si="402"/>
        <v>61.933904528763769</v>
      </c>
    </row>
    <row r="719" spans="1:42">
      <c r="A719" s="103" t="s">
        <v>294</v>
      </c>
      <c r="B719" s="253" t="s">
        <v>153</v>
      </c>
      <c r="C719" s="254"/>
      <c r="D719" s="46">
        <v>709</v>
      </c>
      <c r="E719" s="41">
        <f t="shared" ref="E719:E748" si="405">+G719+I719+K719+M719+O719+Q719+X719</f>
        <v>72</v>
      </c>
      <c r="F719" s="41">
        <f>+H719+J719+L719+N719+P719+R719</f>
        <v>0</v>
      </c>
      <c r="G719" s="41"/>
      <c r="H719" s="41"/>
      <c r="I719" s="41"/>
      <c r="J719" s="41"/>
      <c r="K719" s="41"/>
      <c r="L719" s="41"/>
      <c r="M719" s="41">
        <v>72</v>
      </c>
      <c r="N719" s="41">
        <v>0</v>
      </c>
      <c r="O719" s="41"/>
      <c r="P719" s="41"/>
      <c r="Q719" s="41"/>
      <c r="R719" s="41"/>
      <c r="S719" s="103" t="s">
        <v>294</v>
      </c>
      <c r="T719" s="282" t="s">
        <v>153</v>
      </c>
      <c r="U719" s="282"/>
      <c r="V719" s="282"/>
      <c r="W719" s="91">
        <f t="shared" si="399"/>
        <v>709</v>
      </c>
      <c r="X719" s="41"/>
      <c r="Y719" s="41"/>
      <c r="Z719" s="41">
        <f t="shared" ref="Z719:AA734" si="406">+AB719+AD719+AF719</f>
        <v>23</v>
      </c>
      <c r="AA719" s="41">
        <f t="shared" si="406"/>
        <v>0</v>
      </c>
      <c r="AB719" s="41"/>
      <c r="AC719" s="41"/>
      <c r="AD719" s="41">
        <v>23</v>
      </c>
      <c r="AE719" s="41">
        <v>0</v>
      </c>
      <c r="AF719" s="41"/>
      <c r="AG719" s="41"/>
      <c r="AH719" s="40">
        <f>+AJ719+AL719</f>
        <v>15</v>
      </c>
      <c r="AI719" s="40">
        <f t="shared" ref="AI719:AI742" si="407">+AK719+AM719</f>
        <v>0</v>
      </c>
      <c r="AJ719" s="40">
        <v>15</v>
      </c>
      <c r="AK719" s="40">
        <v>0</v>
      </c>
      <c r="AL719" s="40"/>
      <c r="AM719" s="40"/>
      <c r="AN719" s="74">
        <f t="shared" si="400"/>
        <v>31.944444444444443</v>
      </c>
      <c r="AO719" s="75">
        <f t="shared" si="401"/>
        <v>20.833333333333332</v>
      </c>
      <c r="AP719" s="76">
        <f t="shared" si="402"/>
        <v>52.777777777777771</v>
      </c>
    </row>
    <row r="720" spans="1:42">
      <c r="A720" s="103" t="s">
        <v>332</v>
      </c>
      <c r="B720" s="253" t="s">
        <v>92</v>
      </c>
      <c r="C720" s="254"/>
      <c r="D720" s="46">
        <v>710</v>
      </c>
      <c r="E720" s="41">
        <f t="shared" si="405"/>
        <v>1</v>
      </c>
      <c r="F720" s="41">
        <f t="shared" ref="F720:F748" si="408">+H720+J720+L720+N720+P720+R720</f>
        <v>1</v>
      </c>
      <c r="G720" s="41"/>
      <c r="H720" s="41"/>
      <c r="I720" s="41"/>
      <c r="J720" s="41"/>
      <c r="K720" s="41"/>
      <c r="L720" s="41"/>
      <c r="M720" s="41">
        <v>1</v>
      </c>
      <c r="N720" s="41">
        <v>1</v>
      </c>
      <c r="O720" s="41"/>
      <c r="P720" s="41"/>
      <c r="Q720" s="41"/>
      <c r="R720" s="41"/>
      <c r="S720" s="103" t="s">
        <v>332</v>
      </c>
      <c r="T720" s="282" t="s">
        <v>92</v>
      </c>
      <c r="U720" s="282"/>
      <c r="V720" s="282"/>
      <c r="W720" s="91">
        <f t="shared" si="399"/>
        <v>710</v>
      </c>
      <c r="X720" s="41"/>
      <c r="Y720" s="41"/>
      <c r="Z720" s="41">
        <f t="shared" si="406"/>
        <v>0</v>
      </c>
      <c r="AA720" s="41">
        <f t="shared" si="406"/>
        <v>0</v>
      </c>
      <c r="AB720" s="41"/>
      <c r="AC720" s="41"/>
      <c r="AD720" s="41"/>
      <c r="AE720" s="41"/>
      <c r="AF720" s="41"/>
      <c r="AG720" s="41"/>
      <c r="AH720" s="40">
        <f t="shared" ref="AH720:AI743" si="409">+AJ720+AL720</f>
        <v>0</v>
      </c>
      <c r="AI720" s="40">
        <f t="shared" si="407"/>
        <v>0</v>
      </c>
      <c r="AJ720" s="40"/>
      <c r="AK720" s="40"/>
      <c r="AL720" s="40"/>
      <c r="AM720" s="40"/>
      <c r="AN720" s="74">
        <f t="shared" si="400"/>
        <v>0</v>
      </c>
      <c r="AO720" s="75">
        <f t="shared" si="401"/>
        <v>0</v>
      </c>
      <c r="AP720" s="76">
        <f t="shared" si="402"/>
        <v>0</v>
      </c>
    </row>
    <row r="721" spans="1:42">
      <c r="A721" s="103" t="s">
        <v>456</v>
      </c>
      <c r="B721" s="253" t="s">
        <v>121</v>
      </c>
      <c r="C721" s="254"/>
      <c r="D721" s="46">
        <v>711</v>
      </c>
      <c r="E721" s="41">
        <f t="shared" si="405"/>
        <v>26</v>
      </c>
      <c r="F721" s="41">
        <f t="shared" si="408"/>
        <v>21</v>
      </c>
      <c r="G721" s="41"/>
      <c r="H721" s="41"/>
      <c r="I721" s="41"/>
      <c r="J721" s="41"/>
      <c r="K721" s="41"/>
      <c r="L721" s="41"/>
      <c r="M721" s="41">
        <v>26</v>
      </c>
      <c r="N721" s="41">
        <v>21</v>
      </c>
      <c r="O721" s="41"/>
      <c r="P721" s="41"/>
      <c r="Q721" s="41"/>
      <c r="R721" s="41"/>
      <c r="S721" s="103" t="s">
        <v>456</v>
      </c>
      <c r="T721" s="282" t="s">
        <v>121</v>
      </c>
      <c r="U721" s="282"/>
      <c r="V721" s="282"/>
      <c r="W721" s="91">
        <f t="shared" si="399"/>
        <v>711</v>
      </c>
      <c r="X721" s="41"/>
      <c r="Y721" s="41"/>
      <c r="Z721" s="41">
        <f t="shared" si="406"/>
        <v>7</v>
      </c>
      <c r="AA721" s="41">
        <f t="shared" si="406"/>
        <v>7</v>
      </c>
      <c r="AB721" s="41"/>
      <c r="AC721" s="41"/>
      <c r="AD721" s="41">
        <v>7</v>
      </c>
      <c r="AE721" s="41">
        <v>7</v>
      </c>
      <c r="AF721" s="41"/>
      <c r="AG721" s="41"/>
      <c r="AH721" s="40">
        <f t="shared" si="409"/>
        <v>0</v>
      </c>
      <c r="AI721" s="40">
        <f t="shared" si="407"/>
        <v>0</v>
      </c>
      <c r="AJ721" s="40"/>
      <c r="AK721" s="40"/>
      <c r="AL721" s="40"/>
      <c r="AM721" s="40"/>
      <c r="AN721" s="74">
        <f t="shared" si="400"/>
        <v>26.923076923076923</v>
      </c>
      <c r="AO721" s="75">
        <f t="shared" si="401"/>
        <v>0</v>
      </c>
      <c r="AP721" s="76">
        <f t="shared" si="402"/>
        <v>26.923076923076923</v>
      </c>
    </row>
    <row r="722" spans="1:42">
      <c r="A722" s="103" t="s">
        <v>760</v>
      </c>
      <c r="B722" s="253" t="s">
        <v>519</v>
      </c>
      <c r="C722" s="254"/>
      <c r="D722" s="46">
        <v>712</v>
      </c>
      <c r="E722" s="41">
        <f t="shared" si="405"/>
        <v>19</v>
      </c>
      <c r="F722" s="41">
        <f t="shared" si="408"/>
        <v>7</v>
      </c>
      <c r="G722" s="41"/>
      <c r="H722" s="41"/>
      <c r="I722" s="41"/>
      <c r="J722" s="41"/>
      <c r="K722" s="41"/>
      <c r="L722" s="41"/>
      <c r="M722" s="41">
        <v>19</v>
      </c>
      <c r="N722" s="41">
        <v>7</v>
      </c>
      <c r="O722" s="41"/>
      <c r="P722" s="41"/>
      <c r="Q722" s="41"/>
      <c r="R722" s="41"/>
      <c r="S722" s="103" t="s">
        <v>760</v>
      </c>
      <c r="T722" s="282" t="s">
        <v>76</v>
      </c>
      <c r="U722" s="282"/>
      <c r="V722" s="282"/>
      <c r="W722" s="91">
        <f t="shared" si="399"/>
        <v>712</v>
      </c>
      <c r="X722" s="41"/>
      <c r="Y722" s="41"/>
      <c r="Z722" s="41">
        <f t="shared" si="406"/>
        <v>0</v>
      </c>
      <c r="AA722" s="41">
        <f t="shared" si="406"/>
        <v>0</v>
      </c>
      <c r="AB722" s="41"/>
      <c r="AC722" s="41"/>
      <c r="AD722" s="41"/>
      <c r="AE722" s="41"/>
      <c r="AF722" s="41"/>
      <c r="AG722" s="41"/>
      <c r="AH722" s="40">
        <f>+AJ722+AL722</f>
        <v>7</v>
      </c>
      <c r="AI722" s="40">
        <f>+AK722+AM722</f>
        <v>2</v>
      </c>
      <c r="AJ722" s="40">
        <v>7</v>
      </c>
      <c r="AK722" s="40">
        <v>2</v>
      </c>
      <c r="AL722" s="40"/>
      <c r="AM722" s="40"/>
      <c r="AN722" s="74">
        <f t="shared" si="400"/>
        <v>0</v>
      </c>
      <c r="AO722" s="75">
        <f t="shared" si="401"/>
        <v>36.842105263157897</v>
      </c>
      <c r="AP722" s="76">
        <f t="shared" si="402"/>
        <v>36.842105263157897</v>
      </c>
    </row>
    <row r="723" spans="1:42">
      <c r="A723" s="103" t="s">
        <v>761</v>
      </c>
      <c r="B723" s="253" t="s">
        <v>762</v>
      </c>
      <c r="C723" s="254"/>
      <c r="D723" s="46">
        <v>713</v>
      </c>
      <c r="E723" s="41">
        <f t="shared" si="405"/>
        <v>12</v>
      </c>
      <c r="F723" s="41">
        <f t="shared" si="408"/>
        <v>1</v>
      </c>
      <c r="G723" s="41"/>
      <c r="H723" s="41"/>
      <c r="I723" s="41"/>
      <c r="J723" s="41"/>
      <c r="K723" s="41"/>
      <c r="L723" s="41"/>
      <c r="M723" s="41">
        <v>12</v>
      </c>
      <c r="N723" s="41">
        <v>1</v>
      </c>
      <c r="O723" s="41"/>
      <c r="P723" s="41"/>
      <c r="Q723" s="41"/>
      <c r="R723" s="41"/>
      <c r="S723" s="103" t="s">
        <v>761</v>
      </c>
      <c r="T723" s="282" t="s">
        <v>762</v>
      </c>
      <c r="U723" s="282"/>
      <c r="V723" s="282"/>
      <c r="W723" s="91">
        <f t="shared" si="399"/>
        <v>713</v>
      </c>
      <c r="X723" s="41"/>
      <c r="Y723" s="41"/>
      <c r="Z723" s="41">
        <f t="shared" si="406"/>
        <v>9</v>
      </c>
      <c r="AA723" s="41">
        <f t="shared" si="406"/>
        <v>1</v>
      </c>
      <c r="AB723" s="41"/>
      <c r="AC723" s="41"/>
      <c r="AD723" s="41">
        <v>9</v>
      </c>
      <c r="AE723" s="41">
        <v>1</v>
      </c>
      <c r="AF723" s="41"/>
      <c r="AG723" s="41"/>
      <c r="AH723" s="40">
        <f t="shared" si="409"/>
        <v>2</v>
      </c>
      <c r="AI723" s="40">
        <f t="shared" si="407"/>
        <v>0</v>
      </c>
      <c r="AJ723" s="40">
        <v>2</v>
      </c>
      <c r="AK723" s="40">
        <v>0</v>
      </c>
      <c r="AL723" s="40"/>
      <c r="AM723" s="40"/>
      <c r="AN723" s="74">
        <f t="shared" si="400"/>
        <v>75</v>
      </c>
      <c r="AO723" s="75">
        <f t="shared" si="401"/>
        <v>16.666666666666668</v>
      </c>
      <c r="AP723" s="76">
        <f t="shared" si="402"/>
        <v>91.666666666666671</v>
      </c>
    </row>
    <row r="724" spans="1:42">
      <c r="A724" s="103" t="s">
        <v>362</v>
      </c>
      <c r="B724" s="253" t="s">
        <v>363</v>
      </c>
      <c r="C724" s="254"/>
      <c r="D724" s="46">
        <v>714</v>
      </c>
      <c r="E724" s="41">
        <f t="shared" si="405"/>
        <v>57</v>
      </c>
      <c r="F724" s="41">
        <f t="shared" si="408"/>
        <v>49</v>
      </c>
      <c r="G724" s="41"/>
      <c r="H724" s="41"/>
      <c r="I724" s="41"/>
      <c r="J724" s="41"/>
      <c r="K724" s="41"/>
      <c r="L724" s="41"/>
      <c r="M724" s="41">
        <v>57</v>
      </c>
      <c r="N724" s="41">
        <v>49</v>
      </c>
      <c r="O724" s="41"/>
      <c r="P724" s="41"/>
      <c r="Q724" s="41"/>
      <c r="R724" s="41"/>
      <c r="S724" s="103" t="s">
        <v>362</v>
      </c>
      <c r="T724" s="282" t="s">
        <v>363</v>
      </c>
      <c r="U724" s="282"/>
      <c r="V724" s="282"/>
      <c r="W724" s="91">
        <f t="shared" si="399"/>
        <v>714</v>
      </c>
      <c r="X724" s="41"/>
      <c r="Y724" s="41"/>
      <c r="Z724" s="41">
        <f t="shared" si="406"/>
        <v>15</v>
      </c>
      <c r="AA724" s="41">
        <f t="shared" si="406"/>
        <v>11</v>
      </c>
      <c r="AB724" s="41"/>
      <c r="AC724" s="41"/>
      <c r="AD724" s="41">
        <v>15</v>
      </c>
      <c r="AE724" s="41">
        <v>11</v>
      </c>
      <c r="AF724" s="41"/>
      <c r="AG724" s="41"/>
      <c r="AH724" s="40">
        <f t="shared" si="409"/>
        <v>2</v>
      </c>
      <c r="AI724" s="40">
        <f t="shared" si="407"/>
        <v>2</v>
      </c>
      <c r="AJ724" s="40">
        <v>2</v>
      </c>
      <c r="AK724" s="40">
        <v>2</v>
      </c>
      <c r="AL724" s="40"/>
      <c r="AM724" s="40"/>
      <c r="AN724" s="74">
        <f t="shared" si="400"/>
        <v>26.315789473684209</v>
      </c>
      <c r="AO724" s="75">
        <f t="shared" si="401"/>
        <v>3.5087719298245612</v>
      </c>
      <c r="AP724" s="76">
        <f t="shared" si="402"/>
        <v>29.82456140350877</v>
      </c>
    </row>
    <row r="725" spans="1:42">
      <c r="A725" s="103" t="s">
        <v>763</v>
      </c>
      <c r="B725" s="253" t="s">
        <v>113</v>
      </c>
      <c r="C725" s="254"/>
      <c r="D725" s="46">
        <v>715</v>
      </c>
      <c r="E725" s="41">
        <f t="shared" si="405"/>
        <v>68</v>
      </c>
      <c r="F725" s="41">
        <f t="shared" si="408"/>
        <v>31</v>
      </c>
      <c r="G725" s="41"/>
      <c r="H725" s="41"/>
      <c r="I725" s="41"/>
      <c r="J725" s="41"/>
      <c r="K725" s="41"/>
      <c r="L725" s="41"/>
      <c r="M725" s="110">
        <v>68</v>
      </c>
      <c r="N725" s="41">
        <v>31</v>
      </c>
      <c r="O725" s="41"/>
      <c r="P725" s="41"/>
      <c r="Q725" s="41"/>
      <c r="R725" s="41"/>
      <c r="S725" s="103" t="s">
        <v>763</v>
      </c>
      <c r="T725" s="282" t="s">
        <v>113</v>
      </c>
      <c r="U725" s="282"/>
      <c r="V725" s="282"/>
      <c r="W725" s="91">
        <f t="shared" si="399"/>
        <v>715</v>
      </c>
      <c r="X725" s="41"/>
      <c r="Y725" s="41"/>
      <c r="Z725" s="41">
        <f t="shared" si="406"/>
        <v>8</v>
      </c>
      <c r="AA725" s="41">
        <f t="shared" si="406"/>
        <v>2</v>
      </c>
      <c r="AB725" s="41"/>
      <c r="AC725" s="41"/>
      <c r="AD725" s="110">
        <v>8</v>
      </c>
      <c r="AE725" s="41">
        <v>2</v>
      </c>
      <c r="AF725" s="41"/>
      <c r="AG725" s="41"/>
      <c r="AH725" s="40">
        <f t="shared" si="409"/>
        <v>18</v>
      </c>
      <c r="AI725" s="40">
        <f t="shared" si="407"/>
        <v>8</v>
      </c>
      <c r="AJ725" s="40">
        <v>18</v>
      </c>
      <c r="AK725" s="40">
        <v>8</v>
      </c>
      <c r="AL725" s="40"/>
      <c r="AM725" s="40"/>
      <c r="AN725" s="74">
        <f t="shared" si="400"/>
        <v>11.764705882352942</v>
      </c>
      <c r="AO725" s="75">
        <f t="shared" si="401"/>
        <v>26.470588235294116</v>
      </c>
      <c r="AP725" s="76">
        <f t="shared" si="402"/>
        <v>38.235294117647058</v>
      </c>
    </row>
    <row r="726" spans="1:42">
      <c r="A726" s="103" t="s">
        <v>764</v>
      </c>
      <c r="B726" s="253" t="s">
        <v>82</v>
      </c>
      <c r="C726" s="254"/>
      <c r="D726" s="46">
        <v>716</v>
      </c>
      <c r="E726" s="41">
        <f t="shared" si="405"/>
        <v>9</v>
      </c>
      <c r="F726" s="41">
        <f t="shared" si="408"/>
        <v>0</v>
      </c>
      <c r="G726" s="41"/>
      <c r="H726" s="41"/>
      <c r="I726" s="41"/>
      <c r="J726" s="41"/>
      <c r="K726" s="41"/>
      <c r="L726" s="41"/>
      <c r="M726" s="41">
        <v>9</v>
      </c>
      <c r="N726" s="41">
        <v>0</v>
      </c>
      <c r="O726" s="41"/>
      <c r="P726" s="41"/>
      <c r="Q726" s="41"/>
      <c r="R726" s="41"/>
      <c r="S726" s="103" t="s">
        <v>764</v>
      </c>
      <c r="T726" s="282" t="s">
        <v>82</v>
      </c>
      <c r="U726" s="282"/>
      <c r="V726" s="282"/>
      <c r="W726" s="91">
        <f t="shared" si="399"/>
        <v>716</v>
      </c>
      <c r="X726" s="41"/>
      <c r="Y726" s="41"/>
      <c r="Z726" s="41">
        <f t="shared" si="406"/>
        <v>4</v>
      </c>
      <c r="AA726" s="41">
        <f t="shared" si="406"/>
        <v>0</v>
      </c>
      <c r="AB726" s="41"/>
      <c r="AC726" s="41"/>
      <c r="AD726" s="41">
        <v>4</v>
      </c>
      <c r="AE726" s="41">
        <v>0</v>
      </c>
      <c r="AF726" s="41"/>
      <c r="AG726" s="41"/>
      <c r="AH726" s="40">
        <f t="shared" si="409"/>
        <v>2</v>
      </c>
      <c r="AI726" s="40">
        <f t="shared" si="407"/>
        <v>0</v>
      </c>
      <c r="AJ726" s="40">
        <v>2</v>
      </c>
      <c r="AK726" s="40">
        <v>0</v>
      </c>
      <c r="AL726" s="40"/>
      <c r="AM726" s="40"/>
      <c r="AN726" s="74">
        <f t="shared" si="400"/>
        <v>44.444444444444443</v>
      </c>
      <c r="AO726" s="75">
        <f t="shared" si="401"/>
        <v>22.222222222222221</v>
      </c>
      <c r="AP726" s="76">
        <f t="shared" si="402"/>
        <v>66.666666666666657</v>
      </c>
    </row>
    <row r="727" spans="1:42">
      <c r="A727" s="103" t="s">
        <v>650</v>
      </c>
      <c r="B727" s="253" t="s">
        <v>504</v>
      </c>
      <c r="C727" s="254"/>
      <c r="D727" s="46">
        <v>717</v>
      </c>
      <c r="E727" s="41">
        <f t="shared" si="405"/>
        <v>26</v>
      </c>
      <c r="F727" s="41">
        <f t="shared" si="408"/>
        <v>8</v>
      </c>
      <c r="G727" s="41"/>
      <c r="H727" s="41"/>
      <c r="I727" s="41"/>
      <c r="J727" s="41"/>
      <c r="K727" s="41"/>
      <c r="L727" s="41"/>
      <c r="M727" s="110">
        <v>26</v>
      </c>
      <c r="N727" s="41">
        <v>8</v>
      </c>
      <c r="O727" s="41"/>
      <c r="P727" s="41"/>
      <c r="Q727" s="41"/>
      <c r="R727" s="41"/>
      <c r="S727" s="103" t="s">
        <v>650</v>
      </c>
      <c r="T727" s="282" t="s">
        <v>88</v>
      </c>
      <c r="U727" s="282"/>
      <c r="V727" s="282"/>
      <c r="W727" s="91">
        <f t="shared" si="399"/>
        <v>717</v>
      </c>
      <c r="X727" s="41"/>
      <c r="Y727" s="41"/>
      <c r="Z727" s="41">
        <f t="shared" si="406"/>
        <v>9</v>
      </c>
      <c r="AA727" s="41">
        <f t="shared" si="406"/>
        <v>4</v>
      </c>
      <c r="AB727" s="41"/>
      <c r="AC727" s="41"/>
      <c r="AD727" s="41">
        <v>9</v>
      </c>
      <c r="AE727" s="41">
        <v>4</v>
      </c>
      <c r="AF727" s="41"/>
      <c r="AG727" s="41"/>
      <c r="AH727" s="40">
        <f t="shared" si="409"/>
        <v>0</v>
      </c>
      <c r="AI727" s="40">
        <f t="shared" si="407"/>
        <v>0</v>
      </c>
      <c r="AJ727" s="40"/>
      <c r="AK727" s="40"/>
      <c r="AL727" s="40"/>
      <c r="AM727" s="40"/>
      <c r="AN727" s="74">
        <f t="shared" si="400"/>
        <v>34.615384615384613</v>
      </c>
      <c r="AO727" s="75">
        <f t="shared" si="401"/>
        <v>0</v>
      </c>
      <c r="AP727" s="76">
        <f t="shared" si="402"/>
        <v>34.615384615384613</v>
      </c>
    </row>
    <row r="728" spans="1:42">
      <c r="A728" s="103" t="s">
        <v>555</v>
      </c>
      <c r="B728" s="253" t="s">
        <v>216</v>
      </c>
      <c r="C728" s="254"/>
      <c r="D728" s="46">
        <v>718</v>
      </c>
      <c r="E728" s="41">
        <f t="shared" si="405"/>
        <v>29</v>
      </c>
      <c r="F728" s="41">
        <f t="shared" si="408"/>
        <v>1</v>
      </c>
      <c r="G728" s="41"/>
      <c r="H728" s="41"/>
      <c r="I728" s="41"/>
      <c r="J728" s="41"/>
      <c r="K728" s="41"/>
      <c r="L728" s="41"/>
      <c r="M728" s="41">
        <v>29</v>
      </c>
      <c r="N728" s="41">
        <v>1</v>
      </c>
      <c r="O728" s="41"/>
      <c r="P728" s="41"/>
      <c r="Q728" s="41"/>
      <c r="R728" s="41"/>
      <c r="S728" s="103" t="s">
        <v>555</v>
      </c>
      <c r="T728" s="282" t="s">
        <v>216</v>
      </c>
      <c r="U728" s="282"/>
      <c r="V728" s="282"/>
      <c r="W728" s="91">
        <f t="shared" si="399"/>
        <v>718</v>
      </c>
      <c r="X728" s="41"/>
      <c r="Y728" s="41"/>
      <c r="Z728" s="41">
        <f t="shared" si="406"/>
        <v>8</v>
      </c>
      <c r="AA728" s="41">
        <f t="shared" si="406"/>
        <v>0</v>
      </c>
      <c r="AB728" s="41"/>
      <c r="AC728" s="41"/>
      <c r="AD728" s="41">
        <v>8</v>
      </c>
      <c r="AE728" s="41">
        <v>0</v>
      </c>
      <c r="AF728" s="41"/>
      <c r="AG728" s="41"/>
      <c r="AH728" s="40">
        <f t="shared" si="409"/>
        <v>7</v>
      </c>
      <c r="AI728" s="40">
        <f t="shared" si="407"/>
        <v>0</v>
      </c>
      <c r="AJ728" s="40">
        <v>7</v>
      </c>
      <c r="AK728" s="40">
        <v>0</v>
      </c>
      <c r="AL728" s="40"/>
      <c r="AM728" s="40"/>
      <c r="AN728" s="74">
        <f t="shared" si="400"/>
        <v>27.586206896551722</v>
      </c>
      <c r="AO728" s="75">
        <f t="shared" si="401"/>
        <v>24.137931034482758</v>
      </c>
      <c r="AP728" s="76">
        <f t="shared" si="402"/>
        <v>51.724137931034477</v>
      </c>
    </row>
    <row r="729" spans="1:42">
      <c r="A729" s="103" t="s">
        <v>295</v>
      </c>
      <c r="B729" s="253" t="s">
        <v>296</v>
      </c>
      <c r="C729" s="254"/>
      <c r="D729" s="46">
        <v>719</v>
      </c>
      <c r="E729" s="41">
        <f t="shared" si="405"/>
        <v>30</v>
      </c>
      <c r="F729" s="41">
        <f t="shared" si="408"/>
        <v>3</v>
      </c>
      <c r="G729" s="41"/>
      <c r="H729" s="41"/>
      <c r="I729" s="41"/>
      <c r="J729" s="41"/>
      <c r="K729" s="41"/>
      <c r="L729" s="41"/>
      <c r="M729" s="110">
        <v>30</v>
      </c>
      <c r="N729" s="41">
        <v>3</v>
      </c>
      <c r="O729" s="41"/>
      <c r="P729" s="41"/>
      <c r="Q729" s="41"/>
      <c r="R729" s="41"/>
      <c r="S729" s="103" t="s">
        <v>295</v>
      </c>
      <c r="T729" s="282" t="s">
        <v>296</v>
      </c>
      <c r="U729" s="282"/>
      <c r="V729" s="282"/>
      <c r="W729" s="91">
        <f t="shared" si="399"/>
        <v>719</v>
      </c>
      <c r="X729" s="41"/>
      <c r="Y729" s="41"/>
      <c r="Z729" s="41">
        <f t="shared" si="406"/>
        <v>26</v>
      </c>
      <c r="AA729" s="41">
        <f t="shared" si="406"/>
        <v>2</v>
      </c>
      <c r="AB729" s="41"/>
      <c r="AC729" s="41"/>
      <c r="AD729" s="41">
        <v>26</v>
      </c>
      <c r="AE729" s="41">
        <v>2</v>
      </c>
      <c r="AF729" s="41"/>
      <c r="AG729" s="41"/>
      <c r="AH729" s="40">
        <f t="shared" si="409"/>
        <v>2</v>
      </c>
      <c r="AI729" s="40">
        <f t="shared" si="407"/>
        <v>0</v>
      </c>
      <c r="AJ729" s="40">
        <v>2</v>
      </c>
      <c r="AK729" s="40">
        <v>0</v>
      </c>
      <c r="AL729" s="40"/>
      <c r="AM729" s="40"/>
      <c r="AN729" s="74">
        <f t="shared" si="400"/>
        <v>86.666666666666671</v>
      </c>
      <c r="AO729" s="75">
        <f t="shared" si="401"/>
        <v>6.666666666666667</v>
      </c>
      <c r="AP729" s="76">
        <f t="shared" si="402"/>
        <v>93.333333333333343</v>
      </c>
    </row>
    <row r="730" spans="1:42">
      <c r="A730" s="103" t="s">
        <v>765</v>
      </c>
      <c r="B730" s="253" t="s">
        <v>114</v>
      </c>
      <c r="C730" s="254"/>
      <c r="D730" s="46">
        <v>720</v>
      </c>
      <c r="E730" s="41">
        <f t="shared" si="405"/>
        <v>30</v>
      </c>
      <c r="F730" s="41">
        <f t="shared" si="408"/>
        <v>2</v>
      </c>
      <c r="G730" s="41"/>
      <c r="H730" s="41"/>
      <c r="I730" s="41"/>
      <c r="J730" s="41"/>
      <c r="K730" s="41"/>
      <c r="L730" s="41"/>
      <c r="M730" s="110">
        <v>30</v>
      </c>
      <c r="N730" s="41">
        <v>2</v>
      </c>
      <c r="O730" s="41"/>
      <c r="P730" s="41"/>
      <c r="Q730" s="41"/>
      <c r="R730" s="41"/>
      <c r="S730" s="103" t="s">
        <v>765</v>
      </c>
      <c r="T730" s="282" t="s">
        <v>114</v>
      </c>
      <c r="U730" s="282"/>
      <c r="V730" s="282"/>
      <c r="W730" s="91">
        <f t="shared" si="399"/>
        <v>720</v>
      </c>
      <c r="X730" s="41"/>
      <c r="Y730" s="41"/>
      <c r="Z730" s="41">
        <f t="shared" si="406"/>
        <v>10</v>
      </c>
      <c r="AA730" s="41">
        <f t="shared" si="406"/>
        <v>0</v>
      </c>
      <c r="AB730" s="41"/>
      <c r="AC730" s="41"/>
      <c r="AD730" s="41">
        <v>10</v>
      </c>
      <c r="AE730" s="41">
        <v>0</v>
      </c>
      <c r="AF730" s="41"/>
      <c r="AG730" s="41"/>
      <c r="AH730" s="40">
        <f t="shared" si="409"/>
        <v>3</v>
      </c>
      <c r="AI730" s="40">
        <f t="shared" si="407"/>
        <v>0</v>
      </c>
      <c r="AJ730" s="40">
        <v>3</v>
      </c>
      <c r="AK730" s="40">
        <v>0</v>
      </c>
      <c r="AL730" s="40"/>
      <c r="AM730" s="40"/>
      <c r="AN730" s="74">
        <f t="shared" si="400"/>
        <v>33.333333333333336</v>
      </c>
      <c r="AO730" s="75">
        <f t="shared" si="401"/>
        <v>10</v>
      </c>
      <c r="AP730" s="76">
        <f t="shared" si="402"/>
        <v>43.333333333333336</v>
      </c>
    </row>
    <row r="731" spans="1:42">
      <c r="A731" s="103" t="s">
        <v>283</v>
      </c>
      <c r="B731" s="253" t="s">
        <v>215</v>
      </c>
      <c r="C731" s="254"/>
      <c r="D731" s="46">
        <v>721</v>
      </c>
      <c r="E731" s="41">
        <f t="shared" si="405"/>
        <v>36</v>
      </c>
      <c r="F731" s="41">
        <f t="shared" si="408"/>
        <v>2</v>
      </c>
      <c r="G731" s="41"/>
      <c r="H731" s="41"/>
      <c r="I731" s="41"/>
      <c r="J731" s="41"/>
      <c r="K731" s="41">
        <v>9</v>
      </c>
      <c r="L731" s="41">
        <v>1</v>
      </c>
      <c r="M731" s="41">
        <v>27</v>
      </c>
      <c r="N731" s="41">
        <v>1</v>
      </c>
      <c r="O731" s="41"/>
      <c r="P731" s="41"/>
      <c r="Q731" s="41"/>
      <c r="R731" s="41"/>
      <c r="S731" s="103" t="s">
        <v>283</v>
      </c>
      <c r="T731" s="282" t="s">
        <v>215</v>
      </c>
      <c r="U731" s="282"/>
      <c r="V731" s="282"/>
      <c r="W731" s="91">
        <f t="shared" si="399"/>
        <v>721</v>
      </c>
      <c r="X731" s="41"/>
      <c r="Y731" s="41"/>
      <c r="Z731" s="41">
        <f t="shared" si="406"/>
        <v>17</v>
      </c>
      <c r="AA731" s="41">
        <f t="shared" si="406"/>
        <v>2</v>
      </c>
      <c r="AB731" s="41"/>
      <c r="AC731" s="41"/>
      <c r="AD731" s="41">
        <v>17</v>
      </c>
      <c r="AE731" s="41">
        <v>2</v>
      </c>
      <c r="AF731" s="41"/>
      <c r="AG731" s="41"/>
      <c r="AH731" s="40">
        <f t="shared" si="409"/>
        <v>6</v>
      </c>
      <c r="AI731" s="40">
        <f t="shared" si="407"/>
        <v>0</v>
      </c>
      <c r="AJ731" s="40">
        <v>6</v>
      </c>
      <c r="AK731" s="40">
        <v>0</v>
      </c>
      <c r="AL731" s="40"/>
      <c r="AM731" s="40"/>
      <c r="AN731" s="74">
        <f t="shared" si="400"/>
        <v>47.222222222222221</v>
      </c>
      <c r="AO731" s="75">
        <f t="shared" si="401"/>
        <v>16.666666666666668</v>
      </c>
      <c r="AP731" s="76">
        <f t="shared" si="402"/>
        <v>63.888888888888886</v>
      </c>
    </row>
    <row r="732" spans="1:42">
      <c r="A732" s="103" t="s">
        <v>311</v>
      </c>
      <c r="B732" s="253" t="s">
        <v>256</v>
      </c>
      <c r="C732" s="254"/>
      <c r="D732" s="46">
        <v>722</v>
      </c>
      <c r="E732" s="41">
        <f t="shared" si="405"/>
        <v>84</v>
      </c>
      <c r="F732" s="41">
        <f t="shared" si="408"/>
        <v>84</v>
      </c>
      <c r="G732" s="41"/>
      <c r="H732" s="41"/>
      <c r="I732" s="41"/>
      <c r="J732" s="41"/>
      <c r="K732" s="41">
        <v>17</v>
      </c>
      <c r="L732" s="41">
        <v>17</v>
      </c>
      <c r="M732" s="110">
        <v>67</v>
      </c>
      <c r="N732" s="41">
        <v>67</v>
      </c>
      <c r="O732" s="41"/>
      <c r="P732" s="41"/>
      <c r="Q732" s="41"/>
      <c r="R732" s="41"/>
      <c r="S732" s="103" t="s">
        <v>311</v>
      </c>
      <c r="T732" s="282" t="s">
        <v>256</v>
      </c>
      <c r="U732" s="282"/>
      <c r="V732" s="282"/>
      <c r="W732" s="91">
        <f t="shared" si="399"/>
        <v>722</v>
      </c>
      <c r="X732" s="41"/>
      <c r="Y732" s="41"/>
      <c r="Z732" s="41">
        <f t="shared" si="406"/>
        <v>54</v>
      </c>
      <c r="AA732" s="41">
        <f t="shared" si="406"/>
        <v>54</v>
      </c>
      <c r="AB732" s="41"/>
      <c r="AC732" s="41"/>
      <c r="AD732" s="41">
        <v>54</v>
      </c>
      <c r="AE732" s="41">
        <v>54</v>
      </c>
      <c r="AF732" s="41"/>
      <c r="AG732" s="41"/>
      <c r="AH732" s="40">
        <f t="shared" si="409"/>
        <v>4</v>
      </c>
      <c r="AI732" s="40">
        <f t="shared" si="407"/>
        <v>4</v>
      </c>
      <c r="AJ732" s="40">
        <v>4</v>
      </c>
      <c r="AK732" s="40">
        <v>4</v>
      </c>
      <c r="AL732" s="40"/>
      <c r="AM732" s="40"/>
      <c r="AN732" s="74">
        <f t="shared" si="400"/>
        <v>64.285714285714292</v>
      </c>
      <c r="AO732" s="75">
        <f t="shared" si="401"/>
        <v>4.7619047619047619</v>
      </c>
      <c r="AP732" s="76">
        <f t="shared" si="402"/>
        <v>69.047619047619051</v>
      </c>
    </row>
    <row r="733" spans="1:42">
      <c r="A733" s="103" t="s">
        <v>288</v>
      </c>
      <c r="B733" s="253" t="s">
        <v>238</v>
      </c>
      <c r="C733" s="254"/>
      <c r="D733" s="46">
        <v>723</v>
      </c>
      <c r="E733" s="41">
        <f t="shared" si="405"/>
        <v>42</v>
      </c>
      <c r="F733" s="41">
        <f t="shared" si="408"/>
        <v>18</v>
      </c>
      <c r="G733" s="41"/>
      <c r="H733" s="41"/>
      <c r="I733" s="41"/>
      <c r="J733" s="41"/>
      <c r="K733" s="41">
        <v>20</v>
      </c>
      <c r="L733" s="41">
        <v>9</v>
      </c>
      <c r="M733" s="41">
        <v>22</v>
      </c>
      <c r="N733" s="41">
        <v>9</v>
      </c>
      <c r="O733" s="41"/>
      <c r="P733" s="41"/>
      <c r="Q733" s="41"/>
      <c r="R733" s="41"/>
      <c r="S733" s="103" t="s">
        <v>288</v>
      </c>
      <c r="T733" s="282" t="s">
        <v>238</v>
      </c>
      <c r="U733" s="282"/>
      <c r="V733" s="282"/>
      <c r="W733" s="91">
        <f t="shared" si="399"/>
        <v>723</v>
      </c>
      <c r="X733" s="41"/>
      <c r="Y733" s="41"/>
      <c r="Z733" s="41">
        <f t="shared" si="406"/>
        <v>25</v>
      </c>
      <c r="AA733" s="41">
        <f t="shared" si="406"/>
        <v>9</v>
      </c>
      <c r="AB733" s="41"/>
      <c r="AC733" s="41"/>
      <c r="AD733" s="41">
        <v>25</v>
      </c>
      <c r="AE733" s="41">
        <v>9</v>
      </c>
      <c r="AF733" s="41"/>
      <c r="AG733" s="41"/>
      <c r="AH733" s="40">
        <f t="shared" si="409"/>
        <v>4</v>
      </c>
      <c r="AI733" s="40">
        <f t="shared" si="407"/>
        <v>0</v>
      </c>
      <c r="AJ733" s="40"/>
      <c r="AK733" s="40"/>
      <c r="AL733" s="40">
        <v>4</v>
      </c>
      <c r="AM733" s="40">
        <v>0</v>
      </c>
      <c r="AN733" s="74">
        <f t="shared" si="400"/>
        <v>59.523809523809526</v>
      </c>
      <c r="AO733" s="75">
        <f t="shared" si="401"/>
        <v>9.5238095238095237</v>
      </c>
      <c r="AP733" s="76">
        <f t="shared" si="402"/>
        <v>69.047619047619051</v>
      </c>
    </row>
    <row r="734" spans="1:42">
      <c r="A734" s="103" t="s">
        <v>289</v>
      </c>
      <c r="B734" s="253" t="s">
        <v>261</v>
      </c>
      <c r="C734" s="254"/>
      <c r="D734" s="46">
        <v>724</v>
      </c>
      <c r="E734" s="41">
        <f t="shared" si="405"/>
        <v>73</v>
      </c>
      <c r="F734" s="41">
        <f t="shared" si="408"/>
        <v>57</v>
      </c>
      <c r="G734" s="41"/>
      <c r="H734" s="41"/>
      <c r="I734" s="41"/>
      <c r="J734" s="41"/>
      <c r="K734" s="41">
        <v>15</v>
      </c>
      <c r="L734" s="41">
        <v>9</v>
      </c>
      <c r="M734" s="110">
        <v>58</v>
      </c>
      <c r="N734" s="41">
        <v>48</v>
      </c>
      <c r="O734" s="41"/>
      <c r="P734" s="41"/>
      <c r="Q734" s="41"/>
      <c r="R734" s="41"/>
      <c r="S734" s="103" t="s">
        <v>289</v>
      </c>
      <c r="T734" s="282" t="s">
        <v>261</v>
      </c>
      <c r="U734" s="282"/>
      <c r="V734" s="282"/>
      <c r="W734" s="91">
        <f t="shared" si="399"/>
        <v>724</v>
      </c>
      <c r="X734" s="41"/>
      <c r="Y734" s="41"/>
      <c r="Z734" s="41">
        <f t="shared" si="406"/>
        <v>55</v>
      </c>
      <c r="AA734" s="41">
        <f t="shared" si="406"/>
        <v>45</v>
      </c>
      <c r="AB734" s="41"/>
      <c r="AC734" s="41"/>
      <c r="AD734" s="41">
        <v>55</v>
      </c>
      <c r="AE734" s="41">
        <v>45</v>
      </c>
      <c r="AF734" s="41"/>
      <c r="AG734" s="41"/>
      <c r="AH734" s="40">
        <f t="shared" si="409"/>
        <v>11</v>
      </c>
      <c r="AI734" s="40">
        <f t="shared" si="407"/>
        <v>7</v>
      </c>
      <c r="AJ734" s="40">
        <v>11</v>
      </c>
      <c r="AK734" s="40">
        <v>7</v>
      </c>
      <c r="AL734" s="40"/>
      <c r="AM734" s="40"/>
      <c r="AN734" s="74">
        <f t="shared" si="400"/>
        <v>75.342465753424662</v>
      </c>
      <c r="AO734" s="75">
        <f t="shared" si="401"/>
        <v>15.068493150684931</v>
      </c>
      <c r="AP734" s="76">
        <f t="shared" si="402"/>
        <v>90.410958904109592</v>
      </c>
    </row>
    <row r="735" spans="1:42">
      <c r="A735" s="103" t="s">
        <v>285</v>
      </c>
      <c r="B735" s="253" t="s">
        <v>231</v>
      </c>
      <c r="C735" s="254"/>
      <c r="D735" s="46">
        <v>725</v>
      </c>
      <c r="E735" s="41">
        <f t="shared" si="405"/>
        <v>76</v>
      </c>
      <c r="F735" s="41">
        <f t="shared" si="408"/>
        <v>75</v>
      </c>
      <c r="G735" s="41"/>
      <c r="H735" s="41"/>
      <c r="I735" s="41"/>
      <c r="J735" s="41"/>
      <c r="K735" s="41">
        <v>14</v>
      </c>
      <c r="L735" s="41">
        <v>14</v>
      </c>
      <c r="M735" s="110">
        <v>62</v>
      </c>
      <c r="N735" s="41">
        <v>61</v>
      </c>
      <c r="O735" s="41"/>
      <c r="P735" s="41"/>
      <c r="Q735" s="41"/>
      <c r="R735" s="41"/>
      <c r="S735" s="103" t="s">
        <v>285</v>
      </c>
      <c r="T735" s="282" t="s">
        <v>231</v>
      </c>
      <c r="U735" s="282"/>
      <c r="V735" s="282"/>
      <c r="W735" s="91">
        <f t="shared" si="399"/>
        <v>725</v>
      </c>
      <c r="X735" s="41"/>
      <c r="Y735" s="41"/>
      <c r="Z735" s="41">
        <f t="shared" ref="Z735:AA748" si="410">+AB735+AD735+AF735</f>
        <v>30</v>
      </c>
      <c r="AA735" s="41">
        <f t="shared" si="410"/>
        <v>29</v>
      </c>
      <c r="AB735" s="41"/>
      <c r="AC735" s="41"/>
      <c r="AD735" s="41">
        <v>30</v>
      </c>
      <c r="AE735" s="41">
        <v>29</v>
      </c>
      <c r="AF735" s="41"/>
      <c r="AG735" s="41"/>
      <c r="AH735" s="40">
        <f t="shared" si="409"/>
        <v>6</v>
      </c>
      <c r="AI735" s="40">
        <f t="shared" si="407"/>
        <v>6</v>
      </c>
      <c r="AJ735" s="40">
        <v>6</v>
      </c>
      <c r="AK735" s="40">
        <v>6</v>
      </c>
      <c r="AL735" s="40"/>
      <c r="AM735" s="40"/>
      <c r="AN735" s="74">
        <f t="shared" si="400"/>
        <v>39.473684210526315</v>
      </c>
      <c r="AO735" s="75">
        <f t="shared" si="401"/>
        <v>7.8947368421052628</v>
      </c>
      <c r="AP735" s="76">
        <f t="shared" si="402"/>
        <v>47.368421052631575</v>
      </c>
    </row>
    <row r="736" spans="1:42">
      <c r="A736" s="103" t="s">
        <v>766</v>
      </c>
      <c r="B736" s="253" t="s">
        <v>154</v>
      </c>
      <c r="C736" s="254"/>
      <c r="D736" s="46">
        <v>726</v>
      </c>
      <c r="E736" s="41">
        <f t="shared" si="405"/>
        <v>22</v>
      </c>
      <c r="F736" s="41">
        <f t="shared" si="408"/>
        <v>22</v>
      </c>
      <c r="G736" s="41"/>
      <c r="H736" s="41"/>
      <c r="I736" s="41"/>
      <c r="J736" s="41"/>
      <c r="K736" s="41">
        <v>22</v>
      </c>
      <c r="L736" s="41">
        <v>22</v>
      </c>
      <c r="M736" s="41"/>
      <c r="N736" s="41"/>
      <c r="O736" s="41"/>
      <c r="P736" s="41"/>
      <c r="Q736" s="41"/>
      <c r="R736" s="41"/>
      <c r="S736" s="103" t="s">
        <v>766</v>
      </c>
      <c r="T736" s="282" t="s">
        <v>154</v>
      </c>
      <c r="U736" s="282"/>
      <c r="V736" s="282"/>
      <c r="W736" s="91">
        <f t="shared" si="399"/>
        <v>726</v>
      </c>
      <c r="X736" s="41"/>
      <c r="Y736" s="41"/>
      <c r="Z736" s="41">
        <f t="shared" si="410"/>
        <v>0</v>
      </c>
      <c r="AA736" s="41">
        <f t="shared" si="410"/>
        <v>0</v>
      </c>
      <c r="AB736" s="41"/>
      <c r="AC736" s="41"/>
      <c r="AD736" s="41"/>
      <c r="AE736" s="41"/>
      <c r="AF736" s="41"/>
      <c r="AG736" s="41"/>
      <c r="AH736" s="40">
        <f t="shared" si="409"/>
        <v>22</v>
      </c>
      <c r="AI736" s="40">
        <f t="shared" si="407"/>
        <v>22</v>
      </c>
      <c r="AJ736" s="40"/>
      <c r="AK736" s="40"/>
      <c r="AL736" s="40">
        <v>22</v>
      </c>
      <c r="AM736" s="40">
        <v>22</v>
      </c>
      <c r="AN736" s="74">
        <f t="shared" si="400"/>
        <v>0</v>
      </c>
      <c r="AO736" s="75">
        <f t="shared" si="401"/>
        <v>100</v>
      </c>
      <c r="AP736" s="76">
        <f t="shared" si="402"/>
        <v>100</v>
      </c>
    </row>
    <row r="737" spans="1:42">
      <c r="A737" s="98" t="s">
        <v>767</v>
      </c>
      <c r="B737" s="253" t="s">
        <v>243</v>
      </c>
      <c r="C737" s="254"/>
      <c r="D737" s="46">
        <v>727</v>
      </c>
      <c r="E737" s="41">
        <f t="shared" si="405"/>
        <v>6</v>
      </c>
      <c r="F737" s="41">
        <f t="shared" si="408"/>
        <v>5</v>
      </c>
      <c r="G737" s="41"/>
      <c r="H737" s="41"/>
      <c r="I737" s="41"/>
      <c r="J737" s="41"/>
      <c r="K737" s="110">
        <v>6</v>
      </c>
      <c r="L737" s="41">
        <v>5</v>
      </c>
      <c r="M737" s="41"/>
      <c r="N737" s="41"/>
      <c r="O737" s="41"/>
      <c r="P737" s="41"/>
      <c r="Q737" s="41"/>
      <c r="R737" s="41"/>
      <c r="S737" s="97" t="s">
        <v>767</v>
      </c>
      <c r="T737" s="282" t="s">
        <v>243</v>
      </c>
      <c r="U737" s="282"/>
      <c r="V737" s="282"/>
      <c r="W737" s="91">
        <f t="shared" si="399"/>
        <v>727</v>
      </c>
      <c r="X737" s="41"/>
      <c r="Y737" s="41"/>
      <c r="Z737" s="41">
        <f t="shared" si="410"/>
        <v>3</v>
      </c>
      <c r="AA737" s="41">
        <f t="shared" si="410"/>
        <v>3</v>
      </c>
      <c r="AB737" s="41"/>
      <c r="AC737" s="41"/>
      <c r="AD737" s="41">
        <v>3</v>
      </c>
      <c r="AE737" s="41">
        <v>3</v>
      </c>
      <c r="AF737" s="41"/>
      <c r="AG737" s="41"/>
      <c r="AH737" s="40">
        <f t="shared" si="409"/>
        <v>2</v>
      </c>
      <c r="AI737" s="40">
        <f t="shared" si="407"/>
        <v>1</v>
      </c>
      <c r="AJ737" s="40"/>
      <c r="AK737" s="40"/>
      <c r="AL737" s="40">
        <v>2</v>
      </c>
      <c r="AM737" s="40">
        <v>1</v>
      </c>
      <c r="AN737" s="74">
        <f t="shared" si="400"/>
        <v>50</v>
      </c>
      <c r="AO737" s="75">
        <f t="shared" si="401"/>
        <v>33.333333333333336</v>
      </c>
      <c r="AP737" s="76">
        <f t="shared" si="402"/>
        <v>83.333333333333343</v>
      </c>
    </row>
    <row r="738" spans="1:42">
      <c r="A738" s="98" t="s">
        <v>768</v>
      </c>
      <c r="B738" s="253" t="s">
        <v>244</v>
      </c>
      <c r="C738" s="254"/>
      <c r="D738" s="46">
        <v>728</v>
      </c>
      <c r="E738" s="41">
        <f t="shared" si="405"/>
        <v>8</v>
      </c>
      <c r="F738" s="41">
        <f t="shared" si="408"/>
        <v>3</v>
      </c>
      <c r="G738" s="41"/>
      <c r="H738" s="41"/>
      <c r="I738" s="41"/>
      <c r="J738" s="41"/>
      <c r="K738" s="41">
        <v>8</v>
      </c>
      <c r="L738" s="41">
        <v>3</v>
      </c>
      <c r="M738" s="41"/>
      <c r="N738" s="41"/>
      <c r="O738" s="41"/>
      <c r="P738" s="41"/>
      <c r="Q738" s="41"/>
      <c r="R738" s="41"/>
      <c r="S738" s="97" t="s">
        <v>768</v>
      </c>
      <c r="T738" s="282" t="s">
        <v>244</v>
      </c>
      <c r="U738" s="282"/>
      <c r="V738" s="282"/>
      <c r="W738" s="91">
        <f t="shared" si="399"/>
        <v>728</v>
      </c>
      <c r="X738" s="41"/>
      <c r="Y738" s="41"/>
      <c r="Z738" s="41">
        <f t="shared" si="410"/>
        <v>7</v>
      </c>
      <c r="AA738" s="41">
        <f t="shared" si="410"/>
        <v>3</v>
      </c>
      <c r="AB738" s="41"/>
      <c r="AC738" s="41"/>
      <c r="AD738" s="41">
        <v>7</v>
      </c>
      <c r="AE738" s="41">
        <v>3</v>
      </c>
      <c r="AF738" s="41"/>
      <c r="AG738" s="41"/>
      <c r="AH738" s="40">
        <f t="shared" si="409"/>
        <v>0</v>
      </c>
      <c r="AI738" s="40">
        <f t="shared" si="407"/>
        <v>0</v>
      </c>
      <c r="AJ738" s="40"/>
      <c r="AK738" s="40"/>
      <c r="AL738" s="40"/>
      <c r="AM738" s="40"/>
      <c r="AN738" s="74">
        <f t="shared" si="400"/>
        <v>87.5</v>
      </c>
      <c r="AO738" s="75">
        <f t="shared" si="401"/>
        <v>0</v>
      </c>
      <c r="AP738" s="76">
        <f t="shared" si="402"/>
        <v>87.5</v>
      </c>
    </row>
    <row r="739" spans="1:42">
      <c r="A739" s="103" t="s">
        <v>407</v>
      </c>
      <c r="B739" s="253" t="s">
        <v>101</v>
      </c>
      <c r="C739" s="254"/>
      <c r="D739" s="46">
        <v>729</v>
      </c>
      <c r="E739" s="41">
        <f t="shared" si="405"/>
        <v>10</v>
      </c>
      <c r="F739" s="41">
        <f t="shared" si="408"/>
        <v>10</v>
      </c>
      <c r="G739" s="41"/>
      <c r="H739" s="41"/>
      <c r="I739" s="41"/>
      <c r="J739" s="41"/>
      <c r="K739" s="41">
        <v>10</v>
      </c>
      <c r="L739" s="41">
        <v>10</v>
      </c>
      <c r="M739" s="41"/>
      <c r="N739" s="41"/>
      <c r="O739" s="41"/>
      <c r="P739" s="41"/>
      <c r="Q739" s="41"/>
      <c r="R739" s="41"/>
      <c r="S739" s="103" t="s">
        <v>407</v>
      </c>
      <c r="T739" s="282" t="s">
        <v>453</v>
      </c>
      <c r="U739" s="282"/>
      <c r="V739" s="282"/>
      <c r="W739" s="91">
        <f t="shared" si="399"/>
        <v>729</v>
      </c>
      <c r="X739" s="41"/>
      <c r="Y739" s="41"/>
      <c r="Z739" s="41">
        <f t="shared" si="410"/>
        <v>3</v>
      </c>
      <c r="AA739" s="41">
        <f t="shared" si="410"/>
        <v>3</v>
      </c>
      <c r="AB739" s="41"/>
      <c r="AC739" s="41"/>
      <c r="AD739" s="41">
        <v>3</v>
      </c>
      <c r="AE739" s="41">
        <v>3</v>
      </c>
      <c r="AF739" s="41"/>
      <c r="AG739" s="41"/>
      <c r="AH739" s="40">
        <f t="shared" si="409"/>
        <v>7</v>
      </c>
      <c r="AI739" s="40">
        <f t="shared" si="407"/>
        <v>7</v>
      </c>
      <c r="AJ739" s="40">
        <v>7</v>
      </c>
      <c r="AK739" s="40">
        <v>7</v>
      </c>
      <c r="AL739" s="40"/>
      <c r="AM739" s="40"/>
      <c r="AN739" s="74">
        <f t="shared" si="400"/>
        <v>30</v>
      </c>
      <c r="AO739" s="75">
        <f t="shared" si="401"/>
        <v>70</v>
      </c>
      <c r="AP739" s="76">
        <f t="shared" si="402"/>
        <v>100</v>
      </c>
    </row>
    <row r="740" spans="1:42">
      <c r="A740" s="103" t="s">
        <v>688</v>
      </c>
      <c r="B740" s="253" t="s">
        <v>152</v>
      </c>
      <c r="C740" s="254"/>
      <c r="D740" s="46">
        <v>730</v>
      </c>
      <c r="E740" s="41">
        <f t="shared" si="405"/>
        <v>5</v>
      </c>
      <c r="F740" s="41">
        <f t="shared" si="408"/>
        <v>0</v>
      </c>
      <c r="G740" s="41">
        <v>5</v>
      </c>
      <c r="H740" s="41">
        <v>0</v>
      </c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103" t="s">
        <v>688</v>
      </c>
      <c r="T740" s="282" t="s">
        <v>152</v>
      </c>
      <c r="U740" s="282"/>
      <c r="V740" s="282"/>
      <c r="W740" s="91">
        <f t="shared" si="399"/>
        <v>730</v>
      </c>
      <c r="X740" s="41"/>
      <c r="Y740" s="41"/>
      <c r="Z740" s="41">
        <f t="shared" si="410"/>
        <v>2</v>
      </c>
      <c r="AA740" s="41">
        <f t="shared" si="410"/>
        <v>0</v>
      </c>
      <c r="AB740" s="41">
        <v>2</v>
      </c>
      <c r="AC740" s="41">
        <v>0</v>
      </c>
      <c r="AD740" s="41"/>
      <c r="AE740" s="41"/>
      <c r="AF740" s="41"/>
      <c r="AG740" s="41"/>
      <c r="AH740" s="40">
        <f t="shared" si="409"/>
        <v>0</v>
      </c>
      <c r="AI740" s="40">
        <f t="shared" si="407"/>
        <v>0</v>
      </c>
      <c r="AJ740" s="40"/>
      <c r="AK740" s="40"/>
      <c r="AL740" s="40"/>
      <c r="AM740" s="40"/>
      <c r="AN740" s="74">
        <f t="shared" si="400"/>
        <v>40</v>
      </c>
      <c r="AO740" s="75">
        <f t="shared" si="401"/>
        <v>0</v>
      </c>
      <c r="AP740" s="76">
        <f t="shared" si="402"/>
        <v>40</v>
      </c>
    </row>
    <row r="741" spans="1:42">
      <c r="A741" s="103" t="s">
        <v>602</v>
      </c>
      <c r="B741" s="253" t="s">
        <v>601</v>
      </c>
      <c r="C741" s="254"/>
      <c r="D741" s="46">
        <v>731</v>
      </c>
      <c r="E741" s="41">
        <f t="shared" si="405"/>
        <v>8</v>
      </c>
      <c r="F741" s="41">
        <f t="shared" si="408"/>
        <v>6</v>
      </c>
      <c r="G741" s="41">
        <v>8</v>
      </c>
      <c r="H741" s="41">
        <v>6</v>
      </c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103" t="s">
        <v>602</v>
      </c>
      <c r="T741" s="282" t="s">
        <v>105</v>
      </c>
      <c r="U741" s="282"/>
      <c r="V741" s="282"/>
      <c r="W741" s="91">
        <f t="shared" si="399"/>
        <v>731</v>
      </c>
      <c r="X741" s="41"/>
      <c r="Y741" s="41"/>
      <c r="Z741" s="41">
        <f t="shared" si="410"/>
        <v>4</v>
      </c>
      <c r="AA741" s="41">
        <f t="shared" si="410"/>
        <v>4</v>
      </c>
      <c r="AB741" s="41">
        <v>4</v>
      </c>
      <c r="AC741" s="41">
        <v>4</v>
      </c>
      <c r="AD741" s="41"/>
      <c r="AE741" s="41"/>
      <c r="AF741" s="41"/>
      <c r="AG741" s="41"/>
      <c r="AH741" s="40">
        <f t="shared" si="409"/>
        <v>4</v>
      </c>
      <c r="AI741" s="40">
        <f t="shared" si="407"/>
        <v>2</v>
      </c>
      <c r="AJ741" s="40"/>
      <c r="AK741" s="40"/>
      <c r="AL741" s="40">
        <v>4</v>
      </c>
      <c r="AM741" s="40">
        <v>2</v>
      </c>
      <c r="AN741" s="74">
        <f t="shared" si="400"/>
        <v>50</v>
      </c>
      <c r="AO741" s="75">
        <f t="shared" si="401"/>
        <v>50</v>
      </c>
      <c r="AP741" s="76">
        <f t="shared" si="402"/>
        <v>100</v>
      </c>
    </row>
    <row r="742" spans="1:42">
      <c r="A742" s="103" t="s">
        <v>769</v>
      </c>
      <c r="B742" s="253" t="s">
        <v>257</v>
      </c>
      <c r="C742" s="254"/>
      <c r="D742" s="46">
        <v>732</v>
      </c>
      <c r="E742" s="41">
        <f t="shared" si="405"/>
        <v>7</v>
      </c>
      <c r="F742" s="41">
        <f t="shared" si="408"/>
        <v>7</v>
      </c>
      <c r="G742" s="41">
        <v>7</v>
      </c>
      <c r="H742" s="41">
        <v>7</v>
      </c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103" t="s">
        <v>769</v>
      </c>
      <c r="T742" s="282" t="s">
        <v>257</v>
      </c>
      <c r="U742" s="282"/>
      <c r="V742" s="282"/>
      <c r="W742" s="91">
        <f t="shared" si="399"/>
        <v>732</v>
      </c>
      <c r="X742" s="41"/>
      <c r="Y742" s="41"/>
      <c r="Z742" s="41">
        <f t="shared" si="410"/>
        <v>7</v>
      </c>
      <c r="AA742" s="41">
        <f t="shared" si="410"/>
        <v>7</v>
      </c>
      <c r="AB742" s="41">
        <v>7</v>
      </c>
      <c r="AC742" s="41">
        <v>7</v>
      </c>
      <c r="AD742" s="41"/>
      <c r="AE742" s="41"/>
      <c r="AF742" s="41"/>
      <c r="AG742" s="41"/>
      <c r="AH742" s="40">
        <f t="shared" si="409"/>
        <v>0</v>
      </c>
      <c r="AI742" s="40">
        <f t="shared" si="407"/>
        <v>0</v>
      </c>
      <c r="AJ742" s="40"/>
      <c r="AK742" s="40"/>
      <c r="AL742" s="40"/>
      <c r="AM742" s="40"/>
      <c r="AN742" s="74">
        <f t="shared" si="400"/>
        <v>100</v>
      </c>
      <c r="AO742" s="75">
        <f t="shared" si="401"/>
        <v>0</v>
      </c>
      <c r="AP742" s="76">
        <f t="shared" si="402"/>
        <v>100</v>
      </c>
    </row>
    <row r="743" spans="1:42">
      <c r="A743" s="103" t="s">
        <v>770</v>
      </c>
      <c r="B743" s="253" t="s">
        <v>223</v>
      </c>
      <c r="C743" s="254"/>
      <c r="D743" s="46">
        <v>733</v>
      </c>
      <c r="E743" s="41">
        <f t="shared" si="405"/>
        <v>10</v>
      </c>
      <c r="F743" s="41">
        <f t="shared" si="408"/>
        <v>0</v>
      </c>
      <c r="G743" s="41">
        <v>10</v>
      </c>
      <c r="H743" s="41">
        <v>0</v>
      </c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103" t="s">
        <v>770</v>
      </c>
      <c r="T743" s="282" t="s">
        <v>223</v>
      </c>
      <c r="U743" s="282"/>
      <c r="V743" s="282"/>
      <c r="W743" s="91">
        <f t="shared" si="399"/>
        <v>733</v>
      </c>
      <c r="X743" s="41"/>
      <c r="Y743" s="41"/>
      <c r="Z743" s="41">
        <f t="shared" si="410"/>
        <v>8</v>
      </c>
      <c r="AA743" s="41">
        <f t="shared" si="410"/>
        <v>0</v>
      </c>
      <c r="AB743" s="41">
        <v>8</v>
      </c>
      <c r="AC743" s="41">
        <v>0</v>
      </c>
      <c r="AD743" s="41"/>
      <c r="AE743" s="41"/>
      <c r="AF743" s="41"/>
      <c r="AG743" s="41"/>
      <c r="AH743" s="40">
        <f t="shared" si="409"/>
        <v>0</v>
      </c>
      <c r="AI743" s="40">
        <f t="shared" si="409"/>
        <v>0</v>
      </c>
      <c r="AJ743" s="40"/>
      <c r="AK743" s="40"/>
      <c r="AL743" s="40"/>
      <c r="AM743" s="40"/>
      <c r="AN743" s="74">
        <f t="shared" si="400"/>
        <v>80</v>
      </c>
      <c r="AO743" s="75">
        <f t="shared" si="401"/>
        <v>0</v>
      </c>
      <c r="AP743" s="76">
        <f t="shared" si="402"/>
        <v>80</v>
      </c>
    </row>
    <row r="744" spans="1:42">
      <c r="A744" s="103" t="s">
        <v>624</v>
      </c>
      <c r="B744" s="253" t="s">
        <v>262</v>
      </c>
      <c r="C744" s="254"/>
      <c r="D744" s="46">
        <v>734</v>
      </c>
      <c r="E744" s="41">
        <f t="shared" si="405"/>
        <v>23</v>
      </c>
      <c r="F744" s="41">
        <f t="shared" si="408"/>
        <v>16</v>
      </c>
      <c r="G744" s="41">
        <v>23</v>
      </c>
      <c r="H744" s="41">
        <v>16</v>
      </c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103" t="s">
        <v>624</v>
      </c>
      <c r="T744" s="282" t="s">
        <v>262</v>
      </c>
      <c r="U744" s="282"/>
      <c r="V744" s="282"/>
      <c r="W744" s="91">
        <f t="shared" si="399"/>
        <v>734</v>
      </c>
      <c r="X744" s="41"/>
      <c r="Y744" s="41"/>
      <c r="Z744" s="41">
        <f t="shared" si="410"/>
        <v>19</v>
      </c>
      <c r="AA744" s="41">
        <f t="shared" si="410"/>
        <v>13</v>
      </c>
      <c r="AB744" s="41">
        <v>19</v>
      </c>
      <c r="AC744" s="41">
        <v>13</v>
      </c>
      <c r="AD744" s="41"/>
      <c r="AE744" s="41"/>
      <c r="AF744" s="41"/>
      <c r="AG744" s="41"/>
      <c r="AH744" s="40">
        <f t="shared" ref="AH744:AI748" si="411">+AJ744+AL744</f>
        <v>1</v>
      </c>
      <c r="AI744" s="40">
        <f t="shared" si="411"/>
        <v>1</v>
      </c>
      <c r="AJ744" s="40"/>
      <c r="AK744" s="40"/>
      <c r="AL744" s="40">
        <v>1</v>
      </c>
      <c r="AM744" s="40">
        <v>1</v>
      </c>
      <c r="AN744" s="74">
        <f t="shared" si="400"/>
        <v>82.608695652173907</v>
      </c>
      <c r="AO744" s="75">
        <f t="shared" si="401"/>
        <v>4.3478260869565215</v>
      </c>
      <c r="AP744" s="76">
        <f t="shared" si="402"/>
        <v>86.956521739130423</v>
      </c>
    </row>
    <row r="745" spans="1:42">
      <c r="A745" s="103" t="s">
        <v>675</v>
      </c>
      <c r="B745" s="253" t="s">
        <v>217</v>
      </c>
      <c r="C745" s="254"/>
      <c r="D745" s="46">
        <v>735</v>
      </c>
      <c r="E745" s="41">
        <f t="shared" si="405"/>
        <v>12</v>
      </c>
      <c r="F745" s="41">
        <f t="shared" si="408"/>
        <v>0</v>
      </c>
      <c r="G745" s="41">
        <v>12</v>
      </c>
      <c r="H745" s="41">
        <v>0</v>
      </c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103" t="s">
        <v>675</v>
      </c>
      <c r="T745" s="282" t="s">
        <v>217</v>
      </c>
      <c r="U745" s="282"/>
      <c r="V745" s="282"/>
      <c r="W745" s="91">
        <f t="shared" si="399"/>
        <v>735</v>
      </c>
      <c r="X745" s="41"/>
      <c r="Y745" s="41"/>
      <c r="Z745" s="41">
        <f t="shared" si="410"/>
        <v>12</v>
      </c>
      <c r="AA745" s="41">
        <f t="shared" si="410"/>
        <v>0</v>
      </c>
      <c r="AB745" s="41">
        <v>12</v>
      </c>
      <c r="AC745" s="41">
        <v>0</v>
      </c>
      <c r="AD745" s="41"/>
      <c r="AE745" s="41"/>
      <c r="AF745" s="41"/>
      <c r="AG745" s="41"/>
      <c r="AH745" s="40">
        <f t="shared" si="411"/>
        <v>0</v>
      </c>
      <c r="AI745" s="40">
        <f t="shared" si="411"/>
        <v>0</v>
      </c>
      <c r="AJ745" s="40"/>
      <c r="AK745" s="40"/>
      <c r="AL745" s="40"/>
      <c r="AM745" s="40"/>
      <c r="AN745" s="74">
        <f t="shared" si="400"/>
        <v>100</v>
      </c>
      <c r="AO745" s="75">
        <f t="shared" si="401"/>
        <v>0</v>
      </c>
      <c r="AP745" s="76">
        <f t="shared" si="402"/>
        <v>100</v>
      </c>
    </row>
    <row r="746" spans="1:42">
      <c r="A746" s="103" t="s">
        <v>771</v>
      </c>
      <c r="B746" s="253" t="s">
        <v>86</v>
      </c>
      <c r="C746" s="254"/>
      <c r="D746" s="46">
        <v>736</v>
      </c>
      <c r="E746" s="41">
        <f t="shared" si="405"/>
        <v>10</v>
      </c>
      <c r="F746" s="41">
        <f t="shared" si="408"/>
        <v>2</v>
      </c>
      <c r="G746" s="41">
        <v>10</v>
      </c>
      <c r="H746" s="41">
        <v>2</v>
      </c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103" t="s">
        <v>771</v>
      </c>
      <c r="T746" s="282" t="s">
        <v>86</v>
      </c>
      <c r="U746" s="282"/>
      <c r="V746" s="282"/>
      <c r="W746" s="91">
        <f t="shared" si="399"/>
        <v>736</v>
      </c>
      <c r="X746" s="41"/>
      <c r="Y746" s="41"/>
      <c r="Z746" s="41">
        <f t="shared" si="410"/>
        <v>9</v>
      </c>
      <c r="AA746" s="41">
        <f t="shared" si="410"/>
        <v>2</v>
      </c>
      <c r="AB746" s="41">
        <v>9</v>
      </c>
      <c r="AC746" s="41">
        <v>2</v>
      </c>
      <c r="AD746" s="41"/>
      <c r="AE746" s="41"/>
      <c r="AF746" s="41"/>
      <c r="AG746" s="41"/>
      <c r="AH746" s="40">
        <f t="shared" si="411"/>
        <v>1</v>
      </c>
      <c r="AI746" s="40">
        <f t="shared" si="411"/>
        <v>0</v>
      </c>
      <c r="AJ746" s="40"/>
      <c r="AK746" s="40"/>
      <c r="AL746" s="40">
        <v>1</v>
      </c>
      <c r="AM746" s="40">
        <v>0</v>
      </c>
      <c r="AN746" s="74">
        <f t="shared" si="400"/>
        <v>90</v>
      </c>
      <c r="AO746" s="75">
        <f t="shared" si="401"/>
        <v>10</v>
      </c>
      <c r="AP746" s="76">
        <f t="shared" si="402"/>
        <v>100</v>
      </c>
    </row>
    <row r="747" spans="1:42">
      <c r="A747" s="103" t="s">
        <v>772</v>
      </c>
      <c r="B747" s="253" t="s">
        <v>85</v>
      </c>
      <c r="C747" s="254"/>
      <c r="D747" s="46">
        <v>737</v>
      </c>
      <c r="E747" s="41">
        <f t="shared" si="405"/>
        <v>2</v>
      </c>
      <c r="F747" s="41">
        <f t="shared" si="408"/>
        <v>0</v>
      </c>
      <c r="G747" s="41"/>
      <c r="H747" s="41"/>
      <c r="I747" s="41">
        <v>2</v>
      </c>
      <c r="J747" s="41">
        <v>0</v>
      </c>
      <c r="K747" s="41"/>
      <c r="L747" s="41"/>
      <c r="M747" s="41"/>
      <c r="N747" s="41"/>
      <c r="O747" s="41"/>
      <c r="P747" s="41"/>
      <c r="Q747" s="41"/>
      <c r="R747" s="41"/>
      <c r="S747" s="103" t="s">
        <v>772</v>
      </c>
      <c r="T747" s="282" t="s">
        <v>85</v>
      </c>
      <c r="U747" s="282"/>
      <c r="V747" s="282"/>
      <c r="W747" s="91">
        <f t="shared" si="399"/>
        <v>737</v>
      </c>
      <c r="X747" s="41"/>
      <c r="Y747" s="41"/>
      <c r="Z747" s="41">
        <f t="shared" si="410"/>
        <v>1</v>
      </c>
      <c r="AA747" s="41">
        <f t="shared" si="410"/>
        <v>0</v>
      </c>
      <c r="AB747" s="41">
        <v>1</v>
      </c>
      <c r="AC747" s="41">
        <v>0</v>
      </c>
      <c r="AD747" s="41"/>
      <c r="AE747" s="41"/>
      <c r="AF747" s="41"/>
      <c r="AG747" s="41"/>
      <c r="AH747" s="40">
        <f t="shared" si="411"/>
        <v>1</v>
      </c>
      <c r="AI747" s="40">
        <f t="shared" si="411"/>
        <v>0</v>
      </c>
      <c r="AJ747" s="40"/>
      <c r="AK747" s="40"/>
      <c r="AL747" s="40">
        <v>1</v>
      </c>
      <c r="AM747" s="40">
        <v>0</v>
      </c>
      <c r="AN747" s="74">
        <f t="shared" si="400"/>
        <v>50</v>
      </c>
      <c r="AO747" s="75">
        <f t="shared" si="401"/>
        <v>50</v>
      </c>
      <c r="AP747" s="76">
        <f t="shared" si="402"/>
        <v>100</v>
      </c>
    </row>
    <row r="748" spans="1:42">
      <c r="A748" s="103" t="s">
        <v>773</v>
      </c>
      <c r="B748" s="253" t="s">
        <v>87</v>
      </c>
      <c r="C748" s="254"/>
      <c r="D748" s="46">
        <v>738</v>
      </c>
      <c r="E748" s="41">
        <f t="shared" si="405"/>
        <v>4</v>
      </c>
      <c r="F748" s="41">
        <f t="shared" si="408"/>
        <v>1</v>
      </c>
      <c r="G748" s="41"/>
      <c r="H748" s="41"/>
      <c r="I748" s="41">
        <v>4</v>
      </c>
      <c r="J748" s="41">
        <v>1</v>
      </c>
      <c r="K748" s="41"/>
      <c r="L748" s="41"/>
      <c r="M748" s="41"/>
      <c r="N748" s="41"/>
      <c r="O748" s="41"/>
      <c r="P748" s="41"/>
      <c r="Q748" s="41"/>
      <c r="R748" s="41"/>
      <c r="S748" s="103" t="s">
        <v>773</v>
      </c>
      <c r="T748" s="282" t="s">
        <v>87</v>
      </c>
      <c r="U748" s="282"/>
      <c r="V748" s="282"/>
      <c r="W748" s="91">
        <f t="shared" si="399"/>
        <v>738</v>
      </c>
      <c r="X748" s="41"/>
      <c r="Y748" s="41"/>
      <c r="Z748" s="41">
        <f t="shared" si="410"/>
        <v>2</v>
      </c>
      <c r="AA748" s="41">
        <f t="shared" si="410"/>
        <v>1</v>
      </c>
      <c r="AB748" s="41">
        <v>2</v>
      </c>
      <c r="AC748" s="41">
        <v>1</v>
      </c>
      <c r="AD748" s="41"/>
      <c r="AE748" s="41"/>
      <c r="AF748" s="41"/>
      <c r="AG748" s="41"/>
      <c r="AH748" s="40">
        <f t="shared" si="411"/>
        <v>2</v>
      </c>
      <c r="AI748" s="40">
        <f t="shared" si="411"/>
        <v>0</v>
      </c>
      <c r="AJ748" s="40"/>
      <c r="AK748" s="40"/>
      <c r="AL748" s="40">
        <v>2</v>
      </c>
      <c r="AM748" s="40">
        <v>0</v>
      </c>
      <c r="AN748" s="74">
        <f t="shared" si="400"/>
        <v>50</v>
      </c>
      <c r="AO748" s="75">
        <f t="shared" si="401"/>
        <v>50</v>
      </c>
      <c r="AP748" s="76">
        <f t="shared" si="402"/>
        <v>100</v>
      </c>
    </row>
    <row r="749" spans="1:42" s="89" customFormat="1">
      <c r="A749" s="258" t="s">
        <v>774</v>
      </c>
      <c r="B749" s="258"/>
      <c r="C749" s="258"/>
      <c r="D749" s="86">
        <v>739</v>
      </c>
      <c r="E749" s="86">
        <f>SUM(E750:E760)</f>
        <v>102</v>
      </c>
      <c r="F749" s="86">
        <f>SUM(F750:F760)</f>
        <v>89</v>
      </c>
      <c r="G749" s="86">
        <f>SUM(G750:G760)</f>
        <v>24</v>
      </c>
      <c r="H749" s="86">
        <f t="shared" ref="H749:R749" si="412">SUM(H750:H760)</f>
        <v>20</v>
      </c>
      <c r="I749" s="86">
        <f t="shared" si="412"/>
        <v>0</v>
      </c>
      <c r="J749" s="86">
        <f t="shared" si="412"/>
        <v>0</v>
      </c>
      <c r="K749" s="86">
        <f t="shared" si="412"/>
        <v>78</v>
      </c>
      <c r="L749" s="86">
        <f t="shared" si="412"/>
        <v>69</v>
      </c>
      <c r="M749" s="86">
        <f t="shared" si="412"/>
        <v>0</v>
      </c>
      <c r="N749" s="86">
        <f t="shared" si="412"/>
        <v>0</v>
      </c>
      <c r="O749" s="86">
        <f t="shared" si="412"/>
        <v>0</v>
      </c>
      <c r="P749" s="86">
        <f t="shared" si="412"/>
        <v>0</v>
      </c>
      <c r="Q749" s="86">
        <f t="shared" si="412"/>
        <v>0</v>
      </c>
      <c r="R749" s="86">
        <f t="shared" si="412"/>
        <v>0</v>
      </c>
      <c r="S749" s="258" t="str">
        <f>+A749</f>
        <v>61. Хэнтий аймаг дахь Политехник коллеж</v>
      </c>
      <c r="T749" s="258"/>
      <c r="U749" s="258"/>
      <c r="V749" s="258"/>
      <c r="W749" s="88">
        <f t="shared" si="399"/>
        <v>739</v>
      </c>
      <c r="X749" s="86">
        <f t="shared" ref="X749:AM749" si="413">SUM(X750:X760)</f>
        <v>0</v>
      </c>
      <c r="Y749" s="86">
        <f t="shared" si="413"/>
        <v>0</v>
      </c>
      <c r="Z749" s="86">
        <f>SUM(Z750:Z760)</f>
        <v>62</v>
      </c>
      <c r="AA749" s="86">
        <f t="shared" si="413"/>
        <v>51</v>
      </c>
      <c r="AB749" s="86">
        <f t="shared" si="413"/>
        <v>0</v>
      </c>
      <c r="AC749" s="86">
        <f t="shared" si="413"/>
        <v>0</v>
      </c>
      <c r="AD749" s="86">
        <f t="shared" si="413"/>
        <v>62</v>
      </c>
      <c r="AE749" s="86">
        <f t="shared" si="413"/>
        <v>51</v>
      </c>
      <c r="AF749" s="86">
        <f t="shared" si="413"/>
        <v>0</v>
      </c>
      <c r="AG749" s="86">
        <f t="shared" si="413"/>
        <v>0</v>
      </c>
      <c r="AH749" s="86">
        <f t="shared" si="413"/>
        <v>0</v>
      </c>
      <c r="AI749" s="86">
        <f t="shared" si="413"/>
        <v>0</v>
      </c>
      <c r="AJ749" s="86">
        <f t="shared" si="413"/>
        <v>0</v>
      </c>
      <c r="AK749" s="86">
        <f t="shared" si="413"/>
        <v>0</v>
      </c>
      <c r="AL749" s="86">
        <f t="shared" si="413"/>
        <v>0</v>
      </c>
      <c r="AM749" s="86">
        <f t="shared" si="413"/>
        <v>0</v>
      </c>
      <c r="AN749" s="74">
        <f t="shared" si="400"/>
        <v>60.784313725490193</v>
      </c>
      <c r="AO749" s="75">
        <f t="shared" si="401"/>
        <v>0</v>
      </c>
      <c r="AP749" s="76">
        <f t="shared" si="402"/>
        <v>60.784313725490193</v>
      </c>
    </row>
    <row r="750" spans="1:42">
      <c r="A750" s="95" t="s">
        <v>306</v>
      </c>
      <c r="B750" s="253" t="s">
        <v>208</v>
      </c>
      <c r="C750" s="254"/>
      <c r="D750" s="46">
        <v>740</v>
      </c>
      <c r="E750" s="41">
        <f t="shared" ref="E750:E760" si="414">+G750+I750+K750+M750+O750+Q750+X750</f>
        <v>8</v>
      </c>
      <c r="F750" s="41">
        <f>+H750+J750+L750+N750+P750+R750</f>
        <v>8</v>
      </c>
      <c r="G750" s="41"/>
      <c r="H750" s="41"/>
      <c r="I750" s="41"/>
      <c r="J750" s="41"/>
      <c r="K750" s="41">
        <v>8</v>
      </c>
      <c r="L750" s="41">
        <v>8</v>
      </c>
      <c r="M750" s="41"/>
      <c r="N750" s="41"/>
      <c r="O750" s="41"/>
      <c r="P750" s="41"/>
      <c r="Q750" s="41"/>
      <c r="R750" s="41"/>
      <c r="S750" s="90" t="s">
        <v>306</v>
      </c>
      <c r="T750" s="265" t="s">
        <v>208</v>
      </c>
      <c r="U750" s="265"/>
      <c r="V750" s="265"/>
      <c r="W750" s="91">
        <f t="shared" si="399"/>
        <v>740</v>
      </c>
      <c r="X750" s="41"/>
      <c r="Y750" s="41"/>
      <c r="Z750" s="41">
        <f t="shared" ref="Z750:AA760" si="415">+AB750+AD750+AF750</f>
        <v>4</v>
      </c>
      <c r="AA750" s="41">
        <f t="shared" si="415"/>
        <v>4</v>
      </c>
      <c r="AB750" s="41"/>
      <c r="AC750" s="41"/>
      <c r="AD750" s="41">
        <v>4</v>
      </c>
      <c r="AE750" s="41">
        <v>4</v>
      </c>
      <c r="AF750" s="41"/>
      <c r="AG750" s="41"/>
      <c r="AH750" s="40">
        <f t="shared" ref="AH750:AI760" si="416">+AJ750+AL750</f>
        <v>0</v>
      </c>
      <c r="AI750" s="40">
        <f t="shared" si="416"/>
        <v>0</v>
      </c>
      <c r="AJ750" s="40"/>
      <c r="AK750" s="40"/>
      <c r="AL750" s="40"/>
      <c r="AM750" s="40"/>
      <c r="AN750" s="74">
        <f t="shared" si="400"/>
        <v>50</v>
      </c>
      <c r="AO750" s="75">
        <f t="shared" si="401"/>
        <v>0</v>
      </c>
      <c r="AP750" s="76">
        <f t="shared" si="402"/>
        <v>50</v>
      </c>
    </row>
    <row r="751" spans="1:42">
      <c r="A751" s="95" t="s">
        <v>328</v>
      </c>
      <c r="B751" s="253" t="s">
        <v>95</v>
      </c>
      <c r="C751" s="254"/>
      <c r="D751" s="46">
        <v>741</v>
      </c>
      <c r="E751" s="41">
        <f t="shared" si="414"/>
        <v>13</v>
      </c>
      <c r="F751" s="41">
        <f t="shared" ref="F751:F760" si="417">+H751+J751+L751+N751+P751+R751</f>
        <v>13</v>
      </c>
      <c r="G751" s="41"/>
      <c r="H751" s="41"/>
      <c r="I751" s="41"/>
      <c r="J751" s="41"/>
      <c r="K751" s="41">
        <v>13</v>
      </c>
      <c r="L751" s="41">
        <v>13</v>
      </c>
      <c r="M751" s="41"/>
      <c r="N751" s="41"/>
      <c r="O751" s="41"/>
      <c r="P751" s="41"/>
      <c r="Q751" s="41"/>
      <c r="R751" s="41"/>
      <c r="S751" s="90" t="s">
        <v>328</v>
      </c>
      <c r="T751" s="265" t="s">
        <v>775</v>
      </c>
      <c r="U751" s="265"/>
      <c r="V751" s="265"/>
      <c r="W751" s="91">
        <f t="shared" si="399"/>
        <v>741</v>
      </c>
      <c r="X751" s="41"/>
      <c r="Y751" s="41"/>
      <c r="Z751" s="41">
        <f t="shared" si="415"/>
        <v>11</v>
      </c>
      <c r="AA751" s="41">
        <f t="shared" si="415"/>
        <v>11</v>
      </c>
      <c r="AB751" s="41"/>
      <c r="AC751" s="41"/>
      <c r="AD751" s="41">
        <v>11</v>
      </c>
      <c r="AE751" s="41">
        <v>11</v>
      </c>
      <c r="AF751" s="41"/>
      <c r="AG751" s="41"/>
      <c r="AH751" s="40">
        <f t="shared" si="416"/>
        <v>0</v>
      </c>
      <c r="AI751" s="40">
        <f t="shared" si="416"/>
        <v>0</v>
      </c>
      <c r="AJ751" s="40"/>
      <c r="AK751" s="40"/>
      <c r="AL751" s="40"/>
      <c r="AM751" s="40"/>
      <c r="AN751" s="74">
        <f t="shared" si="400"/>
        <v>84.615384615384613</v>
      </c>
      <c r="AO751" s="75">
        <f t="shared" si="401"/>
        <v>0</v>
      </c>
      <c r="AP751" s="76">
        <f t="shared" si="402"/>
        <v>84.615384615384613</v>
      </c>
    </row>
    <row r="752" spans="1:42">
      <c r="A752" s="95" t="s">
        <v>776</v>
      </c>
      <c r="B752" s="253" t="s">
        <v>506</v>
      </c>
      <c r="C752" s="254"/>
      <c r="D752" s="46">
        <v>742</v>
      </c>
      <c r="E752" s="41">
        <f t="shared" si="414"/>
        <v>9</v>
      </c>
      <c r="F752" s="41">
        <f t="shared" si="417"/>
        <v>8</v>
      </c>
      <c r="G752" s="41"/>
      <c r="H752" s="41"/>
      <c r="I752" s="41"/>
      <c r="J752" s="41"/>
      <c r="K752" s="41">
        <v>9</v>
      </c>
      <c r="L752" s="41">
        <v>8</v>
      </c>
      <c r="M752" s="41"/>
      <c r="N752" s="41"/>
      <c r="O752" s="41"/>
      <c r="P752" s="41"/>
      <c r="Q752" s="41"/>
      <c r="R752" s="41"/>
      <c r="S752" s="90" t="s">
        <v>776</v>
      </c>
      <c r="T752" s="262" t="s">
        <v>506</v>
      </c>
      <c r="U752" s="262"/>
      <c r="V752" s="262"/>
      <c r="W752" s="91">
        <f t="shared" si="399"/>
        <v>742</v>
      </c>
      <c r="X752" s="41"/>
      <c r="Y752" s="41"/>
      <c r="Z752" s="41">
        <f t="shared" si="415"/>
        <v>5</v>
      </c>
      <c r="AA752" s="41">
        <f t="shared" si="415"/>
        <v>5</v>
      </c>
      <c r="AB752" s="41"/>
      <c r="AC752" s="41"/>
      <c r="AD752" s="41">
        <v>5</v>
      </c>
      <c r="AE752" s="41">
        <v>5</v>
      </c>
      <c r="AF752" s="41"/>
      <c r="AG752" s="41"/>
      <c r="AH752" s="40">
        <f t="shared" si="416"/>
        <v>0</v>
      </c>
      <c r="AI752" s="40">
        <f t="shared" si="416"/>
        <v>0</v>
      </c>
      <c r="AJ752" s="40"/>
      <c r="AK752" s="40"/>
      <c r="AL752" s="40"/>
      <c r="AM752" s="40"/>
      <c r="AN752" s="74">
        <f t="shared" si="400"/>
        <v>55.555555555555557</v>
      </c>
      <c r="AO752" s="75">
        <f t="shared" si="401"/>
        <v>0</v>
      </c>
      <c r="AP752" s="76">
        <f t="shared" si="402"/>
        <v>55.555555555555557</v>
      </c>
    </row>
    <row r="753" spans="1:42">
      <c r="A753" s="95" t="s">
        <v>362</v>
      </c>
      <c r="B753" s="253" t="s">
        <v>363</v>
      </c>
      <c r="C753" s="254"/>
      <c r="D753" s="46">
        <v>743</v>
      </c>
      <c r="E753" s="41">
        <f t="shared" si="414"/>
        <v>10</v>
      </c>
      <c r="F753" s="41">
        <f t="shared" si="417"/>
        <v>9</v>
      </c>
      <c r="G753" s="41"/>
      <c r="H753" s="41"/>
      <c r="I753" s="41"/>
      <c r="J753" s="41"/>
      <c r="K753" s="41">
        <v>10</v>
      </c>
      <c r="L753" s="41">
        <v>9</v>
      </c>
      <c r="M753" s="41"/>
      <c r="N753" s="41"/>
      <c r="O753" s="41"/>
      <c r="P753" s="41"/>
      <c r="Q753" s="41"/>
      <c r="R753" s="41"/>
      <c r="S753" s="90" t="s">
        <v>362</v>
      </c>
      <c r="T753" s="265" t="s">
        <v>363</v>
      </c>
      <c r="U753" s="265"/>
      <c r="V753" s="265"/>
      <c r="W753" s="91">
        <f t="shared" si="399"/>
        <v>743</v>
      </c>
      <c r="X753" s="41"/>
      <c r="Y753" s="41"/>
      <c r="Z753" s="41">
        <f t="shared" si="415"/>
        <v>3</v>
      </c>
      <c r="AA753" s="41">
        <f t="shared" si="415"/>
        <v>3</v>
      </c>
      <c r="AB753" s="41"/>
      <c r="AC753" s="41"/>
      <c r="AD753" s="41">
        <v>3</v>
      </c>
      <c r="AE753" s="41">
        <v>3</v>
      </c>
      <c r="AF753" s="41"/>
      <c r="AG753" s="41"/>
      <c r="AH753" s="40">
        <f t="shared" si="416"/>
        <v>0</v>
      </c>
      <c r="AI753" s="40">
        <f t="shared" si="416"/>
        <v>0</v>
      </c>
      <c r="AJ753" s="40"/>
      <c r="AK753" s="40"/>
      <c r="AL753" s="40"/>
      <c r="AM753" s="40"/>
      <c r="AN753" s="74">
        <f t="shared" si="400"/>
        <v>30</v>
      </c>
      <c r="AO753" s="75">
        <f t="shared" si="401"/>
        <v>0</v>
      </c>
      <c r="AP753" s="76">
        <f t="shared" si="402"/>
        <v>30</v>
      </c>
    </row>
    <row r="754" spans="1:42">
      <c r="A754" s="95" t="s">
        <v>314</v>
      </c>
      <c r="B754" s="253" t="s">
        <v>237</v>
      </c>
      <c r="C754" s="254"/>
      <c r="D754" s="46">
        <v>744</v>
      </c>
      <c r="E754" s="41">
        <f t="shared" si="414"/>
        <v>8</v>
      </c>
      <c r="F754" s="41">
        <f t="shared" si="417"/>
        <v>7</v>
      </c>
      <c r="G754" s="41"/>
      <c r="H754" s="41"/>
      <c r="I754" s="41"/>
      <c r="J754" s="41"/>
      <c r="K754" s="41">
        <v>8</v>
      </c>
      <c r="L754" s="41">
        <v>7</v>
      </c>
      <c r="M754" s="41"/>
      <c r="N754" s="41"/>
      <c r="O754" s="41"/>
      <c r="P754" s="41"/>
      <c r="Q754" s="41"/>
      <c r="R754" s="41"/>
      <c r="S754" s="90" t="s">
        <v>314</v>
      </c>
      <c r="T754" s="265" t="s">
        <v>777</v>
      </c>
      <c r="U754" s="265"/>
      <c r="V754" s="265"/>
      <c r="W754" s="91">
        <f t="shared" si="399"/>
        <v>744</v>
      </c>
      <c r="X754" s="41"/>
      <c r="Y754" s="41"/>
      <c r="Z754" s="41">
        <f t="shared" si="415"/>
        <v>4</v>
      </c>
      <c r="AA754" s="41">
        <f t="shared" si="415"/>
        <v>3</v>
      </c>
      <c r="AB754" s="41"/>
      <c r="AC754" s="41"/>
      <c r="AD754" s="41">
        <v>4</v>
      </c>
      <c r="AE754" s="41">
        <v>3</v>
      </c>
      <c r="AF754" s="41"/>
      <c r="AG754" s="41"/>
      <c r="AH754" s="40">
        <f t="shared" si="416"/>
        <v>0</v>
      </c>
      <c r="AI754" s="40">
        <f t="shared" si="416"/>
        <v>0</v>
      </c>
      <c r="AJ754" s="40"/>
      <c r="AK754" s="40"/>
      <c r="AL754" s="40"/>
      <c r="AM754" s="40"/>
      <c r="AN754" s="74">
        <f t="shared" si="400"/>
        <v>50</v>
      </c>
      <c r="AO754" s="75">
        <f t="shared" si="401"/>
        <v>0</v>
      </c>
      <c r="AP754" s="76">
        <f t="shared" si="402"/>
        <v>50</v>
      </c>
    </row>
    <row r="755" spans="1:42">
      <c r="A755" s="95" t="s">
        <v>285</v>
      </c>
      <c r="B755" s="253" t="s">
        <v>231</v>
      </c>
      <c r="C755" s="254"/>
      <c r="D755" s="46">
        <v>745</v>
      </c>
      <c r="E755" s="41">
        <f t="shared" si="414"/>
        <v>9</v>
      </c>
      <c r="F755" s="41">
        <f t="shared" si="417"/>
        <v>9</v>
      </c>
      <c r="G755" s="41"/>
      <c r="H755" s="41"/>
      <c r="I755" s="41"/>
      <c r="J755" s="41"/>
      <c r="K755" s="41">
        <v>9</v>
      </c>
      <c r="L755" s="41">
        <v>9</v>
      </c>
      <c r="M755" s="41"/>
      <c r="N755" s="41"/>
      <c r="O755" s="41"/>
      <c r="P755" s="41"/>
      <c r="Q755" s="41"/>
      <c r="R755" s="41"/>
      <c r="S755" s="90" t="s">
        <v>285</v>
      </c>
      <c r="T755" s="265" t="s">
        <v>231</v>
      </c>
      <c r="U755" s="265"/>
      <c r="V755" s="265"/>
      <c r="W755" s="91">
        <f t="shared" si="399"/>
        <v>745</v>
      </c>
      <c r="X755" s="41"/>
      <c r="Y755" s="41"/>
      <c r="Z755" s="41">
        <f t="shared" si="415"/>
        <v>6</v>
      </c>
      <c r="AA755" s="41">
        <f t="shared" si="415"/>
        <v>6</v>
      </c>
      <c r="AB755" s="41"/>
      <c r="AC755" s="41"/>
      <c r="AD755" s="41">
        <v>6</v>
      </c>
      <c r="AE755" s="41">
        <v>6</v>
      </c>
      <c r="AF755" s="41"/>
      <c r="AG755" s="41"/>
      <c r="AH755" s="40">
        <f t="shared" si="416"/>
        <v>0</v>
      </c>
      <c r="AI755" s="40">
        <f t="shared" si="416"/>
        <v>0</v>
      </c>
      <c r="AJ755" s="40"/>
      <c r="AK755" s="40"/>
      <c r="AL755" s="40"/>
      <c r="AM755" s="40"/>
      <c r="AN755" s="74">
        <f t="shared" si="400"/>
        <v>66.666666666666671</v>
      </c>
      <c r="AO755" s="75">
        <f t="shared" si="401"/>
        <v>0</v>
      </c>
      <c r="AP755" s="76">
        <f t="shared" si="402"/>
        <v>66.666666666666671</v>
      </c>
    </row>
    <row r="756" spans="1:42">
      <c r="A756" s="95" t="s">
        <v>318</v>
      </c>
      <c r="B756" s="253" t="s">
        <v>209</v>
      </c>
      <c r="C756" s="254"/>
      <c r="D756" s="46">
        <v>746</v>
      </c>
      <c r="E756" s="41">
        <f t="shared" si="414"/>
        <v>8</v>
      </c>
      <c r="F756" s="41">
        <f t="shared" si="417"/>
        <v>5</v>
      </c>
      <c r="G756" s="41"/>
      <c r="H756" s="41"/>
      <c r="I756" s="41"/>
      <c r="J756" s="41"/>
      <c r="K756" s="41">
        <v>8</v>
      </c>
      <c r="L756" s="41">
        <v>5</v>
      </c>
      <c r="M756" s="41"/>
      <c r="N756" s="41"/>
      <c r="O756" s="41"/>
      <c r="P756" s="41"/>
      <c r="Q756" s="41"/>
      <c r="R756" s="41"/>
      <c r="S756" s="90" t="s">
        <v>318</v>
      </c>
      <c r="T756" s="265" t="s">
        <v>209</v>
      </c>
      <c r="U756" s="265"/>
      <c r="V756" s="265"/>
      <c r="W756" s="91">
        <f t="shared" si="399"/>
        <v>746</v>
      </c>
      <c r="X756" s="41"/>
      <c r="Y756" s="41"/>
      <c r="Z756" s="41">
        <f t="shared" si="415"/>
        <v>8</v>
      </c>
      <c r="AA756" s="41">
        <f t="shared" si="415"/>
        <v>8</v>
      </c>
      <c r="AB756" s="41"/>
      <c r="AC756" s="41"/>
      <c r="AD756" s="41">
        <v>8</v>
      </c>
      <c r="AE756" s="41">
        <v>8</v>
      </c>
      <c r="AF756" s="41"/>
      <c r="AG756" s="41"/>
      <c r="AH756" s="40">
        <v>0</v>
      </c>
      <c r="AI756" s="40">
        <f t="shared" si="416"/>
        <v>0</v>
      </c>
      <c r="AJ756" s="40"/>
      <c r="AK756" s="40"/>
      <c r="AL756" s="40"/>
      <c r="AM756" s="40"/>
      <c r="AN756" s="74">
        <f t="shared" si="400"/>
        <v>100</v>
      </c>
      <c r="AO756" s="75">
        <f t="shared" si="401"/>
        <v>0</v>
      </c>
      <c r="AP756" s="76">
        <f t="shared" si="402"/>
        <v>100</v>
      </c>
    </row>
    <row r="757" spans="1:42">
      <c r="A757" s="97" t="s">
        <v>558</v>
      </c>
      <c r="B757" s="253" t="s">
        <v>120</v>
      </c>
      <c r="C757" s="254"/>
      <c r="D757" s="46">
        <v>747</v>
      </c>
      <c r="E757" s="41">
        <f t="shared" si="414"/>
        <v>8</v>
      </c>
      <c r="F757" s="41">
        <f t="shared" si="417"/>
        <v>6</v>
      </c>
      <c r="G757" s="41"/>
      <c r="H757" s="41"/>
      <c r="I757" s="41"/>
      <c r="J757" s="41"/>
      <c r="K757" s="41">
        <v>8</v>
      </c>
      <c r="L757" s="41">
        <v>6</v>
      </c>
      <c r="M757" s="41"/>
      <c r="N757" s="41"/>
      <c r="O757" s="41"/>
      <c r="P757" s="41"/>
      <c r="Q757" s="41"/>
      <c r="R757" s="41"/>
      <c r="S757" s="97" t="s">
        <v>558</v>
      </c>
      <c r="T757" s="265" t="s">
        <v>120</v>
      </c>
      <c r="U757" s="265"/>
      <c r="V757" s="265"/>
      <c r="W757" s="91">
        <f t="shared" si="399"/>
        <v>747</v>
      </c>
      <c r="X757" s="41"/>
      <c r="Y757" s="41"/>
      <c r="Z757" s="41">
        <f t="shared" si="415"/>
        <v>1</v>
      </c>
      <c r="AA757" s="41">
        <f t="shared" si="415"/>
        <v>1</v>
      </c>
      <c r="AB757" s="41"/>
      <c r="AC757" s="41"/>
      <c r="AD757" s="41">
        <v>1</v>
      </c>
      <c r="AE757" s="41">
        <v>1</v>
      </c>
      <c r="AF757" s="41"/>
      <c r="AG757" s="41"/>
      <c r="AH757" s="40">
        <f t="shared" si="416"/>
        <v>0</v>
      </c>
      <c r="AI757" s="40">
        <f t="shared" si="416"/>
        <v>0</v>
      </c>
      <c r="AJ757" s="40"/>
      <c r="AK757" s="40"/>
      <c r="AL757" s="40"/>
      <c r="AM757" s="40"/>
      <c r="AN757" s="74">
        <f t="shared" si="400"/>
        <v>12.5</v>
      </c>
      <c r="AO757" s="75">
        <f t="shared" si="401"/>
        <v>0</v>
      </c>
      <c r="AP757" s="76">
        <f t="shared" si="402"/>
        <v>12.5</v>
      </c>
    </row>
    <row r="758" spans="1:42">
      <c r="A758" s="95" t="s">
        <v>778</v>
      </c>
      <c r="B758" s="253" t="s">
        <v>92</v>
      </c>
      <c r="C758" s="254"/>
      <c r="D758" s="46">
        <v>748</v>
      </c>
      <c r="E758" s="41">
        <f t="shared" si="414"/>
        <v>5</v>
      </c>
      <c r="F758" s="41">
        <f>+H758+J758+L758+N758+P758+R758</f>
        <v>4</v>
      </c>
      <c r="G758" s="41"/>
      <c r="H758" s="41"/>
      <c r="I758" s="41"/>
      <c r="J758" s="41"/>
      <c r="K758" s="41">
        <v>5</v>
      </c>
      <c r="L758" s="41">
        <v>4</v>
      </c>
      <c r="M758" s="41"/>
      <c r="N758" s="41"/>
      <c r="O758" s="41"/>
      <c r="P758" s="41"/>
      <c r="Q758" s="41"/>
      <c r="R758" s="41"/>
      <c r="S758" s="90" t="s">
        <v>778</v>
      </c>
      <c r="T758" s="265" t="s">
        <v>92</v>
      </c>
      <c r="U758" s="265"/>
      <c r="V758" s="265"/>
      <c r="W758" s="91">
        <f t="shared" si="399"/>
        <v>748</v>
      </c>
      <c r="X758" s="41"/>
      <c r="Y758" s="41"/>
      <c r="Z758" s="41">
        <f t="shared" si="415"/>
        <v>0</v>
      </c>
      <c r="AA758" s="41">
        <f t="shared" si="415"/>
        <v>0</v>
      </c>
      <c r="AB758" s="41"/>
      <c r="AC758" s="41"/>
      <c r="AD758" s="41">
        <v>0</v>
      </c>
      <c r="AE758" s="41">
        <v>0</v>
      </c>
      <c r="AF758" s="41"/>
      <c r="AG758" s="41"/>
      <c r="AH758" s="40">
        <f t="shared" si="416"/>
        <v>0</v>
      </c>
      <c r="AI758" s="40">
        <f t="shared" si="416"/>
        <v>0</v>
      </c>
      <c r="AJ758" s="40"/>
      <c r="AK758" s="40"/>
      <c r="AL758" s="40"/>
      <c r="AM758" s="40"/>
      <c r="AN758" s="74">
        <f t="shared" si="400"/>
        <v>0</v>
      </c>
      <c r="AO758" s="75">
        <f t="shared" si="401"/>
        <v>0</v>
      </c>
      <c r="AP758" s="76">
        <f t="shared" si="402"/>
        <v>0</v>
      </c>
    </row>
    <row r="759" spans="1:42">
      <c r="A759" s="95" t="s">
        <v>617</v>
      </c>
      <c r="B759" s="253" t="s">
        <v>218</v>
      </c>
      <c r="C759" s="254"/>
      <c r="D759" s="46">
        <v>749</v>
      </c>
      <c r="E759" s="41">
        <f t="shared" si="414"/>
        <v>13</v>
      </c>
      <c r="F759" s="41">
        <f t="shared" si="417"/>
        <v>10</v>
      </c>
      <c r="G759" s="41">
        <v>13</v>
      </c>
      <c r="H759" s="41">
        <v>10</v>
      </c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90" t="s">
        <v>617</v>
      </c>
      <c r="T759" s="265" t="s">
        <v>218</v>
      </c>
      <c r="U759" s="265"/>
      <c r="V759" s="265"/>
      <c r="W759" s="91">
        <f t="shared" si="399"/>
        <v>749</v>
      </c>
      <c r="X759" s="41"/>
      <c r="Y759" s="41"/>
      <c r="Z759" s="41">
        <f t="shared" si="415"/>
        <v>13</v>
      </c>
      <c r="AA759" s="41">
        <f t="shared" si="415"/>
        <v>10</v>
      </c>
      <c r="AB759" s="41"/>
      <c r="AC759" s="41"/>
      <c r="AD759" s="41">
        <v>13</v>
      </c>
      <c r="AE759" s="41">
        <v>10</v>
      </c>
      <c r="AF759" s="41"/>
      <c r="AG759" s="41"/>
      <c r="AH759" s="40">
        <f t="shared" si="416"/>
        <v>0</v>
      </c>
      <c r="AI759" s="40">
        <f t="shared" si="416"/>
        <v>0</v>
      </c>
      <c r="AJ759" s="40"/>
      <c r="AK759" s="40"/>
      <c r="AL759" s="40"/>
      <c r="AM759" s="40"/>
      <c r="AN759" s="74">
        <f t="shared" si="400"/>
        <v>100</v>
      </c>
      <c r="AO759" s="75">
        <f t="shared" si="401"/>
        <v>0</v>
      </c>
      <c r="AP759" s="76">
        <f t="shared" si="402"/>
        <v>100</v>
      </c>
    </row>
    <row r="760" spans="1:42">
      <c r="A760" s="95" t="s">
        <v>622</v>
      </c>
      <c r="B760" s="253" t="s">
        <v>588</v>
      </c>
      <c r="C760" s="254"/>
      <c r="D760" s="46">
        <v>750</v>
      </c>
      <c r="E760" s="41">
        <f t="shared" si="414"/>
        <v>11</v>
      </c>
      <c r="F760" s="41">
        <f t="shared" si="417"/>
        <v>10</v>
      </c>
      <c r="G760" s="41">
        <v>11</v>
      </c>
      <c r="H760" s="41">
        <v>10</v>
      </c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90" t="s">
        <v>622</v>
      </c>
      <c r="T760" s="265" t="s">
        <v>249</v>
      </c>
      <c r="U760" s="265"/>
      <c r="V760" s="265"/>
      <c r="W760" s="91">
        <f t="shared" si="399"/>
        <v>750</v>
      </c>
      <c r="X760" s="41"/>
      <c r="Y760" s="41"/>
      <c r="Z760" s="41">
        <f t="shared" si="415"/>
        <v>7</v>
      </c>
      <c r="AA760" s="41">
        <f t="shared" si="415"/>
        <v>0</v>
      </c>
      <c r="AB760" s="41"/>
      <c r="AC760" s="41"/>
      <c r="AD760" s="41">
        <v>7</v>
      </c>
      <c r="AE760" s="41">
        <v>0</v>
      </c>
      <c r="AF760" s="41"/>
      <c r="AG760" s="41"/>
      <c r="AH760" s="40">
        <f t="shared" si="416"/>
        <v>0</v>
      </c>
      <c r="AI760" s="40">
        <f t="shared" si="416"/>
        <v>0</v>
      </c>
      <c r="AJ760" s="40"/>
      <c r="AK760" s="40"/>
      <c r="AL760" s="40"/>
      <c r="AM760" s="40"/>
      <c r="AN760" s="74">
        <f t="shared" si="400"/>
        <v>63.636363636363633</v>
      </c>
      <c r="AO760" s="75">
        <f t="shared" si="401"/>
        <v>0</v>
      </c>
      <c r="AP760" s="76">
        <f t="shared" si="402"/>
        <v>63.636363636363633</v>
      </c>
    </row>
    <row r="761" spans="1:42" s="89" customFormat="1">
      <c r="A761" s="268" t="s">
        <v>779</v>
      </c>
      <c r="B761" s="268"/>
      <c r="C761" s="268"/>
      <c r="D761" s="86">
        <v>751</v>
      </c>
      <c r="E761" s="86">
        <f>SUM(E762:E792)</f>
        <v>756</v>
      </c>
      <c r="F761" s="86">
        <f>SUM(F762:F792)</f>
        <v>413</v>
      </c>
      <c r="G761" s="86">
        <f>SUM(G762:G792)</f>
        <v>51</v>
      </c>
      <c r="H761" s="86">
        <f>SUM(H762:H792)</f>
        <v>17</v>
      </c>
      <c r="I761" s="86">
        <f>SUM(I762:I792)</f>
        <v>51</v>
      </c>
      <c r="J761" s="86">
        <f t="shared" ref="J761:R761" si="418">SUM(J762:J792)</f>
        <v>26</v>
      </c>
      <c r="K761" s="86">
        <f>SUM(K762:K792)</f>
        <v>395</v>
      </c>
      <c r="L761" s="86">
        <f>SUM(L762:L792)</f>
        <v>227</v>
      </c>
      <c r="M761" s="86">
        <f>SUM(M762:M792)</f>
        <v>174</v>
      </c>
      <c r="N761" s="86">
        <f>SUM(N762:N792)</f>
        <v>82</v>
      </c>
      <c r="O761" s="86">
        <f t="shared" si="418"/>
        <v>0</v>
      </c>
      <c r="P761" s="86">
        <f t="shared" si="418"/>
        <v>0</v>
      </c>
      <c r="Q761" s="86">
        <f t="shared" si="418"/>
        <v>85</v>
      </c>
      <c r="R761" s="86">
        <f t="shared" si="418"/>
        <v>61</v>
      </c>
      <c r="S761" s="267" t="str">
        <f>+A761</f>
        <v>62. Ховд аймаг дахь Хөгжил Политехник коллеж</v>
      </c>
      <c r="T761" s="267"/>
      <c r="U761" s="267"/>
      <c r="V761" s="267"/>
      <c r="W761" s="88">
        <f t="shared" si="399"/>
        <v>751</v>
      </c>
      <c r="X761" s="86">
        <f t="shared" ref="X761:Y761" si="419">SUM(X762:X792)</f>
        <v>0</v>
      </c>
      <c r="Y761" s="86">
        <f t="shared" si="419"/>
        <v>0</v>
      </c>
      <c r="Z761" s="86">
        <f>SUM(Z762:Z792)</f>
        <v>369</v>
      </c>
      <c r="AA761" s="86">
        <f>SUM(AA762:AA792)</f>
        <v>187</v>
      </c>
      <c r="AB761" s="86">
        <f t="shared" ref="AB761:AM761" si="420">SUM(AB762:AB792)</f>
        <v>34</v>
      </c>
      <c r="AC761" s="86">
        <f t="shared" si="420"/>
        <v>12</v>
      </c>
      <c r="AD761" s="86">
        <f t="shared" si="420"/>
        <v>284</v>
      </c>
      <c r="AE761" s="86">
        <f t="shared" si="420"/>
        <v>139</v>
      </c>
      <c r="AF761" s="86">
        <f t="shared" si="420"/>
        <v>51</v>
      </c>
      <c r="AG761" s="86">
        <f t="shared" si="420"/>
        <v>36</v>
      </c>
      <c r="AH761" s="86">
        <f t="shared" si="420"/>
        <v>33</v>
      </c>
      <c r="AI761" s="86">
        <f t="shared" si="420"/>
        <v>16</v>
      </c>
      <c r="AJ761" s="86">
        <f t="shared" si="420"/>
        <v>11</v>
      </c>
      <c r="AK761" s="86">
        <f t="shared" si="420"/>
        <v>6</v>
      </c>
      <c r="AL761" s="86">
        <f t="shared" si="420"/>
        <v>22</v>
      </c>
      <c r="AM761" s="86">
        <f t="shared" si="420"/>
        <v>10</v>
      </c>
      <c r="AN761" s="74">
        <f t="shared" si="400"/>
        <v>48.80952380952381</v>
      </c>
      <c r="AO761" s="75">
        <f t="shared" si="401"/>
        <v>4.3650793650793647</v>
      </c>
      <c r="AP761" s="76">
        <f t="shared" si="402"/>
        <v>53.174603174603178</v>
      </c>
    </row>
    <row r="762" spans="1:42">
      <c r="A762" s="95" t="s">
        <v>664</v>
      </c>
      <c r="B762" s="253" t="s">
        <v>203</v>
      </c>
      <c r="C762" s="254"/>
      <c r="D762" s="46">
        <v>752</v>
      </c>
      <c r="E762" s="41">
        <f t="shared" ref="E762:E792" si="421">+G762+I762+K762+M762+O762+Q762+X762</f>
        <v>22</v>
      </c>
      <c r="F762" s="41">
        <f>+H762+J762+L762+N762+P762+R762</f>
        <v>6</v>
      </c>
      <c r="G762" s="41"/>
      <c r="H762" s="41"/>
      <c r="I762" s="41">
        <v>22</v>
      </c>
      <c r="J762" s="41">
        <v>6</v>
      </c>
      <c r="K762" s="41"/>
      <c r="L762" s="41"/>
      <c r="M762" s="41"/>
      <c r="N762" s="41"/>
      <c r="O762" s="41"/>
      <c r="P762" s="41"/>
      <c r="Q762" s="41"/>
      <c r="R762" s="41"/>
      <c r="S762" s="95" t="s">
        <v>664</v>
      </c>
      <c r="T762" s="262" t="s">
        <v>203</v>
      </c>
      <c r="U762" s="262"/>
      <c r="V762" s="262"/>
      <c r="W762" s="91">
        <f t="shared" si="399"/>
        <v>752</v>
      </c>
      <c r="X762" s="41"/>
      <c r="Y762" s="41"/>
      <c r="Z762" s="41">
        <f t="shared" ref="Z762:AA777" si="422">+AB762+AD762+AF762</f>
        <v>5</v>
      </c>
      <c r="AA762" s="41">
        <f t="shared" si="422"/>
        <v>1</v>
      </c>
      <c r="AB762" s="41">
        <v>5</v>
      </c>
      <c r="AC762" s="41">
        <v>1</v>
      </c>
      <c r="AD762" s="41"/>
      <c r="AE762" s="41"/>
      <c r="AF762" s="41"/>
      <c r="AG762" s="41"/>
      <c r="AH762" s="40">
        <f>+AJ762+AL762</f>
        <v>8</v>
      </c>
      <c r="AI762" s="40">
        <f>+AK762+AM762</f>
        <v>3</v>
      </c>
      <c r="AJ762" s="40"/>
      <c r="AK762" s="40"/>
      <c r="AL762" s="40">
        <v>8</v>
      </c>
      <c r="AM762" s="40">
        <v>3</v>
      </c>
      <c r="AN762" s="74">
        <f t="shared" si="400"/>
        <v>22.727272727272727</v>
      </c>
      <c r="AO762" s="75">
        <f t="shared" si="401"/>
        <v>36.363636363636367</v>
      </c>
      <c r="AP762" s="76">
        <f t="shared" si="402"/>
        <v>59.090909090909093</v>
      </c>
    </row>
    <row r="763" spans="1:42">
      <c r="A763" s="95" t="s">
        <v>780</v>
      </c>
      <c r="B763" s="253" t="s">
        <v>199</v>
      </c>
      <c r="C763" s="254"/>
      <c r="D763" s="46">
        <v>753</v>
      </c>
      <c r="E763" s="41">
        <f t="shared" si="421"/>
        <v>13</v>
      </c>
      <c r="F763" s="41">
        <f t="shared" ref="F763:F792" si="423">+H763+J763+L763+N763+P763+R763</f>
        <v>6</v>
      </c>
      <c r="G763" s="41"/>
      <c r="H763" s="41"/>
      <c r="I763" s="41">
        <v>13</v>
      </c>
      <c r="J763" s="41">
        <v>6</v>
      </c>
      <c r="K763" s="41"/>
      <c r="L763" s="41"/>
      <c r="M763" s="41"/>
      <c r="N763" s="41"/>
      <c r="O763" s="41"/>
      <c r="P763" s="41"/>
      <c r="Q763" s="41"/>
      <c r="R763" s="41"/>
      <c r="S763" s="95" t="s">
        <v>780</v>
      </c>
      <c r="T763" s="262" t="s">
        <v>199</v>
      </c>
      <c r="U763" s="262"/>
      <c r="V763" s="262"/>
      <c r="W763" s="91">
        <f t="shared" si="399"/>
        <v>753</v>
      </c>
      <c r="X763" s="41"/>
      <c r="Y763" s="41"/>
      <c r="Z763" s="41">
        <f t="shared" si="422"/>
        <v>2</v>
      </c>
      <c r="AA763" s="41">
        <f t="shared" si="422"/>
        <v>1</v>
      </c>
      <c r="AB763" s="41">
        <v>2</v>
      </c>
      <c r="AC763" s="41">
        <v>1</v>
      </c>
      <c r="AD763" s="41"/>
      <c r="AE763" s="41"/>
      <c r="AF763" s="41"/>
      <c r="AG763" s="41"/>
      <c r="AH763" s="40">
        <f t="shared" ref="AH763:AI792" si="424">+AJ763+AL763</f>
        <v>0</v>
      </c>
      <c r="AI763" s="40">
        <f t="shared" si="424"/>
        <v>0</v>
      </c>
      <c r="AJ763" s="40"/>
      <c r="AK763" s="40"/>
      <c r="AL763" s="40"/>
      <c r="AM763" s="40"/>
      <c r="AN763" s="74">
        <f t="shared" si="400"/>
        <v>15.384615384615385</v>
      </c>
      <c r="AO763" s="75">
        <f t="shared" si="401"/>
        <v>0</v>
      </c>
      <c r="AP763" s="76">
        <f t="shared" si="402"/>
        <v>15.384615384615385</v>
      </c>
    </row>
    <row r="764" spans="1:42">
      <c r="A764" s="95" t="s">
        <v>753</v>
      </c>
      <c r="B764" s="253" t="s">
        <v>213</v>
      </c>
      <c r="C764" s="254"/>
      <c r="D764" s="46">
        <v>754</v>
      </c>
      <c r="E764" s="41">
        <f t="shared" si="421"/>
        <v>5</v>
      </c>
      <c r="F764" s="41">
        <f>+H764+J764+L764+N764+P764+R764</f>
        <v>4</v>
      </c>
      <c r="G764" s="41"/>
      <c r="H764" s="41"/>
      <c r="I764" s="41">
        <v>5</v>
      </c>
      <c r="J764" s="41">
        <v>4</v>
      </c>
      <c r="K764" s="41"/>
      <c r="L764" s="41"/>
      <c r="M764" s="41"/>
      <c r="N764" s="41"/>
      <c r="O764" s="41"/>
      <c r="P764" s="41"/>
      <c r="Q764" s="41"/>
      <c r="R764" s="41"/>
      <c r="S764" s="95" t="s">
        <v>753</v>
      </c>
      <c r="T764" s="262" t="s">
        <v>213</v>
      </c>
      <c r="U764" s="262"/>
      <c r="V764" s="262"/>
      <c r="W764" s="91">
        <f t="shared" si="399"/>
        <v>754</v>
      </c>
      <c r="X764" s="41"/>
      <c r="Y764" s="41"/>
      <c r="Z764" s="41">
        <f t="shared" si="422"/>
        <v>1</v>
      </c>
      <c r="AA764" s="41">
        <f t="shared" si="422"/>
        <v>0</v>
      </c>
      <c r="AB764" s="41">
        <v>1</v>
      </c>
      <c r="AC764" s="41">
        <v>0</v>
      </c>
      <c r="AD764" s="41"/>
      <c r="AE764" s="41"/>
      <c r="AF764" s="41"/>
      <c r="AG764" s="41"/>
      <c r="AH764" s="40">
        <f t="shared" si="424"/>
        <v>0</v>
      </c>
      <c r="AI764" s="40">
        <f t="shared" si="424"/>
        <v>0</v>
      </c>
      <c r="AJ764" s="40"/>
      <c r="AK764" s="40"/>
      <c r="AL764" s="40"/>
      <c r="AM764" s="40"/>
      <c r="AN764" s="74">
        <f t="shared" si="400"/>
        <v>20</v>
      </c>
      <c r="AO764" s="75">
        <f t="shared" si="401"/>
        <v>0</v>
      </c>
      <c r="AP764" s="76">
        <f t="shared" si="402"/>
        <v>20</v>
      </c>
    </row>
    <row r="765" spans="1:42">
      <c r="A765" s="95" t="s">
        <v>622</v>
      </c>
      <c r="B765" s="253" t="s">
        <v>588</v>
      </c>
      <c r="C765" s="254"/>
      <c r="D765" s="46">
        <v>755</v>
      </c>
      <c r="E765" s="41">
        <f t="shared" si="421"/>
        <v>11</v>
      </c>
      <c r="F765" s="41">
        <f t="shared" si="423"/>
        <v>10</v>
      </c>
      <c r="G765" s="41"/>
      <c r="H765" s="41"/>
      <c r="I765" s="41">
        <v>11</v>
      </c>
      <c r="J765" s="41">
        <v>10</v>
      </c>
      <c r="K765" s="41"/>
      <c r="L765" s="41"/>
      <c r="M765" s="41"/>
      <c r="N765" s="41"/>
      <c r="O765" s="41"/>
      <c r="P765" s="41"/>
      <c r="Q765" s="41"/>
      <c r="R765" s="41"/>
      <c r="S765" s="95" t="s">
        <v>622</v>
      </c>
      <c r="T765" s="262" t="s">
        <v>781</v>
      </c>
      <c r="U765" s="262"/>
      <c r="V765" s="262"/>
      <c r="W765" s="91">
        <f t="shared" si="399"/>
        <v>755</v>
      </c>
      <c r="X765" s="41"/>
      <c r="Y765" s="41"/>
      <c r="Z765" s="41">
        <f t="shared" si="422"/>
        <v>3</v>
      </c>
      <c r="AA765" s="41">
        <f t="shared" si="422"/>
        <v>2</v>
      </c>
      <c r="AB765" s="41">
        <v>3</v>
      </c>
      <c r="AC765" s="41">
        <v>2</v>
      </c>
      <c r="AD765" s="41"/>
      <c r="AE765" s="41"/>
      <c r="AF765" s="41"/>
      <c r="AG765" s="41"/>
      <c r="AH765" s="40">
        <f t="shared" si="424"/>
        <v>0</v>
      </c>
      <c r="AI765" s="40">
        <f t="shared" si="424"/>
        <v>0</v>
      </c>
      <c r="AJ765" s="40"/>
      <c r="AK765" s="40"/>
      <c r="AL765" s="40"/>
      <c r="AM765" s="40"/>
      <c r="AN765" s="74">
        <f t="shared" si="400"/>
        <v>27.272727272727273</v>
      </c>
      <c r="AO765" s="75">
        <f t="shared" si="401"/>
        <v>0</v>
      </c>
      <c r="AP765" s="76">
        <f t="shared" si="402"/>
        <v>27.272727272727273</v>
      </c>
    </row>
    <row r="766" spans="1:42">
      <c r="A766" s="95" t="s">
        <v>574</v>
      </c>
      <c r="B766" s="253" t="s">
        <v>142</v>
      </c>
      <c r="C766" s="254"/>
      <c r="D766" s="46">
        <v>756</v>
      </c>
      <c r="E766" s="41">
        <f t="shared" si="421"/>
        <v>19</v>
      </c>
      <c r="F766" s="41">
        <f t="shared" si="423"/>
        <v>2</v>
      </c>
      <c r="G766" s="41">
        <v>19</v>
      </c>
      <c r="H766" s="41">
        <v>2</v>
      </c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95" t="s">
        <v>574</v>
      </c>
      <c r="T766" s="262" t="s">
        <v>142</v>
      </c>
      <c r="U766" s="262"/>
      <c r="V766" s="262"/>
      <c r="W766" s="91">
        <f t="shared" si="399"/>
        <v>756</v>
      </c>
      <c r="X766" s="41"/>
      <c r="Y766" s="41"/>
      <c r="Z766" s="41">
        <f t="shared" si="422"/>
        <v>6</v>
      </c>
      <c r="AA766" s="41">
        <f t="shared" si="422"/>
        <v>2</v>
      </c>
      <c r="AB766" s="41">
        <v>6</v>
      </c>
      <c r="AC766" s="41">
        <v>2</v>
      </c>
      <c r="AD766" s="41"/>
      <c r="AE766" s="41"/>
      <c r="AF766" s="41"/>
      <c r="AG766" s="41"/>
      <c r="AH766" s="40">
        <f t="shared" si="424"/>
        <v>2</v>
      </c>
      <c r="AI766" s="40">
        <f t="shared" si="424"/>
        <v>0</v>
      </c>
      <c r="AJ766" s="40"/>
      <c r="AK766" s="40"/>
      <c r="AL766" s="40">
        <v>2</v>
      </c>
      <c r="AM766" s="40">
        <v>0</v>
      </c>
      <c r="AN766" s="74">
        <f t="shared" si="400"/>
        <v>31.578947368421051</v>
      </c>
      <c r="AO766" s="75">
        <f t="shared" si="401"/>
        <v>10.526315789473685</v>
      </c>
      <c r="AP766" s="76">
        <f t="shared" si="402"/>
        <v>42.10526315789474</v>
      </c>
    </row>
    <row r="767" spans="1:42">
      <c r="A767" s="95" t="s">
        <v>782</v>
      </c>
      <c r="B767" s="253" t="s">
        <v>581</v>
      </c>
      <c r="C767" s="254"/>
      <c r="D767" s="46">
        <v>757</v>
      </c>
      <c r="E767" s="41">
        <f t="shared" si="421"/>
        <v>15</v>
      </c>
      <c r="F767" s="41">
        <f t="shared" si="423"/>
        <v>0</v>
      </c>
      <c r="G767" s="41">
        <v>15</v>
      </c>
      <c r="H767" s="41">
        <v>0</v>
      </c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95" t="s">
        <v>782</v>
      </c>
      <c r="T767" s="265" t="s">
        <v>144</v>
      </c>
      <c r="U767" s="265"/>
      <c r="V767" s="265"/>
      <c r="W767" s="91">
        <f t="shared" si="399"/>
        <v>757</v>
      </c>
      <c r="X767" s="41"/>
      <c r="Y767" s="41"/>
      <c r="Z767" s="41">
        <f t="shared" si="422"/>
        <v>9</v>
      </c>
      <c r="AA767" s="41">
        <f t="shared" si="422"/>
        <v>0</v>
      </c>
      <c r="AB767" s="41">
        <v>9</v>
      </c>
      <c r="AC767" s="41">
        <v>0</v>
      </c>
      <c r="AD767" s="41"/>
      <c r="AE767" s="41"/>
      <c r="AF767" s="41"/>
      <c r="AG767" s="41"/>
      <c r="AH767" s="40">
        <f t="shared" si="424"/>
        <v>2</v>
      </c>
      <c r="AI767" s="40">
        <f t="shared" si="424"/>
        <v>0</v>
      </c>
      <c r="AJ767" s="40"/>
      <c r="AK767" s="40"/>
      <c r="AL767" s="40">
        <v>2</v>
      </c>
      <c r="AM767" s="40">
        <v>0</v>
      </c>
      <c r="AN767" s="74">
        <f t="shared" si="400"/>
        <v>60</v>
      </c>
      <c r="AO767" s="75">
        <f t="shared" si="401"/>
        <v>13.333333333333334</v>
      </c>
      <c r="AP767" s="76">
        <f t="shared" si="402"/>
        <v>73.333333333333329</v>
      </c>
    </row>
    <row r="768" spans="1:42">
      <c r="A768" s="95" t="s">
        <v>663</v>
      </c>
      <c r="B768" s="253" t="s">
        <v>96</v>
      </c>
      <c r="C768" s="254"/>
      <c r="D768" s="46">
        <v>758</v>
      </c>
      <c r="E768" s="41">
        <f t="shared" si="421"/>
        <v>17</v>
      </c>
      <c r="F768" s="41">
        <f t="shared" si="423"/>
        <v>15</v>
      </c>
      <c r="G768" s="41">
        <v>17</v>
      </c>
      <c r="H768" s="41">
        <v>15</v>
      </c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95" t="s">
        <v>663</v>
      </c>
      <c r="T768" s="265" t="s">
        <v>96</v>
      </c>
      <c r="U768" s="265"/>
      <c r="V768" s="265"/>
      <c r="W768" s="91">
        <f t="shared" si="399"/>
        <v>758</v>
      </c>
      <c r="X768" s="41"/>
      <c r="Y768" s="41"/>
      <c r="Z768" s="41">
        <f t="shared" si="422"/>
        <v>8</v>
      </c>
      <c r="AA768" s="41">
        <f t="shared" si="422"/>
        <v>6</v>
      </c>
      <c r="AB768" s="41">
        <v>8</v>
      </c>
      <c r="AC768" s="41">
        <v>6</v>
      </c>
      <c r="AD768" s="41"/>
      <c r="AE768" s="41"/>
      <c r="AF768" s="41"/>
      <c r="AG768" s="41"/>
      <c r="AH768" s="40">
        <f t="shared" si="424"/>
        <v>6</v>
      </c>
      <c r="AI768" s="40">
        <f t="shared" si="424"/>
        <v>6</v>
      </c>
      <c r="AJ768" s="40"/>
      <c r="AK768" s="40"/>
      <c r="AL768" s="40">
        <v>6</v>
      </c>
      <c r="AM768" s="40">
        <v>6</v>
      </c>
      <c r="AN768" s="74">
        <f t="shared" si="400"/>
        <v>47.058823529411768</v>
      </c>
      <c r="AO768" s="75">
        <f t="shared" si="401"/>
        <v>35.294117647058826</v>
      </c>
      <c r="AP768" s="76">
        <f t="shared" si="402"/>
        <v>82.352941176470594</v>
      </c>
    </row>
    <row r="769" spans="1:42">
      <c r="A769" s="122" t="s">
        <v>303</v>
      </c>
      <c r="B769" s="253" t="s">
        <v>136</v>
      </c>
      <c r="C769" s="254"/>
      <c r="D769" s="46">
        <v>759</v>
      </c>
      <c r="E769" s="41">
        <f t="shared" si="421"/>
        <v>28</v>
      </c>
      <c r="F769" s="41">
        <f t="shared" si="423"/>
        <v>0</v>
      </c>
      <c r="G769" s="41"/>
      <c r="H769" s="41"/>
      <c r="I769" s="41"/>
      <c r="J769" s="41"/>
      <c r="K769" s="41">
        <v>16</v>
      </c>
      <c r="L769" s="41">
        <v>0</v>
      </c>
      <c r="M769" s="41">
        <v>12</v>
      </c>
      <c r="N769" s="41">
        <v>0</v>
      </c>
      <c r="O769" s="41"/>
      <c r="P769" s="41"/>
      <c r="Q769" s="41"/>
      <c r="R769" s="41"/>
      <c r="S769" s="122" t="s">
        <v>303</v>
      </c>
      <c r="T769" s="262" t="s">
        <v>136</v>
      </c>
      <c r="U769" s="262"/>
      <c r="V769" s="262"/>
      <c r="W769" s="91">
        <f t="shared" si="399"/>
        <v>759</v>
      </c>
      <c r="X769" s="41"/>
      <c r="Y769" s="41"/>
      <c r="Z769" s="41">
        <f t="shared" si="422"/>
        <v>13</v>
      </c>
      <c r="AA769" s="41">
        <f t="shared" si="422"/>
        <v>0</v>
      </c>
      <c r="AB769" s="41"/>
      <c r="AC769" s="41"/>
      <c r="AD769" s="41">
        <v>13</v>
      </c>
      <c r="AE769" s="41">
        <v>0</v>
      </c>
      <c r="AF769" s="41"/>
      <c r="AG769" s="41"/>
      <c r="AH769" s="40">
        <f t="shared" si="424"/>
        <v>1</v>
      </c>
      <c r="AI769" s="40">
        <f t="shared" si="424"/>
        <v>0</v>
      </c>
      <c r="AJ769" s="40">
        <v>1</v>
      </c>
      <c r="AK769" s="40">
        <v>0</v>
      </c>
      <c r="AL769" s="40"/>
      <c r="AM769" s="40"/>
      <c r="AN769" s="74">
        <f t="shared" si="400"/>
        <v>46.428571428571431</v>
      </c>
      <c r="AO769" s="75">
        <f t="shared" si="401"/>
        <v>3.5714285714285716</v>
      </c>
      <c r="AP769" s="76">
        <f t="shared" si="402"/>
        <v>50</v>
      </c>
    </row>
    <row r="770" spans="1:42">
      <c r="A770" s="122" t="s">
        <v>290</v>
      </c>
      <c r="B770" s="253" t="s">
        <v>135</v>
      </c>
      <c r="C770" s="254"/>
      <c r="D770" s="46">
        <v>760</v>
      </c>
      <c r="E770" s="41">
        <f t="shared" si="421"/>
        <v>22</v>
      </c>
      <c r="F770" s="41">
        <f t="shared" si="423"/>
        <v>2</v>
      </c>
      <c r="G770" s="41"/>
      <c r="H770" s="41"/>
      <c r="I770" s="41"/>
      <c r="J770" s="41"/>
      <c r="K770" s="41">
        <v>13</v>
      </c>
      <c r="L770" s="41">
        <v>2</v>
      </c>
      <c r="M770" s="41">
        <v>9</v>
      </c>
      <c r="N770" s="41">
        <v>0</v>
      </c>
      <c r="O770" s="41"/>
      <c r="P770" s="41"/>
      <c r="Q770" s="41"/>
      <c r="R770" s="41"/>
      <c r="S770" s="122" t="s">
        <v>290</v>
      </c>
      <c r="T770" s="262" t="s">
        <v>393</v>
      </c>
      <c r="U770" s="262"/>
      <c r="V770" s="262"/>
      <c r="W770" s="91">
        <f t="shared" si="399"/>
        <v>760</v>
      </c>
      <c r="X770" s="41"/>
      <c r="Y770" s="41"/>
      <c r="Z770" s="41">
        <f t="shared" si="422"/>
        <v>10</v>
      </c>
      <c r="AA770" s="41">
        <f t="shared" si="422"/>
        <v>0</v>
      </c>
      <c r="AB770" s="41"/>
      <c r="AC770" s="41"/>
      <c r="AD770" s="41">
        <v>10</v>
      </c>
      <c r="AE770" s="41">
        <v>0</v>
      </c>
      <c r="AF770" s="41"/>
      <c r="AG770" s="41"/>
      <c r="AH770" s="40">
        <f t="shared" si="424"/>
        <v>2</v>
      </c>
      <c r="AI770" s="40">
        <f t="shared" si="424"/>
        <v>0</v>
      </c>
      <c r="AJ770" s="40">
        <v>2</v>
      </c>
      <c r="AK770" s="40">
        <v>0</v>
      </c>
      <c r="AL770" s="40"/>
      <c r="AM770" s="40"/>
      <c r="AN770" s="74">
        <f t="shared" si="400"/>
        <v>45.454545454545453</v>
      </c>
      <c r="AO770" s="75">
        <f t="shared" si="401"/>
        <v>9.0909090909090917</v>
      </c>
      <c r="AP770" s="76">
        <f t="shared" si="402"/>
        <v>54.545454545454547</v>
      </c>
    </row>
    <row r="771" spans="1:42">
      <c r="A771" s="122" t="s">
        <v>286</v>
      </c>
      <c r="B771" s="253" t="s">
        <v>131</v>
      </c>
      <c r="C771" s="254"/>
      <c r="D771" s="46">
        <v>761</v>
      </c>
      <c r="E771" s="41">
        <f t="shared" si="421"/>
        <v>25</v>
      </c>
      <c r="F771" s="41">
        <f t="shared" si="423"/>
        <v>12</v>
      </c>
      <c r="G771" s="41"/>
      <c r="H771" s="41"/>
      <c r="I771" s="41"/>
      <c r="J771" s="41"/>
      <c r="K771" s="41">
        <v>14</v>
      </c>
      <c r="L771" s="41">
        <v>8</v>
      </c>
      <c r="M771" s="41">
        <v>11</v>
      </c>
      <c r="N771" s="41">
        <v>4</v>
      </c>
      <c r="O771" s="41"/>
      <c r="P771" s="41"/>
      <c r="Q771" s="41"/>
      <c r="R771" s="41"/>
      <c r="S771" s="122" t="s">
        <v>286</v>
      </c>
      <c r="T771" s="262" t="s">
        <v>287</v>
      </c>
      <c r="U771" s="262"/>
      <c r="V771" s="262"/>
      <c r="W771" s="91">
        <f t="shared" si="399"/>
        <v>761</v>
      </c>
      <c r="X771" s="41"/>
      <c r="Y771" s="41"/>
      <c r="Z771" s="41">
        <f t="shared" si="422"/>
        <v>14</v>
      </c>
      <c r="AA771" s="41">
        <f t="shared" si="422"/>
        <v>8</v>
      </c>
      <c r="AB771" s="41"/>
      <c r="AC771" s="41"/>
      <c r="AD771" s="41">
        <v>14</v>
      </c>
      <c r="AE771" s="41">
        <v>8</v>
      </c>
      <c r="AF771" s="41"/>
      <c r="AG771" s="41"/>
      <c r="AH771" s="40">
        <f t="shared" si="424"/>
        <v>0</v>
      </c>
      <c r="AI771" s="40">
        <f t="shared" si="424"/>
        <v>0</v>
      </c>
      <c r="AJ771" s="40"/>
      <c r="AK771" s="40"/>
      <c r="AL771" s="40"/>
      <c r="AM771" s="40"/>
      <c r="AN771" s="74">
        <f t="shared" si="400"/>
        <v>56</v>
      </c>
      <c r="AO771" s="75">
        <f t="shared" si="401"/>
        <v>0</v>
      </c>
      <c r="AP771" s="76">
        <f t="shared" si="402"/>
        <v>56</v>
      </c>
    </row>
    <row r="772" spans="1:42">
      <c r="A772" s="97" t="s">
        <v>283</v>
      </c>
      <c r="B772" s="253" t="s">
        <v>215</v>
      </c>
      <c r="C772" s="254"/>
      <c r="D772" s="46">
        <v>762</v>
      </c>
      <c r="E772" s="41">
        <f t="shared" si="421"/>
        <v>34</v>
      </c>
      <c r="F772" s="41">
        <f t="shared" si="423"/>
        <v>1</v>
      </c>
      <c r="G772" s="41"/>
      <c r="H772" s="41"/>
      <c r="I772" s="41"/>
      <c r="J772" s="41"/>
      <c r="K772" s="41">
        <v>17</v>
      </c>
      <c r="L772" s="41">
        <v>0</v>
      </c>
      <c r="M772" s="41">
        <v>17</v>
      </c>
      <c r="N772" s="41">
        <v>1</v>
      </c>
      <c r="O772" s="41"/>
      <c r="P772" s="41"/>
      <c r="Q772" s="41"/>
      <c r="R772" s="41"/>
      <c r="S772" s="97" t="s">
        <v>283</v>
      </c>
      <c r="T772" s="262" t="s">
        <v>215</v>
      </c>
      <c r="U772" s="262"/>
      <c r="V772" s="262"/>
      <c r="W772" s="91">
        <f t="shared" si="399"/>
        <v>762</v>
      </c>
      <c r="X772" s="41"/>
      <c r="Y772" s="41"/>
      <c r="Z772" s="41">
        <f t="shared" si="422"/>
        <v>17</v>
      </c>
      <c r="AA772" s="41">
        <f t="shared" si="422"/>
        <v>0</v>
      </c>
      <c r="AB772" s="41"/>
      <c r="AC772" s="41"/>
      <c r="AD772" s="41">
        <v>17</v>
      </c>
      <c r="AE772" s="41">
        <v>0</v>
      </c>
      <c r="AF772" s="41"/>
      <c r="AG772" s="41"/>
      <c r="AH772" s="40">
        <f t="shared" si="424"/>
        <v>5</v>
      </c>
      <c r="AI772" s="40">
        <f t="shared" si="424"/>
        <v>0</v>
      </c>
      <c r="AJ772" s="40">
        <v>2</v>
      </c>
      <c r="AK772" s="40">
        <v>0</v>
      </c>
      <c r="AL772" s="40">
        <v>3</v>
      </c>
      <c r="AM772" s="40">
        <v>0</v>
      </c>
      <c r="AN772" s="74">
        <f t="shared" si="400"/>
        <v>50</v>
      </c>
      <c r="AO772" s="75">
        <f t="shared" si="401"/>
        <v>14.705882352941176</v>
      </c>
      <c r="AP772" s="76">
        <f t="shared" si="402"/>
        <v>64.705882352941174</v>
      </c>
    </row>
    <row r="773" spans="1:42">
      <c r="A773" s="129" t="s">
        <v>288</v>
      </c>
      <c r="B773" s="253" t="s">
        <v>238</v>
      </c>
      <c r="C773" s="254"/>
      <c r="D773" s="46">
        <v>763</v>
      </c>
      <c r="E773" s="41">
        <f t="shared" si="421"/>
        <v>35</v>
      </c>
      <c r="F773" s="41">
        <f t="shared" si="423"/>
        <v>28</v>
      </c>
      <c r="G773" s="41"/>
      <c r="H773" s="41"/>
      <c r="I773" s="41"/>
      <c r="J773" s="41"/>
      <c r="K773" s="41">
        <v>18</v>
      </c>
      <c r="L773" s="41">
        <v>16</v>
      </c>
      <c r="M773" s="41">
        <v>17</v>
      </c>
      <c r="N773" s="41">
        <v>12</v>
      </c>
      <c r="O773" s="41"/>
      <c r="P773" s="41"/>
      <c r="Q773" s="41"/>
      <c r="R773" s="41"/>
      <c r="S773" s="129" t="s">
        <v>288</v>
      </c>
      <c r="T773" s="262" t="s">
        <v>238</v>
      </c>
      <c r="U773" s="262"/>
      <c r="V773" s="262"/>
      <c r="W773" s="91">
        <f t="shared" si="399"/>
        <v>763</v>
      </c>
      <c r="X773" s="41"/>
      <c r="Y773" s="41"/>
      <c r="Z773" s="41">
        <f t="shared" si="422"/>
        <v>24</v>
      </c>
      <c r="AA773" s="41">
        <f t="shared" si="422"/>
        <v>19</v>
      </c>
      <c r="AB773" s="41"/>
      <c r="AC773" s="41"/>
      <c r="AD773" s="41">
        <v>24</v>
      </c>
      <c r="AE773" s="41">
        <v>19</v>
      </c>
      <c r="AF773" s="41"/>
      <c r="AG773" s="41"/>
      <c r="AH773" s="40">
        <f t="shared" si="424"/>
        <v>2</v>
      </c>
      <c r="AI773" s="40">
        <f t="shared" si="424"/>
        <v>2</v>
      </c>
      <c r="AJ773" s="40">
        <v>2</v>
      </c>
      <c r="AK773" s="40">
        <v>2</v>
      </c>
      <c r="AL773" s="40"/>
      <c r="AM773" s="40"/>
      <c r="AN773" s="74">
        <f t="shared" si="400"/>
        <v>68.571428571428569</v>
      </c>
      <c r="AO773" s="75">
        <f t="shared" si="401"/>
        <v>5.7142857142857144</v>
      </c>
      <c r="AP773" s="76">
        <f t="shared" si="402"/>
        <v>74.285714285714278</v>
      </c>
    </row>
    <row r="774" spans="1:42">
      <c r="A774" s="129" t="s">
        <v>289</v>
      </c>
      <c r="B774" s="253" t="s">
        <v>261</v>
      </c>
      <c r="C774" s="254"/>
      <c r="D774" s="46">
        <v>764</v>
      </c>
      <c r="E774" s="41">
        <f t="shared" si="421"/>
        <v>63</v>
      </c>
      <c r="F774" s="41">
        <f t="shared" si="423"/>
        <v>58</v>
      </c>
      <c r="G774" s="41"/>
      <c r="H774" s="41"/>
      <c r="I774" s="41"/>
      <c r="J774" s="41"/>
      <c r="K774" s="41">
        <v>24</v>
      </c>
      <c r="L774" s="41">
        <v>21</v>
      </c>
      <c r="M774" s="41">
        <v>19</v>
      </c>
      <c r="N774" s="41">
        <v>18</v>
      </c>
      <c r="O774" s="41"/>
      <c r="P774" s="41"/>
      <c r="Q774" s="41">
        <v>20</v>
      </c>
      <c r="R774" s="41">
        <v>19</v>
      </c>
      <c r="S774" s="129" t="s">
        <v>289</v>
      </c>
      <c r="T774" s="262" t="s">
        <v>261</v>
      </c>
      <c r="U774" s="262"/>
      <c r="V774" s="262"/>
      <c r="W774" s="91">
        <f t="shared" si="399"/>
        <v>764</v>
      </c>
      <c r="X774" s="41"/>
      <c r="Y774" s="41"/>
      <c r="Z774" s="41">
        <f t="shared" si="422"/>
        <v>33</v>
      </c>
      <c r="AA774" s="41">
        <f t="shared" si="422"/>
        <v>28</v>
      </c>
      <c r="AB774" s="41"/>
      <c r="AC774" s="41"/>
      <c r="AD774" s="41">
        <v>19</v>
      </c>
      <c r="AE774" s="41">
        <v>15</v>
      </c>
      <c r="AF774" s="41">
        <v>14</v>
      </c>
      <c r="AG774" s="41">
        <v>13</v>
      </c>
      <c r="AH774" s="40">
        <f t="shared" si="424"/>
        <v>1</v>
      </c>
      <c r="AI774" s="40">
        <f t="shared" si="424"/>
        <v>1</v>
      </c>
      <c r="AJ774" s="40">
        <v>1</v>
      </c>
      <c r="AK774" s="40">
        <v>1</v>
      </c>
      <c r="AL774" s="40"/>
      <c r="AM774" s="40"/>
      <c r="AN774" s="74">
        <f t="shared" si="400"/>
        <v>52.38095238095238</v>
      </c>
      <c r="AO774" s="75">
        <f t="shared" si="401"/>
        <v>1.5873015873015872</v>
      </c>
      <c r="AP774" s="76">
        <f t="shared" si="402"/>
        <v>53.968253968253968</v>
      </c>
    </row>
    <row r="775" spans="1:42">
      <c r="A775" s="129" t="s">
        <v>783</v>
      </c>
      <c r="B775" s="253" t="s">
        <v>259</v>
      </c>
      <c r="C775" s="254"/>
      <c r="D775" s="46">
        <v>765</v>
      </c>
      <c r="E775" s="41">
        <f t="shared" si="421"/>
        <v>12</v>
      </c>
      <c r="F775" s="41">
        <f t="shared" si="423"/>
        <v>0</v>
      </c>
      <c r="G775" s="41"/>
      <c r="H775" s="41"/>
      <c r="I775" s="41"/>
      <c r="J775" s="41"/>
      <c r="K775" s="41"/>
      <c r="L775" s="41"/>
      <c r="M775" s="41">
        <v>12</v>
      </c>
      <c r="N775" s="41">
        <v>0</v>
      </c>
      <c r="O775" s="41"/>
      <c r="P775" s="41"/>
      <c r="Q775" s="41"/>
      <c r="R775" s="41"/>
      <c r="S775" s="129" t="s">
        <v>783</v>
      </c>
      <c r="T775" s="266" t="s">
        <v>259</v>
      </c>
      <c r="U775" s="266"/>
      <c r="V775" s="266"/>
      <c r="W775" s="91">
        <f t="shared" si="399"/>
        <v>765</v>
      </c>
      <c r="X775" s="41"/>
      <c r="Y775" s="41"/>
      <c r="Z775" s="41">
        <f t="shared" si="422"/>
        <v>6</v>
      </c>
      <c r="AA775" s="41">
        <f t="shared" si="422"/>
        <v>0</v>
      </c>
      <c r="AB775" s="41"/>
      <c r="AC775" s="41"/>
      <c r="AD775" s="41">
        <v>6</v>
      </c>
      <c r="AE775" s="41">
        <v>0</v>
      </c>
      <c r="AF775" s="41"/>
      <c r="AG775" s="41"/>
      <c r="AH775" s="40">
        <f t="shared" si="424"/>
        <v>0</v>
      </c>
      <c r="AI775" s="40">
        <f t="shared" si="424"/>
        <v>0</v>
      </c>
      <c r="AJ775" s="40"/>
      <c r="AK775" s="40"/>
      <c r="AL775" s="40"/>
      <c r="AM775" s="40"/>
      <c r="AN775" s="74">
        <f t="shared" si="400"/>
        <v>50</v>
      </c>
      <c r="AO775" s="75">
        <f t="shared" si="401"/>
        <v>0</v>
      </c>
      <c r="AP775" s="76">
        <f t="shared" si="402"/>
        <v>50</v>
      </c>
    </row>
    <row r="776" spans="1:42">
      <c r="A776" s="129" t="s">
        <v>292</v>
      </c>
      <c r="B776" s="253" t="s">
        <v>150</v>
      </c>
      <c r="C776" s="254"/>
      <c r="D776" s="46">
        <v>766</v>
      </c>
      <c r="E776" s="41">
        <f t="shared" si="421"/>
        <v>15</v>
      </c>
      <c r="F776" s="41">
        <f t="shared" si="423"/>
        <v>0</v>
      </c>
      <c r="G776" s="41"/>
      <c r="H776" s="41"/>
      <c r="I776" s="41"/>
      <c r="J776" s="41"/>
      <c r="K776" s="41"/>
      <c r="L776" s="41"/>
      <c r="M776" s="41">
        <v>15</v>
      </c>
      <c r="N776" s="41">
        <v>0</v>
      </c>
      <c r="O776" s="41"/>
      <c r="P776" s="41"/>
      <c r="Q776" s="41"/>
      <c r="R776" s="41"/>
      <c r="S776" s="129" t="s">
        <v>292</v>
      </c>
      <c r="T776" s="266" t="s">
        <v>150</v>
      </c>
      <c r="U776" s="266"/>
      <c r="V776" s="266"/>
      <c r="W776" s="91">
        <f t="shared" si="399"/>
        <v>766</v>
      </c>
      <c r="X776" s="41"/>
      <c r="Y776" s="41"/>
      <c r="Z776" s="41">
        <f t="shared" si="422"/>
        <v>5</v>
      </c>
      <c r="AA776" s="41">
        <f t="shared" si="422"/>
        <v>0</v>
      </c>
      <c r="AB776" s="41"/>
      <c r="AC776" s="41"/>
      <c r="AD776" s="41">
        <v>5</v>
      </c>
      <c r="AE776" s="41">
        <v>0</v>
      </c>
      <c r="AF776" s="41"/>
      <c r="AG776" s="41"/>
      <c r="AH776" s="40">
        <f t="shared" si="424"/>
        <v>0</v>
      </c>
      <c r="AI776" s="40">
        <f t="shared" si="424"/>
        <v>0</v>
      </c>
      <c r="AJ776" s="40"/>
      <c r="AK776" s="40"/>
      <c r="AL776" s="40"/>
      <c r="AM776" s="40"/>
      <c r="AN776" s="74">
        <f t="shared" si="400"/>
        <v>33.333333333333336</v>
      </c>
      <c r="AO776" s="75">
        <f t="shared" si="401"/>
        <v>0</v>
      </c>
      <c r="AP776" s="76">
        <f t="shared" si="402"/>
        <v>33.333333333333336</v>
      </c>
    </row>
    <row r="777" spans="1:42">
      <c r="A777" s="122" t="s">
        <v>285</v>
      </c>
      <c r="B777" s="253" t="s">
        <v>231</v>
      </c>
      <c r="C777" s="254"/>
      <c r="D777" s="46">
        <v>767</v>
      </c>
      <c r="E777" s="41">
        <f t="shared" si="421"/>
        <v>75</v>
      </c>
      <c r="F777" s="41">
        <f t="shared" si="423"/>
        <v>73</v>
      </c>
      <c r="G777" s="41"/>
      <c r="H777" s="41"/>
      <c r="I777" s="41"/>
      <c r="J777" s="41"/>
      <c r="K777" s="41">
        <v>27</v>
      </c>
      <c r="L777" s="41">
        <v>26</v>
      </c>
      <c r="M777" s="41">
        <v>19</v>
      </c>
      <c r="N777" s="41">
        <v>18</v>
      </c>
      <c r="O777" s="41"/>
      <c r="P777" s="41"/>
      <c r="Q777" s="41">
        <v>29</v>
      </c>
      <c r="R777" s="41">
        <v>29</v>
      </c>
      <c r="S777" s="122" t="s">
        <v>285</v>
      </c>
      <c r="T777" s="262" t="s">
        <v>372</v>
      </c>
      <c r="U777" s="262"/>
      <c r="V777" s="262"/>
      <c r="W777" s="91">
        <f t="shared" si="399"/>
        <v>767</v>
      </c>
      <c r="X777" s="41"/>
      <c r="Y777" s="41"/>
      <c r="Z777" s="41">
        <f t="shared" si="422"/>
        <v>35</v>
      </c>
      <c r="AA777" s="41">
        <f t="shared" si="422"/>
        <v>34</v>
      </c>
      <c r="AB777" s="41"/>
      <c r="AC777" s="41"/>
      <c r="AD777" s="41">
        <v>18</v>
      </c>
      <c r="AE777" s="41">
        <v>17</v>
      </c>
      <c r="AF777" s="41">
        <v>17</v>
      </c>
      <c r="AG777" s="41">
        <v>17</v>
      </c>
      <c r="AH777" s="40">
        <f t="shared" si="424"/>
        <v>1</v>
      </c>
      <c r="AI777" s="40">
        <f t="shared" si="424"/>
        <v>1</v>
      </c>
      <c r="AJ777" s="40">
        <v>1</v>
      </c>
      <c r="AK777" s="40">
        <v>1</v>
      </c>
      <c r="AL777" s="40"/>
      <c r="AM777" s="40"/>
      <c r="AN777" s="74">
        <f t="shared" si="400"/>
        <v>46.666666666666664</v>
      </c>
      <c r="AO777" s="75">
        <f t="shared" si="401"/>
        <v>1.3333333333333333</v>
      </c>
      <c r="AP777" s="76">
        <f t="shared" si="402"/>
        <v>48</v>
      </c>
    </row>
    <row r="778" spans="1:42">
      <c r="A778" s="122" t="s">
        <v>293</v>
      </c>
      <c r="B778" s="253" t="s">
        <v>139</v>
      </c>
      <c r="C778" s="254"/>
      <c r="D778" s="46">
        <v>768</v>
      </c>
      <c r="E778" s="41">
        <f t="shared" si="421"/>
        <v>19</v>
      </c>
      <c r="F778" s="41">
        <f t="shared" si="423"/>
        <v>0</v>
      </c>
      <c r="G778" s="41"/>
      <c r="H778" s="41"/>
      <c r="I778" s="41"/>
      <c r="J778" s="41"/>
      <c r="K778" s="41">
        <v>19</v>
      </c>
      <c r="L778" s="41">
        <v>0</v>
      </c>
      <c r="M778" s="41"/>
      <c r="N778" s="41"/>
      <c r="O778" s="41"/>
      <c r="P778" s="41"/>
      <c r="Q778" s="41"/>
      <c r="R778" s="41"/>
      <c r="S778" s="122" t="s">
        <v>293</v>
      </c>
      <c r="T778" s="262" t="s">
        <v>470</v>
      </c>
      <c r="U778" s="262"/>
      <c r="V778" s="262"/>
      <c r="W778" s="91">
        <f t="shared" si="399"/>
        <v>768</v>
      </c>
      <c r="X778" s="41"/>
      <c r="Y778" s="41"/>
      <c r="Z778" s="41">
        <f t="shared" ref="Z778:AA792" si="425">+AB778+AD778+AF778</f>
        <v>13</v>
      </c>
      <c r="AA778" s="41">
        <f t="shared" si="425"/>
        <v>0</v>
      </c>
      <c r="AB778" s="41"/>
      <c r="AC778" s="41"/>
      <c r="AD778" s="41">
        <v>13</v>
      </c>
      <c r="AE778" s="41">
        <v>0</v>
      </c>
      <c r="AF778" s="41"/>
      <c r="AG778" s="41"/>
      <c r="AH778" s="40">
        <f t="shared" si="424"/>
        <v>0</v>
      </c>
      <c r="AI778" s="40">
        <f t="shared" si="424"/>
        <v>0</v>
      </c>
      <c r="AJ778" s="40"/>
      <c r="AK778" s="40"/>
      <c r="AL778" s="40"/>
      <c r="AM778" s="40"/>
      <c r="AN778" s="74">
        <f t="shared" si="400"/>
        <v>68.421052631578945</v>
      </c>
      <c r="AO778" s="75">
        <f t="shared" si="401"/>
        <v>0</v>
      </c>
      <c r="AP778" s="76">
        <f t="shared" si="402"/>
        <v>68.421052631578945</v>
      </c>
    </row>
    <row r="779" spans="1:42">
      <c r="A779" s="122" t="s">
        <v>316</v>
      </c>
      <c r="B779" s="253" t="s">
        <v>187</v>
      </c>
      <c r="C779" s="254"/>
      <c r="D779" s="46">
        <v>769</v>
      </c>
      <c r="E779" s="41">
        <f t="shared" si="421"/>
        <v>51</v>
      </c>
      <c r="F779" s="41">
        <f t="shared" si="423"/>
        <v>1</v>
      </c>
      <c r="G779" s="41"/>
      <c r="H779" s="41"/>
      <c r="I779" s="41"/>
      <c r="J779" s="41"/>
      <c r="K779" s="41">
        <v>30</v>
      </c>
      <c r="L779" s="41">
        <v>1</v>
      </c>
      <c r="M779" s="41"/>
      <c r="N779" s="41"/>
      <c r="O779" s="41"/>
      <c r="P779" s="41"/>
      <c r="Q779" s="41">
        <v>21</v>
      </c>
      <c r="R779" s="41">
        <v>0</v>
      </c>
      <c r="S779" s="122" t="s">
        <v>316</v>
      </c>
      <c r="T779" s="262" t="s">
        <v>187</v>
      </c>
      <c r="U779" s="262"/>
      <c r="V779" s="262"/>
      <c r="W779" s="91">
        <f t="shared" ref="W779:W842" si="426">+D779</f>
        <v>769</v>
      </c>
      <c r="X779" s="41"/>
      <c r="Y779" s="41"/>
      <c r="Z779" s="41">
        <f t="shared" si="425"/>
        <v>28</v>
      </c>
      <c r="AA779" s="41">
        <f t="shared" si="425"/>
        <v>1</v>
      </c>
      <c r="AB779" s="41"/>
      <c r="AC779" s="41"/>
      <c r="AD779" s="41">
        <v>15</v>
      </c>
      <c r="AE779" s="41">
        <v>1</v>
      </c>
      <c r="AF779" s="41">
        <v>13</v>
      </c>
      <c r="AG779" s="41">
        <v>0</v>
      </c>
      <c r="AH779" s="40">
        <f t="shared" si="424"/>
        <v>0</v>
      </c>
      <c r="AI779" s="40">
        <f t="shared" si="424"/>
        <v>0</v>
      </c>
      <c r="AJ779" s="40"/>
      <c r="AK779" s="40"/>
      <c r="AL779" s="40"/>
      <c r="AM779" s="40"/>
      <c r="AN779" s="74">
        <f t="shared" si="400"/>
        <v>54.901960784313722</v>
      </c>
      <c r="AO779" s="75">
        <f t="shared" si="401"/>
        <v>0</v>
      </c>
      <c r="AP779" s="76">
        <f t="shared" si="402"/>
        <v>54.901960784313722</v>
      </c>
    </row>
    <row r="780" spans="1:42">
      <c r="A780" s="122" t="s">
        <v>407</v>
      </c>
      <c r="B780" s="253" t="s">
        <v>101</v>
      </c>
      <c r="C780" s="254"/>
      <c r="D780" s="46">
        <v>770</v>
      </c>
      <c r="E780" s="41">
        <f t="shared" si="421"/>
        <v>23</v>
      </c>
      <c r="F780" s="41">
        <f t="shared" si="423"/>
        <v>21</v>
      </c>
      <c r="G780" s="41"/>
      <c r="H780" s="41"/>
      <c r="I780" s="41"/>
      <c r="J780" s="41"/>
      <c r="K780" s="41">
        <v>23</v>
      </c>
      <c r="L780" s="41">
        <v>21</v>
      </c>
      <c r="M780" s="41"/>
      <c r="N780" s="41"/>
      <c r="O780" s="41"/>
      <c r="P780" s="41"/>
      <c r="Q780" s="41"/>
      <c r="R780" s="41"/>
      <c r="S780" s="122" t="s">
        <v>407</v>
      </c>
      <c r="T780" s="262" t="s">
        <v>784</v>
      </c>
      <c r="U780" s="262"/>
      <c r="V780" s="262"/>
      <c r="W780" s="91">
        <f t="shared" si="426"/>
        <v>770</v>
      </c>
      <c r="X780" s="41"/>
      <c r="Y780" s="41"/>
      <c r="Z780" s="41">
        <f t="shared" si="425"/>
        <v>13</v>
      </c>
      <c r="AA780" s="41">
        <f t="shared" si="425"/>
        <v>12</v>
      </c>
      <c r="AB780" s="41"/>
      <c r="AC780" s="41"/>
      <c r="AD780" s="41">
        <v>13</v>
      </c>
      <c r="AE780" s="41">
        <v>12</v>
      </c>
      <c r="AF780" s="41"/>
      <c r="AG780" s="41"/>
      <c r="AH780" s="40">
        <f t="shared" si="424"/>
        <v>0</v>
      </c>
      <c r="AI780" s="40">
        <f t="shared" si="424"/>
        <v>0</v>
      </c>
      <c r="AJ780" s="40"/>
      <c r="AK780" s="40"/>
      <c r="AL780" s="40"/>
      <c r="AM780" s="40"/>
      <c r="AN780" s="74">
        <f t="shared" ref="AN780:AN843" si="427">+Z780*100/E780</f>
        <v>56.521739130434781</v>
      </c>
      <c r="AO780" s="75">
        <f t="shared" ref="AO780:AO843" si="428">+AH780*100/E780</f>
        <v>0</v>
      </c>
      <c r="AP780" s="76">
        <f t="shared" ref="AP780:AP843" si="429">+AN780+AO780</f>
        <v>56.521739130434781</v>
      </c>
    </row>
    <row r="781" spans="1:42">
      <c r="A781" s="122" t="s">
        <v>314</v>
      </c>
      <c r="B781" s="253" t="s">
        <v>237</v>
      </c>
      <c r="C781" s="254"/>
      <c r="D781" s="46">
        <v>771</v>
      </c>
      <c r="E781" s="41">
        <f t="shared" si="421"/>
        <v>48</v>
      </c>
      <c r="F781" s="41">
        <f t="shared" si="423"/>
        <v>44</v>
      </c>
      <c r="G781" s="41"/>
      <c r="H781" s="41"/>
      <c r="I781" s="41"/>
      <c r="J781" s="41"/>
      <c r="K781" s="41">
        <v>20</v>
      </c>
      <c r="L781" s="41">
        <v>19</v>
      </c>
      <c r="M781" s="41">
        <v>13</v>
      </c>
      <c r="N781" s="41">
        <v>12</v>
      </c>
      <c r="O781" s="41"/>
      <c r="P781" s="41"/>
      <c r="Q781" s="41">
        <v>15</v>
      </c>
      <c r="R781" s="41">
        <v>13</v>
      </c>
      <c r="S781" s="122" t="s">
        <v>314</v>
      </c>
      <c r="T781" s="262" t="s">
        <v>450</v>
      </c>
      <c r="U781" s="262"/>
      <c r="V781" s="262"/>
      <c r="W781" s="91">
        <f t="shared" si="426"/>
        <v>771</v>
      </c>
      <c r="X781" s="41"/>
      <c r="Y781" s="41"/>
      <c r="Z781" s="41">
        <f t="shared" si="425"/>
        <v>19</v>
      </c>
      <c r="AA781" s="41">
        <f t="shared" si="425"/>
        <v>17</v>
      </c>
      <c r="AB781" s="41"/>
      <c r="AC781" s="41"/>
      <c r="AD781" s="41">
        <v>12</v>
      </c>
      <c r="AE781" s="41">
        <v>11</v>
      </c>
      <c r="AF781" s="41">
        <v>7</v>
      </c>
      <c r="AG781" s="41">
        <v>6</v>
      </c>
      <c r="AH781" s="40">
        <f t="shared" si="424"/>
        <v>1</v>
      </c>
      <c r="AI781" s="40">
        <f t="shared" si="424"/>
        <v>1</v>
      </c>
      <c r="AJ781" s="40">
        <v>1</v>
      </c>
      <c r="AK781" s="40">
        <v>1</v>
      </c>
      <c r="AL781" s="40"/>
      <c r="AM781" s="40"/>
      <c r="AN781" s="74">
        <f t="shared" si="427"/>
        <v>39.583333333333336</v>
      </c>
      <c r="AO781" s="75">
        <f t="shared" si="428"/>
        <v>2.0833333333333335</v>
      </c>
      <c r="AP781" s="76">
        <f t="shared" si="429"/>
        <v>41.666666666666671</v>
      </c>
    </row>
    <row r="782" spans="1:42">
      <c r="A782" s="122" t="s">
        <v>785</v>
      </c>
      <c r="B782" s="253" t="s">
        <v>103</v>
      </c>
      <c r="C782" s="254"/>
      <c r="D782" s="46">
        <v>772</v>
      </c>
      <c r="E782" s="41">
        <f t="shared" si="421"/>
        <v>19</v>
      </c>
      <c r="F782" s="41">
        <f t="shared" si="423"/>
        <v>19</v>
      </c>
      <c r="G782" s="41"/>
      <c r="H782" s="41"/>
      <c r="I782" s="41"/>
      <c r="J782" s="41"/>
      <c r="K782" s="41">
        <v>19</v>
      </c>
      <c r="L782" s="41">
        <v>19</v>
      </c>
      <c r="M782" s="41"/>
      <c r="N782" s="41"/>
      <c r="O782" s="41"/>
      <c r="P782" s="41"/>
      <c r="Q782" s="41"/>
      <c r="R782" s="41"/>
      <c r="S782" s="122" t="s">
        <v>785</v>
      </c>
      <c r="T782" s="262" t="s">
        <v>103</v>
      </c>
      <c r="U782" s="262"/>
      <c r="V782" s="262"/>
      <c r="W782" s="91">
        <f t="shared" si="426"/>
        <v>772</v>
      </c>
      <c r="X782" s="41"/>
      <c r="Y782" s="41"/>
      <c r="Z782" s="41">
        <f t="shared" si="425"/>
        <v>10</v>
      </c>
      <c r="AA782" s="41">
        <f t="shared" si="425"/>
        <v>10</v>
      </c>
      <c r="AB782" s="41"/>
      <c r="AC782" s="41"/>
      <c r="AD782" s="41">
        <v>10</v>
      </c>
      <c r="AE782" s="41">
        <v>10</v>
      </c>
      <c r="AF782" s="41"/>
      <c r="AG782" s="41"/>
      <c r="AH782" s="40">
        <f t="shared" si="424"/>
        <v>0</v>
      </c>
      <c r="AI782" s="40">
        <f t="shared" si="424"/>
        <v>0</v>
      </c>
      <c r="AJ782" s="40"/>
      <c r="AK782" s="40"/>
      <c r="AL782" s="40"/>
      <c r="AM782" s="40"/>
      <c r="AN782" s="74">
        <f t="shared" si="427"/>
        <v>52.631578947368418</v>
      </c>
      <c r="AO782" s="75">
        <f t="shared" si="428"/>
        <v>0</v>
      </c>
      <c r="AP782" s="76">
        <f t="shared" si="429"/>
        <v>52.631578947368418</v>
      </c>
    </row>
    <row r="783" spans="1:42">
      <c r="A783" s="122" t="s">
        <v>311</v>
      </c>
      <c r="B783" s="253" t="s">
        <v>256</v>
      </c>
      <c r="C783" s="254"/>
      <c r="D783" s="46">
        <v>773</v>
      </c>
      <c r="E783" s="41">
        <f t="shared" si="421"/>
        <v>35</v>
      </c>
      <c r="F783" s="41">
        <f t="shared" si="423"/>
        <v>35</v>
      </c>
      <c r="G783" s="41"/>
      <c r="H783" s="41"/>
      <c r="I783" s="41"/>
      <c r="J783" s="41"/>
      <c r="K783" s="41">
        <v>18</v>
      </c>
      <c r="L783" s="41">
        <v>18</v>
      </c>
      <c r="M783" s="41">
        <v>17</v>
      </c>
      <c r="N783" s="41">
        <v>17</v>
      </c>
      <c r="O783" s="41"/>
      <c r="P783" s="41"/>
      <c r="Q783" s="41"/>
      <c r="R783" s="41"/>
      <c r="S783" s="122" t="s">
        <v>311</v>
      </c>
      <c r="T783" s="262" t="s">
        <v>786</v>
      </c>
      <c r="U783" s="262"/>
      <c r="V783" s="262"/>
      <c r="W783" s="91">
        <f t="shared" si="426"/>
        <v>773</v>
      </c>
      <c r="X783" s="41"/>
      <c r="Y783" s="41"/>
      <c r="Z783" s="41">
        <f t="shared" si="425"/>
        <v>15</v>
      </c>
      <c r="AA783" s="41">
        <f t="shared" si="425"/>
        <v>15</v>
      </c>
      <c r="AB783" s="41"/>
      <c r="AC783" s="41"/>
      <c r="AD783" s="41">
        <v>15</v>
      </c>
      <c r="AE783" s="41">
        <v>15</v>
      </c>
      <c r="AF783" s="41"/>
      <c r="AG783" s="41"/>
      <c r="AH783" s="40">
        <f t="shared" si="424"/>
        <v>1</v>
      </c>
      <c r="AI783" s="40">
        <f t="shared" si="424"/>
        <v>1</v>
      </c>
      <c r="AJ783" s="40">
        <v>1</v>
      </c>
      <c r="AK783" s="40">
        <v>1</v>
      </c>
      <c r="AL783" s="40"/>
      <c r="AM783" s="40"/>
      <c r="AN783" s="74">
        <f t="shared" si="427"/>
        <v>42.857142857142854</v>
      </c>
      <c r="AO783" s="75">
        <f t="shared" si="428"/>
        <v>2.8571428571428572</v>
      </c>
      <c r="AP783" s="76">
        <f t="shared" si="429"/>
        <v>45.714285714285708</v>
      </c>
    </row>
    <row r="784" spans="1:42">
      <c r="A784" s="122" t="s">
        <v>787</v>
      </c>
      <c r="B784" s="253" t="s">
        <v>220</v>
      </c>
      <c r="C784" s="254"/>
      <c r="D784" s="46">
        <v>774</v>
      </c>
      <c r="E784" s="41">
        <f t="shared" si="421"/>
        <v>17</v>
      </c>
      <c r="F784" s="41">
        <f t="shared" si="423"/>
        <v>15</v>
      </c>
      <c r="G784" s="41"/>
      <c r="H784" s="41"/>
      <c r="I784" s="41"/>
      <c r="J784" s="41"/>
      <c r="K784" s="41">
        <v>17</v>
      </c>
      <c r="L784" s="41">
        <v>15</v>
      </c>
      <c r="M784" s="41"/>
      <c r="N784" s="41"/>
      <c r="O784" s="41"/>
      <c r="P784" s="41"/>
      <c r="Q784" s="41"/>
      <c r="R784" s="41"/>
      <c r="S784" s="122" t="s">
        <v>787</v>
      </c>
      <c r="T784" s="265" t="s">
        <v>788</v>
      </c>
      <c r="U784" s="265"/>
      <c r="V784" s="265"/>
      <c r="W784" s="91">
        <f t="shared" si="426"/>
        <v>774</v>
      </c>
      <c r="X784" s="41"/>
      <c r="Y784" s="41"/>
      <c r="Z784" s="41">
        <f t="shared" si="425"/>
        <v>6</v>
      </c>
      <c r="AA784" s="41">
        <f t="shared" si="425"/>
        <v>4</v>
      </c>
      <c r="AB784" s="41"/>
      <c r="AC784" s="41"/>
      <c r="AD784" s="41">
        <v>6</v>
      </c>
      <c r="AE784" s="41">
        <v>4</v>
      </c>
      <c r="AF784" s="41"/>
      <c r="AG784" s="41"/>
      <c r="AH784" s="40">
        <f t="shared" si="424"/>
        <v>1</v>
      </c>
      <c r="AI784" s="40">
        <f t="shared" si="424"/>
        <v>1</v>
      </c>
      <c r="AJ784" s="40"/>
      <c r="AK784" s="40"/>
      <c r="AL784" s="40">
        <v>1</v>
      </c>
      <c r="AM784" s="40">
        <v>1</v>
      </c>
      <c r="AN784" s="74">
        <f t="shared" si="427"/>
        <v>35.294117647058826</v>
      </c>
      <c r="AO784" s="75">
        <f t="shared" si="428"/>
        <v>5.882352941176471</v>
      </c>
      <c r="AP784" s="76">
        <f t="shared" si="429"/>
        <v>41.176470588235297</v>
      </c>
    </row>
    <row r="785" spans="1:42">
      <c r="A785" s="122" t="s">
        <v>789</v>
      </c>
      <c r="B785" s="253" t="s">
        <v>209</v>
      </c>
      <c r="C785" s="254"/>
      <c r="D785" s="46">
        <v>775</v>
      </c>
      <c r="E785" s="41">
        <f t="shared" si="421"/>
        <v>13</v>
      </c>
      <c r="F785" s="41">
        <f t="shared" si="423"/>
        <v>7</v>
      </c>
      <c r="G785" s="41"/>
      <c r="H785" s="41"/>
      <c r="I785" s="41"/>
      <c r="J785" s="41"/>
      <c r="K785" s="41">
        <v>13</v>
      </c>
      <c r="L785" s="41">
        <v>7</v>
      </c>
      <c r="M785" s="41"/>
      <c r="N785" s="41"/>
      <c r="O785" s="41"/>
      <c r="P785" s="41"/>
      <c r="Q785" s="41"/>
      <c r="R785" s="41"/>
      <c r="S785" s="122" t="s">
        <v>789</v>
      </c>
      <c r="T785" s="262" t="s">
        <v>209</v>
      </c>
      <c r="U785" s="262"/>
      <c r="V785" s="262"/>
      <c r="W785" s="91">
        <f t="shared" si="426"/>
        <v>775</v>
      </c>
      <c r="X785" s="41"/>
      <c r="Y785" s="41"/>
      <c r="Z785" s="41">
        <f t="shared" si="425"/>
        <v>5</v>
      </c>
      <c r="AA785" s="41">
        <f t="shared" si="425"/>
        <v>3</v>
      </c>
      <c r="AB785" s="41"/>
      <c r="AC785" s="41"/>
      <c r="AD785" s="41">
        <v>5</v>
      </c>
      <c r="AE785" s="41">
        <v>3</v>
      </c>
      <c r="AF785" s="41"/>
      <c r="AG785" s="41"/>
      <c r="AH785" s="40">
        <f t="shared" si="424"/>
        <v>0</v>
      </c>
      <c r="AI785" s="40">
        <f t="shared" si="424"/>
        <v>0</v>
      </c>
      <c r="AJ785" s="40"/>
      <c r="AK785" s="40"/>
      <c r="AL785" s="40"/>
      <c r="AM785" s="40"/>
      <c r="AN785" s="74">
        <f t="shared" si="427"/>
        <v>38.46153846153846</v>
      </c>
      <c r="AO785" s="75">
        <f t="shared" si="428"/>
        <v>0</v>
      </c>
      <c r="AP785" s="76">
        <f t="shared" si="429"/>
        <v>38.46153846153846</v>
      </c>
    </row>
    <row r="786" spans="1:42">
      <c r="A786" s="122" t="s">
        <v>310</v>
      </c>
      <c r="B786" s="253" t="s">
        <v>134</v>
      </c>
      <c r="C786" s="254"/>
      <c r="D786" s="46">
        <v>776</v>
      </c>
      <c r="E786" s="41">
        <f t="shared" si="421"/>
        <v>11</v>
      </c>
      <c r="F786" s="41">
        <f t="shared" si="423"/>
        <v>0</v>
      </c>
      <c r="G786" s="41"/>
      <c r="H786" s="41"/>
      <c r="I786" s="41"/>
      <c r="J786" s="41"/>
      <c r="K786" s="41">
        <v>11</v>
      </c>
      <c r="L786" s="41">
        <v>0</v>
      </c>
      <c r="M786" s="41"/>
      <c r="N786" s="41"/>
      <c r="O786" s="41"/>
      <c r="P786" s="41"/>
      <c r="Q786" s="41"/>
      <c r="R786" s="41"/>
      <c r="S786" s="122" t="s">
        <v>310</v>
      </c>
      <c r="T786" s="262" t="s">
        <v>134</v>
      </c>
      <c r="U786" s="262"/>
      <c r="V786" s="262"/>
      <c r="W786" s="91">
        <f t="shared" si="426"/>
        <v>776</v>
      </c>
      <c r="X786" s="41"/>
      <c r="Y786" s="41"/>
      <c r="Z786" s="41">
        <f t="shared" si="425"/>
        <v>5</v>
      </c>
      <c r="AA786" s="41">
        <f t="shared" si="425"/>
        <v>0</v>
      </c>
      <c r="AB786" s="41"/>
      <c r="AC786" s="41"/>
      <c r="AD786" s="41">
        <v>5</v>
      </c>
      <c r="AE786" s="41">
        <v>0</v>
      </c>
      <c r="AF786" s="41"/>
      <c r="AG786" s="41"/>
      <c r="AH786" s="40">
        <f t="shared" si="424"/>
        <v>0</v>
      </c>
      <c r="AI786" s="40">
        <f t="shared" si="424"/>
        <v>0</v>
      </c>
      <c r="AJ786" s="40"/>
      <c r="AK786" s="40"/>
      <c r="AL786" s="40"/>
      <c r="AM786" s="40"/>
      <c r="AN786" s="74">
        <f t="shared" si="427"/>
        <v>45.454545454545453</v>
      </c>
      <c r="AO786" s="75">
        <f t="shared" si="428"/>
        <v>0</v>
      </c>
      <c r="AP786" s="76">
        <f t="shared" si="429"/>
        <v>45.454545454545453</v>
      </c>
    </row>
    <row r="787" spans="1:42">
      <c r="A787" s="122" t="s">
        <v>297</v>
      </c>
      <c r="B787" s="253" t="s">
        <v>229</v>
      </c>
      <c r="C787" s="254"/>
      <c r="D787" s="46">
        <v>777</v>
      </c>
      <c r="E787" s="41">
        <f t="shared" si="421"/>
        <v>15</v>
      </c>
      <c r="F787" s="41">
        <f t="shared" si="423"/>
        <v>13</v>
      </c>
      <c r="G787" s="41"/>
      <c r="H787" s="41"/>
      <c r="I787" s="41"/>
      <c r="J787" s="41"/>
      <c r="K787" s="41">
        <v>15</v>
      </c>
      <c r="L787" s="41">
        <v>13</v>
      </c>
      <c r="M787" s="41"/>
      <c r="N787" s="41"/>
      <c r="O787" s="41"/>
      <c r="P787" s="41"/>
      <c r="Q787" s="41"/>
      <c r="R787" s="41"/>
      <c r="S787" s="122" t="s">
        <v>297</v>
      </c>
      <c r="T787" s="262" t="s">
        <v>229</v>
      </c>
      <c r="U787" s="262"/>
      <c r="V787" s="262"/>
      <c r="W787" s="91">
        <f t="shared" si="426"/>
        <v>777</v>
      </c>
      <c r="X787" s="41"/>
      <c r="Y787" s="41"/>
      <c r="Z787" s="41">
        <f t="shared" si="425"/>
        <v>8</v>
      </c>
      <c r="AA787" s="41">
        <f t="shared" si="425"/>
        <v>7</v>
      </c>
      <c r="AB787" s="41"/>
      <c r="AC787" s="41"/>
      <c r="AD787" s="41">
        <v>8</v>
      </c>
      <c r="AE787" s="41">
        <v>7</v>
      </c>
      <c r="AF787" s="41"/>
      <c r="AG787" s="41"/>
      <c r="AH787" s="40">
        <f t="shared" si="424"/>
        <v>0</v>
      </c>
      <c r="AI787" s="40">
        <f t="shared" si="424"/>
        <v>0</v>
      </c>
      <c r="AJ787" s="40"/>
      <c r="AK787" s="40"/>
      <c r="AL787" s="40"/>
      <c r="AM787" s="40"/>
      <c r="AN787" s="74">
        <f t="shared" si="427"/>
        <v>53.333333333333336</v>
      </c>
      <c r="AO787" s="75">
        <f t="shared" si="428"/>
        <v>0</v>
      </c>
      <c r="AP787" s="76">
        <f t="shared" si="429"/>
        <v>53.333333333333336</v>
      </c>
    </row>
    <row r="788" spans="1:42">
      <c r="A788" s="122" t="s">
        <v>476</v>
      </c>
      <c r="B788" s="253" t="s">
        <v>132</v>
      </c>
      <c r="C788" s="254"/>
      <c r="D788" s="46">
        <v>778</v>
      </c>
      <c r="E788" s="41">
        <f t="shared" si="421"/>
        <v>29</v>
      </c>
      <c r="F788" s="41">
        <f t="shared" si="423"/>
        <v>6</v>
      </c>
      <c r="G788" s="41"/>
      <c r="H788" s="41"/>
      <c r="I788" s="41"/>
      <c r="J788" s="41"/>
      <c r="K788" s="41">
        <v>16</v>
      </c>
      <c r="L788" s="41">
        <v>6</v>
      </c>
      <c r="M788" s="41">
        <v>13</v>
      </c>
      <c r="N788" s="41">
        <v>0</v>
      </c>
      <c r="O788" s="41"/>
      <c r="P788" s="41"/>
      <c r="Q788" s="41"/>
      <c r="R788" s="41"/>
      <c r="S788" s="122" t="s">
        <v>476</v>
      </c>
      <c r="T788" s="262" t="s">
        <v>132</v>
      </c>
      <c r="U788" s="262"/>
      <c r="V788" s="262"/>
      <c r="W788" s="91">
        <f t="shared" si="426"/>
        <v>778</v>
      </c>
      <c r="X788" s="41"/>
      <c r="Y788" s="41"/>
      <c r="Z788" s="41">
        <f t="shared" si="425"/>
        <v>10</v>
      </c>
      <c r="AA788" s="41">
        <f t="shared" si="425"/>
        <v>1</v>
      </c>
      <c r="AB788" s="41"/>
      <c r="AC788" s="41"/>
      <c r="AD788" s="41">
        <v>10</v>
      </c>
      <c r="AE788" s="41">
        <v>1</v>
      </c>
      <c r="AF788" s="41"/>
      <c r="AG788" s="41"/>
      <c r="AH788" s="40">
        <f t="shared" si="424"/>
        <v>0</v>
      </c>
      <c r="AI788" s="40">
        <f t="shared" si="424"/>
        <v>0</v>
      </c>
      <c r="AJ788" s="40"/>
      <c r="AK788" s="40"/>
      <c r="AL788" s="40"/>
      <c r="AM788" s="40"/>
      <c r="AN788" s="74">
        <f t="shared" si="427"/>
        <v>34.482758620689658</v>
      </c>
      <c r="AO788" s="75">
        <f t="shared" si="428"/>
        <v>0</v>
      </c>
      <c r="AP788" s="76">
        <f t="shared" si="429"/>
        <v>34.482758620689658</v>
      </c>
    </row>
    <row r="789" spans="1:42">
      <c r="A789" s="122" t="s">
        <v>306</v>
      </c>
      <c r="B789" s="253" t="s">
        <v>208</v>
      </c>
      <c r="C789" s="254"/>
      <c r="D789" s="46">
        <v>779</v>
      </c>
      <c r="E789" s="41">
        <f t="shared" si="421"/>
        <v>13</v>
      </c>
      <c r="F789" s="41">
        <f t="shared" si="423"/>
        <v>11</v>
      </c>
      <c r="G789" s="41"/>
      <c r="H789" s="41"/>
      <c r="I789" s="41"/>
      <c r="J789" s="41"/>
      <c r="K789" s="41">
        <v>13</v>
      </c>
      <c r="L789" s="41">
        <v>11</v>
      </c>
      <c r="M789" s="41"/>
      <c r="N789" s="41"/>
      <c r="O789" s="41"/>
      <c r="P789" s="41"/>
      <c r="Q789" s="41"/>
      <c r="R789" s="41"/>
      <c r="S789" s="122" t="s">
        <v>306</v>
      </c>
      <c r="T789" s="262" t="s">
        <v>208</v>
      </c>
      <c r="U789" s="262"/>
      <c r="V789" s="262"/>
      <c r="W789" s="91">
        <f t="shared" si="426"/>
        <v>779</v>
      </c>
      <c r="X789" s="41"/>
      <c r="Y789" s="41"/>
      <c r="Z789" s="41">
        <f t="shared" si="425"/>
        <v>8</v>
      </c>
      <c r="AA789" s="41">
        <f t="shared" si="425"/>
        <v>7</v>
      </c>
      <c r="AB789" s="41"/>
      <c r="AC789" s="41"/>
      <c r="AD789" s="41">
        <v>8</v>
      </c>
      <c r="AE789" s="41">
        <v>7</v>
      </c>
      <c r="AF789" s="41"/>
      <c r="AG789" s="41"/>
      <c r="AH789" s="40">
        <f t="shared" si="424"/>
        <v>0</v>
      </c>
      <c r="AI789" s="40">
        <f t="shared" si="424"/>
        <v>0</v>
      </c>
      <c r="AJ789" s="40"/>
      <c r="AK789" s="40"/>
      <c r="AL789" s="40"/>
      <c r="AM789" s="40"/>
      <c r="AN789" s="74">
        <f t="shared" si="427"/>
        <v>61.53846153846154</v>
      </c>
      <c r="AO789" s="75">
        <f t="shared" si="428"/>
        <v>0</v>
      </c>
      <c r="AP789" s="76">
        <f t="shared" si="429"/>
        <v>61.53846153846154</v>
      </c>
    </row>
    <row r="790" spans="1:42">
      <c r="A790" s="122" t="s">
        <v>432</v>
      </c>
      <c r="B790" s="253" t="s">
        <v>201</v>
      </c>
      <c r="C790" s="254"/>
      <c r="D790" s="46">
        <v>780</v>
      </c>
      <c r="E790" s="41">
        <f t="shared" si="421"/>
        <v>30</v>
      </c>
      <c r="F790" s="41">
        <f>+H790+J790+L790+N790+P790+R790</f>
        <v>3</v>
      </c>
      <c r="G790" s="41"/>
      <c r="H790" s="41"/>
      <c r="I790" s="41"/>
      <c r="J790" s="41"/>
      <c r="K790" s="41">
        <v>30</v>
      </c>
      <c r="L790" s="41">
        <v>3</v>
      </c>
      <c r="M790" s="41"/>
      <c r="N790" s="41"/>
      <c r="O790" s="41"/>
      <c r="P790" s="41"/>
      <c r="Q790" s="41"/>
      <c r="R790" s="41"/>
      <c r="S790" s="122" t="s">
        <v>432</v>
      </c>
      <c r="T790" s="262" t="s">
        <v>369</v>
      </c>
      <c r="U790" s="262"/>
      <c r="V790" s="262"/>
      <c r="W790" s="91">
        <f t="shared" si="426"/>
        <v>780</v>
      </c>
      <c r="X790" s="41"/>
      <c r="Y790" s="41"/>
      <c r="Z790" s="41">
        <f t="shared" si="425"/>
        <v>30</v>
      </c>
      <c r="AA790" s="41">
        <f t="shared" si="425"/>
        <v>3</v>
      </c>
      <c r="AB790" s="41"/>
      <c r="AC790" s="41"/>
      <c r="AD790" s="41">
        <v>30</v>
      </c>
      <c r="AE790" s="41">
        <v>3</v>
      </c>
      <c r="AF790" s="41"/>
      <c r="AG790" s="41"/>
      <c r="AH790" s="40">
        <f t="shared" si="424"/>
        <v>0</v>
      </c>
      <c r="AI790" s="40">
        <f t="shared" si="424"/>
        <v>0</v>
      </c>
      <c r="AJ790" s="40"/>
      <c r="AK790" s="40"/>
      <c r="AL790" s="40"/>
      <c r="AM790" s="40"/>
      <c r="AN790" s="74">
        <f t="shared" si="427"/>
        <v>100</v>
      </c>
      <c r="AO790" s="75">
        <f t="shared" si="428"/>
        <v>0</v>
      </c>
      <c r="AP790" s="76">
        <f t="shared" si="429"/>
        <v>100</v>
      </c>
    </row>
    <row r="791" spans="1:42">
      <c r="A791" s="122" t="s">
        <v>299</v>
      </c>
      <c r="B791" s="253" t="s">
        <v>122</v>
      </c>
      <c r="C791" s="254"/>
      <c r="D791" s="46">
        <v>781</v>
      </c>
      <c r="E791" s="41">
        <f t="shared" si="421"/>
        <v>12</v>
      </c>
      <c r="F791" s="41">
        <f t="shared" si="423"/>
        <v>11</v>
      </c>
      <c r="G791" s="41"/>
      <c r="H791" s="41"/>
      <c r="I791" s="41"/>
      <c r="J791" s="41"/>
      <c r="K791" s="41">
        <v>12</v>
      </c>
      <c r="L791" s="41">
        <v>11</v>
      </c>
      <c r="M791" s="41"/>
      <c r="N791" s="41"/>
      <c r="O791" s="41"/>
      <c r="P791" s="41"/>
      <c r="Q791" s="41"/>
      <c r="R791" s="41"/>
      <c r="S791" s="122" t="s">
        <v>299</v>
      </c>
      <c r="T791" s="262" t="s">
        <v>379</v>
      </c>
      <c r="U791" s="262"/>
      <c r="V791" s="262"/>
      <c r="W791" s="91">
        <f t="shared" si="426"/>
        <v>781</v>
      </c>
      <c r="X791" s="41"/>
      <c r="Y791" s="41"/>
      <c r="Z791" s="41">
        <f t="shared" si="425"/>
        <v>3</v>
      </c>
      <c r="AA791" s="41">
        <f t="shared" si="425"/>
        <v>1</v>
      </c>
      <c r="AB791" s="41"/>
      <c r="AC791" s="41"/>
      <c r="AD791" s="41">
        <v>3</v>
      </c>
      <c r="AE791" s="41">
        <v>1</v>
      </c>
      <c r="AF791" s="41"/>
      <c r="AG791" s="41"/>
      <c r="AH791" s="40">
        <f t="shared" si="424"/>
        <v>0</v>
      </c>
      <c r="AI791" s="40">
        <f t="shared" si="424"/>
        <v>0</v>
      </c>
      <c r="AJ791" s="40"/>
      <c r="AK791" s="40"/>
      <c r="AL791" s="40"/>
      <c r="AM791" s="40"/>
      <c r="AN791" s="74">
        <f t="shared" si="427"/>
        <v>25</v>
      </c>
      <c r="AO791" s="75">
        <f t="shared" si="428"/>
        <v>0</v>
      </c>
      <c r="AP791" s="76">
        <f t="shared" si="429"/>
        <v>25</v>
      </c>
    </row>
    <row r="792" spans="1:42">
      <c r="A792" s="122" t="s">
        <v>790</v>
      </c>
      <c r="B792" s="253" t="s">
        <v>326</v>
      </c>
      <c r="C792" s="254"/>
      <c r="D792" s="46">
        <v>782</v>
      </c>
      <c r="E792" s="41">
        <f t="shared" si="421"/>
        <v>10</v>
      </c>
      <c r="F792" s="41">
        <f t="shared" si="423"/>
        <v>10</v>
      </c>
      <c r="G792" s="41"/>
      <c r="H792" s="41"/>
      <c r="I792" s="41"/>
      <c r="J792" s="41"/>
      <c r="K792" s="41">
        <v>10</v>
      </c>
      <c r="L792" s="41">
        <v>10</v>
      </c>
      <c r="M792" s="41"/>
      <c r="N792" s="41"/>
      <c r="O792" s="41"/>
      <c r="P792" s="41"/>
      <c r="Q792" s="41"/>
      <c r="R792" s="41"/>
      <c r="S792" s="122" t="s">
        <v>790</v>
      </c>
      <c r="T792" s="262" t="s">
        <v>245</v>
      </c>
      <c r="U792" s="262"/>
      <c r="V792" s="262"/>
      <c r="W792" s="91">
        <f t="shared" si="426"/>
        <v>782</v>
      </c>
      <c r="X792" s="41"/>
      <c r="Y792" s="41"/>
      <c r="Z792" s="41">
        <f t="shared" si="425"/>
        <v>5</v>
      </c>
      <c r="AA792" s="41">
        <f t="shared" si="425"/>
        <v>5</v>
      </c>
      <c r="AB792" s="41"/>
      <c r="AC792" s="41"/>
      <c r="AD792" s="41">
        <v>5</v>
      </c>
      <c r="AE792" s="41">
        <v>5</v>
      </c>
      <c r="AF792" s="41"/>
      <c r="AG792" s="41"/>
      <c r="AH792" s="40">
        <f t="shared" si="424"/>
        <v>0</v>
      </c>
      <c r="AI792" s="40">
        <f t="shared" si="424"/>
        <v>0</v>
      </c>
      <c r="AJ792" s="40"/>
      <c r="AK792" s="40"/>
      <c r="AL792" s="40"/>
      <c r="AM792" s="40"/>
      <c r="AN792" s="74">
        <f t="shared" si="427"/>
        <v>50</v>
      </c>
      <c r="AO792" s="75">
        <f t="shared" si="428"/>
        <v>0</v>
      </c>
      <c r="AP792" s="76">
        <f t="shared" si="429"/>
        <v>50</v>
      </c>
    </row>
    <row r="793" spans="1:42" s="89" customFormat="1">
      <c r="A793" s="258" t="s">
        <v>791</v>
      </c>
      <c r="B793" s="258"/>
      <c r="C793" s="258"/>
      <c r="D793" s="86">
        <v>783</v>
      </c>
      <c r="E793" s="127">
        <f>SUM(E794:E810)</f>
        <v>324</v>
      </c>
      <c r="F793" s="86">
        <f>+H793+J793+L793+N793+P793+R793</f>
        <v>227</v>
      </c>
      <c r="G793" s="127">
        <v>0</v>
      </c>
      <c r="H793" s="127">
        <v>0</v>
      </c>
      <c r="I793" s="127">
        <v>0</v>
      </c>
      <c r="J793" s="127">
        <v>0</v>
      </c>
      <c r="K793" s="127">
        <f>SUM(K794:K810)</f>
        <v>70</v>
      </c>
      <c r="L793" s="127">
        <f t="shared" ref="L793:R793" si="430">SUM(L794:L810)</f>
        <v>42</v>
      </c>
      <c r="M793" s="127">
        <f>SUM(M794:M810)</f>
        <v>135</v>
      </c>
      <c r="N793" s="127">
        <f t="shared" si="430"/>
        <v>79</v>
      </c>
      <c r="O793" s="127">
        <f>SUM(O794:O810)</f>
        <v>119</v>
      </c>
      <c r="P793" s="127">
        <f>SUM(P794:P810)</f>
        <v>106</v>
      </c>
      <c r="Q793" s="127">
        <f t="shared" si="430"/>
        <v>0</v>
      </c>
      <c r="R793" s="127">
        <f t="shared" si="430"/>
        <v>0</v>
      </c>
      <c r="S793" s="258" t="str">
        <f>+A793</f>
        <v>63. Хөвсгөл аймаг дахь Политехник коллеж</v>
      </c>
      <c r="T793" s="258"/>
      <c r="U793" s="258"/>
      <c r="V793" s="258"/>
      <c r="W793" s="88">
        <f t="shared" si="426"/>
        <v>783</v>
      </c>
      <c r="X793" s="86">
        <v>0</v>
      </c>
      <c r="Y793" s="86">
        <v>0</v>
      </c>
      <c r="Z793" s="86">
        <f>SUM(Z794:Z810)</f>
        <v>196</v>
      </c>
      <c r="AA793" s="86">
        <f t="shared" ref="AA793:AM793" si="431">SUM(AA794:AA810)</f>
        <v>148</v>
      </c>
      <c r="AB793" s="86">
        <f t="shared" si="431"/>
        <v>0</v>
      </c>
      <c r="AC793" s="86">
        <f t="shared" si="431"/>
        <v>0</v>
      </c>
      <c r="AD793" s="86">
        <f t="shared" si="431"/>
        <v>96</v>
      </c>
      <c r="AE793" s="86">
        <f t="shared" si="431"/>
        <v>61</v>
      </c>
      <c r="AF793" s="86">
        <f t="shared" si="431"/>
        <v>100</v>
      </c>
      <c r="AG793" s="86">
        <f t="shared" si="431"/>
        <v>87</v>
      </c>
      <c r="AH793" s="86">
        <f>SUM(AH794:AH810)</f>
        <v>17</v>
      </c>
      <c r="AI793" s="86">
        <f t="shared" si="431"/>
        <v>11</v>
      </c>
      <c r="AJ793" s="86">
        <f t="shared" si="431"/>
        <v>17</v>
      </c>
      <c r="AK793" s="86">
        <f t="shared" si="431"/>
        <v>11</v>
      </c>
      <c r="AL793" s="86">
        <f t="shared" si="431"/>
        <v>0</v>
      </c>
      <c r="AM793" s="86">
        <f t="shared" si="431"/>
        <v>0</v>
      </c>
      <c r="AN793" s="74">
        <f t="shared" si="427"/>
        <v>60.493827160493829</v>
      </c>
      <c r="AO793" s="75">
        <f t="shared" si="428"/>
        <v>5.2469135802469138</v>
      </c>
      <c r="AP793" s="76">
        <f t="shared" si="429"/>
        <v>65.740740740740748</v>
      </c>
    </row>
    <row r="794" spans="1:42">
      <c r="A794" s="95" t="s">
        <v>352</v>
      </c>
      <c r="B794" s="253" t="s">
        <v>139</v>
      </c>
      <c r="C794" s="254"/>
      <c r="D794" s="46">
        <v>784</v>
      </c>
      <c r="E794" s="41">
        <f>+G794+I794+K794+M794+O794+Q794</f>
        <v>15</v>
      </c>
      <c r="F794" s="41">
        <f>+H794+J794+L794+N794+P794+R794</f>
        <v>2</v>
      </c>
      <c r="G794" s="41"/>
      <c r="H794" s="41"/>
      <c r="I794" s="41"/>
      <c r="J794" s="41"/>
      <c r="K794" s="41">
        <v>8</v>
      </c>
      <c r="L794" s="41">
        <v>1</v>
      </c>
      <c r="M794" s="41"/>
      <c r="N794" s="41"/>
      <c r="O794" s="41">
        <v>7</v>
      </c>
      <c r="P794" s="41">
        <v>1</v>
      </c>
      <c r="Q794" s="41"/>
      <c r="R794" s="41"/>
      <c r="S794" s="90" t="s">
        <v>352</v>
      </c>
      <c r="T794" s="262" t="s">
        <v>139</v>
      </c>
      <c r="U794" s="262"/>
      <c r="V794" s="262"/>
      <c r="W794" s="91">
        <f t="shared" si="426"/>
        <v>784</v>
      </c>
      <c r="X794" s="41"/>
      <c r="Y794" s="41"/>
      <c r="Z794" s="41">
        <f t="shared" ref="Z794:AA809" si="432">+AB794+AD794+AF794</f>
        <v>11</v>
      </c>
      <c r="AA794" s="41">
        <f t="shared" si="432"/>
        <v>2</v>
      </c>
      <c r="AB794" s="41"/>
      <c r="AC794" s="41"/>
      <c r="AD794" s="41">
        <v>4</v>
      </c>
      <c r="AE794" s="41">
        <v>1</v>
      </c>
      <c r="AF794" s="41">
        <v>7</v>
      </c>
      <c r="AG794" s="41">
        <v>1</v>
      </c>
      <c r="AH794" s="40">
        <f t="shared" ref="AH794:AI809" si="433">+AJ794+AL794</f>
        <v>0</v>
      </c>
      <c r="AI794" s="40">
        <f t="shared" si="433"/>
        <v>0</v>
      </c>
      <c r="AJ794" s="40"/>
      <c r="AK794" s="40"/>
      <c r="AL794" s="40"/>
      <c r="AM794" s="40"/>
      <c r="AN794" s="74">
        <f t="shared" si="427"/>
        <v>73.333333333333329</v>
      </c>
      <c r="AO794" s="75">
        <f t="shared" si="428"/>
        <v>0</v>
      </c>
      <c r="AP794" s="76">
        <f t="shared" si="429"/>
        <v>73.333333333333329</v>
      </c>
    </row>
    <row r="795" spans="1:42">
      <c r="A795" s="95" t="s">
        <v>351</v>
      </c>
      <c r="B795" s="253" t="s">
        <v>136</v>
      </c>
      <c r="C795" s="254"/>
      <c r="D795" s="46">
        <v>785</v>
      </c>
      <c r="E795" s="41">
        <v>15</v>
      </c>
      <c r="F795" s="41">
        <f t="shared" ref="F795:F809" si="434">+H795+J795+L795+N795+P795+R795</f>
        <v>1</v>
      </c>
      <c r="G795" s="41"/>
      <c r="H795" s="41"/>
      <c r="I795" s="41"/>
      <c r="J795" s="41"/>
      <c r="K795" s="41" t="s">
        <v>792</v>
      </c>
      <c r="L795" s="41"/>
      <c r="M795" s="41">
        <v>10</v>
      </c>
      <c r="N795" s="41">
        <v>1</v>
      </c>
      <c r="O795" s="41">
        <v>5</v>
      </c>
      <c r="P795" s="41"/>
      <c r="Q795" s="41"/>
      <c r="R795" s="41"/>
      <c r="S795" s="90" t="s">
        <v>351</v>
      </c>
      <c r="T795" s="262" t="s">
        <v>136</v>
      </c>
      <c r="U795" s="262"/>
      <c r="V795" s="262"/>
      <c r="W795" s="91">
        <f t="shared" si="426"/>
        <v>785</v>
      </c>
      <c r="X795" s="41"/>
      <c r="Y795" s="41"/>
      <c r="Z795" s="41">
        <f t="shared" si="432"/>
        <v>9</v>
      </c>
      <c r="AA795" s="41">
        <f t="shared" si="432"/>
        <v>1</v>
      </c>
      <c r="AB795" s="41"/>
      <c r="AC795" s="41"/>
      <c r="AD795" s="41">
        <v>4</v>
      </c>
      <c r="AE795" s="41">
        <v>1</v>
      </c>
      <c r="AF795" s="41">
        <v>5</v>
      </c>
      <c r="AG795" s="41"/>
      <c r="AH795" s="40">
        <f t="shared" si="433"/>
        <v>1</v>
      </c>
      <c r="AI795" s="40">
        <f t="shared" si="433"/>
        <v>0</v>
      </c>
      <c r="AJ795" s="40">
        <v>1</v>
      </c>
      <c r="AK795" s="40"/>
      <c r="AL795" s="40"/>
      <c r="AM795" s="40"/>
      <c r="AN795" s="74">
        <f t="shared" si="427"/>
        <v>60</v>
      </c>
      <c r="AO795" s="75">
        <f t="shared" si="428"/>
        <v>6.666666666666667</v>
      </c>
      <c r="AP795" s="76">
        <f t="shared" si="429"/>
        <v>66.666666666666671</v>
      </c>
    </row>
    <row r="796" spans="1:42">
      <c r="A796" s="95" t="s">
        <v>347</v>
      </c>
      <c r="B796" s="253" t="s">
        <v>150</v>
      </c>
      <c r="C796" s="254"/>
      <c r="D796" s="46">
        <v>786</v>
      </c>
      <c r="E796" s="41">
        <f>+G796+I796+K796+M796+O796+Q796</f>
        <v>13</v>
      </c>
      <c r="F796" s="41">
        <f>+H796+J796+L796+N796+P796+R796</f>
        <v>0</v>
      </c>
      <c r="G796" s="41"/>
      <c r="H796" s="41"/>
      <c r="I796" s="41"/>
      <c r="J796" s="41"/>
      <c r="K796" s="41">
        <v>3</v>
      </c>
      <c r="L796" s="41"/>
      <c r="M796" s="41">
        <v>10</v>
      </c>
      <c r="N796" s="41"/>
      <c r="O796" s="41"/>
      <c r="P796" s="41"/>
      <c r="Q796" s="41"/>
      <c r="R796" s="41"/>
      <c r="S796" s="90" t="s">
        <v>347</v>
      </c>
      <c r="T796" s="262" t="s">
        <v>150</v>
      </c>
      <c r="U796" s="262"/>
      <c r="V796" s="262"/>
      <c r="W796" s="91">
        <f t="shared" si="426"/>
        <v>786</v>
      </c>
      <c r="X796" s="41"/>
      <c r="Y796" s="41"/>
      <c r="Z796" s="41">
        <f t="shared" si="432"/>
        <v>5</v>
      </c>
      <c r="AA796" s="41">
        <f t="shared" si="432"/>
        <v>0</v>
      </c>
      <c r="AB796" s="41"/>
      <c r="AC796" s="41"/>
      <c r="AD796" s="41">
        <v>5</v>
      </c>
      <c r="AE796" s="41"/>
      <c r="AF796" s="41"/>
      <c r="AG796" s="41"/>
      <c r="AH796" s="40">
        <f t="shared" si="433"/>
        <v>0</v>
      </c>
      <c r="AI796" s="40">
        <f t="shared" si="433"/>
        <v>0</v>
      </c>
      <c r="AJ796" s="40"/>
      <c r="AK796" s="40"/>
      <c r="AL796" s="40"/>
      <c r="AM796" s="40"/>
      <c r="AN796" s="74">
        <f t="shared" si="427"/>
        <v>38.46153846153846</v>
      </c>
      <c r="AO796" s="75">
        <f t="shared" si="428"/>
        <v>0</v>
      </c>
      <c r="AP796" s="76">
        <f t="shared" si="429"/>
        <v>38.46153846153846</v>
      </c>
    </row>
    <row r="797" spans="1:42">
      <c r="A797" s="95" t="s">
        <v>412</v>
      </c>
      <c r="B797" s="253" t="s">
        <v>92</v>
      </c>
      <c r="C797" s="254"/>
      <c r="D797" s="46">
        <v>787</v>
      </c>
      <c r="E797" s="41">
        <f t="shared" ref="E797:E810" si="435">+G797+I797+K797+M797+O797+Q797</f>
        <v>7</v>
      </c>
      <c r="F797" s="41">
        <f t="shared" si="434"/>
        <v>5</v>
      </c>
      <c r="G797" s="41"/>
      <c r="H797" s="41"/>
      <c r="I797" s="41"/>
      <c r="J797" s="41"/>
      <c r="K797" s="41">
        <v>7</v>
      </c>
      <c r="L797" s="41">
        <v>5</v>
      </c>
      <c r="M797" s="41"/>
      <c r="N797" s="41"/>
      <c r="O797" s="41"/>
      <c r="P797" s="41"/>
      <c r="Q797" s="41"/>
      <c r="R797" s="41"/>
      <c r="S797" s="90" t="s">
        <v>412</v>
      </c>
      <c r="T797" s="262" t="s">
        <v>92</v>
      </c>
      <c r="U797" s="262"/>
      <c r="V797" s="262"/>
      <c r="W797" s="91">
        <f t="shared" si="426"/>
        <v>787</v>
      </c>
      <c r="X797" s="41"/>
      <c r="Y797" s="41"/>
      <c r="Z797" s="41">
        <f t="shared" si="432"/>
        <v>3</v>
      </c>
      <c r="AA797" s="41">
        <f t="shared" si="432"/>
        <v>3</v>
      </c>
      <c r="AB797" s="41"/>
      <c r="AC797" s="41"/>
      <c r="AD797" s="41">
        <v>3</v>
      </c>
      <c r="AE797" s="41">
        <v>3</v>
      </c>
      <c r="AF797" s="41"/>
      <c r="AG797" s="41"/>
      <c r="AH797" s="40">
        <f t="shared" si="433"/>
        <v>0</v>
      </c>
      <c r="AI797" s="40">
        <f t="shared" si="433"/>
        <v>0</v>
      </c>
      <c r="AJ797" s="40"/>
      <c r="AK797" s="40"/>
      <c r="AL797" s="40"/>
      <c r="AM797" s="40"/>
      <c r="AN797" s="74">
        <f t="shared" si="427"/>
        <v>42.857142857142854</v>
      </c>
      <c r="AO797" s="75">
        <f t="shared" si="428"/>
        <v>0</v>
      </c>
      <c r="AP797" s="76">
        <f t="shared" si="429"/>
        <v>42.857142857142854</v>
      </c>
    </row>
    <row r="798" spans="1:42">
      <c r="A798" s="95" t="s">
        <v>373</v>
      </c>
      <c r="B798" s="253" t="s">
        <v>231</v>
      </c>
      <c r="C798" s="254"/>
      <c r="D798" s="46">
        <v>788</v>
      </c>
      <c r="E798" s="41">
        <f t="shared" si="435"/>
        <v>91</v>
      </c>
      <c r="F798" s="41">
        <f>+H798+J798+L798+N798+P798+R798</f>
        <v>90</v>
      </c>
      <c r="G798" s="41"/>
      <c r="H798" s="41"/>
      <c r="I798" s="41"/>
      <c r="J798" s="41"/>
      <c r="K798" s="41"/>
      <c r="L798" s="41"/>
      <c r="M798" s="41">
        <v>18</v>
      </c>
      <c r="N798" s="41">
        <v>18</v>
      </c>
      <c r="O798" s="41">
        <v>73</v>
      </c>
      <c r="P798" s="41">
        <v>72</v>
      </c>
      <c r="Q798" s="41"/>
      <c r="R798" s="41"/>
      <c r="S798" s="90" t="s">
        <v>373</v>
      </c>
      <c r="T798" s="265" t="s">
        <v>231</v>
      </c>
      <c r="U798" s="265"/>
      <c r="V798" s="265"/>
      <c r="W798" s="91">
        <f t="shared" si="426"/>
        <v>788</v>
      </c>
      <c r="X798" s="41"/>
      <c r="Y798" s="41"/>
      <c r="Z798" s="41">
        <f t="shared" si="432"/>
        <v>66</v>
      </c>
      <c r="AA798" s="41">
        <f t="shared" si="432"/>
        <v>65</v>
      </c>
      <c r="AB798" s="41"/>
      <c r="AC798" s="41"/>
      <c r="AD798" s="41">
        <v>7</v>
      </c>
      <c r="AE798" s="41">
        <v>7</v>
      </c>
      <c r="AF798" s="41">
        <v>59</v>
      </c>
      <c r="AG798" s="41">
        <v>58</v>
      </c>
      <c r="AH798" s="40">
        <f t="shared" si="433"/>
        <v>1</v>
      </c>
      <c r="AI798" s="40">
        <f t="shared" si="433"/>
        <v>1</v>
      </c>
      <c r="AJ798" s="40">
        <v>1</v>
      </c>
      <c r="AK798" s="40">
        <v>1</v>
      </c>
      <c r="AL798" s="40"/>
      <c r="AM798" s="40"/>
      <c r="AN798" s="74">
        <f t="shared" si="427"/>
        <v>72.527472527472526</v>
      </c>
      <c r="AO798" s="75">
        <f t="shared" si="428"/>
        <v>1.098901098901099</v>
      </c>
      <c r="AP798" s="76">
        <f t="shared" si="429"/>
        <v>73.626373626373621</v>
      </c>
    </row>
    <row r="799" spans="1:42">
      <c r="A799" s="95" t="s">
        <v>376</v>
      </c>
      <c r="B799" s="253" t="s">
        <v>153</v>
      </c>
      <c r="C799" s="254"/>
      <c r="D799" s="46">
        <v>789</v>
      </c>
      <c r="E799" s="41">
        <f t="shared" si="435"/>
        <v>15</v>
      </c>
      <c r="F799" s="41">
        <f t="shared" si="434"/>
        <v>0</v>
      </c>
      <c r="G799" s="41"/>
      <c r="H799" s="41"/>
      <c r="I799" s="41"/>
      <c r="J799" s="41"/>
      <c r="K799" s="41"/>
      <c r="L799" s="41"/>
      <c r="M799" s="41">
        <v>15</v>
      </c>
      <c r="N799" s="41"/>
      <c r="O799" s="41"/>
      <c r="P799" s="41"/>
      <c r="Q799" s="41"/>
      <c r="R799" s="41"/>
      <c r="S799" s="90" t="s">
        <v>376</v>
      </c>
      <c r="T799" s="262" t="s">
        <v>153</v>
      </c>
      <c r="U799" s="262"/>
      <c r="V799" s="262"/>
      <c r="W799" s="91">
        <f t="shared" si="426"/>
        <v>789</v>
      </c>
      <c r="X799" s="41"/>
      <c r="Y799" s="41"/>
      <c r="Z799" s="41">
        <f t="shared" si="432"/>
        <v>5</v>
      </c>
      <c r="AA799" s="41">
        <f t="shared" si="432"/>
        <v>0</v>
      </c>
      <c r="AB799" s="41"/>
      <c r="AC799" s="41"/>
      <c r="AD799" s="41">
        <v>5</v>
      </c>
      <c r="AE799" s="41"/>
      <c r="AF799" s="41"/>
      <c r="AG799" s="41"/>
      <c r="AH799" s="40">
        <f t="shared" si="433"/>
        <v>0</v>
      </c>
      <c r="AI799" s="40">
        <f t="shared" si="433"/>
        <v>0</v>
      </c>
      <c r="AJ799" s="40"/>
      <c r="AK799" s="40"/>
      <c r="AL799" s="40"/>
      <c r="AM799" s="40"/>
      <c r="AN799" s="74">
        <f t="shared" si="427"/>
        <v>33.333333333333336</v>
      </c>
      <c r="AO799" s="75">
        <f t="shared" si="428"/>
        <v>0</v>
      </c>
      <c r="AP799" s="76">
        <f t="shared" si="429"/>
        <v>33.333333333333336</v>
      </c>
    </row>
    <row r="800" spans="1:42">
      <c r="A800" s="95" t="s">
        <v>383</v>
      </c>
      <c r="B800" s="253" t="s">
        <v>256</v>
      </c>
      <c r="C800" s="254"/>
      <c r="D800" s="46">
        <v>790</v>
      </c>
      <c r="E800" s="41">
        <f t="shared" si="435"/>
        <v>15</v>
      </c>
      <c r="F800" s="41">
        <f t="shared" si="434"/>
        <v>15</v>
      </c>
      <c r="G800" s="41"/>
      <c r="H800" s="41"/>
      <c r="I800" s="41"/>
      <c r="J800" s="41"/>
      <c r="K800" s="41"/>
      <c r="L800" s="41"/>
      <c r="M800" s="41">
        <v>15</v>
      </c>
      <c r="N800" s="41">
        <v>15</v>
      </c>
      <c r="O800" s="41"/>
      <c r="P800" s="41"/>
      <c r="Q800" s="41"/>
      <c r="R800" s="41"/>
      <c r="S800" s="90" t="s">
        <v>383</v>
      </c>
      <c r="T800" s="262" t="s">
        <v>256</v>
      </c>
      <c r="U800" s="262"/>
      <c r="V800" s="262"/>
      <c r="W800" s="91">
        <f t="shared" si="426"/>
        <v>790</v>
      </c>
      <c r="X800" s="41"/>
      <c r="Y800" s="41"/>
      <c r="Z800" s="41">
        <f t="shared" si="432"/>
        <v>5</v>
      </c>
      <c r="AA800" s="41">
        <f t="shared" si="432"/>
        <v>5</v>
      </c>
      <c r="AB800" s="41"/>
      <c r="AC800" s="41"/>
      <c r="AD800" s="41">
        <v>5</v>
      </c>
      <c r="AE800" s="41">
        <v>5</v>
      </c>
      <c r="AF800" s="41"/>
      <c r="AG800" s="41"/>
      <c r="AH800" s="40">
        <f t="shared" si="433"/>
        <v>0</v>
      </c>
      <c r="AI800" s="40">
        <f t="shared" si="433"/>
        <v>0</v>
      </c>
      <c r="AJ800" s="40"/>
      <c r="AK800" s="40"/>
      <c r="AL800" s="40"/>
      <c r="AM800" s="40"/>
      <c r="AN800" s="74">
        <f t="shared" si="427"/>
        <v>33.333333333333336</v>
      </c>
      <c r="AO800" s="75">
        <f t="shared" si="428"/>
        <v>0</v>
      </c>
      <c r="AP800" s="76">
        <f t="shared" si="429"/>
        <v>33.333333333333336</v>
      </c>
    </row>
    <row r="801" spans="1:43">
      <c r="A801" s="95" t="s">
        <v>368</v>
      </c>
      <c r="B801" s="253" t="s">
        <v>215</v>
      </c>
      <c r="C801" s="254"/>
      <c r="D801" s="46">
        <v>791</v>
      </c>
      <c r="E801" s="41">
        <f t="shared" si="435"/>
        <v>8</v>
      </c>
      <c r="F801" s="41">
        <f t="shared" si="434"/>
        <v>0</v>
      </c>
      <c r="G801" s="41"/>
      <c r="H801" s="41"/>
      <c r="I801" s="41"/>
      <c r="J801" s="41"/>
      <c r="K801" s="41">
        <v>8</v>
      </c>
      <c r="L801" s="41"/>
      <c r="M801" s="41"/>
      <c r="N801" s="41"/>
      <c r="O801" s="41"/>
      <c r="P801" s="41"/>
      <c r="Q801" s="41"/>
      <c r="R801" s="41"/>
      <c r="S801" s="90" t="s">
        <v>368</v>
      </c>
      <c r="T801" s="262" t="s">
        <v>215</v>
      </c>
      <c r="U801" s="262"/>
      <c r="V801" s="262"/>
      <c r="W801" s="91">
        <f t="shared" si="426"/>
        <v>791</v>
      </c>
      <c r="X801" s="41"/>
      <c r="Y801" s="41"/>
      <c r="Z801" s="41">
        <f t="shared" si="432"/>
        <v>4</v>
      </c>
      <c r="AA801" s="41">
        <f t="shared" si="432"/>
        <v>0</v>
      </c>
      <c r="AB801" s="41"/>
      <c r="AC801" s="41"/>
      <c r="AD801" s="41">
        <v>4</v>
      </c>
      <c r="AE801" s="41"/>
      <c r="AF801" s="41"/>
      <c r="AG801" s="41"/>
      <c r="AH801" s="40">
        <f t="shared" si="433"/>
        <v>0</v>
      </c>
      <c r="AI801" s="40">
        <f t="shared" si="433"/>
        <v>0</v>
      </c>
      <c r="AJ801" s="40"/>
      <c r="AK801" s="40"/>
      <c r="AL801" s="40"/>
      <c r="AM801" s="40"/>
      <c r="AN801" s="74">
        <f t="shared" si="427"/>
        <v>50</v>
      </c>
      <c r="AO801" s="75">
        <f t="shared" si="428"/>
        <v>0</v>
      </c>
      <c r="AP801" s="76">
        <f t="shared" si="429"/>
        <v>50</v>
      </c>
    </row>
    <row r="802" spans="1:43">
      <c r="A802" s="95" t="s">
        <v>355</v>
      </c>
      <c r="B802" s="253" t="s">
        <v>238</v>
      </c>
      <c r="C802" s="254"/>
      <c r="D802" s="46">
        <v>792</v>
      </c>
      <c r="E802" s="41">
        <f t="shared" si="435"/>
        <v>60</v>
      </c>
      <c r="F802" s="41">
        <f t="shared" si="434"/>
        <v>42</v>
      </c>
      <c r="G802" s="41"/>
      <c r="H802" s="41"/>
      <c r="I802" s="41"/>
      <c r="J802" s="41"/>
      <c r="K802" s="41">
        <v>14</v>
      </c>
      <c r="L802" s="41">
        <v>10</v>
      </c>
      <c r="M802" s="41">
        <v>31</v>
      </c>
      <c r="N802" s="41">
        <v>18</v>
      </c>
      <c r="O802" s="41">
        <v>15</v>
      </c>
      <c r="P802" s="41">
        <v>14</v>
      </c>
      <c r="Q802" s="41"/>
      <c r="R802" s="41"/>
      <c r="S802" s="90" t="s">
        <v>355</v>
      </c>
      <c r="T802" s="262" t="s">
        <v>238</v>
      </c>
      <c r="U802" s="262"/>
      <c r="V802" s="262"/>
      <c r="W802" s="91">
        <f t="shared" si="426"/>
        <v>792</v>
      </c>
      <c r="X802" s="41"/>
      <c r="Y802" s="41"/>
      <c r="Z802" s="41">
        <f t="shared" si="432"/>
        <v>37</v>
      </c>
      <c r="AA802" s="41">
        <f t="shared" si="432"/>
        <v>32</v>
      </c>
      <c r="AB802" s="41"/>
      <c r="AC802" s="41"/>
      <c r="AD802" s="41">
        <v>22</v>
      </c>
      <c r="AE802" s="41">
        <v>18</v>
      </c>
      <c r="AF802" s="41">
        <v>15</v>
      </c>
      <c r="AG802" s="41">
        <v>14</v>
      </c>
      <c r="AH802" s="40">
        <f t="shared" si="433"/>
        <v>8</v>
      </c>
      <c r="AI802" s="40">
        <f t="shared" si="433"/>
        <v>6</v>
      </c>
      <c r="AJ802" s="40">
        <v>8</v>
      </c>
      <c r="AK802" s="40">
        <v>6</v>
      </c>
      <c r="AL802" s="40"/>
      <c r="AM802" s="40"/>
      <c r="AN802" s="74">
        <f t="shared" si="427"/>
        <v>61.666666666666664</v>
      </c>
      <c r="AO802" s="75">
        <f t="shared" si="428"/>
        <v>13.333333333333334</v>
      </c>
      <c r="AP802" s="76">
        <f t="shared" si="429"/>
        <v>75</v>
      </c>
    </row>
    <row r="803" spans="1:43">
      <c r="A803" s="95" t="s">
        <v>391</v>
      </c>
      <c r="B803" s="253" t="s">
        <v>208</v>
      </c>
      <c r="C803" s="254"/>
      <c r="D803" s="46">
        <v>793</v>
      </c>
      <c r="E803" s="41">
        <f t="shared" si="435"/>
        <v>13</v>
      </c>
      <c r="F803" s="41">
        <f t="shared" si="434"/>
        <v>10</v>
      </c>
      <c r="G803" s="41"/>
      <c r="H803" s="41"/>
      <c r="I803" s="41"/>
      <c r="J803" s="41"/>
      <c r="K803" s="41">
        <v>13</v>
      </c>
      <c r="L803" s="41">
        <v>10</v>
      </c>
      <c r="M803" s="41"/>
      <c r="N803" s="41"/>
      <c r="O803" s="41"/>
      <c r="P803" s="41"/>
      <c r="Q803" s="41"/>
      <c r="R803" s="41"/>
      <c r="S803" s="90" t="s">
        <v>391</v>
      </c>
      <c r="T803" s="262" t="s">
        <v>208</v>
      </c>
      <c r="U803" s="262"/>
      <c r="V803" s="262"/>
      <c r="W803" s="91">
        <f t="shared" si="426"/>
        <v>793</v>
      </c>
      <c r="X803" s="41"/>
      <c r="Y803" s="41"/>
      <c r="Z803" s="41">
        <f t="shared" si="432"/>
        <v>12</v>
      </c>
      <c r="AA803" s="41">
        <f t="shared" si="432"/>
        <v>10</v>
      </c>
      <c r="AB803" s="41"/>
      <c r="AC803" s="41"/>
      <c r="AD803" s="41">
        <v>12</v>
      </c>
      <c r="AE803" s="41">
        <v>10</v>
      </c>
      <c r="AF803" s="41"/>
      <c r="AG803" s="41"/>
      <c r="AH803" s="40">
        <f t="shared" si="433"/>
        <v>0</v>
      </c>
      <c r="AI803" s="40">
        <f t="shared" si="433"/>
        <v>0</v>
      </c>
      <c r="AJ803" s="40"/>
      <c r="AK803" s="40"/>
      <c r="AL803" s="40"/>
      <c r="AM803" s="40"/>
      <c r="AN803" s="74">
        <f t="shared" si="427"/>
        <v>92.307692307692307</v>
      </c>
      <c r="AO803" s="75">
        <f t="shared" si="428"/>
        <v>0</v>
      </c>
      <c r="AP803" s="76">
        <f t="shared" si="429"/>
        <v>92.307692307692307</v>
      </c>
    </row>
    <row r="804" spans="1:43">
      <c r="A804" s="95" t="s">
        <v>356</v>
      </c>
      <c r="B804" s="253" t="s">
        <v>209</v>
      </c>
      <c r="C804" s="254"/>
      <c r="D804" s="46">
        <v>794</v>
      </c>
      <c r="E804" s="41">
        <f t="shared" si="435"/>
        <v>10</v>
      </c>
      <c r="F804" s="41">
        <f t="shared" si="434"/>
        <v>9</v>
      </c>
      <c r="G804" s="41"/>
      <c r="H804" s="41"/>
      <c r="I804" s="41"/>
      <c r="J804" s="41"/>
      <c r="K804" s="41">
        <v>10</v>
      </c>
      <c r="L804" s="41">
        <v>9</v>
      </c>
      <c r="M804" s="41"/>
      <c r="N804" s="41"/>
      <c r="O804" s="41"/>
      <c r="P804" s="41"/>
      <c r="Q804" s="41"/>
      <c r="R804" s="41"/>
      <c r="S804" s="90" t="s">
        <v>356</v>
      </c>
      <c r="T804" s="265" t="s">
        <v>209</v>
      </c>
      <c r="U804" s="265"/>
      <c r="V804" s="265"/>
      <c r="W804" s="91">
        <f t="shared" si="426"/>
        <v>794</v>
      </c>
      <c r="X804" s="41"/>
      <c r="Y804" s="41"/>
      <c r="Z804" s="41">
        <f t="shared" si="432"/>
        <v>9</v>
      </c>
      <c r="AA804" s="41">
        <f t="shared" si="432"/>
        <v>8</v>
      </c>
      <c r="AB804" s="41"/>
      <c r="AC804" s="41"/>
      <c r="AD804" s="41">
        <v>9</v>
      </c>
      <c r="AE804" s="41">
        <v>8</v>
      </c>
      <c r="AF804" s="41"/>
      <c r="AG804" s="41"/>
      <c r="AH804" s="40">
        <f t="shared" si="433"/>
        <v>0</v>
      </c>
      <c r="AI804" s="40">
        <f t="shared" si="433"/>
        <v>0</v>
      </c>
      <c r="AJ804" s="40"/>
      <c r="AK804" s="40"/>
      <c r="AL804" s="40"/>
      <c r="AM804" s="40"/>
      <c r="AN804" s="74">
        <f t="shared" si="427"/>
        <v>90</v>
      </c>
      <c r="AO804" s="75">
        <f t="shared" si="428"/>
        <v>0</v>
      </c>
      <c r="AP804" s="76">
        <f t="shared" si="429"/>
        <v>90</v>
      </c>
    </row>
    <row r="805" spans="1:43">
      <c r="A805" s="95" t="s">
        <v>793</v>
      </c>
      <c r="B805" s="253" t="s">
        <v>236</v>
      </c>
      <c r="C805" s="254"/>
      <c r="D805" s="46">
        <v>795</v>
      </c>
      <c r="E805" s="41">
        <f t="shared" si="435"/>
        <v>7</v>
      </c>
      <c r="F805" s="41">
        <f t="shared" si="434"/>
        <v>7</v>
      </c>
      <c r="G805" s="41"/>
      <c r="H805" s="41"/>
      <c r="I805" s="41"/>
      <c r="J805" s="41"/>
      <c r="K805" s="41">
        <v>7</v>
      </c>
      <c r="L805" s="41">
        <v>7</v>
      </c>
      <c r="M805" s="41"/>
      <c r="N805" s="41"/>
      <c r="O805" s="41"/>
      <c r="P805" s="41"/>
      <c r="Q805" s="41"/>
      <c r="R805" s="41"/>
      <c r="S805" s="90" t="s">
        <v>793</v>
      </c>
      <c r="T805" s="265" t="s">
        <v>794</v>
      </c>
      <c r="U805" s="265"/>
      <c r="V805" s="265"/>
      <c r="W805" s="91">
        <f t="shared" si="426"/>
        <v>795</v>
      </c>
      <c r="X805" s="41"/>
      <c r="Y805" s="41"/>
      <c r="Z805" s="41">
        <f t="shared" si="432"/>
        <v>5</v>
      </c>
      <c r="AA805" s="41">
        <f t="shared" si="432"/>
        <v>5</v>
      </c>
      <c r="AB805" s="41"/>
      <c r="AC805" s="41"/>
      <c r="AD805" s="41">
        <v>5</v>
      </c>
      <c r="AE805" s="41">
        <v>5</v>
      </c>
      <c r="AF805" s="41"/>
      <c r="AG805" s="41"/>
      <c r="AH805" s="40">
        <f t="shared" si="433"/>
        <v>0</v>
      </c>
      <c r="AI805" s="40">
        <f t="shared" si="433"/>
        <v>0</v>
      </c>
      <c r="AJ805" s="40"/>
      <c r="AK805" s="40"/>
      <c r="AL805" s="40"/>
      <c r="AM805" s="40"/>
      <c r="AN805" s="74">
        <f t="shared" si="427"/>
        <v>71.428571428571431</v>
      </c>
      <c r="AO805" s="75">
        <f t="shared" si="428"/>
        <v>0</v>
      </c>
      <c r="AP805" s="76">
        <f t="shared" si="429"/>
        <v>71.428571428571431</v>
      </c>
    </row>
    <row r="806" spans="1:43">
      <c r="A806" s="95" t="s">
        <v>795</v>
      </c>
      <c r="B806" s="253" t="s">
        <v>363</v>
      </c>
      <c r="C806" s="254"/>
      <c r="D806" s="46">
        <v>796</v>
      </c>
      <c r="E806" s="41">
        <f t="shared" si="435"/>
        <v>13</v>
      </c>
      <c r="F806" s="41">
        <f t="shared" si="434"/>
        <v>13</v>
      </c>
      <c r="G806" s="41"/>
      <c r="H806" s="41"/>
      <c r="I806" s="41"/>
      <c r="J806" s="41"/>
      <c r="K806" s="41"/>
      <c r="L806" s="41"/>
      <c r="M806" s="41">
        <v>13</v>
      </c>
      <c r="N806" s="41">
        <v>13</v>
      </c>
      <c r="O806" s="41"/>
      <c r="P806" s="41"/>
      <c r="Q806" s="41"/>
      <c r="R806" s="41"/>
      <c r="S806" s="90" t="s">
        <v>795</v>
      </c>
      <c r="T806" s="265" t="s">
        <v>363</v>
      </c>
      <c r="U806" s="265"/>
      <c r="V806" s="265"/>
      <c r="W806" s="91">
        <f t="shared" si="426"/>
        <v>796</v>
      </c>
      <c r="X806" s="41"/>
      <c r="Y806" s="41"/>
      <c r="Z806" s="41">
        <f t="shared" si="432"/>
        <v>2</v>
      </c>
      <c r="AA806" s="41">
        <f t="shared" si="432"/>
        <v>2</v>
      </c>
      <c r="AB806" s="41"/>
      <c r="AC806" s="41"/>
      <c r="AD806" s="41">
        <v>2</v>
      </c>
      <c r="AE806" s="41">
        <v>2</v>
      </c>
      <c r="AF806" s="41"/>
      <c r="AG806" s="41"/>
      <c r="AH806" s="40">
        <f t="shared" si="433"/>
        <v>1</v>
      </c>
      <c r="AI806" s="40">
        <f t="shared" si="433"/>
        <v>1</v>
      </c>
      <c r="AJ806" s="40">
        <v>1</v>
      </c>
      <c r="AK806" s="40">
        <v>1</v>
      </c>
      <c r="AL806" s="40"/>
      <c r="AM806" s="40"/>
      <c r="AN806" s="74">
        <f t="shared" si="427"/>
        <v>15.384615384615385</v>
      </c>
      <c r="AO806" s="75">
        <f t="shared" si="428"/>
        <v>7.6923076923076925</v>
      </c>
      <c r="AP806" s="76">
        <f t="shared" si="429"/>
        <v>23.076923076923077</v>
      </c>
    </row>
    <row r="807" spans="1:43">
      <c r="A807" s="95" t="s">
        <v>546</v>
      </c>
      <c r="B807" s="253" t="s">
        <v>122</v>
      </c>
      <c r="C807" s="254"/>
      <c r="D807" s="46">
        <v>797</v>
      </c>
      <c r="E807" s="41">
        <f t="shared" si="435"/>
        <v>11</v>
      </c>
      <c r="F807" s="41">
        <f t="shared" si="434"/>
        <v>10</v>
      </c>
      <c r="G807" s="41"/>
      <c r="H807" s="41"/>
      <c r="I807" s="41"/>
      <c r="J807" s="41"/>
      <c r="K807" s="41"/>
      <c r="L807" s="41"/>
      <c r="M807" s="41">
        <v>11</v>
      </c>
      <c r="N807" s="41">
        <v>10</v>
      </c>
      <c r="O807" s="41"/>
      <c r="P807" s="41"/>
      <c r="Q807" s="41"/>
      <c r="R807" s="41"/>
      <c r="S807" s="90" t="s">
        <v>546</v>
      </c>
      <c r="T807" s="262" t="s">
        <v>122</v>
      </c>
      <c r="U807" s="262"/>
      <c r="V807" s="262"/>
      <c r="W807" s="91">
        <f t="shared" si="426"/>
        <v>797</v>
      </c>
      <c r="X807" s="41"/>
      <c r="Y807" s="41"/>
      <c r="Z807" s="41">
        <f t="shared" si="432"/>
        <v>3</v>
      </c>
      <c r="AA807" s="41">
        <f t="shared" si="432"/>
        <v>1</v>
      </c>
      <c r="AB807" s="41"/>
      <c r="AC807" s="41"/>
      <c r="AD807" s="41">
        <v>3</v>
      </c>
      <c r="AE807" s="41">
        <v>1</v>
      </c>
      <c r="AF807" s="41"/>
      <c r="AG807" s="41"/>
      <c r="AH807" s="40">
        <f t="shared" si="433"/>
        <v>3</v>
      </c>
      <c r="AI807" s="40">
        <f t="shared" si="433"/>
        <v>3</v>
      </c>
      <c r="AJ807" s="40">
        <v>3</v>
      </c>
      <c r="AK807" s="40">
        <v>3</v>
      </c>
      <c r="AL807" s="40"/>
      <c r="AM807" s="40"/>
      <c r="AN807" s="74">
        <f t="shared" si="427"/>
        <v>27.272727272727273</v>
      </c>
      <c r="AO807" s="75">
        <f t="shared" si="428"/>
        <v>27.272727272727273</v>
      </c>
      <c r="AP807" s="76">
        <f t="shared" si="429"/>
        <v>54.545454545454547</v>
      </c>
    </row>
    <row r="808" spans="1:43">
      <c r="A808" s="95" t="s">
        <v>584</v>
      </c>
      <c r="B808" s="253" t="s">
        <v>135</v>
      </c>
      <c r="C808" s="254"/>
      <c r="D808" s="46">
        <v>798</v>
      </c>
      <c r="E808" s="41">
        <f t="shared" si="435"/>
        <v>12</v>
      </c>
      <c r="F808" s="41">
        <f t="shared" si="434"/>
        <v>4</v>
      </c>
      <c r="G808" s="41"/>
      <c r="H808" s="41"/>
      <c r="I808" s="41"/>
      <c r="J808" s="41"/>
      <c r="K808" s="41"/>
      <c r="L808" s="41"/>
      <c r="M808" s="41">
        <v>12</v>
      </c>
      <c r="N808" s="41">
        <v>4</v>
      </c>
      <c r="O808" s="41"/>
      <c r="P808" s="41"/>
      <c r="Q808" s="41"/>
      <c r="R808" s="41"/>
      <c r="S808" s="90" t="s">
        <v>584</v>
      </c>
      <c r="T808" s="262" t="s">
        <v>135</v>
      </c>
      <c r="U808" s="262"/>
      <c r="V808" s="262"/>
      <c r="W808" s="91">
        <f t="shared" si="426"/>
        <v>798</v>
      </c>
      <c r="X808" s="41"/>
      <c r="Y808" s="41"/>
      <c r="Z808" s="41">
        <f t="shared" si="432"/>
        <v>6</v>
      </c>
      <c r="AA808" s="41">
        <f t="shared" si="432"/>
        <v>0</v>
      </c>
      <c r="AB808" s="41"/>
      <c r="AC808" s="41"/>
      <c r="AD808" s="41">
        <v>6</v>
      </c>
      <c r="AE808" s="41"/>
      <c r="AF808" s="41"/>
      <c r="AG808" s="41"/>
      <c r="AH808" s="40">
        <f t="shared" si="433"/>
        <v>3</v>
      </c>
      <c r="AI808" s="40">
        <f t="shared" si="433"/>
        <v>0</v>
      </c>
      <c r="AJ808" s="40">
        <v>3</v>
      </c>
      <c r="AK808" s="40"/>
      <c r="AL808" s="40"/>
      <c r="AM808" s="40"/>
      <c r="AN808" s="74">
        <f t="shared" si="427"/>
        <v>50</v>
      </c>
      <c r="AO808" s="75">
        <f t="shared" si="428"/>
        <v>25</v>
      </c>
      <c r="AP808" s="76">
        <f t="shared" si="429"/>
        <v>75</v>
      </c>
    </row>
    <row r="809" spans="1:43">
      <c r="A809" s="130" t="s">
        <v>375</v>
      </c>
      <c r="B809" s="253" t="s">
        <v>506</v>
      </c>
      <c r="C809" s="254"/>
      <c r="D809" s="46">
        <v>799</v>
      </c>
      <c r="E809" s="41">
        <f t="shared" si="435"/>
        <v>8</v>
      </c>
      <c r="F809" s="41">
        <f t="shared" si="434"/>
        <v>8</v>
      </c>
      <c r="G809" s="41"/>
      <c r="H809" s="41"/>
      <c r="I809" s="41"/>
      <c r="J809" s="41"/>
      <c r="K809" s="41"/>
      <c r="L809" s="41"/>
      <c r="M809" s="41"/>
      <c r="N809" s="41"/>
      <c r="O809" s="41">
        <v>8</v>
      </c>
      <c r="P809" s="41">
        <v>8</v>
      </c>
      <c r="Q809" s="41"/>
      <c r="R809" s="41"/>
      <c r="S809" s="68" t="s">
        <v>375</v>
      </c>
      <c r="T809" s="263" t="s">
        <v>261</v>
      </c>
      <c r="U809" s="263"/>
      <c r="V809" s="263"/>
      <c r="W809" s="91">
        <f t="shared" si="426"/>
        <v>799</v>
      </c>
      <c r="X809" s="41"/>
      <c r="Y809" s="41"/>
      <c r="Z809" s="41">
        <f t="shared" si="432"/>
        <v>6</v>
      </c>
      <c r="AA809" s="41">
        <f t="shared" si="432"/>
        <v>6</v>
      </c>
      <c r="AB809" s="41"/>
      <c r="AC809" s="41"/>
      <c r="AD809" s="41"/>
      <c r="AE809" s="41"/>
      <c r="AF809" s="41">
        <v>6</v>
      </c>
      <c r="AG809" s="41">
        <v>6</v>
      </c>
      <c r="AH809" s="40">
        <f t="shared" si="433"/>
        <v>0</v>
      </c>
      <c r="AI809" s="40">
        <f t="shared" si="433"/>
        <v>0</v>
      </c>
      <c r="AJ809" s="40"/>
      <c r="AK809" s="40"/>
      <c r="AL809" s="40"/>
      <c r="AM809" s="40"/>
      <c r="AN809" s="74">
        <f t="shared" si="427"/>
        <v>75</v>
      </c>
      <c r="AO809" s="75">
        <f t="shared" si="428"/>
        <v>0</v>
      </c>
      <c r="AP809" s="76">
        <f t="shared" si="429"/>
        <v>75</v>
      </c>
      <c r="AQ809" s="131"/>
    </row>
    <row r="810" spans="1:43">
      <c r="A810" s="95" t="s">
        <v>314</v>
      </c>
      <c r="B810" s="253" t="s">
        <v>237</v>
      </c>
      <c r="C810" s="254"/>
      <c r="D810" s="46">
        <v>800</v>
      </c>
      <c r="E810" s="41">
        <f t="shared" si="435"/>
        <v>11</v>
      </c>
      <c r="F810" s="41">
        <f>+H810+J810+L810+N810+P810+R810</f>
        <v>11</v>
      </c>
      <c r="G810" s="41"/>
      <c r="H810" s="41"/>
      <c r="I810" s="41"/>
      <c r="J810" s="41"/>
      <c r="K810" s="41"/>
      <c r="L810" s="41"/>
      <c r="M810" s="41"/>
      <c r="N810" s="41"/>
      <c r="O810" s="41">
        <v>11</v>
      </c>
      <c r="P810" s="41">
        <v>11</v>
      </c>
      <c r="Q810" s="41"/>
      <c r="R810" s="41"/>
      <c r="S810" s="95" t="s">
        <v>314</v>
      </c>
      <c r="T810" s="260" t="s">
        <v>450</v>
      </c>
      <c r="U810" s="260"/>
      <c r="V810" s="260"/>
      <c r="W810" s="91">
        <f t="shared" si="426"/>
        <v>800</v>
      </c>
      <c r="X810" s="41"/>
      <c r="Y810" s="41"/>
      <c r="Z810" s="41">
        <f t="shared" ref="Z810:AA810" si="436">+AB810+AD810+AF810</f>
        <v>8</v>
      </c>
      <c r="AA810" s="41">
        <f t="shared" si="436"/>
        <v>8</v>
      </c>
      <c r="AB810" s="41"/>
      <c r="AC810" s="41"/>
      <c r="AD810" s="41"/>
      <c r="AE810" s="41"/>
      <c r="AF810" s="41">
        <v>8</v>
      </c>
      <c r="AG810" s="41">
        <v>8</v>
      </c>
      <c r="AH810" s="40">
        <f t="shared" ref="AH810:AI810" si="437">+AJ810+AL810</f>
        <v>0</v>
      </c>
      <c r="AI810" s="40">
        <f t="shared" si="437"/>
        <v>0</v>
      </c>
      <c r="AJ810" s="40"/>
      <c r="AK810" s="40"/>
      <c r="AL810" s="40"/>
      <c r="AM810" s="40"/>
      <c r="AN810" s="74">
        <f t="shared" si="427"/>
        <v>72.727272727272734</v>
      </c>
      <c r="AO810" s="75">
        <f t="shared" si="428"/>
        <v>0</v>
      </c>
      <c r="AP810" s="76">
        <f t="shared" si="429"/>
        <v>72.727272727272734</v>
      </c>
    </row>
    <row r="811" spans="1:43" s="89" customFormat="1">
      <c r="A811" s="284" t="s">
        <v>796</v>
      </c>
      <c r="B811" s="285"/>
      <c r="C811" s="286"/>
      <c r="D811" s="83">
        <v>801</v>
      </c>
      <c r="E811" s="83">
        <f t="shared" ref="E811:R811" si="438">+E812+E815+E830+E832+E864+E878+E895</f>
        <v>2871</v>
      </c>
      <c r="F811" s="83">
        <f t="shared" si="438"/>
        <v>1125</v>
      </c>
      <c r="G811" s="83">
        <f t="shared" si="438"/>
        <v>345</v>
      </c>
      <c r="H811" s="83">
        <f t="shared" si="438"/>
        <v>101</v>
      </c>
      <c r="I811" s="83">
        <f t="shared" si="438"/>
        <v>32</v>
      </c>
      <c r="J811" s="83">
        <f t="shared" si="438"/>
        <v>22</v>
      </c>
      <c r="K811" s="83">
        <f t="shared" si="438"/>
        <v>1274</v>
      </c>
      <c r="L811" s="83">
        <f t="shared" si="438"/>
        <v>593</v>
      </c>
      <c r="M811" s="83">
        <f t="shared" si="438"/>
        <v>1153</v>
      </c>
      <c r="N811" s="83">
        <f t="shared" si="438"/>
        <v>383</v>
      </c>
      <c r="O811" s="83">
        <f t="shared" si="438"/>
        <v>67</v>
      </c>
      <c r="P811" s="83">
        <f t="shared" si="438"/>
        <v>26</v>
      </c>
      <c r="Q811" s="83">
        <f t="shared" si="438"/>
        <v>0</v>
      </c>
      <c r="R811" s="83">
        <f t="shared" si="438"/>
        <v>0</v>
      </c>
      <c r="S811" s="257" t="str">
        <f>+A811</f>
        <v>ТӨРИЙН БУС КОЛЛЕЖ ДҮН-7</v>
      </c>
      <c r="T811" s="257"/>
      <c r="U811" s="257"/>
      <c r="V811" s="257"/>
      <c r="W811" s="85">
        <f t="shared" si="426"/>
        <v>801</v>
      </c>
      <c r="X811" s="83">
        <f t="shared" ref="X811:AM811" si="439">+X812+X815+X830+X832+X864+X878+X895</f>
        <v>0</v>
      </c>
      <c r="Y811" s="83">
        <f t="shared" si="439"/>
        <v>0</v>
      </c>
      <c r="Z811" s="83">
        <f t="shared" si="439"/>
        <v>1700</v>
      </c>
      <c r="AA811" s="83">
        <f t="shared" si="439"/>
        <v>663</v>
      </c>
      <c r="AB811" s="83">
        <f t="shared" si="439"/>
        <v>230</v>
      </c>
      <c r="AC811" s="83">
        <f t="shared" si="439"/>
        <v>49</v>
      </c>
      <c r="AD811" s="83">
        <f t="shared" si="439"/>
        <v>1403</v>
      </c>
      <c r="AE811" s="83">
        <f t="shared" si="439"/>
        <v>588</v>
      </c>
      <c r="AF811" s="83">
        <f t="shared" si="439"/>
        <v>67</v>
      </c>
      <c r="AG811" s="83">
        <f t="shared" si="439"/>
        <v>26</v>
      </c>
      <c r="AH811" s="83">
        <f t="shared" si="439"/>
        <v>503</v>
      </c>
      <c r="AI811" s="83">
        <f t="shared" si="439"/>
        <v>223</v>
      </c>
      <c r="AJ811" s="83">
        <f t="shared" si="439"/>
        <v>287</v>
      </c>
      <c r="AK811" s="83">
        <f t="shared" si="439"/>
        <v>124</v>
      </c>
      <c r="AL811" s="83">
        <f t="shared" si="439"/>
        <v>216</v>
      </c>
      <c r="AM811" s="83">
        <f t="shared" si="439"/>
        <v>99</v>
      </c>
      <c r="AN811" s="74">
        <f t="shared" si="427"/>
        <v>59.212817833507486</v>
      </c>
      <c r="AO811" s="75">
        <f t="shared" si="428"/>
        <v>17.52002786485545</v>
      </c>
      <c r="AP811" s="76">
        <f t="shared" si="429"/>
        <v>76.732845698362937</v>
      </c>
    </row>
    <row r="812" spans="1:43" s="57" customFormat="1">
      <c r="A812" s="258" t="s">
        <v>797</v>
      </c>
      <c r="B812" s="258"/>
      <c r="C812" s="258"/>
      <c r="D812" s="86">
        <v>802</v>
      </c>
      <c r="E812" s="86">
        <f>E813+E814</f>
        <v>11</v>
      </c>
      <c r="F812" s="86">
        <v>6</v>
      </c>
      <c r="G812" s="86">
        <v>0</v>
      </c>
      <c r="H812" s="86">
        <v>0</v>
      </c>
      <c r="I812" s="86">
        <f>I813+I814</f>
        <v>11</v>
      </c>
      <c r="J812" s="86">
        <v>6</v>
      </c>
      <c r="K812" s="86">
        <v>0</v>
      </c>
      <c r="L812" s="86">
        <v>0</v>
      </c>
      <c r="M812" s="86">
        <v>0</v>
      </c>
      <c r="N812" s="86">
        <v>0</v>
      </c>
      <c r="O812" s="86">
        <f>O813+O814</f>
        <v>0</v>
      </c>
      <c r="P812" s="86">
        <f>P813</f>
        <v>0</v>
      </c>
      <c r="Q812" s="86">
        <v>0</v>
      </c>
      <c r="R812" s="86">
        <v>0</v>
      </c>
      <c r="S812" s="258" t="str">
        <f>+A812</f>
        <v>64. Анима Политехник коллеж</v>
      </c>
      <c r="T812" s="258"/>
      <c r="U812" s="258"/>
      <c r="V812" s="258"/>
      <c r="W812" s="88">
        <f t="shared" si="426"/>
        <v>802</v>
      </c>
      <c r="X812" s="86">
        <f>X813+X814</f>
        <v>0</v>
      </c>
      <c r="Y812" s="86">
        <f>Y813</f>
        <v>0</v>
      </c>
      <c r="Z812" s="86">
        <f>+Z813+Z814</f>
        <v>11</v>
      </c>
      <c r="AA812" s="86">
        <f t="shared" ref="AA812:AG812" si="440">+AA813+AA814</f>
        <v>6</v>
      </c>
      <c r="AB812" s="86">
        <f t="shared" si="440"/>
        <v>11</v>
      </c>
      <c r="AC812" s="86">
        <f t="shared" si="440"/>
        <v>6</v>
      </c>
      <c r="AD812" s="86">
        <f t="shared" si="440"/>
        <v>0</v>
      </c>
      <c r="AE812" s="86">
        <f t="shared" si="440"/>
        <v>0</v>
      </c>
      <c r="AF812" s="86">
        <f t="shared" si="440"/>
        <v>0</v>
      </c>
      <c r="AG812" s="86">
        <f t="shared" si="440"/>
        <v>0</v>
      </c>
      <c r="AH812" s="86">
        <v>0</v>
      </c>
      <c r="AI812" s="86">
        <v>0</v>
      </c>
      <c r="AJ812" s="86">
        <v>0</v>
      </c>
      <c r="AK812" s="86">
        <v>0</v>
      </c>
      <c r="AL812" s="86">
        <v>0</v>
      </c>
      <c r="AM812" s="86">
        <v>0</v>
      </c>
      <c r="AN812" s="74">
        <f t="shared" si="427"/>
        <v>100</v>
      </c>
      <c r="AO812" s="75">
        <f t="shared" si="428"/>
        <v>0</v>
      </c>
      <c r="AP812" s="76">
        <f t="shared" si="429"/>
        <v>100</v>
      </c>
    </row>
    <row r="813" spans="1:43" s="54" customFormat="1">
      <c r="A813" s="132" t="s">
        <v>798</v>
      </c>
      <c r="B813" s="253" t="s">
        <v>75</v>
      </c>
      <c r="C813" s="254"/>
      <c r="D813" s="46">
        <v>803</v>
      </c>
      <c r="E813" s="41">
        <v>10</v>
      </c>
      <c r="F813" s="41">
        <v>6</v>
      </c>
      <c r="G813" s="41"/>
      <c r="H813" s="41"/>
      <c r="I813" s="41">
        <v>10</v>
      </c>
      <c r="J813" s="41">
        <v>6</v>
      </c>
      <c r="K813" s="41"/>
      <c r="L813" s="41"/>
      <c r="M813" s="41"/>
      <c r="N813" s="41"/>
      <c r="O813" s="41"/>
      <c r="P813" s="41"/>
      <c r="Q813" s="41"/>
      <c r="R813" s="41"/>
      <c r="S813" s="133" t="s">
        <v>798</v>
      </c>
      <c r="T813" s="255" t="s">
        <v>75</v>
      </c>
      <c r="U813" s="255"/>
      <c r="V813" s="255"/>
      <c r="W813" s="91">
        <f t="shared" si="426"/>
        <v>803</v>
      </c>
      <c r="X813" s="41"/>
      <c r="Y813" s="41"/>
      <c r="Z813" s="41">
        <f t="shared" ref="Z813:AA814" si="441">+AB813+AD813+AF813</f>
        <v>10</v>
      </c>
      <c r="AA813" s="41">
        <f t="shared" si="441"/>
        <v>6</v>
      </c>
      <c r="AB813" s="41">
        <v>10</v>
      </c>
      <c r="AC813" s="41">
        <v>6</v>
      </c>
      <c r="AD813" s="41"/>
      <c r="AE813" s="41"/>
      <c r="AF813" s="41"/>
      <c r="AG813" s="41"/>
      <c r="AH813" s="40">
        <v>0</v>
      </c>
      <c r="AI813" s="40">
        <v>0</v>
      </c>
      <c r="AJ813" s="40"/>
      <c r="AK813" s="40"/>
      <c r="AL813" s="40"/>
      <c r="AM813" s="40"/>
      <c r="AN813" s="74">
        <f t="shared" si="427"/>
        <v>100</v>
      </c>
      <c r="AO813" s="75">
        <f t="shared" si="428"/>
        <v>0</v>
      </c>
      <c r="AP813" s="76">
        <f t="shared" si="429"/>
        <v>100</v>
      </c>
    </row>
    <row r="814" spans="1:43" s="54" customFormat="1">
      <c r="A814" s="95" t="s">
        <v>799</v>
      </c>
      <c r="B814" s="253" t="s">
        <v>74</v>
      </c>
      <c r="C814" s="254"/>
      <c r="D814" s="46">
        <v>804</v>
      </c>
      <c r="E814" s="41">
        <v>1</v>
      </c>
      <c r="F814" s="41">
        <v>0</v>
      </c>
      <c r="G814" s="41"/>
      <c r="H814" s="41"/>
      <c r="I814" s="41">
        <v>1</v>
      </c>
      <c r="J814" s="41"/>
      <c r="K814" s="41"/>
      <c r="L814" s="41"/>
      <c r="M814" s="41"/>
      <c r="N814" s="41"/>
      <c r="O814" s="41"/>
      <c r="P814" s="41"/>
      <c r="Q814" s="41"/>
      <c r="R814" s="41"/>
      <c r="S814" s="90" t="s">
        <v>799</v>
      </c>
      <c r="T814" s="255" t="s">
        <v>74</v>
      </c>
      <c r="U814" s="255"/>
      <c r="V814" s="255"/>
      <c r="W814" s="91">
        <f t="shared" si="426"/>
        <v>804</v>
      </c>
      <c r="X814" s="41"/>
      <c r="Y814" s="41"/>
      <c r="Z814" s="41">
        <f t="shared" si="441"/>
        <v>1</v>
      </c>
      <c r="AA814" s="41">
        <f t="shared" si="441"/>
        <v>0</v>
      </c>
      <c r="AB814" s="41">
        <v>1</v>
      </c>
      <c r="AC814" s="41"/>
      <c r="AD814" s="41"/>
      <c r="AE814" s="41"/>
      <c r="AF814" s="41"/>
      <c r="AG814" s="41"/>
      <c r="AH814" s="40">
        <v>0</v>
      </c>
      <c r="AI814" s="40">
        <v>0</v>
      </c>
      <c r="AJ814" s="40"/>
      <c r="AK814" s="40"/>
      <c r="AL814" s="40"/>
      <c r="AM814" s="40"/>
      <c r="AN814" s="74">
        <f t="shared" si="427"/>
        <v>100</v>
      </c>
      <c r="AO814" s="75">
        <f t="shared" si="428"/>
        <v>0</v>
      </c>
      <c r="AP814" s="76">
        <f t="shared" si="429"/>
        <v>100</v>
      </c>
    </row>
    <row r="815" spans="1:43" s="89" customFormat="1">
      <c r="A815" s="258" t="s">
        <v>800</v>
      </c>
      <c r="B815" s="258"/>
      <c r="C815" s="258"/>
      <c r="D815" s="86">
        <v>805</v>
      </c>
      <c r="E815" s="86">
        <f t="shared" ref="E815:L815" si="442">SUM(E816:E829)</f>
        <v>531</v>
      </c>
      <c r="F815" s="86">
        <f t="shared" si="442"/>
        <v>295</v>
      </c>
      <c r="G815" s="86">
        <f t="shared" si="442"/>
        <v>0</v>
      </c>
      <c r="H815" s="86">
        <f t="shared" si="442"/>
        <v>0</v>
      </c>
      <c r="I815" s="86">
        <f t="shared" si="442"/>
        <v>0</v>
      </c>
      <c r="J815" s="86">
        <f t="shared" si="442"/>
        <v>0</v>
      </c>
      <c r="K815" s="86">
        <f t="shared" si="442"/>
        <v>531</v>
      </c>
      <c r="L815" s="86">
        <f t="shared" si="442"/>
        <v>295</v>
      </c>
      <c r="M815" s="86">
        <f t="shared" ref="M815:R815" si="443">SUM(M816:M828)</f>
        <v>0</v>
      </c>
      <c r="N815" s="86">
        <f t="shared" si="443"/>
        <v>0</v>
      </c>
      <c r="O815" s="86">
        <f t="shared" si="443"/>
        <v>0</v>
      </c>
      <c r="P815" s="86">
        <f t="shared" si="443"/>
        <v>0</v>
      </c>
      <c r="Q815" s="86">
        <f t="shared" si="443"/>
        <v>0</v>
      </c>
      <c r="R815" s="86">
        <f t="shared" si="443"/>
        <v>0</v>
      </c>
      <c r="S815" s="258" t="str">
        <f>+A815</f>
        <v>65. Барилга технологийн Политехник коллеж</v>
      </c>
      <c r="T815" s="258"/>
      <c r="U815" s="258"/>
      <c r="V815" s="258"/>
      <c r="W815" s="88">
        <f t="shared" si="426"/>
        <v>805</v>
      </c>
      <c r="X815" s="86">
        <f>SUM(X816:X829)</f>
        <v>0</v>
      </c>
      <c r="Y815" s="86">
        <f>SUM(Y816:Y829)</f>
        <v>0</v>
      </c>
      <c r="Z815" s="86">
        <f>SUM(Z816:Z829)</f>
        <v>267</v>
      </c>
      <c r="AA815" s="86">
        <f>SUM(AA816:AA829)</f>
        <v>152</v>
      </c>
      <c r="AB815" s="86">
        <f>SUM(AB816:AB829)</f>
        <v>0</v>
      </c>
      <c r="AC815" s="86">
        <f t="shared" ref="AC815:AM815" si="444">SUM(AC816:AC829)</f>
        <v>0</v>
      </c>
      <c r="AD815" s="86">
        <f t="shared" si="444"/>
        <v>267</v>
      </c>
      <c r="AE815" s="86">
        <f>SUM(AE816:AE829)</f>
        <v>152</v>
      </c>
      <c r="AF815" s="86">
        <f t="shared" si="444"/>
        <v>0</v>
      </c>
      <c r="AG815" s="86">
        <f t="shared" si="444"/>
        <v>0</v>
      </c>
      <c r="AH815" s="86">
        <f>SUM(AH816:AH829)</f>
        <v>44</v>
      </c>
      <c r="AI815" s="86">
        <f>SUM(AI816:AI829)</f>
        <v>16</v>
      </c>
      <c r="AJ815" s="86">
        <f t="shared" si="444"/>
        <v>44</v>
      </c>
      <c r="AK815" s="86">
        <f t="shared" si="444"/>
        <v>16</v>
      </c>
      <c r="AL815" s="86">
        <f t="shared" si="444"/>
        <v>0</v>
      </c>
      <c r="AM815" s="86">
        <f t="shared" si="444"/>
        <v>0</v>
      </c>
      <c r="AN815" s="74">
        <f t="shared" si="427"/>
        <v>50.282485875706215</v>
      </c>
      <c r="AO815" s="75">
        <f t="shared" si="428"/>
        <v>8.2862523540489637</v>
      </c>
      <c r="AP815" s="76">
        <f t="shared" si="429"/>
        <v>58.568738229755176</v>
      </c>
    </row>
    <row r="816" spans="1:43">
      <c r="A816" s="95" t="s">
        <v>286</v>
      </c>
      <c r="B816" s="253" t="s">
        <v>131</v>
      </c>
      <c r="C816" s="254"/>
      <c r="D816" s="46">
        <v>806</v>
      </c>
      <c r="E816" s="41">
        <f>+G816+I816+K816+M816+O816+Q816+X816</f>
        <v>36</v>
      </c>
      <c r="F816" s="41">
        <f>+H816+J816+L816+N816+P816+R816+Y816</f>
        <v>12</v>
      </c>
      <c r="G816" s="41"/>
      <c r="H816" s="41"/>
      <c r="I816" s="41"/>
      <c r="J816" s="41"/>
      <c r="K816" s="41">
        <v>36</v>
      </c>
      <c r="L816" s="41">
        <v>12</v>
      </c>
      <c r="M816" s="41"/>
      <c r="N816" s="41"/>
      <c r="O816" s="41"/>
      <c r="P816" s="41"/>
      <c r="Q816" s="41"/>
      <c r="R816" s="41"/>
      <c r="S816" s="95" t="s">
        <v>286</v>
      </c>
      <c r="T816" s="261" t="s">
        <v>131</v>
      </c>
      <c r="U816" s="261"/>
      <c r="V816" s="261"/>
      <c r="W816" s="91">
        <f t="shared" si="426"/>
        <v>806</v>
      </c>
      <c r="X816" s="41"/>
      <c r="Y816" s="41"/>
      <c r="Z816" s="41">
        <f t="shared" ref="Z816:AA829" si="445">+AB816+AD816+AF816</f>
        <v>22</v>
      </c>
      <c r="AA816" s="41">
        <f t="shared" si="445"/>
        <v>8</v>
      </c>
      <c r="AB816" s="41"/>
      <c r="AC816" s="41"/>
      <c r="AD816" s="41">
        <v>22</v>
      </c>
      <c r="AE816" s="41">
        <v>8</v>
      </c>
      <c r="AF816" s="41"/>
      <c r="AG816" s="41"/>
      <c r="AH816" s="40">
        <f>+AJ816+AL816</f>
        <v>10</v>
      </c>
      <c r="AI816" s="40">
        <f>+AK816+AM816</f>
        <v>3</v>
      </c>
      <c r="AJ816" s="40">
        <v>10</v>
      </c>
      <c r="AK816" s="40">
        <v>3</v>
      </c>
      <c r="AL816" s="40"/>
      <c r="AM816" s="40"/>
      <c r="AN816" s="74">
        <f t="shared" si="427"/>
        <v>61.111111111111114</v>
      </c>
      <c r="AO816" s="75">
        <f t="shared" si="428"/>
        <v>27.777777777777779</v>
      </c>
      <c r="AP816" s="76">
        <f t="shared" si="429"/>
        <v>88.888888888888886</v>
      </c>
    </row>
    <row r="817" spans="1:42">
      <c r="A817" s="95" t="s">
        <v>303</v>
      </c>
      <c r="B817" s="253" t="s">
        <v>136</v>
      </c>
      <c r="C817" s="254"/>
      <c r="D817" s="46">
        <v>807</v>
      </c>
      <c r="E817" s="41">
        <f t="shared" ref="E817:F831" si="446">+G817+I817+K817+M817+O817+Q817+X817</f>
        <v>38</v>
      </c>
      <c r="F817" s="41">
        <f t="shared" si="446"/>
        <v>10</v>
      </c>
      <c r="G817" s="41"/>
      <c r="H817" s="41"/>
      <c r="I817" s="41"/>
      <c r="J817" s="41"/>
      <c r="K817" s="41">
        <v>38</v>
      </c>
      <c r="L817" s="41">
        <v>10</v>
      </c>
      <c r="M817" s="41"/>
      <c r="N817" s="41"/>
      <c r="O817" s="41"/>
      <c r="P817" s="41"/>
      <c r="Q817" s="41"/>
      <c r="R817" s="41"/>
      <c r="S817" s="95" t="s">
        <v>303</v>
      </c>
      <c r="T817" s="261" t="s">
        <v>136</v>
      </c>
      <c r="U817" s="261"/>
      <c r="V817" s="261"/>
      <c r="W817" s="91">
        <f t="shared" si="426"/>
        <v>807</v>
      </c>
      <c r="X817" s="41"/>
      <c r="Y817" s="41"/>
      <c r="Z817" s="41">
        <f t="shared" si="445"/>
        <v>20</v>
      </c>
      <c r="AA817" s="41">
        <f t="shared" si="445"/>
        <v>4</v>
      </c>
      <c r="AB817" s="41"/>
      <c r="AC817" s="41"/>
      <c r="AD817" s="41">
        <v>20</v>
      </c>
      <c r="AE817" s="41">
        <v>4</v>
      </c>
      <c r="AF817" s="41"/>
      <c r="AG817" s="41"/>
      <c r="AH817" s="40">
        <f>+AJ817+AL817</f>
        <v>6</v>
      </c>
      <c r="AI817" s="40">
        <f>+AK817+AM817</f>
        <v>1</v>
      </c>
      <c r="AJ817" s="40">
        <v>6</v>
      </c>
      <c r="AK817" s="40">
        <v>1</v>
      </c>
      <c r="AL817" s="40"/>
      <c r="AM817" s="40"/>
      <c r="AN817" s="74">
        <f t="shared" si="427"/>
        <v>52.631578947368418</v>
      </c>
      <c r="AO817" s="75">
        <f t="shared" si="428"/>
        <v>15.789473684210526</v>
      </c>
      <c r="AP817" s="76">
        <f t="shared" si="429"/>
        <v>68.421052631578945</v>
      </c>
    </row>
    <row r="818" spans="1:42">
      <c r="A818" s="95" t="s">
        <v>293</v>
      </c>
      <c r="B818" s="253" t="s">
        <v>139</v>
      </c>
      <c r="C818" s="254"/>
      <c r="D818" s="46">
        <v>808</v>
      </c>
      <c r="E818" s="41">
        <f t="shared" si="446"/>
        <v>67</v>
      </c>
      <c r="F818" s="41">
        <f t="shared" si="446"/>
        <v>26</v>
      </c>
      <c r="G818" s="41"/>
      <c r="H818" s="41"/>
      <c r="I818" s="41"/>
      <c r="J818" s="41"/>
      <c r="K818" s="41">
        <v>67</v>
      </c>
      <c r="L818" s="41">
        <v>26</v>
      </c>
      <c r="M818" s="41"/>
      <c r="N818" s="41"/>
      <c r="O818" s="41"/>
      <c r="P818" s="41"/>
      <c r="Q818" s="41"/>
      <c r="R818" s="41"/>
      <c r="S818" s="95" t="s">
        <v>293</v>
      </c>
      <c r="T818" s="261" t="s">
        <v>139</v>
      </c>
      <c r="U818" s="261"/>
      <c r="V818" s="261"/>
      <c r="W818" s="91">
        <f t="shared" si="426"/>
        <v>808</v>
      </c>
      <c r="X818" s="41"/>
      <c r="Y818" s="41"/>
      <c r="Z818" s="41">
        <f t="shared" si="445"/>
        <v>22</v>
      </c>
      <c r="AA818" s="41">
        <f t="shared" si="445"/>
        <v>12</v>
      </c>
      <c r="AB818" s="41"/>
      <c r="AC818" s="41"/>
      <c r="AD818" s="41">
        <v>22</v>
      </c>
      <c r="AE818" s="41">
        <v>12</v>
      </c>
      <c r="AF818" s="41"/>
      <c r="AG818" s="41"/>
      <c r="AH818" s="40">
        <f t="shared" ref="AH818:AI829" si="447">+AJ818+AL818</f>
        <v>12</v>
      </c>
      <c r="AI818" s="40">
        <f t="shared" si="447"/>
        <v>3</v>
      </c>
      <c r="AJ818" s="40">
        <v>12</v>
      </c>
      <c r="AK818" s="40">
        <v>3</v>
      </c>
      <c r="AL818" s="40"/>
      <c r="AM818" s="40"/>
      <c r="AN818" s="74">
        <f t="shared" si="427"/>
        <v>32.835820895522389</v>
      </c>
      <c r="AO818" s="75">
        <f t="shared" si="428"/>
        <v>17.910447761194028</v>
      </c>
      <c r="AP818" s="76">
        <f t="shared" si="429"/>
        <v>50.746268656716417</v>
      </c>
    </row>
    <row r="819" spans="1:42">
      <c r="A819" s="95" t="s">
        <v>283</v>
      </c>
      <c r="B819" s="253" t="s">
        <v>215</v>
      </c>
      <c r="C819" s="254"/>
      <c r="D819" s="46">
        <v>809</v>
      </c>
      <c r="E819" s="41">
        <f t="shared" si="446"/>
        <v>36</v>
      </c>
      <c r="F819" s="41">
        <f t="shared" si="446"/>
        <v>7</v>
      </c>
      <c r="G819" s="41"/>
      <c r="H819" s="41"/>
      <c r="I819" s="41"/>
      <c r="J819" s="41"/>
      <c r="K819" s="41">
        <v>36</v>
      </c>
      <c r="L819" s="41">
        <v>7</v>
      </c>
      <c r="M819" s="41"/>
      <c r="N819" s="41"/>
      <c r="O819" s="41"/>
      <c r="P819" s="41"/>
      <c r="Q819" s="41"/>
      <c r="R819" s="41"/>
      <c r="S819" s="95" t="s">
        <v>283</v>
      </c>
      <c r="T819" s="261" t="s">
        <v>215</v>
      </c>
      <c r="U819" s="261"/>
      <c r="V819" s="261"/>
      <c r="W819" s="91">
        <f t="shared" si="426"/>
        <v>809</v>
      </c>
      <c r="X819" s="41"/>
      <c r="Y819" s="41"/>
      <c r="Z819" s="41">
        <f t="shared" si="445"/>
        <v>12</v>
      </c>
      <c r="AA819" s="41">
        <f t="shared" si="445"/>
        <v>1</v>
      </c>
      <c r="AB819" s="41"/>
      <c r="AC819" s="41"/>
      <c r="AD819" s="41">
        <v>12</v>
      </c>
      <c r="AE819" s="41">
        <v>1</v>
      </c>
      <c r="AF819" s="41"/>
      <c r="AG819" s="41"/>
      <c r="AH819" s="40">
        <f t="shared" si="447"/>
        <v>0</v>
      </c>
      <c r="AI819" s="40">
        <f t="shared" si="447"/>
        <v>0</v>
      </c>
      <c r="AJ819" s="40"/>
      <c r="AK819" s="40"/>
      <c r="AL819" s="40"/>
      <c r="AM819" s="40"/>
      <c r="AN819" s="74">
        <f t="shared" si="427"/>
        <v>33.333333333333336</v>
      </c>
      <c r="AO819" s="75">
        <f t="shared" si="428"/>
        <v>0</v>
      </c>
      <c r="AP819" s="76">
        <f t="shared" si="429"/>
        <v>33.333333333333336</v>
      </c>
    </row>
    <row r="820" spans="1:42">
      <c r="A820" s="95" t="s">
        <v>314</v>
      </c>
      <c r="B820" s="253" t="s">
        <v>237</v>
      </c>
      <c r="C820" s="254"/>
      <c r="D820" s="46">
        <v>810</v>
      </c>
      <c r="E820" s="41">
        <f t="shared" si="446"/>
        <v>38</v>
      </c>
      <c r="F820" s="41">
        <f t="shared" si="446"/>
        <v>24</v>
      </c>
      <c r="G820" s="41"/>
      <c r="H820" s="41"/>
      <c r="I820" s="41"/>
      <c r="J820" s="41"/>
      <c r="K820" s="41">
        <v>38</v>
      </c>
      <c r="L820" s="41">
        <v>24</v>
      </c>
      <c r="M820" s="41"/>
      <c r="N820" s="41"/>
      <c r="O820" s="41"/>
      <c r="P820" s="41"/>
      <c r="Q820" s="41"/>
      <c r="R820" s="41"/>
      <c r="S820" s="95" t="s">
        <v>314</v>
      </c>
      <c r="T820" s="261" t="s">
        <v>237</v>
      </c>
      <c r="U820" s="261"/>
      <c r="V820" s="261"/>
      <c r="W820" s="91">
        <f t="shared" si="426"/>
        <v>810</v>
      </c>
      <c r="X820" s="41"/>
      <c r="Y820" s="41"/>
      <c r="Z820" s="41">
        <f t="shared" si="445"/>
        <v>18</v>
      </c>
      <c r="AA820" s="41">
        <f t="shared" si="445"/>
        <v>14</v>
      </c>
      <c r="AB820" s="41"/>
      <c r="AC820" s="41"/>
      <c r="AD820" s="41">
        <v>18</v>
      </c>
      <c r="AE820" s="41">
        <v>14</v>
      </c>
      <c r="AF820" s="41"/>
      <c r="AG820" s="41"/>
      <c r="AH820" s="40">
        <f t="shared" si="447"/>
        <v>6</v>
      </c>
      <c r="AI820" s="40">
        <f t="shared" si="447"/>
        <v>4</v>
      </c>
      <c r="AJ820" s="40">
        <v>6</v>
      </c>
      <c r="AK820" s="40">
        <v>4</v>
      </c>
      <c r="AL820" s="40"/>
      <c r="AM820" s="40"/>
      <c r="AN820" s="74">
        <f t="shared" si="427"/>
        <v>47.368421052631582</v>
      </c>
      <c r="AO820" s="75">
        <f t="shared" si="428"/>
        <v>15.789473684210526</v>
      </c>
      <c r="AP820" s="76">
        <f t="shared" si="429"/>
        <v>63.15789473684211</v>
      </c>
    </row>
    <row r="821" spans="1:42">
      <c r="A821" s="95" t="s">
        <v>288</v>
      </c>
      <c r="B821" s="253" t="s">
        <v>238</v>
      </c>
      <c r="C821" s="254"/>
      <c r="D821" s="46">
        <v>811</v>
      </c>
      <c r="E821" s="41">
        <f t="shared" si="446"/>
        <v>48</v>
      </c>
      <c r="F821" s="41">
        <f t="shared" si="446"/>
        <v>34</v>
      </c>
      <c r="G821" s="41"/>
      <c r="H821" s="41"/>
      <c r="I821" s="41"/>
      <c r="J821" s="41"/>
      <c r="K821" s="41">
        <v>48</v>
      </c>
      <c r="L821" s="41">
        <v>34</v>
      </c>
      <c r="M821" s="41"/>
      <c r="N821" s="41"/>
      <c r="O821" s="41"/>
      <c r="P821" s="41"/>
      <c r="Q821" s="41"/>
      <c r="R821" s="41"/>
      <c r="S821" s="95" t="s">
        <v>288</v>
      </c>
      <c r="T821" s="261" t="s">
        <v>238</v>
      </c>
      <c r="U821" s="261"/>
      <c r="V821" s="261"/>
      <c r="W821" s="91">
        <f t="shared" si="426"/>
        <v>811</v>
      </c>
      <c r="X821" s="41"/>
      <c r="Y821" s="41"/>
      <c r="Z821" s="41">
        <f t="shared" si="445"/>
        <v>25</v>
      </c>
      <c r="AA821" s="41">
        <f t="shared" si="445"/>
        <v>19</v>
      </c>
      <c r="AB821" s="41"/>
      <c r="AC821" s="41"/>
      <c r="AD821" s="41">
        <v>25</v>
      </c>
      <c r="AE821" s="41">
        <v>19</v>
      </c>
      <c r="AF821" s="41"/>
      <c r="AG821" s="41"/>
      <c r="AH821" s="40">
        <f t="shared" si="447"/>
        <v>0</v>
      </c>
      <c r="AI821" s="40">
        <f t="shared" si="447"/>
        <v>0</v>
      </c>
      <c r="AJ821" s="40"/>
      <c r="AK821" s="40"/>
      <c r="AL821" s="40"/>
      <c r="AM821" s="40"/>
      <c r="AN821" s="74">
        <f t="shared" si="427"/>
        <v>52.083333333333336</v>
      </c>
      <c r="AO821" s="75">
        <f t="shared" si="428"/>
        <v>0</v>
      </c>
      <c r="AP821" s="76">
        <f t="shared" si="429"/>
        <v>52.083333333333336</v>
      </c>
    </row>
    <row r="822" spans="1:42">
      <c r="A822" s="95" t="s">
        <v>289</v>
      </c>
      <c r="B822" s="253" t="s">
        <v>261</v>
      </c>
      <c r="C822" s="254"/>
      <c r="D822" s="46">
        <v>812</v>
      </c>
      <c r="E822" s="41">
        <f t="shared" si="446"/>
        <v>46</v>
      </c>
      <c r="F822" s="41">
        <f t="shared" si="446"/>
        <v>31</v>
      </c>
      <c r="G822" s="41"/>
      <c r="H822" s="41"/>
      <c r="I822" s="41"/>
      <c r="J822" s="41"/>
      <c r="K822" s="41">
        <v>46</v>
      </c>
      <c r="L822" s="41">
        <v>31</v>
      </c>
      <c r="M822" s="41"/>
      <c r="N822" s="41"/>
      <c r="O822" s="41"/>
      <c r="P822" s="41"/>
      <c r="Q822" s="41"/>
      <c r="R822" s="41"/>
      <c r="S822" s="95" t="s">
        <v>289</v>
      </c>
      <c r="T822" s="261" t="s">
        <v>261</v>
      </c>
      <c r="U822" s="261"/>
      <c r="V822" s="261"/>
      <c r="W822" s="91">
        <f t="shared" si="426"/>
        <v>812</v>
      </c>
      <c r="X822" s="41"/>
      <c r="Y822" s="41"/>
      <c r="Z822" s="41">
        <f t="shared" si="445"/>
        <v>28</v>
      </c>
      <c r="AA822" s="41">
        <f t="shared" si="445"/>
        <v>22</v>
      </c>
      <c r="AB822" s="41"/>
      <c r="AC822" s="41"/>
      <c r="AD822" s="41">
        <v>28</v>
      </c>
      <c r="AE822" s="41">
        <v>22</v>
      </c>
      <c r="AF822" s="41"/>
      <c r="AG822" s="41"/>
      <c r="AH822" s="40">
        <f t="shared" si="447"/>
        <v>0</v>
      </c>
      <c r="AI822" s="40">
        <f t="shared" si="447"/>
        <v>0</v>
      </c>
      <c r="AJ822" s="40"/>
      <c r="AK822" s="40"/>
      <c r="AL822" s="40"/>
      <c r="AM822" s="40"/>
      <c r="AN822" s="74">
        <f t="shared" si="427"/>
        <v>60.869565217391305</v>
      </c>
      <c r="AO822" s="75">
        <f t="shared" si="428"/>
        <v>0</v>
      </c>
      <c r="AP822" s="76">
        <f t="shared" si="429"/>
        <v>60.869565217391305</v>
      </c>
    </row>
    <row r="823" spans="1:42">
      <c r="A823" s="95" t="s">
        <v>311</v>
      </c>
      <c r="B823" s="253" t="s">
        <v>256</v>
      </c>
      <c r="C823" s="254"/>
      <c r="D823" s="46">
        <v>813</v>
      </c>
      <c r="E823" s="41">
        <f t="shared" si="446"/>
        <v>35</v>
      </c>
      <c r="F823" s="41">
        <f t="shared" si="446"/>
        <v>35</v>
      </c>
      <c r="G823" s="41"/>
      <c r="H823" s="41"/>
      <c r="I823" s="41"/>
      <c r="J823" s="41"/>
      <c r="K823" s="41">
        <v>35</v>
      </c>
      <c r="L823" s="41">
        <v>35</v>
      </c>
      <c r="M823" s="41"/>
      <c r="N823" s="41"/>
      <c r="O823" s="41"/>
      <c r="P823" s="41"/>
      <c r="Q823" s="41"/>
      <c r="R823" s="41"/>
      <c r="S823" s="95" t="s">
        <v>311</v>
      </c>
      <c r="T823" s="261" t="s">
        <v>256</v>
      </c>
      <c r="U823" s="261"/>
      <c r="V823" s="261"/>
      <c r="W823" s="91">
        <f t="shared" si="426"/>
        <v>813</v>
      </c>
      <c r="X823" s="41"/>
      <c r="Y823" s="41"/>
      <c r="Z823" s="41">
        <f t="shared" si="445"/>
        <v>19</v>
      </c>
      <c r="AA823" s="41">
        <f t="shared" si="445"/>
        <v>12</v>
      </c>
      <c r="AB823" s="41"/>
      <c r="AC823" s="41"/>
      <c r="AD823" s="41">
        <v>19</v>
      </c>
      <c r="AE823" s="41">
        <v>12</v>
      </c>
      <c r="AF823" s="41"/>
      <c r="AG823" s="41"/>
      <c r="AH823" s="40">
        <f t="shared" si="447"/>
        <v>0</v>
      </c>
      <c r="AI823" s="40">
        <f t="shared" si="447"/>
        <v>0</v>
      </c>
      <c r="AJ823" s="40"/>
      <c r="AK823" s="40"/>
      <c r="AL823" s="40"/>
      <c r="AM823" s="40"/>
      <c r="AN823" s="74">
        <f t="shared" si="427"/>
        <v>54.285714285714285</v>
      </c>
      <c r="AO823" s="75">
        <f t="shared" si="428"/>
        <v>0</v>
      </c>
      <c r="AP823" s="76">
        <f t="shared" si="429"/>
        <v>54.285714285714285</v>
      </c>
    </row>
    <row r="824" spans="1:42">
      <c r="A824" s="95" t="s">
        <v>328</v>
      </c>
      <c r="B824" s="253" t="s">
        <v>95</v>
      </c>
      <c r="C824" s="254"/>
      <c r="D824" s="46">
        <v>814</v>
      </c>
      <c r="E824" s="41">
        <f t="shared" si="446"/>
        <v>37</v>
      </c>
      <c r="F824" s="41">
        <f t="shared" si="446"/>
        <v>28</v>
      </c>
      <c r="G824" s="41"/>
      <c r="H824" s="41"/>
      <c r="I824" s="41"/>
      <c r="J824" s="41"/>
      <c r="K824" s="41">
        <v>37</v>
      </c>
      <c r="L824" s="41">
        <v>28</v>
      </c>
      <c r="M824" s="41"/>
      <c r="N824" s="41"/>
      <c r="O824" s="41"/>
      <c r="P824" s="41"/>
      <c r="Q824" s="41"/>
      <c r="R824" s="41"/>
      <c r="S824" s="95" t="s">
        <v>328</v>
      </c>
      <c r="T824" s="261" t="s">
        <v>95</v>
      </c>
      <c r="U824" s="261"/>
      <c r="V824" s="261"/>
      <c r="W824" s="91">
        <f t="shared" si="426"/>
        <v>814</v>
      </c>
      <c r="X824" s="41"/>
      <c r="Y824" s="41"/>
      <c r="Z824" s="41">
        <f t="shared" si="445"/>
        <v>14</v>
      </c>
      <c r="AA824" s="41">
        <f t="shared" si="445"/>
        <v>10</v>
      </c>
      <c r="AB824" s="41"/>
      <c r="AC824" s="41"/>
      <c r="AD824" s="41">
        <v>14</v>
      </c>
      <c r="AE824" s="41">
        <v>10</v>
      </c>
      <c r="AF824" s="41"/>
      <c r="AG824" s="41"/>
      <c r="AH824" s="40">
        <f t="shared" si="447"/>
        <v>10</v>
      </c>
      <c r="AI824" s="40">
        <f t="shared" si="447"/>
        <v>5</v>
      </c>
      <c r="AJ824" s="40">
        <v>10</v>
      </c>
      <c r="AK824" s="40">
        <v>5</v>
      </c>
      <c r="AL824" s="40"/>
      <c r="AM824" s="40"/>
      <c r="AN824" s="74">
        <f t="shared" si="427"/>
        <v>37.837837837837839</v>
      </c>
      <c r="AO824" s="75">
        <f t="shared" si="428"/>
        <v>27.027027027027028</v>
      </c>
      <c r="AP824" s="76">
        <f t="shared" si="429"/>
        <v>64.86486486486487</v>
      </c>
    </row>
    <row r="825" spans="1:42">
      <c r="A825" s="95" t="s">
        <v>285</v>
      </c>
      <c r="B825" s="253" t="s">
        <v>231</v>
      </c>
      <c r="C825" s="254"/>
      <c r="D825" s="46">
        <v>815</v>
      </c>
      <c r="E825" s="41">
        <f t="shared" si="446"/>
        <v>38</v>
      </c>
      <c r="F825" s="41">
        <f t="shared" si="446"/>
        <v>36</v>
      </c>
      <c r="G825" s="41"/>
      <c r="H825" s="41"/>
      <c r="I825" s="41"/>
      <c r="J825" s="41"/>
      <c r="K825" s="41">
        <v>38</v>
      </c>
      <c r="L825" s="41">
        <v>36</v>
      </c>
      <c r="M825" s="41"/>
      <c r="N825" s="41"/>
      <c r="O825" s="41"/>
      <c r="P825" s="41"/>
      <c r="Q825" s="41"/>
      <c r="R825" s="41"/>
      <c r="S825" s="95" t="s">
        <v>285</v>
      </c>
      <c r="T825" s="261" t="s">
        <v>231</v>
      </c>
      <c r="U825" s="261"/>
      <c r="V825" s="261"/>
      <c r="W825" s="91">
        <f t="shared" si="426"/>
        <v>815</v>
      </c>
      <c r="X825" s="41"/>
      <c r="Y825" s="41"/>
      <c r="Z825" s="41">
        <f t="shared" si="445"/>
        <v>15</v>
      </c>
      <c r="AA825" s="41">
        <f t="shared" si="445"/>
        <v>11</v>
      </c>
      <c r="AB825" s="41"/>
      <c r="AC825" s="41"/>
      <c r="AD825" s="41">
        <v>15</v>
      </c>
      <c r="AE825" s="41">
        <v>11</v>
      </c>
      <c r="AF825" s="41"/>
      <c r="AG825" s="41"/>
      <c r="AH825" s="40">
        <f t="shared" si="447"/>
        <v>0</v>
      </c>
      <c r="AI825" s="40">
        <f t="shared" si="447"/>
        <v>0</v>
      </c>
      <c r="AJ825" s="40"/>
      <c r="AK825" s="40"/>
      <c r="AL825" s="40"/>
      <c r="AM825" s="40"/>
      <c r="AN825" s="74">
        <f t="shared" si="427"/>
        <v>39.473684210526315</v>
      </c>
      <c r="AO825" s="75">
        <f t="shared" si="428"/>
        <v>0</v>
      </c>
      <c r="AP825" s="76">
        <f t="shared" si="429"/>
        <v>39.473684210526315</v>
      </c>
    </row>
    <row r="826" spans="1:42">
      <c r="A826" s="95" t="s">
        <v>360</v>
      </c>
      <c r="B826" s="253" t="s">
        <v>167</v>
      </c>
      <c r="C826" s="254"/>
      <c r="D826" s="46">
        <v>816</v>
      </c>
      <c r="E826" s="41">
        <f t="shared" si="446"/>
        <v>36</v>
      </c>
      <c r="F826" s="41">
        <f t="shared" si="446"/>
        <v>21</v>
      </c>
      <c r="G826" s="41"/>
      <c r="H826" s="41"/>
      <c r="I826" s="41"/>
      <c r="J826" s="41"/>
      <c r="K826" s="41">
        <v>36</v>
      </c>
      <c r="L826" s="41">
        <v>21</v>
      </c>
      <c r="M826" s="41"/>
      <c r="N826" s="41"/>
      <c r="O826" s="41"/>
      <c r="P826" s="41"/>
      <c r="Q826" s="41"/>
      <c r="R826" s="41"/>
      <c r="S826" s="95" t="s">
        <v>360</v>
      </c>
      <c r="T826" s="261" t="s">
        <v>167</v>
      </c>
      <c r="U826" s="261"/>
      <c r="V826" s="261"/>
      <c r="W826" s="91">
        <f t="shared" si="426"/>
        <v>816</v>
      </c>
      <c r="X826" s="41"/>
      <c r="Y826" s="41"/>
      <c r="Z826" s="41">
        <f t="shared" si="445"/>
        <v>20</v>
      </c>
      <c r="AA826" s="41">
        <f t="shared" si="445"/>
        <v>17</v>
      </c>
      <c r="AB826" s="41"/>
      <c r="AC826" s="41"/>
      <c r="AD826" s="41">
        <v>20</v>
      </c>
      <c r="AE826" s="41">
        <v>17</v>
      </c>
      <c r="AF826" s="41"/>
      <c r="AG826" s="41"/>
      <c r="AH826" s="40">
        <f t="shared" si="447"/>
        <v>0</v>
      </c>
      <c r="AI826" s="40">
        <f t="shared" si="447"/>
        <v>0</v>
      </c>
      <c r="AJ826" s="40"/>
      <c r="AK826" s="40"/>
      <c r="AL826" s="40"/>
      <c r="AM826" s="40"/>
      <c r="AN826" s="74">
        <f t="shared" si="427"/>
        <v>55.555555555555557</v>
      </c>
      <c r="AO826" s="75">
        <f t="shared" si="428"/>
        <v>0</v>
      </c>
      <c r="AP826" s="76">
        <f t="shared" si="429"/>
        <v>55.555555555555557</v>
      </c>
    </row>
    <row r="827" spans="1:42">
      <c r="A827" s="95" t="s">
        <v>318</v>
      </c>
      <c r="B827" s="253" t="s">
        <v>209</v>
      </c>
      <c r="C827" s="254"/>
      <c r="D827" s="46">
        <v>817</v>
      </c>
      <c r="E827" s="41">
        <f t="shared" si="446"/>
        <v>20</v>
      </c>
      <c r="F827" s="41">
        <f t="shared" si="446"/>
        <v>13</v>
      </c>
      <c r="G827" s="41"/>
      <c r="H827" s="41"/>
      <c r="I827" s="41"/>
      <c r="J827" s="41"/>
      <c r="K827" s="41">
        <v>20</v>
      </c>
      <c r="L827" s="41">
        <v>13</v>
      </c>
      <c r="M827" s="41"/>
      <c r="N827" s="41"/>
      <c r="O827" s="41"/>
      <c r="P827" s="41"/>
      <c r="Q827" s="41"/>
      <c r="R827" s="41"/>
      <c r="S827" s="95" t="s">
        <v>318</v>
      </c>
      <c r="T827" s="261" t="s">
        <v>209</v>
      </c>
      <c r="U827" s="261"/>
      <c r="V827" s="261"/>
      <c r="W827" s="91">
        <f t="shared" si="426"/>
        <v>817</v>
      </c>
      <c r="X827" s="41"/>
      <c r="Y827" s="41"/>
      <c r="Z827" s="41">
        <f t="shared" si="445"/>
        <v>10</v>
      </c>
      <c r="AA827" s="41">
        <f t="shared" si="445"/>
        <v>8</v>
      </c>
      <c r="AB827" s="41"/>
      <c r="AC827" s="41"/>
      <c r="AD827" s="41">
        <v>10</v>
      </c>
      <c r="AE827" s="41">
        <v>8</v>
      </c>
      <c r="AF827" s="41"/>
      <c r="AG827" s="41"/>
      <c r="AH827" s="40">
        <f t="shared" si="447"/>
        <v>0</v>
      </c>
      <c r="AI827" s="40">
        <f t="shared" si="447"/>
        <v>0</v>
      </c>
      <c r="AJ827" s="40"/>
      <c r="AK827" s="40"/>
      <c r="AL827" s="40"/>
      <c r="AM827" s="40"/>
      <c r="AN827" s="74">
        <f t="shared" si="427"/>
        <v>50</v>
      </c>
      <c r="AO827" s="75">
        <f t="shared" si="428"/>
        <v>0</v>
      </c>
      <c r="AP827" s="76">
        <f t="shared" si="429"/>
        <v>50</v>
      </c>
    </row>
    <row r="828" spans="1:42">
      <c r="A828" s="95" t="s">
        <v>716</v>
      </c>
      <c r="B828" s="253" t="s">
        <v>127</v>
      </c>
      <c r="C828" s="254"/>
      <c r="D828" s="46">
        <v>818</v>
      </c>
      <c r="E828" s="41">
        <f t="shared" si="446"/>
        <v>26</v>
      </c>
      <c r="F828" s="41">
        <f t="shared" si="446"/>
        <v>11</v>
      </c>
      <c r="G828" s="41"/>
      <c r="H828" s="41"/>
      <c r="I828" s="41"/>
      <c r="J828" s="41"/>
      <c r="K828" s="41">
        <v>26</v>
      </c>
      <c r="L828" s="41">
        <v>11</v>
      </c>
      <c r="M828" s="41"/>
      <c r="N828" s="41"/>
      <c r="O828" s="41"/>
      <c r="P828" s="41"/>
      <c r="Q828" s="41"/>
      <c r="R828" s="41"/>
      <c r="S828" s="95" t="s">
        <v>716</v>
      </c>
      <c r="T828" s="261" t="s">
        <v>801</v>
      </c>
      <c r="U828" s="261"/>
      <c r="V828" s="261"/>
      <c r="W828" s="91">
        <f t="shared" si="426"/>
        <v>818</v>
      </c>
      <c r="X828" s="41"/>
      <c r="Y828" s="41"/>
      <c r="Z828" s="41">
        <f t="shared" si="445"/>
        <v>12</v>
      </c>
      <c r="AA828" s="41">
        <f t="shared" si="445"/>
        <v>7</v>
      </c>
      <c r="AB828" s="41"/>
      <c r="AC828" s="41"/>
      <c r="AD828" s="41">
        <v>12</v>
      </c>
      <c r="AE828" s="41">
        <v>7</v>
      </c>
      <c r="AF828" s="41"/>
      <c r="AG828" s="41"/>
      <c r="AH828" s="40">
        <f t="shared" si="447"/>
        <v>0</v>
      </c>
      <c r="AI828" s="40">
        <f t="shared" si="447"/>
        <v>0</v>
      </c>
      <c r="AJ828" s="40"/>
      <c r="AK828" s="40"/>
      <c r="AL828" s="40"/>
      <c r="AM828" s="40"/>
      <c r="AN828" s="74">
        <f t="shared" si="427"/>
        <v>46.153846153846153</v>
      </c>
      <c r="AO828" s="75">
        <f t="shared" si="428"/>
        <v>0</v>
      </c>
      <c r="AP828" s="76">
        <f t="shared" si="429"/>
        <v>46.153846153846153</v>
      </c>
    </row>
    <row r="829" spans="1:42">
      <c r="A829" s="95" t="s">
        <v>802</v>
      </c>
      <c r="B829" s="253" t="s">
        <v>98</v>
      </c>
      <c r="C829" s="254"/>
      <c r="D829" s="46">
        <v>819</v>
      </c>
      <c r="E829" s="41">
        <f t="shared" si="446"/>
        <v>30</v>
      </c>
      <c r="F829" s="41">
        <f t="shared" si="446"/>
        <v>7</v>
      </c>
      <c r="G829" s="41"/>
      <c r="H829" s="41"/>
      <c r="I829" s="41"/>
      <c r="J829" s="41"/>
      <c r="K829" s="41">
        <v>30</v>
      </c>
      <c r="L829" s="41">
        <v>7</v>
      </c>
      <c r="M829" s="41"/>
      <c r="N829" s="41"/>
      <c r="O829" s="41"/>
      <c r="P829" s="41"/>
      <c r="Q829" s="41"/>
      <c r="R829" s="41"/>
      <c r="S829" s="95" t="s">
        <v>802</v>
      </c>
      <c r="T829" s="261" t="s">
        <v>98</v>
      </c>
      <c r="U829" s="261"/>
      <c r="V829" s="261"/>
      <c r="W829" s="91">
        <f t="shared" si="426"/>
        <v>819</v>
      </c>
      <c r="X829" s="41"/>
      <c r="Y829" s="41"/>
      <c r="Z829" s="41">
        <f t="shared" si="445"/>
        <v>30</v>
      </c>
      <c r="AA829" s="41">
        <f t="shared" si="445"/>
        <v>7</v>
      </c>
      <c r="AB829" s="41"/>
      <c r="AC829" s="41"/>
      <c r="AD829" s="41">
        <v>30</v>
      </c>
      <c r="AE829" s="41">
        <v>7</v>
      </c>
      <c r="AF829" s="41"/>
      <c r="AG829" s="41"/>
      <c r="AH829" s="40">
        <f t="shared" si="447"/>
        <v>0</v>
      </c>
      <c r="AI829" s="40">
        <f t="shared" si="447"/>
        <v>0</v>
      </c>
      <c r="AJ829" s="40"/>
      <c r="AK829" s="40"/>
      <c r="AL829" s="40"/>
      <c r="AM829" s="40"/>
      <c r="AN829" s="74">
        <f t="shared" si="427"/>
        <v>100</v>
      </c>
      <c r="AO829" s="75">
        <f t="shared" si="428"/>
        <v>0</v>
      </c>
      <c r="AP829" s="76">
        <f t="shared" si="429"/>
        <v>100</v>
      </c>
    </row>
    <row r="830" spans="1:42" s="89" customFormat="1">
      <c r="A830" s="267" t="s">
        <v>803</v>
      </c>
      <c r="B830" s="267"/>
      <c r="C830" s="267"/>
      <c r="D830" s="86">
        <v>820</v>
      </c>
      <c r="E830" s="86">
        <f>E831</f>
        <v>58</v>
      </c>
      <c r="F830" s="86">
        <f t="shared" si="446"/>
        <v>56</v>
      </c>
      <c r="G830" s="86"/>
      <c r="H830" s="86"/>
      <c r="I830" s="86"/>
      <c r="J830" s="86"/>
      <c r="K830" s="86">
        <f>K831</f>
        <v>58</v>
      </c>
      <c r="L830" s="86">
        <f>L831</f>
        <v>56</v>
      </c>
      <c r="M830" s="86"/>
      <c r="N830" s="86"/>
      <c r="O830" s="86"/>
      <c r="P830" s="86"/>
      <c r="Q830" s="86"/>
      <c r="R830" s="86"/>
      <c r="S830" s="267" t="str">
        <f>+A830</f>
        <v>66. Дархан Хаан Политехник коллеж</v>
      </c>
      <c r="T830" s="267"/>
      <c r="U830" s="267"/>
      <c r="V830" s="267"/>
      <c r="W830" s="88">
        <f t="shared" si="426"/>
        <v>820</v>
      </c>
      <c r="X830" s="86"/>
      <c r="Y830" s="86"/>
      <c r="Z830" s="86">
        <f>Z831</f>
        <v>17</v>
      </c>
      <c r="AA830" s="86">
        <f>AA831</f>
        <v>17</v>
      </c>
      <c r="AB830" s="86"/>
      <c r="AC830" s="86"/>
      <c r="AD830" s="86">
        <f>AD831</f>
        <v>17</v>
      </c>
      <c r="AE830" s="86">
        <f>AE831</f>
        <v>17</v>
      </c>
      <c r="AF830" s="86"/>
      <c r="AG830" s="86"/>
      <c r="AH830" s="92">
        <f>AH831</f>
        <v>33</v>
      </c>
      <c r="AI830" s="92">
        <f>+AK830+AM830</f>
        <v>33</v>
      </c>
      <c r="AJ830" s="92">
        <f>AJ831</f>
        <v>33</v>
      </c>
      <c r="AK830" s="92">
        <f>AK831</f>
        <v>33</v>
      </c>
      <c r="AL830" s="92"/>
      <c r="AM830" s="92"/>
      <c r="AN830" s="74">
        <f t="shared" si="427"/>
        <v>29.310344827586206</v>
      </c>
      <c r="AO830" s="75">
        <f t="shared" si="428"/>
        <v>56.896551724137929</v>
      </c>
      <c r="AP830" s="76">
        <f t="shared" si="429"/>
        <v>86.206896551724128</v>
      </c>
    </row>
    <row r="831" spans="1:42">
      <c r="A831" s="95" t="s">
        <v>804</v>
      </c>
      <c r="B831" s="253" t="s">
        <v>264</v>
      </c>
      <c r="C831" s="254"/>
      <c r="D831" s="46">
        <v>821</v>
      </c>
      <c r="E831" s="41">
        <v>58</v>
      </c>
      <c r="F831" s="41">
        <f t="shared" si="446"/>
        <v>56</v>
      </c>
      <c r="G831" s="41"/>
      <c r="H831" s="41"/>
      <c r="I831" s="41"/>
      <c r="J831" s="41"/>
      <c r="K831" s="41">
        <v>58</v>
      </c>
      <c r="L831" s="41">
        <v>56</v>
      </c>
      <c r="M831" s="41"/>
      <c r="N831" s="41"/>
      <c r="O831" s="41"/>
      <c r="P831" s="41"/>
      <c r="Q831" s="41"/>
      <c r="R831" s="41"/>
      <c r="S831" s="95" t="s">
        <v>804</v>
      </c>
      <c r="T831" s="259" t="s">
        <v>264</v>
      </c>
      <c r="U831" s="259"/>
      <c r="V831" s="259"/>
      <c r="W831" s="91">
        <f t="shared" si="426"/>
        <v>821</v>
      </c>
      <c r="X831" s="41"/>
      <c r="Y831" s="41"/>
      <c r="Z831" s="41">
        <f t="shared" ref="Z831:AA831" si="448">+AB831+AD831+AF831</f>
        <v>17</v>
      </c>
      <c r="AA831" s="41">
        <f t="shared" si="448"/>
        <v>17</v>
      </c>
      <c r="AB831" s="41"/>
      <c r="AC831" s="41"/>
      <c r="AD831" s="41">
        <v>17</v>
      </c>
      <c r="AE831" s="41">
        <v>17</v>
      </c>
      <c r="AF831" s="41"/>
      <c r="AG831" s="41"/>
      <c r="AH831" s="40">
        <v>33</v>
      </c>
      <c r="AI831" s="40">
        <f>+AK831+AM831</f>
        <v>33</v>
      </c>
      <c r="AJ831" s="40">
        <v>33</v>
      </c>
      <c r="AK831" s="40">
        <v>33</v>
      </c>
      <c r="AL831" s="40"/>
      <c r="AM831" s="40"/>
      <c r="AN831" s="74">
        <f t="shared" si="427"/>
        <v>29.310344827586206</v>
      </c>
      <c r="AO831" s="75">
        <f t="shared" si="428"/>
        <v>56.896551724137929</v>
      </c>
      <c r="AP831" s="76">
        <f t="shared" si="429"/>
        <v>86.206896551724128</v>
      </c>
    </row>
    <row r="832" spans="1:42" s="89" customFormat="1">
      <c r="A832" s="267" t="s">
        <v>805</v>
      </c>
      <c r="B832" s="267"/>
      <c r="C832" s="267"/>
      <c r="D832" s="86">
        <v>822</v>
      </c>
      <c r="E832" s="86">
        <f>SUM(E833:E863)</f>
        <v>1243</v>
      </c>
      <c r="F832" s="86">
        <f>SUM(F833:F863)</f>
        <v>266</v>
      </c>
      <c r="G832" s="86">
        <f>SUM(G833:G841)</f>
        <v>193</v>
      </c>
      <c r="H832" s="86">
        <f>SUM(H833:H841)</f>
        <v>37</v>
      </c>
      <c r="I832" s="86">
        <f t="shared" ref="I832:J832" si="449">SUM(I833:I855)</f>
        <v>0</v>
      </c>
      <c r="J832" s="86">
        <f t="shared" si="449"/>
        <v>0</v>
      </c>
      <c r="K832" s="86">
        <f>SUM(K833:K863)</f>
        <v>537</v>
      </c>
      <c r="L832" s="86">
        <f t="shared" ref="L832:R832" si="450">SUM(L833:L863)</f>
        <v>149</v>
      </c>
      <c r="M832" s="86">
        <f t="shared" si="450"/>
        <v>446</v>
      </c>
      <c r="N832" s="86">
        <f t="shared" si="450"/>
        <v>54</v>
      </c>
      <c r="O832" s="86">
        <f>SUM(O833:O863)</f>
        <v>67</v>
      </c>
      <c r="P832" s="86">
        <f t="shared" si="450"/>
        <v>26</v>
      </c>
      <c r="Q832" s="86">
        <f t="shared" si="450"/>
        <v>0</v>
      </c>
      <c r="R832" s="86">
        <f t="shared" si="450"/>
        <v>0</v>
      </c>
      <c r="S832" s="267" t="str">
        <f>+A832</f>
        <v>67. Техник технологийн Политехник коллеж</v>
      </c>
      <c r="T832" s="267"/>
      <c r="U832" s="267"/>
      <c r="V832" s="267"/>
      <c r="W832" s="88">
        <f t="shared" si="426"/>
        <v>822</v>
      </c>
      <c r="X832" s="86">
        <f t="shared" ref="X832:Y832" si="451">SUM(X833:X855)</f>
        <v>0</v>
      </c>
      <c r="Y832" s="86">
        <f t="shared" si="451"/>
        <v>0</v>
      </c>
      <c r="Z832" s="86">
        <f>SUM(Z833:Z863)</f>
        <v>796</v>
      </c>
      <c r="AA832" s="86">
        <f t="shared" ref="AA832:AM832" si="452">SUM(AA833:AA863)</f>
        <v>210</v>
      </c>
      <c r="AB832" s="86">
        <f t="shared" si="452"/>
        <v>127</v>
      </c>
      <c r="AC832" s="86">
        <f t="shared" si="452"/>
        <v>25</v>
      </c>
      <c r="AD832" s="86">
        <f t="shared" si="452"/>
        <v>602</v>
      </c>
      <c r="AE832" s="86">
        <f t="shared" si="452"/>
        <v>159</v>
      </c>
      <c r="AF832" s="86">
        <f t="shared" si="452"/>
        <v>67</v>
      </c>
      <c r="AG832" s="86">
        <f t="shared" si="452"/>
        <v>26</v>
      </c>
      <c r="AH832" s="86">
        <f>SUM(AH833:AH863)</f>
        <v>162</v>
      </c>
      <c r="AI832" s="86">
        <f t="shared" si="452"/>
        <v>34</v>
      </c>
      <c r="AJ832" s="86">
        <f t="shared" si="452"/>
        <v>95</v>
      </c>
      <c r="AK832" s="86">
        <f t="shared" si="452"/>
        <v>18</v>
      </c>
      <c r="AL832" s="86">
        <f t="shared" si="452"/>
        <v>67</v>
      </c>
      <c r="AM832" s="86">
        <f t="shared" si="452"/>
        <v>16</v>
      </c>
      <c r="AN832" s="74">
        <f t="shared" si="427"/>
        <v>64.038616251005635</v>
      </c>
      <c r="AO832" s="75">
        <f t="shared" si="428"/>
        <v>13.032984714400644</v>
      </c>
      <c r="AP832" s="76">
        <f t="shared" si="429"/>
        <v>77.071600965406276</v>
      </c>
    </row>
    <row r="833" spans="1:42">
      <c r="A833" s="100" t="s">
        <v>575</v>
      </c>
      <c r="B833" s="253" t="s">
        <v>130</v>
      </c>
      <c r="C833" s="254"/>
      <c r="D833" s="46">
        <v>823</v>
      </c>
      <c r="E833" s="41">
        <f t="shared" ref="E833:E863" si="453">+G833+I833+K833+M833+O833+Q833+X833</f>
        <v>10</v>
      </c>
      <c r="F833" s="41">
        <f>+H833+J833+L833+N833+P833+R833</f>
        <v>3</v>
      </c>
      <c r="G833" s="41">
        <v>10</v>
      </c>
      <c r="H833" s="41">
        <v>3</v>
      </c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100" t="s">
        <v>575</v>
      </c>
      <c r="T833" s="260" t="s">
        <v>130</v>
      </c>
      <c r="U833" s="260"/>
      <c r="V833" s="260"/>
      <c r="W833" s="91">
        <f t="shared" si="426"/>
        <v>823</v>
      </c>
      <c r="X833" s="41"/>
      <c r="Y833" s="41"/>
      <c r="Z833" s="41">
        <f t="shared" ref="Z833:AA848" si="454">+AB833+AD833+AF833</f>
        <v>8</v>
      </c>
      <c r="AA833" s="41">
        <f t="shared" si="454"/>
        <v>3</v>
      </c>
      <c r="AB833" s="41">
        <v>8</v>
      </c>
      <c r="AC833" s="41">
        <v>3</v>
      </c>
      <c r="AD833" s="41"/>
      <c r="AE833" s="41"/>
      <c r="AF833" s="41"/>
      <c r="AG833" s="41"/>
      <c r="AH833" s="40">
        <f>+AJ833+AL833</f>
        <v>1</v>
      </c>
      <c r="AI833" s="40">
        <f>+AK833+AM833</f>
        <v>0</v>
      </c>
      <c r="AJ833" s="40"/>
      <c r="AK833" s="40"/>
      <c r="AL833" s="40">
        <v>1</v>
      </c>
      <c r="AM833" s="40"/>
      <c r="AN833" s="74">
        <f t="shared" si="427"/>
        <v>80</v>
      </c>
      <c r="AO833" s="75">
        <f t="shared" si="428"/>
        <v>10</v>
      </c>
      <c r="AP833" s="76">
        <f t="shared" si="429"/>
        <v>90</v>
      </c>
    </row>
    <row r="834" spans="1:42">
      <c r="A834" s="100" t="s">
        <v>579</v>
      </c>
      <c r="B834" s="253" t="s">
        <v>145</v>
      </c>
      <c r="C834" s="254"/>
      <c r="D834" s="46">
        <v>824</v>
      </c>
      <c r="E834" s="41">
        <f t="shared" si="453"/>
        <v>31</v>
      </c>
      <c r="F834" s="41">
        <f t="shared" ref="F834:F863" si="455">+H834+J834+L834+N834+P834+R834</f>
        <v>3</v>
      </c>
      <c r="G834" s="41">
        <v>31</v>
      </c>
      <c r="H834" s="41">
        <v>3</v>
      </c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100" t="s">
        <v>579</v>
      </c>
      <c r="T834" s="260" t="s">
        <v>145</v>
      </c>
      <c r="U834" s="260"/>
      <c r="V834" s="260"/>
      <c r="W834" s="91">
        <f t="shared" si="426"/>
        <v>824</v>
      </c>
      <c r="X834" s="41"/>
      <c r="Y834" s="41"/>
      <c r="Z834" s="41">
        <f t="shared" si="454"/>
        <v>12</v>
      </c>
      <c r="AA834" s="41">
        <f t="shared" si="454"/>
        <v>1</v>
      </c>
      <c r="AB834" s="41">
        <v>12</v>
      </c>
      <c r="AC834" s="41">
        <v>1</v>
      </c>
      <c r="AD834" s="41"/>
      <c r="AE834" s="41"/>
      <c r="AF834" s="41"/>
      <c r="AG834" s="41"/>
      <c r="AH834" s="40">
        <f>+AJ834+AL834</f>
        <v>10</v>
      </c>
      <c r="AI834" s="40">
        <f>+AK834+AM834</f>
        <v>1</v>
      </c>
      <c r="AJ834" s="40"/>
      <c r="AK834" s="40"/>
      <c r="AL834" s="40">
        <v>10</v>
      </c>
      <c r="AM834" s="40">
        <v>1</v>
      </c>
      <c r="AN834" s="74">
        <f t="shared" si="427"/>
        <v>38.70967741935484</v>
      </c>
      <c r="AO834" s="75">
        <f t="shared" si="428"/>
        <v>32.258064516129032</v>
      </c>
      <c r="AP834" s="76">
        <f t="shared" si="429"/>
        <v>70.967741935483872</v>
      </c>
    </row>
    <row r="835" spans="1:42">
      <c r="A835" s="100" t="s">
        <v>806</v>
      </c>
      <c r="B835" s="253" t="s">
        <v>141</v>
      </c>
      <c r="C835" s="254"/>
      <c r="D835" s="46">
        <v>825</v>
      </c>
      <c r="E835" s="41">
        <f t="shared" si="453"/>
        <v>31</v>
      </c>
      <c r="F835" s="41">
        <f t="shared" si="455"/>
        <v>5</v>
      </c>
      <c r="G835" s="41">
        <v>31</v>
      </c>
      <c r="H835" s="41">
        <v>5</v>
      </c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100" t="s">
        <v>806</v>
      </c>
      <c r="T835" s="260" t="s">
        <v>141</v>
      </c>
      <c r="U835" s="260"/>
      <c r="V835" s="260"/>
      <c r="W835" s="91">
        <f t="shared" si="426"/>
        <v>825</v>
      </c>
      <c r="X835" s="41"/>
      <c r="Y835" s="41"/>
      <c r="Z835" s="41">
        <f t="shared" si="454"/>
        <v>30</v>
      </c>
      <c r="AA835" s="41">
        <f t="shared" si="454"/>
        <v>5</v>
      </c>
      <c r="AB835" s="41">
        <v>30</v>
      </c>
      <c r="AC835" s="41">
        <v>5</v>
      </c>
      <c r="AD835" s="41"/>
      <c r="AE835" s="41"/>
      <c r="AF835" s="41"/>
      <c r="AG835" s="41"/>
      <c r="AH835" s="40">
        <f t="shared" ref="AH835:AI863" si="456">+AJ835+AL835</f>
        <v>22</v>
      </c>
      <c r="AI835" s="40">
        <f t="shared" si="456"/>
        <v>5</v>
      </c>
      <c r="AJ835" s="40"/>
      <c r="AK835" s="40"/>
      <c r="AL835" s="40">
        <v>22</v>
      </c>
      <c r="AM835" s="40">
        <v>5</v>
      </c>
      <c r="AN835" s="74">
        <f t="shared" si="427"/>
        <v>96.774193548387103</v>
      </c>
      <c r="AO835" s="75">
        <f t="shared" si="428"/>
        <v>70.967741935483872</v>
      </c>
      <c r="AP835" s="76">
        <f t="shared" si="429"/>
        <v>167.74193548387098</v>
      </c>
    </row>
    <row r="836" spans="1:42">
      <c r="A836" s="100" t="s">
        <v>675</v>
      </c>
      <c r="B836" s="253" t="s">
        <v>217</v>
      </c>
      <c r="C836" s="254"/>
      <c r="D836" s="46">
        <v>826</v>
      </c>
      <c r="E836" s="41">
        <f t="shared" si="453"/>
        <v>34</v>
      </c>
      <c r="F836" s="41">
        <f t="shared" si="455"/>
        <v>2</v>
      </c>
      <c r="G836" s="41">
        <v>34</v>
      </c>
      <c r="H836" s="41">
        <v>2</v>
      </c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100" t="s">
        <v>675</v>
      </c>
      <c r="T836" s="260" t="s">
        <v>217</v>
      </c>
      <c r="U836" s="260"/>
      <c r="V836" s="260"/>
      <c r="W836" s="91">
        <f t="shared" si="426"/>
        <v>826</v>
      </c>
      <c r="X836" s="41"/>
      <c r="Y836" s="41"/>
      <c r="Z836" s="41">
        <f t="shared" si="454"/>
        <v>11</v>
      </c>
      <c r="AA836" s="41">
        <f t="shared" si="454"/>
        <v>0</v>
      </c>
      <c r="AB836" s="41">
        <v>11</v>
      </c>
      <c r="AC836" s="41">
        <v>0</v>
      </c>
      <c r="AD836" s="41"/>
      <c r="AE836" s="41"/>
      <c r="AF836" s="41"/>
      <c r="AG836" s="41"/>
      <c r="AH836" s="40">
        <f t="shared" si="456"/>
        <v>16</v>
      </c>
      <c r="AI836" s="40">
        <f t="shared" si="456"/>
        <v>1</v>
      </c>
      <c r="AJ836" s="40"/>
      <c r="AK836" s="40"/>
      <c r="AL836" s="40">
        <v>16</v>
      </c>
      <c r="AM836" s="40">
        <v>1</v>
      </c>
      <c r="AN836" s="74">
        <f t="shared" si="427"/>
        <v>32.352941176470587</v>
      </c>
      <c r="AO836" s="75">
        <f t="shared" si="428"/>
        <v>47.058823529411768</v>
      </c>
      <c r="AP836" s="76">
        <f t="shared" si="429"/>
        <v>79.411764705882348</v>
      </c>
    </row>
    <row r="837" spans="1:42">
      <c r="A837" s="100" t="s">
        <v>688</v>
      </c>
      <c r="B837" s="253" t="s">
        <v>152</v>
      </c>
      <c r="C837" s="254"/>
      <c r="D837" s="46">
        <v>827</v>
      </c>
      <c r="E837" s="41">
        <f t="shared" si="453"/>
        <v>33</v>
      </c>
      <c r="F837" s="41">
        <f t="shared" si="455"/>
        <v>0</v>
      </c>
      <c r="G837" s="41">
        <v>33</v>
      </c>
      <c r="H837" s="41">
        <v>0</v>
      </c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100" t="s">
        <v>688</v>
      </c>
      <c r="T837" s="260" t="s">
        <v>152</v>
      </c>
      <c r="U837" s="260"/>
      <c r="V837" s="260"/>
      <c r="W837" s="91">
        <f t="shared" si="426"/>
        <v>827</v>
      </c>
      <c r="X837" s="41"/>
      <c r="Y837" s="41"/>
      <c r="Z837" s="41">
        <f t="shared" si="454"/>
        <v>25</v>
      </c>
      <c r="AA837" s="41">
        <f t="shared" si="454"/>
        <v>0</v>
      </c>
      <c r="AB837" s="41">
        <v>25</v>
      </c>
      <c r="AC837" s="41">
        <v>0</v>
      </c>
      <c r="AD837" s="41"/>
      <c r="AE837" s="41"/>
      <c r="AF837" s="41"/>
      <c r="AG837" s="41"/>
      <c r="AH837" s="40">
        <f t="shared" si="456"/>
        <v>5</v>
      </c>
      <c r="AI837" s="40">
        <f t="shared" si="456"/>
        <v>0</v>
      </c>
      <c r="AJ837" s="40"/>
      <c r="AK837" s="40"/>
      <c r="AL837" s="40">
        <v>5</v>
      </c>
      <c r="AM837" s="40"/>
      <c r="AN837" s="74">
        <f t="shared" si="427"/>
        <v>75.757575757575751</v>
      </c>
      <c r="AO837" s="75">
        <f t="shared" si="428"/>
        <v>15.151515151515152</v>
      </c>
      <c r="AP837" s="76">
        <f t="shared" si="429"/>
        <v>90.909090909090907</v>
      </c>
    </row>
    <row r="838" spans="1:42">
      <c r="A838" s="100" t="s">
        <v>807</v>
      </c>
      <c r="B838" s="253" t="s">
        <v>128</v>
      </c>
      <c r="C838" s="254"/>
      <c r="D838" s="46">
        <v>828</v>
      </c>
      <c r="E838" s="41">
        <f t="shared" si="453"/>
        <v>5</v>
      </c>
      <c r="F838" s="41">
        <f t="shared" si="455"/>
        <v>0</v>
      </c>
      <c r="G838" s="41">
        <v>5</v>
      </c>
      <c r="H838" s="41">
        <v>0</v>
      </c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100" t="s">
        <v>807</v>
      </c>
      <c r="T838" s="260" t="s">
        <v>128</v>
      </c>
      <c r="U838" s="260"/>
      <c r="V838" s="260"/>
      <c r="W838" s="91">
        <f t="shared" si="426"/>
        <v>828</v>
      </c>
      <c r="X838" s="41"/>
      <c r="Y838" s="41"/>
      <c r="Z838" s="41">
        <f t="shared" si="454"/>
        <v>4</v>
      </c>
      <c r="AA838" s="41">
        <f t="shared" si="454"/>
        <v>0</v>
      </c>
      <c r="AB838" s="41">
        <v>4</v>
      </c>
      <c r="AC838" s="41">
        <v>0</v>
      </c>
      <c r="AD838" s="41"/>
      <c r="AE838" s="41"/>
      <c r="AF838" s="41"/>
      <c r="AG838" s="41"/>
      <c r="AH838" s="40">
        <f t="shared" si="456"/>
        <v>0</v>
      </c>
      <c r="AI838" s="40">
        <f t="shared" si="456"/>
        <v>0</v>
      </c>
      <c r="AJ838" s="40"/>
      <c r="AK838" s="40"/>
      <c r="AL838" s="40"/>
      <c r="AM838" s="40"/>
      <c r="AN838" s="74">
        <f t="shared" si="427"/>
        <v>80</v>
      </c>
      <c r="AO838" s="75">
        <f t="shared" si="428"/>
        <v>0</v>
      </c>
      <c r="AP838" s="76">
        <f t="shared" si="429"/>
        <v>80</v>
      </c>
    </row>
    <row r="839" spans="1:42">
      <c r="A839" s="97" t="s">
        <v>808</v>
      </c>
      <c r="B839" s="253" t="s">
        <v>112</v>
      </c>
      <c r="C839" s="254"/>
      <c r="D839" s="46">
        <v>829</v>
      </c>
      <c r="E839" s="41">
        <f t="shared" si="453"/>
        <v>10</v>
      </c>
      <c r="F839" s="41">
        <f t="shared" si="455"/>
        <v>2</v>
      </c>
      <c r="G839" s="41">
        <v>10</v>
      </c>
      <c r="H839" s="41">
        <v>2</v>
      </c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97" t="s">
        <v>808</v>
      </c>
      <c r="T839" s="259" t="s">
        <v>112</v>
      </c>
      <c r="U839" s="259"/>
      <c r="V839" s="259"/>
      <c r="W839" s="91">
        <f t="shared" si="426"/>
        <v>829</v>
      </c>
      <c r="X839" s="41"/>
      <c r="Y839" s="41"/>
      <c r="Z839" s="41">
        <f t="shared" si="454"/>
        <v>8</v>
      </c>
      <c r="AA839" s="41">
        <f t="shared" si="454"/>
        <v>1</v>
      </c>
      <c r="AB839" s="41">
        <v>8</v>
      </c>
      <c r="AC839" s="41">
        <v>1</v>
      </c>
      <c r="AD839" s="41"/>
      <c r="AE839" s="41"/>
      <c r="AF839" s="41"/>
      <c r="AG839" s="41"/>
      <c r="AH839" s="40">
        <f t="shared" si="456"/>
        <v>0</v>
      </c>
      <c r="AI839" s="40">
        <f t="shared" si="456"/>
        <v>0</v>
      </c>
      <c r="AJ839" s="40"/>
      <c r="AK839" s="40"/>
      <c r="AL839" s="40"/>
      <c r="AM839" s="40"/>
      <c r="AN839" s="74">
        <f t="shared" si="427"/>
        <v>80</v>
      </c>
      <c r="AO839" s="75">
        <f t="shared" si="428"/>
        <v>0</v>
      </c>
      <c r="AP839" s="76">
        <f t="shared" si="429"/>
        <v>80</v>
      </c>
    </row>
    <row r="840" spans="1:42">
      <c r="A840" s="95" t="s">
        <v>809</v>
      </c>
      <c r="B840" s="253" t="s">
        <v>147</v>
      </c>
      <c r="C840" s="254"/>
      <c r="D840" s="46">
        <v>830</v>
      </c>
      <c r="E840" s="41">
        <f t="shared" si="453"/>
        <v>3</v>
      </c>
      <c r="F840" s="41">
        <f t="shared" si="455"/>
        <v>0</v>
      </c>
      <c r="G840" s="41">
        <v>3</v>
      </c>
      <c r="H840" s="41">
        <v>0</v>
      </c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95" t="s">
        <v>809</v>
      </c>
      <c r="T840" s="260" t="s">
        <v>147</v>
      </c>
      <c r="U840" s="260"/>
      <c r="V840" s="260"/>
      <c r="W840" s="91">
        <f t="shared" si="426"/>
        <v>830</v>
      </c>
      <c r="X840" s="41"/>
      <c r="Y840" s="41"/>
      <c r="Z840" s="41">
        <f t="shared" si="454"/>
        <v>3</v>
      </c>
      <c r="AA840" s="41">
        <f t="shared" si="454"/>
        <v>0</v>
      </c>
      <c r="AB840" s="41">
        <v>3</v>
      </c>
      <c r="AC840" s="41">
        <v>0</v>
      </c>
      <c r="AD840" s="41"/>
      <c r="AE840" s="41"/>
      <c r="AF840" s="41"/>
      <c r="AG840" s="41"/>
      <c r="AH840" s="40">
        <f t="shared" si="456"/>
        <v>1</v>
      </c>
      <c r="AI840" s="40">
        <f t="shared" si="456"/>
        <v>0</v>
      </c>
      <c r="AJ840" s="40"/>
      <c r="AK840" s="40"/>
      <c r="AL840" s="40">
        <v>1</v>
      </c>
      <c r="AM840" s="40"/>
      <c r="AN840" s="74">
        <f t="shared" si="427"/>
        <v>100</v>
      </c>
      <c r="AO840" s="75">
        <f t="shared" si="428"/>
        <v>33.333333333333336</v>
      </c>
      <c r="AP840" s="76">
        <f t="shared" si="429"/>
        <v>133.33333333333334</v>
      </c>
    </row>
    <row r="841" spans="1:42">
      <c r="A841" s="97" t="s">
        <v>622</v>
      </c>
      <c r="B841" s="253" t="s">
        <v>588</v>
      </c>
      <c r="C841" s="254"/>
      <c r="D841" s="46">
        <v>831</v>
      </c>
      <c r="E841" s="41">
        <f t="shared" si="453"/>
        <v>36</v>
      </c>
      <c r="F841" s="41">
        <f t="shared" si="455"/>
        <v>22</v>
      </c>
      <c r="G841" s="41">
        <v>36</v>
      </c>
      <c r="H841" s="41">
        <v>22</v>
      </c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97" t="s">
        <v>622</v>
      </c>
      <c r="T841" s="260" t="s">
        <v>588</v>
      </c>
      <c r="U841" s="260"/>
      <c r="V841" s="260"/>
      <c r="W841" s="91">
        <f t="shared" si="426"/>
        <v>831</v>
      </c>
      <c r="X841" s="41"/>
      <c r="Y841" s="41"/>
      <c r="Z841" s="41">
        <f t="shared" si="454"/>
        <v>26</v>
      </c>
      <c r="AA841" s="41">
        <f t="shared" si="454"/>
        <v>15</v>
      </c>
      <c r="AB841" s="41">
        <v>26</v>
      </c>
      <c r="AC841" s="41">
        <v>15</v>
      </c>
      <c r="AD841" s="41"/>
      <c r="AE841" s="41"/>
      <c r="AF841" s="41"/>
      <c r="AG841" s="41"/>
      <c r="AH841" s="40">
        <f t="shared" si="456"/>
        <v>12</v>
      </c>
      <c r="AI841" s="40">
        <f t="shared" si="456"/>
        <v>9</v>
      </c>
      <c r="AJ841" s="40"/>
      <c r="AK841" s="40"/>
      <c r="AL841" s="40">
        <v>12</v>
      </c>
      <c r="AM841" s="40">
        <v>9</v>
      </c>
      <c r="AN841" s="74">
        <f t="shared" si="427"/>
        <v>72.222222222222229</v>
      </c>
      <c r="AO841" s="75">
        <f t="shared" si="428"/>
        <v>33.333333333333336</v>
      </c>
      <c r="AP841" s="76">
        <f t="shared" si="429"/>
        <v>105.55555555555557</v>
      </c>
    </row>
    <row r="842" spans="1:42">
      <c r="A842" s="100" t="s">
        <v>293</v>
      </c>
      <c r="B842" s="253" t="s">
        <v>139</v>
      </c>
      <c r="C842" s="254"/>
      <c r="D842" s="46">
        <v>832</v>
      </c>
      <c r="E842" s="41">
        <f t="shared" si="453"/>
        <v>130</v>
      </c>
      <c r="F842" s="41">
        <f t="shared" si="455"/>
        <v>14</v>
      </c>
      <c r="G842" s="41"/>
      <c r="H842" s="41"/>
      <c r="I842" s="41"/>
      <c r="J842" s="41"/>
      <c r="K842" s="41">
        <v>40</v>
      </c>
      <c r="L842" s="41">
        <v>10</v>
      </c>
      <c r="M842" s="41">
        <v>89</v>
      </c>
      <c r="N842" s="41">
        <v>4</v>
      </c>
      <c r="O842" s="41">
        <v>1</v>
      </c>
      <c r="P842" s="41">
        <v>0</v>
      </c>
      <c r="Q842" s="41"/>
      <c r="R842" s="41"/>
      <c r="S842" s="100" t="s">
        <v>293</v>
      </c>
      <c r="T842" s="260" t="s">
        <v>139</v>
      </c>
      <c r="U842" s="260"/>
      <c r="V842" s="260"/>
      <c r="W842" s="91">
        <f t="shared" si="426"/>
        <v>832</v>
      </c>
      <c r="X842" s="41"/>
      <c r="Y842" s="41"/>
      <c r="Z842" s="41">
        <f t="shared" si="454"/>
        <v>50</v>
      </c>
      <c r="AA842" s="41">
        <f t="shared" si="454"/>
        <v>10</v>
      </c>
      <c r="AB842" s="41"/>
      <c r="AC842" s="41"/>
      <c r="AD842" s="41">
        <v>49</v>
      </c>
      <c r="AE842" s="41">
        <v>10</v>
      </c>
      <c r="AF842" s="41">
        <v>1</v>
      </c>
      <c r="AG842" s="41">
        <v>0</v>
      </c>
      <c r="AH842" s="40">
        <f t="shared" si="456"/>
        <v>24</v>
      </c>
      <c r="AI842" s="40">
        <f t="shared" si="456"/>
        <v>2</v>
      </c>
      <c r="AJ842" s="40">
        <v>24</v>
      </c>
      <c r="AK842" s="40">
        <v>2</v>
      </c>
      <c r="AL842" s="40"/>
      <c r="AM842" s="40"/>
      <c r="AN842" s="74">
        <f t="shared" si="427"/>
        <v>38.46153846153846</v>
      </c>
      <c r="AO842" s="75">
        <f t="shared" si="428"/>
        <v>18.46153846153846</v>
      </c>
      <c r="AP842" s="76">
        <f t="shared" si="429"/>
        <v>56.92307692307692</v>
      </c>
    </row>
    <row r="843" spans="1:42">
      <c r="A843" s="100" t="s">
        <v>283</v>
      </c>
      <c r="B843" s="253" t="s">
        <v>215</v>
      </c>
      <c r="C843" s="254"/>
      <c r="D843" s="46">
        <v>833</v>
      </c>
      <c r="E843" s="41">
        <f t="shared" si="453"/>
        <v>115</v>
      </c>
      <c r="F843" s="41">
        <f t="shared" si="455"/>
        <v>7</v>
      </c>
      <c r="G843" s="41"/>
      <c r="H843" s="41"/>
      <c r="I843" s="41"/>
      <c r="J843" s="41"/>
      <c r="K843" s="41">
        <v>37</v>
      </c>
      <c r="L843" s="41">
        <v>7</v>
      </c>
      <c r="M843" s="41">
        <v>60</v>
      </c>
      <c r="N843" s="41">
        <v>0</v>
      </c>
      <c r="O843" s="41">
        <v>18</v>
      </c>
      <c r="P843" s="41">
        <v>0</v>
      </c>
      <c r="Q843" s="41"/>
      <c r="R843" s="41"/>
      <c r="S843" s="100" t="s">
        <v>283</v>
      </c>
      <c r="T843" s="260" t="s">
        <v>215</v>
      </c>
      <c r="U843" s="260"/>
      <c r="V843" s="260"/>
      <c r="W843" s="91">
        <f t="shared" ref="W843:W906" si="457">+D843</f>
        <v>833</v>
      </c>
      <c r="X843" s="41"/>
      <c r="Y843" s="41"/>
      <c r="Z843" s="41">
        <f t="shared" si="454"/>
        <v>76</v>
      </c>
      <c r="AA843" s="41">
        <f t="shared" si="454"/>
        <v>7</v>
      </c>
      <c r="AB843" s="41"/>
      <c r="AC843" s="41"/>
      <c r="AD843" s="41">
        <v>58</v>
      </c>
      <c r="AE843" s="41">
        <v>7</v>
      </c>
      <c r="AF843" s="41">
        <v>18</v>
      </c>
      <c r="AG843" s="41">
        <v>0</v>
      </c>
      <c r="AH843" s="40">
        <f t="shared" si="456"/>
        <v>3</v>
      </c>
      <c r="AI843" s="40">
        <f t="shared" si="456"/>
        <v>0</v>
      </c>
      <c r="AJ843" s="40">
        <v>3</v>
      </c>
      <c r="AK843" s="40">
        <v>0</v>
      </c>
      <c r="AL843" s="40"/>
      <c r="AM843" s="40"/>
      <c r="AN843" s="74">
        <f t="shared" si="427"/>
        <v>66.086956521739125</v>
      </c>
      <c r="AO843" s="75">
        <f t="shared" si="428"/>
        <v>2.6086956521739131</v>
      </c>
      <c r="AP843" s="76">
        <f t="shared" si="429"/>
        <v>68.695652173913032</v>
      </c>
    </row>
    <row r="844" spans="1:42">
      <c r="A844" s="100" t="s">
        <v>286</v>
      </c>
      <c r="B844" s="253" t="s">
        <v>131</v>
      </c>
      <c r="C844" s="254"/>
      <c r="D844" s="46">
        <v>834</v>
      </c>
      <c r="E844" s="41">
        <f t="shared" si="453"/>
        <v>64</v>
      </c>
      <c r="F844" s="41">
        <f t="shared" si="455"/>
        <v>17</v>
      </c>
      <c r="G844" s="41"/>
      <c r="H844" s="41"/>
      <c r="I844" s="41"/>
      <c r="J844" s="41"/>
      <c r="K844" s="41">
        <v>43</v>
      </c>
      <c r="L844" s="41">
        <v>10</v>
      </c>
      <c r="M844" s="41">
        <v>21</v>
      </c>
      <c r="N844" s="41">
        <v>7</v>
      </c>
      <c r="O844" s="41"/>
      <c r="P844" s="41"/>
      <c r="Q844" s="41"/>
      <c r="R844" s="41"/>
      <c r="S844" s="100" t="s">
        <v>286</v>
      </c>
      <c r="T844" s="260" t="s">
        <v>287</v>
      </c>
      <c r="U844" s="260"/>
      <c r="V844" s="260"/>
      <c r="W844" s="91">
        <f t="shared" si="457"/>
        <v>834</v>
      </c>
      <c r="X844" s="41"/>
      <c r="Y844" s="41"/>
      <c r="Z844" s="41">
        <f t="shared" si="454"/>
        <v>45</v>
      </c>
      <c r="AA844" s="41">
        <f t="shared" si="454"/>
        <v>10</v>
      </c>
      <c r="AB844" s="41"/>
      <c r="AC844" s="41"/>
      <c r="AD844" s="41">
        <v>45</v>
      </c>
      <c r="AE844" s="41">
        <v>10</v>
      </c>
      <c r="AF844" s="41"/>
      <c r="AG844" s="41"/>
      <c r="AH844" s="40">
        <f t="shared" si="456"/>
        <v>8</v>
      </c>
      <c r="AI844" s="40">
        <f t="shared" si="456"/>
        <v>3</v>
      </c>
      <c r="AJ844" s="40">
        <v>8</v>
      </c>
      <c r="AK844" s="40">
        <v>3</v>
      </c>
      <c r="AL844" s="40"/>
      <c r="AM844" s="40"/>
      <c r="AN844" s="74">
        <f t="shared" ref="AN844:AN907" si="458">+Z844*100/E844</f>
        <v>70.3125</v>
      </c>
      <c r="AO844" s="75">
        <f t="shared" ref="AO844:AO907" si="459">+AH844*100/E844</f>
        <v>12.5</v>
      </c>
      <c r="AP844" s="76">
        <f t="shared" ref="AP844:AP907" si="460">+AN844+AO844</f>
        <v>82.8125</v>
      </c>
    </row>
    <row r="845" spans="1:42">
      <c r="A845" s="100" t="s">
        <v>716</v>
      </c>
      <c r="B845" s="253" t="s">
        <v>127</v>
      </c>
      <c r="C845" s="254"/>
      <c r="D845" s="46">
        <v>835</v>
      </c>
      <c r="E845" s="41">
        <f t="shared" si="453"/>
        <v>24</v>
      </c>
      <c r="F845" s="41">
        <f t="shared" si="455"/>
        <v>5</v>
      </c>
      <c r="G845" s="41"/>
      <c r="H845" s="41"/>
      <c r="I845" s="41"/>
      <c r="J845" s="41"/>
      <c r="K845" s="41">
        <v>13</v>
      </c>
      <c r="L845" s="41">
        <v>4</v>
      </c>
      <c r="M845" s="41">
        <v>11</v>
      </c>
      <c r="N845" s="41">
        <v>1</v>
      </c>
      <c r="O845" s="41"/>
      <c r="P845" s="41"/>
      <c r="Q845" s="41"/>
      <c r="R845" s="41"/>
      <c r="S845" s="100" t="s">
        <v>716</v>
      </c>
      <c r="T845" s="260" t="s">
        <v>127</v>
      </c>
      <c r="U845" s="260"/>
      <c r="V845" s="260"/>
      <c r="W845" s="91">
        <f t="shared" si="457"/>
        <v>835</v>
      </c>
      <c r="X845" s="41"/>
      <c r="Y845" s="41"/>
      <c r="Z845" s="41">
        <f t="shared" si="454"/>
        <v>13</v>
      </c>
      <c r="AA845" s="41">
        <f t="shared" si="454"/>
        <v>4</v>
      </c>
      <c r="AB845" s="41"/>
      <c r="AC845" s="41"/>
      <c r="AD845" s="41">
        <v>13</v>
      </c>
      <c r="AE845" s="41">
        <v>4</v>
      </c>
      <c r="AF845" s="41"/>
      <c r="AG845" s="41"/>
      <c r="AH845" s="40">
        <f t="shared" si="456"/>
        <v>4</v>
      </c>
      <c r="AI845" s="40">
        <f t="shared" si="456"/>
        <v>0</v>
      </c>
      <c r="AJ845" s="40">
        <v>4</v>
      </c>
      <c r="AK845" s="40">
        <v>0</v>
      </c>
      <c r="AL845" s="40"/>
      <c r="AM845" s="40"/>
      <c r="AN845" s="74">
        <f t="shared" si="458"/>
        <v>54.166666666666664</v>
      </c>
      <c r="AO845" s="75">
        <f t="shared" si="459"/>
        <v>16.666666666666668</v>
      </c>
      <c r="AP845" s="76">
        <f t="shared" si="460"/>
        <v>70.833333333333329</v>
      </c>
    </row>
    <row r="846" spans="1:42">
      <c r="A846" s="100" t="s">
        <v>303</v>
      </c>
      <c r="B846" s="253" t="s">
        <v>136</v>
      </c>
      <c r="C846" s="254"/>
      <c r="D846" s="46">
        <v>836</v>
      </c>
      <c r="E846" s="41">
        <f t="shared" si="453"/>
        <v>74</v>
      </c>
      <c r="F846" s="41">
        <f t="shared" si="455"/>
        <v>5</v>
      </c>
      <c r="G846" s="41"/>
      <c r="H846" s="41"/>
      <c r="I846" s="41"/>
      <c r="J846" s="41"/>
      <c r="K846" s="41">
        <v>30</v>
      </c>
      <c r="L846" s="41">
        <v>5</v>
      </c>
      <c r="M846" s="41">
        <v>40</v>
      </c>
      <c r="N846" s="41">
        <v>0</v>
      </c>
      <c r="O846" s="41">
        <v>4</v>
      </c>
      <c r="P846" s="41">
        <v>0</v>
      </c>
      <c r="Q846" s="41"/>
      <c r="R846" s="41"/>
      <c r="S846" s="100" t="s">
        <v>303</v>
      </c>
      <c r="T846" s="260" t="s">
        <v>136</v>
      </c>
      <c r="U846" s="260"/>
      <c r="V846" s="260"/>
      <c r="W846" s="91">
        <f t="shared" si="457"/>
        <v>836</v>
      </c>
      <c r="X846" s="41"/>
      <c r="Y846" s="41"/>
      <c r="Z846" s="41">
        <f t="shared" si="454"/>
        <v>35</v>
      </c>
      <c r="AA846" s="41">
        <f t="shared" si="454"/>
        <v>5</v>
      </c>
      <c r="AB846" s="41"/>
      <c r="AC846" s="41"/>
      <c r="AD846" s="41">
        <v>31</v>
      </c>
      <c r="AE846" s="41">
        <v>5</v>
      </c>
      <c r="AF846" s="41">
        <v>4</v>
      </c>
      <c r="AG846" s="41">
        <v>0</v>
      </c>
      <c r="AH846" s="40">
        <f t="shared" si="456"/>
        <v>3</v>
      </c>
      <c r="AI846" s="40">
        <f t="shared" si="456"/>
        <v>0</v>
      </c>
      <c r="AJ846" s="40">
        <v>3</v>
      </c>
      <c r="AK846" s="40">
        <v>0</v>
      </c>
      <c r="AL846" s="40"/>
      <c r="AM846" s="40"/>
      <c r="AN846" s="74">
        <f t="shared" si="458"/>
        <v>47.297297297297298</v>
      </c>
      <c r="AO846" s="75">
        <f t="shared" si="459"/>
        <v>4.0540540540540544</v>
      </c>
      <c r="AP846" s="76">
        <f t="shared" si="460"/>
        <v>51.351351351351354</v>
      </c>
    </row>
    <row r="847" spans="1:42">
      <c r="A847" s="100" t="s">
        <v>310</v>
      </c>
      <c r="B847" s="253" t="s">
        <v>134</v>
      </c>
      <c r="C847" s="254"/>
      <c r="D847" s="46">
        <v>837</v>
      </c>
      <c r="E847" s="41">
        <f t="shared" si="453"/>
        <v>49</v>
      </c>
      <c r="F847" s="41">
        <f t="shared" si="455"/>
        <v>3</v>
      </c>
      <c r="G847" s="41"/>
      <c r="H847" s="41"/>
      <c r="I847" s="41"/>
      <c r="J847" s="41"/>
      <c r="K847" s="41">
        <v>21</v>
      </c>
      <c r="L847" s="41">
        <v>2</v>
      </c>
      <c r="M847" s="41">
        <v>24</v>
      </c>
      <c r="N847" s="41">
        <v>0</v>
      </c>
      <c r="O847" s="41">
        <v>4</v>
      </c>
      <c r="P847" s="41">
        <v>1</v>
      </c>
      <c r="Q847" s="41"/>
      <c r="R847" s="41"/>
      <c r="S847" s="100" t="s">
        <v>310</v>
      </c>
      <c r="T847" s="260" t="s">
        <v>134</v>
      </c>
      <c r="U847" s="260"/>
      <c r="V847" s="260"/>
      <c r="W847" s="91">
        <f t="shared" si="457"/>
        <v>837</v>
      </c>
      <c r="X847" s="41"/>
      <c r="Y847" s="41"/>
      <c r="Z847" s="41">
        <f t="shared" si="454"/>
        <v>58</v>
      </c>
      <c r="AA847" s="41">
        <f t="shared" si="454"/>
        <v>23</v>
      </c>
      <c r="AB847" s="41"/>
      <c r="AC847" s="41"/>
      <c r="AD847" s="41">
        <v>54</v>
      </c>
      <c r="AE847" s="41">
        <v>22</v>
      </c>
      <c r="AF847" s="41">
        <v>4</v>
      </c>
      <c r="AG847" s="41">
        <v>1</v>
      </c>
      <c r="AH847" s="40">
        <f t="shared" si="456"/>
        <v>7</v>
      </c>
      <c r="AI847" s="40">
        <f t="shared" si="456"/>
        <v>0</v>
      </c>
      <c r="AJ847" s="40">
        <v>7</v>
      </c>
      <c r="AK847" s="40">
        <v>0</v>
      </c>
      <c r="AL847" s="40"/>
      <c r="AM847" s="40"/>
      <c r="AN847" s="74">
        <f t="shared" si="458"/>
        <v>118.36734693877551</v>
      </c>
      <c r="AO847" s="75">
        <f t="shared" si="459"/>
        <v>14.285714285714286</v>
      </c>
      <c r="AP847" s="76">
        <f t="shared" si="460"/>
        <v>132.65306122448979</v>
      </c>
    </row>
    <row r="848" spans="1:42">
      <c r="A848" s="100" t="s">
        <v>288</v>
      </c>
      <c r="B848" s="253" t="s">
        <v>238</v>
      </c>
      <c r="C848" s="254"/>
      <c r="D848" s="46">
        <v>838</v>
      </c>
      <c r="E848" s="41">
        <f t="shared" si="453"/>
        <v>122</v>
      </c>
      <c r="F848" s="41">
        <f t="shared" si="455"/>
        <v>54</v>
      </c>
      <c r="G848" s="41"/>
      <c r="H848" s="41"/>
      <c r="I848" s="41"/>
      <c r="J848" s="41"/>
      <c r="K848" s="41">
        <v>27</v>
      </c>
      <c r="L848" s="41">
        <v>20</v>
      </c>
      <c r="M848" s="41">
        <v>95</v>
      </c>
      <c r="N848" s="41">
        <v>34</v>
      </c>
      <c r="O848" s="41"/>
      <c r="P848" s="41"/>
      <c r="Q848" s="41"/>
      <c r="R848" s="41"/>
      <c r="S848" s="100" t="s">
        <v>288</v>
      </c>
      <c r="T848" s="260" t="s">
        <v>238</v>
      </c>
      <c r="U848" s="260"/>
      <c r="V848" s="260"/>
      <c r="W848" s="91">
        <f t="shared" si="457"/>
        <v>838</v>
      </c>
      <c r="X848" s="41"/>
      <c r="Y848" s="41"/>
      <c r="Z848" s="41">
        <f t="shared" si="454"/>
        <v>20</v>
      </c>
      <c r="AA848" s="41">
        <f t="shared" si="454"/>
        <v>9</v>
      </c>
      <c r="AB848" s="41"/>
      <c r="AC848" s="41"/>
      <c r="AD848" s="41">
        <v>20</v>
      </c>
      <c r="AE848" s="41">
        <v>9</v>
      </c>
      <c r="AF848" s="41"/>
      <c r="AG848" s="41"/>
      <c r="AH848" s="40">
        <f t="shared" si="456"/>
        <v>22</v>
      </c>
      <c r="AI848" s="40">
        <f t="shared" si="456"/>
        <v>11</v>
      </c>
      <c r="AJ848" s="40">
        <v>22</v>
      </c>
      <c r="AK848" s="40">
        <v>11</v>
      </c>
      <c r="AL848" s="40"/>
      <c r="AM848" s="40"/>
      <c r="AN848" s="74">
        <f t="shared" si="458"/>
        <v>16.393442622950818</v>
      </c>
      <c r="AO848" s="75">
        <f t="shared" si="459"/>
        <v>18.032786885245901</v>
      </c>
      <c r="AP848" s="76">
        <f t="shared" si="460"/>
        <v>34.42622950819672</v>
      </c>
    </row>
    <row r="849" spans="1:42">
      <c r="A849" s="100" t="s">
        <v>294</v>
      </c>
      <c r="B849" s="253" t="s">
        <v>153</v>
      </c>
      <c r="C849" s="254"/>
      <c r="D849" s="46">
        <v>839</v>
      </c>
      <c r="E849" s="41">
        <f t="shared" si="453"/>
        <v>167</v>
      </c>
      <c r="F849" s="41">
        <f t="shared" si="455"/>
        <v>17</v>
      </c>
      <c r="G849" s="41"/>
      <c r="H849" s="41"/>
      <c r="I849" s="41"/>
      <c r="J849" s="41"/>
      <c r="K849" s="41">
        <v>57</v>
      </c>
      <c r="L849" s="41">
        <v>14</v>
      </c>
      <c r="M849" s="41">
        <v>101</v>
      </c>
      <c r="N849" s="41">
        <v>3</v>
      </c>
      <c r="O849" s="41">
        <v>9</v>
      </c>
      <c r="P849" s="41">
        <v>0</v>
      </c>
      <c r="Q849" s="41"/>
      <c r="R849" s="41"/>
      <c r="S849" s="100" t="s">
        <v>294</v>
      </c>
      <c r="T849" s="260" t="s">
        <v>153</v>
      </c>
      <c r="U849" s="260"/>
      <c r="V849" s="260"/>
      <c r="W849" s="91">
        <f t="shared" si="457"/>
        <v>839</v>
      </c>
      <c r="X849" s="41"/>
      <c r="Y849" s="41"/>
      <c r="Z849" s="41">
        <f t="shared" ref="Z849:AA863" si="461">+AB849+AD849+AF849</f>
        <v>72</v>
      </c>
      <c r="AA849" s="41">
        <f t="shared" si="461"/>
        <v>14</v>
      </c>
      <c r="AB849" s="41"/>
      <c r="AC849" s="41"/>
      <c r="AD849" s="41">
        <v>63</v>
      </c>
      <c r="AE849" s="41">
        <v>14</v>
      </c>
      <c r="AF849" s="41">
        <v>9</v>
      </c>
      <c r="AG849" s="41">
        <v>0</v>
      </c>
      <c r="AH849" s="40">
        <f t="shared" si="456"/>
        <v>22</v>
      </c>
      <c r="AI849" s="40">
        <f t="shared" si="456"/>
        <v>0</v>
      </c>
      <c r="AJ849" s="40">
        <v>22</v>
      </c>
      <c r="AK849" s="40">
        <v>0</v>
      </c>
      <c r="AL849" s="40"/>
      <c r="AM849" s="40"/>
      <c r="AN849" s="74">
        <f t="shared" si="458"/>
        <v>43.113772455089823</v>
      </c>
      <c r="AO849" s="75">
        <f t="shared" si="459"/>
        <v>13.173652694610778</v>
      </c>
      <c r="AP849" s="76">
        <f t="shared" si="460"/>
        <v>56.287425149700603</v>
      </c>
    </row>
    <row r="850" spans="1:42">
      <c r="A850" s="100" t="s">
        <v>292</v>
      </c>
      <c r="B850" s="253" t="s">
        <v>150</v>
      </c>
      <c r="C850" s="254"/>
      <c r="D850" s="46">
        <v>840</v>
      </c>
      <c r="E850" s="41">
        <f t="shared" si="453"/>
        <v>14</v>
      </c>
      <c r="F850" s="41">
        <f t="shared" si="455"/>
        <v>0</v>
      </c>
      <c r="G850" s="41"/>
      <c r="H850" s="41"/>
      <c r="I850" s="41"/>
      <c r="J850" s="41"/>
      <c r="K850" s="41">
        <v>14</v>
      </c>
      <c r="L850" s="41">
        <v>0</v>
      </c>
      <c r="M850" s="41"/>
      <c r="N850" s="41"/>
      <c r="O850" s="41"/>
      <c r="P850" s="41"/>
      <c r="Q850" s="41"/>
      <c r="R850" s="41"/>
      <c r="S850" s="100" t="s">
        <v>292</v>
      </c>
      <c r="T850" s="259" t="s">
        <v>150</v>
      </c>
      <c r="U850" s="259"/>
      <c r="V850" s="259"/>
      <c r="W850" s="91">
        <f t="shared" si="457"/>
        <v>840</v>
      </c>
      <c r="X850" s="41"/>
      <c r="Y850" s="41"/>
      <c r="Z850" s="41">
        <f t="shared" si="461"/>
        <v>14</v>
      </c>
      <c r="AA850" s="41">
        <f t="shared" si="461"/>
        <v>0</v>
      </c>
      <c r="AB850" s="41"/>
      <c r="AC850" s="41"/>
      <c r="AD850" s="41">
        <v>14</v>
      </c>
      <c r="AE850" s="41"/>
      <c r="AF850" s="41"/>
      <c r="AG850" s="41"/>
      <c r="AH850" s="40">
        <f t="shared" si="456"/>
        <v>0</v>
      </c>
      <c r="AI850" s="40">
        <f t="shared" si="456"/>
        <v>0</v>
      </c>
      <c r="AJ850" s="40"/>
      <c r="AK850" s="40"/>
      <c r="AL850" s="40"/>
      <c r="AM850" s="40"/>
      <c r="AN850" s="74">
        <f t="shared" si="458"/>
        <v>100</v>
      </c>
      <c r="AO850" s="75">
        <f t="shared" si="459"/>
        <v>0</v>
      </c>
      <c r="AP850" s="76">
        <f t="shared" si="460"/>
        <v>100</v>
      </c>
    </row>
    <row r="851" spans="1:42">
      <c r="A851" s="95" t="s">
        <v>312</v>
      </c>
      <c r="B851" s="253" t="s">
        <v>313</v>
      </c>
      <c r="C851" s="254"/>
      <c r="D851" s="46">
        <v>841</v>
      </c>
      <c r="E851" s="41">
        <f t="shared" si="453"/>
        <v>33</v>
      </c>
      <c r="F851" s="41">
        <f t="shared" si="455"/>
        <v>21</v>
      </c>
      <c r="G851" s="41"/>
      <c r="H851" s="41"/>
      <c r="I851" s="41"/>
      <c r="J851" s="41"/>
      <c r="K851" s="41">
        <v>33</v>
      </c>
      <c r="L851" s="41">
        <v>21</v>
      </c>
      <c r="M851" s="41"/>
      <c r="N851" s="41"/>
      <c r="O851" s="41"/>
      <c r="P851" s="41"/>
      <c r="Q851" s="41"/>
      <c r="R851" s="41"/>
      <c r="S851" s="95" t="s">
        <v>312</v>
      </c>
      <c r="T851" s="259" t="s">
        <v>107</v>
      </c>
      <c r="U851" s="259"/>
      <c r="V851" s="259"/>
      <c r="W851" s="91">
        <f t="shared" si="457"/>
        <v>841</v>
      </c>
      <c r="X851" s="41"/>
      <c r="Y851" s="41"/>
      <c r="Z851" s="41">
        <f t="shared" si="461"/>
        <v>33</v>
      </c>
      <c r="AA851" s="41">
        <f t="shared" si="461"/>
        <v>21</v>
      </c>
      <c r="AB851" s="41"/>
      <c r="AC851" s="41"/>
      <c r="AD851" s="41">
        <v>33</v>
      </c>
      <c r="AE851" s="41">
        <v>21</v>
      </c>
      <c r="AF851" s="41"/>
      <c r="AG851" s="41"/>
      <c r="AH851" s="40">
        <f t="shared" si="456"/>
        <v>0</v>
      </c>
      <c r="AI851" s="40">
        <f t="shared" si="456"/>
        <v>0</v>
      </c>
      <c r="AJ851" s="40"/>
      <c r="AK851" s="40"/>
      <c r="AL851" s="40"/>
      <c r="AM851" s="40"/>
      <c r="AN851" s="74">
        <f t="shared" si="458"/>
        <v>100</v>
      </c>
      <c r="AO851" s="75">
        <f t="shared" si="459"/>
        <v>0</v>
      </c>
      <c r="AP851" s="76">
        <f t="shared" si="460"/>
        <v>100</v>
      </c>
    </row>
    <row r="852" spans="1:42">
      <c r="A852" s="95" t="s">
        <v>810</v>
      </c>
      <c r="B852" s="253" t="s">
        <v>146</v>
      </c>
      <c r="C852" s="254"/>
      <c r="D852" s="46">
        <v>842</v>
      </c>
      <c r="E852" s="41">
        <f t="shared" si="453"/>
        <v>12</v>
      </c>
      <c r="F852" s="41">
        <f t="shared" si="455"/>
        <v>1</v>
      </c>
      <c r="G852" s="41"/>
      <c r="H852" s="41"/>
      <c r="I852" s="41"/>
      <c r="J852" s="41"/>
      <c r="K852" s="41">
        <v>12</v>
      </c>
      <c r="L852" s="41">
        <v>1</v>
      </c>
      <c r="M852" s="41"/>
      <c r="N852" s="41"/>
      <c r="O852" s="41"/>
      <c r="P852" s="41"/>
      <c r="Q852" s="41"/>
      <c r="R852" s="41"/>
      <c r="S852" s="95" t="s">
        <v>810</v>
      </c>
      <c r="T852" s="260" t="s">
        <v>146</v>
      </c>
      <c r="U852" s="260"/>
      <c r="V852" s="260"/>
      <c r="W852" s="91">
        <f t="shared" si="457"/>
        <v>842</v>
      </c>
      <c r="X852" s="41"/>
      <c r="Y852" s="41"/>
      <c r="Z852" s="41">
        <f t="shared" si="461"/>
        <v>11</v>
      </c>
      <c r="AA852" s="41">
        <f t="shared" si="461"/>
        <v>1</v>
      </c>
      <c r="AB852" s="41"/>
      <c r="AC852" s="41"/>
      <c r="AD852" s="41">
        <v>11</v>
      </c>
      <c r="AE852" s="41">
        <v>1</v>
      </c>
      <c r="AF852" s="41"/>
      <c r="AG852" s="41"/>
      <c r="AH852" s="40">
        <f t="shared" si="456"/>
        <v>0</v>
      </c>
      <c r="AI852" s="40">
        <f t="shared" si="456"/>
        <v>0</v>
      </c>
      <c r="AJ852" s="40"/>
      <c r="AK852" s="40"/>
      <c r="AL852" s="40"/>
      <c r="AM852" s="40"/>
      <c r="AN852" s="74">
        <f t="shared" si="458"/>
        <v>91.666666666666671</v>
      </c>
      <c r="AO852" s="75">
        <f t="shared" si="459"/>
        <v>0</v>
      </c>
      <c r="AP852" s="76">
        <f t="shared" si="460"/>
        <v>91.666666666666671</v>
      </c>
    </row>
    <row r="853" spans="1:42">
      <c r="A853" s="100" t="s">
        <v>316</v>
      </c>
      <c r="B853" s="253" t="s">
        <v>187</v>
      </c>
      <c r="C853" s="254"/>
      <c r="D853" s="46">
        <v>843</v>
      </c>
      <c r="E853" s="41">
        <f t="shared" si="453"/>
        <v>31</v>
      </c>
      <c r="F853" s="41">
        <f t="shared" si="455"/>
        <v>4</v>
      </c>
      <c r="G853" s="41"/>
      <c r="H853" s="41"/>
      <c r="I853" s="41"/>
      <c r="J853" s="41"/>
      <c r="K853" s="41">
        <v>30</v>
      </c>
      <c r="L853" s="41">
        <v>4</v>
      </c>
      <c r="M853" s="41"/>
      <c r="N853" s="41"/>
      <c r="O853" s="41">
        <v>1</v>
      </c>
      <c r="P853" s="41">
        <v>0</v>
      </c>
      <c r="Q853" s="41"/>
      <c r="R853" s="41"/>
      <c r="S853" s="100" t="s">
        <v>316</v>
      </c>
      <c r="T853" s="282" t="s">
        <v>187</v>
      </c>
      <c r="U853" s="282"/>
      <c r="V853" s="282"/>
      <c r="W853" s="91">
        <f t="shared" si="457"/>
        <v>843</v>
      </c>
      <c r="X853" s="41"/>
      <c r="Y853" s="41"/>
      <c r="Z853" s="41">
        <f t="shared" si="461"/>
        <v>31</v>
      </c>
      <c r="AA853" s="41">
        <f t="shared" si="461"/>
        <v>4</v>
      </c>
      <c r="AB853" s="41"/>
      <c r="AC853" s="41"/>
      <c r="AD853" s="41">
        <v>30</v>
      </c>
      <c r="AE853" s="41">
        <v>4</v>
      </c>
      <c r="AF853" s="41">
        <v>1</v>
      </c>
      <c r="AG853" s="41">
        <v>0</v>
      </c>
      <c r="AH853" s="40">
        <f t="shared" si="456"/>
        <v>0</v>
      </c>
      <c r="AI853" s="40">
        <f t="shared" si="456"/>
        <v>0</v>
      </c>
      <c r="AJ853" s="40"/>
      <c r="AK853" s="40"/>
      <c r="AL853" s="40"/>
      <c r="AM853" s="40"/>
      <c r="AN853" s="74">
        <f t="shared" si="458"/>
        <v>100</v>
      </c>
      <c r="AO853" s="75">
        <f t="shared" si="459"/>
        <v>0</v>
      </c>
      <c r="AP853" s="76">
        <f t="shared" si="460"/>
        <v>100</v>
      </c>
    </row>
    <row r="854" spans="1:42">
      <c r="A854" s="95" t="s">
        <v>811</v>
      </c>
      <c r="B854" s="253" t="s">
        <v>148</v>
      </c>
      <c r="C854" s="254"/>
      <c r="D854" s="46">
        <v>844</v>
      </c>
      <c r="E854" s="41">
        <f t="shared" si="453"/>
        <v>24</v>
      </c>
      <c r="F854" s="41">
        <f t="shared" si="455"/>
        <v>10</v>
      </c>
      <c r="G854" s="41"/>
      <c r="H854" s="41"/>
      <c r="I854" s="41"/>
      <c r="J854" s="41"/>
      <c r="K854" s="41">
        <v>21</v>
      </c>
      <c r="L854" s="41">
        <v>10</v>
      </c>
      <c r="M854" s="41"/>
      <c r="N854" s="41"/>
      <c r="O854" s="41">
        <v>3</v>
      </c>
      <c r="P854" s="41">
        <v>0</v>
      </c>
      <c r="Q854" s="41"/>
      <c r="R854" s="41"/>
      <c r="S854" s="95" t="s">
        <v>811</v>
      </c>
      <c r="T854" s="260" t="s">
        <v>812</v>
      </c>
      <c r="U854" s="260"/>
      <c r="V854" s="260"/>
      <c r="W854" s="91">
        <f t="shared" si="457"/>
        <v>844</v>
      </c>
      <c r="X854" s="41"/>
      <c r="Y854" s="41"/>
      <c r="Z854" s="41">
        <f t="shared" si="461"/>
        <v>24</v>
      </c>
      <c r="AA854" s="41">
        <f t="shared" si="461"/>
        <v>10</v>
      </c>
      <c r="AB854" s="41"/>
      <c r="AC854" s="41"/>
      <c r="AD854" s="41">
        <v>21</v>
      </c>
      <c r="AE854" s="41">
        <v>10</v>
      </c>
      <c r="AF854" s="41">
        <v>3</v>
      </c>
      <c r="AG854" s="41">
        <v>0</v>
      </c>
      <c r="AH854" s="40">
        <f t="shared" si="456"/>
        <v>0</v>
      </c>
      <c r="AI854" s="40">
        <f t="shared" si="456"/>
        <v>0</v>
      </c>
      <c r="AJ854" s="40"/>
      <c r="AK854" s="40"/>
      <c r="AL854" s="40"/>
      <c r="AM854" s="40"/>
      <c r="AN854" s="74">
        <f t="shared" si="458"/>
        <v>100</v>
      </c>
      <c r="AO854" s="75">
        <f t="shared" si="459"/>
        <v>0</v>
      </c>
      <c r="AP854" s="76">
        <f t="shared" si="460"/>
        <v>100</v>
      </c>
    </row>
    <row r="855" spans="1:42">
      <c r="A855" s="95" t="s">
        <v>476</v>
      </c>
      <c r="B855" s="253" t="s">
        <v>132</v>
      </c>
      <c r="C855" s="254"/>
      <c r="D855" s="46">
        <v>845</v>
      </c>
      <c r="E855" s="41">
        <f t="shared" si="453"/>
        <v>39</v>
      </c>
      <c r="F855" s="41">
        <f t="shared" si="455"/>
        <v>19</v>
      </c>
      <c r="G855" s="41"/>
      <c r="H855" s="41"/>
      <c r="I855" s="41"/>
      <c r="J855" s="41"/>
      <c r="K855" s="41">
        <v>39</v>
      </c>
      <c r="L855" s="41">
        <v>19</v>
      </c>
      <c r="M855" s="41"/>
      <c r="N855" s="41"/>
      <c r="O855" s="41"/>
      <c r="P855" s="41"/>
      <c r="Q855" s="41"/>
      <c r="R855" s="41"/>
      <c r="S855" s="95" t="s">
        <v>476</v>
      </c>
      <c r="T855" s="260" t="s">
        <v>132</v>
      </c>
      <c r="U855" s="260"/>
      <c r="V855" s="260"/>
      <c r="W855" s="91">
        <f t="shared" si="457"/>
        <v>845</v>
      </c>
      <c r="X855" s="41"/>
      <c r="Y855" s="41"/>
      <c r="Z855" s="41">
        <f t="shared" si="461"/>
        <v>39</v>
      </c>
      <c r="AA855" s="41">
        <f t="shared" si="461"/>
        <v>19</v>
      </c>
      <c r="AB855" s="41"/>
      <c r="AC855" s="41"/>
      <c r="AD855" s="41">
        <v>39</v>
      </c>
      <c r="AE855" s="41">
        <v>19</v>
      </c>
      <c r="AF855" s="41"/>
      <c r="AG855" s="41"/>
      <c r="AH855" s="40">
        <f t="shared" si="456"/>
        <v>0</v>
      </c>
      <c r="AI855" s="40">
        <f t="shared" si="456"/>
        <v>0</v>
      </c>
      <c r="AJ855" s="40"/>
      <c r="AK855" s="40"/>
      <c r="AL855" s="40"/>
      <c r="AM855" s="40"/>
      <c r="AN855" s="74">
        <f t="shared" si="458"/>
        <v>100</v>
      </c>
      <c r="AO855" s="75">
        <f t="shared" si="459"/>
        <v>0</v>
      </c>
      <c r="AP855" s="76">
        <f t="shared" si="460"/>
        <v>100</v>
      </c>
    </row>
    <row r="856" spans="1:42">
      <c r="A856" s="95" t="s">
        <v>790</v>
      </c>
      <c r="B856" s="253" t="s">
        <v>326</v>
      </c>
      <c r="C856" s="254"/>
      <c r="D856" s="46">
        <v>846</v>
      </c>
      <c r="E856" s="41">
        <f t="shared" si="453"/>
        <v>14</v>
      </c>
      <c r="F856" s="41">
        <f t="shared" si="455"/>
        <v>13</v>
      </c>
      <c r="G856" s="41"/>
      <c r="H856" s="41"/>
      <c r="I856" s="41"/>
      <c r="J856" s="41"/>
      <c r="K856" s="41">
        <v>9</v>
      </c>
      <c r="L856" s="41">
        <v>8</v>
      </c>
      <c r="M856" s="41">
        <v>5</v>
      </c>
      <c r="N856" s="41">
        <v>5</v>
      </c>
      <c r="O856" s="41"/>
      <c r="P856" s="41"/>
      <c r="Q856" s="41"/>
      <c r="R856" s="41"/>
      <c r="S856" s="95" t="s">
        <v>790</v>
      </c>
      <c r="T856" s="260" t="s">
        <v>327</v>
      </c>
      <c r="U856" s="260"/>
      <c r="V856" s="260"/>
      <c r="W856" s="91">
        <f t="shared" si="457"/>
        <v>846</v>
      </c>
      <c r="X856" s="41"/>
      <c r="Y856" s="41"/>
      <c r="Z856" s="41">
        <f t="shared" si="461"/>
        <v>10</v>
      </c>
      <c r="AA856" s="41">
        <f t="shared" si="461"/>
        <v>9</v>
      </c>
      <c r="AB856" s="41"/>
      <c r="AC856" s="41"/>
      <c r="AD856" s="41">
        <v>10</v>
      </c>
      <c r="AE856" s="41">
        <v>9</v>
      </c>
      <c r="AF856" s="41"/>
      <c r="AG856" s="41"/>
      <c r="AH856" s="40">
        <f t="shared" si="456"/>
        <v>2</v>
      </c>
      <c r="AI856" s="40">
        <f t="shared" si="456"/>
        <v>2</v>
      </c>
      <c r="AJ856" s="40">
        <v>2</v>
      </c>
      <c r="AK856" s="40">
        <v>2</v>
      </c>
      <c r="AL856" s="40"/>
      <c r="AM856" s="40"/>
      <c r="AN856" s="74">
        <f t="shared" si="458"/>
        <v>71.428571428571431</v>
      </c>
      <c r="AO856" s="75">
        <f t="shared" si="459"/>
        <v>14.285714285714286</v>
      </c>
      <c r="AP856" s="76">
        <f t="shared" si="460"/>
        <v>85.714285714285722</v>
      </c>
    </row>
    <row r="857" spans="1:42">
      <c r="A857" s="95" t="s">
        <v>425</v>
      </c>
      <c r="B857" s="253" t="s">
        <v>709</v>
      </c>
      <c r="C857" s="254"/>
      <c r="D857" s="46">
        <v>847</v>
      </c>
      <c r="E857" s="41">
        <f t="shared" si="453"/>
        <v>25</v>
      </c>
      <c r="F857" s="41">
        <f t="shared" si="455"/>
        <v>5</v>
      </c>
      <c r="G857" s="41"/>
      <c r="H857" s="41"/>
      <c r="I857" s="41"/>
      <c r="J857" s="41"/>
      <c r="K857" s="41">
        <v>25</v>
      </c>
      <c r="L857" s="41">
        <v>5</v>
      </c>
      <c r="M857" s="41"/>
      <c r="N857" s="41"/>
      <c r="O857" s="41"/>
      <c r="P857" s="41"/>
      <c r="Q857" s="41"/>
      <c r="R857" s="41"/>
      <c r="S857" s="95" t="s">
        <v>425</v>
      </c>
      <c r="T857" s="260" t="s">
        <v>709</v>
      </c>
      <c r="U857" s="260"/>
      <c r="V857" s="260"/>
      <c r="W857" s="91">
        <f t="shared" si="457"/>
        <v>847</v>
      </c>
      <c r="X857" s="41"/>
      <c r="Y857" s="41"/>
      <c r="Z857" s="41">
        <f t="shared" si="461"/>
        <v>25</v>
      </c>
      <c r="AA857" s="41">
        <f t="shared" si="461"/>
        <v>5</v>
      </c>
      <c r="AB857" s="41"/>
      <c r="AC857" s="41"/>
      <c r="AD857" s="41">
        <v>25</v>
      </c>
      <c r="AE857" s="41">
        <v>5</v>
      </c>
      <c r="AF857" s="41"/>
      <c r="AG857" s="41"/>
      <c r="AH857" s="40">
        <f t="shared" si="456"/>
        <v>0</v>
      </c>
      <c r="AI857" s="40">
        <f t="shared" si="456"/>
        <v>0</v>
      </c>
      <c r="AJ857" s="40"/>
      <c r="AK857" s="40"/>
      <c r="AL857" s="40"/>
      <c r="AM857" s="40"/>
      <c r="AN857" s="74">
        <f t="shared" si="458"/>
        <v>100</v>
      </c>
      <c r="AO857" s="75">
        <f t="shared" si="459"/>
        <v>0</v>
      </c>
      <c r="AP857" s="76">
        <f t="shared" si="460"/>
        <v>100</v>
      </c>
    </row>
    <row r="858" spans="1:42">
      <c r="A858" s="95" t="s">
        <v>813</v>
      </c>
      <c r="B858" s="253" t="s">
        <v>253</v>
      </c>
      <c r="C858" s="254"/>
      <c r="D858" s="46">
        <v>848</v>
      </c>
      <c r="E858" s="41">
        <f t="shared" si="453"/>
        <v>26</v>
      </c>
      <c r="F858" s="41">
        <f t="shared" si="455"/>
        <v>6</v>
      </c>
      <c r="G858" s="41"/>
      <c r="H858" s="41"/>
      <c r="I858" s="41"/>
      <c r="J858" s="41"/>
      <c r="K858" s="41">
        <v>26</v>
      </c>
      <c r="L858" s="41">
        <v>6</v>
      </c>
      <c r="M858" s="41"/>
      <c r="N858" s="41"/>
      <c r="O858" s="41"/>
      <c r="P858" s="41"/>
      <c r="Q858" s="41"/>
      <c r="R858" s="41"/>
      <c r="S858" s="95" t="s">
        <v>813</v>
      </c>
      <c r="T858" s="260" t="s">
        <v>253</v>
      </c>
      <c r="U858" s="260"/>
      <c r="V858" s="260"/>
      <c r="W858" s="91">
        <f t="shared" si="457"/>
        <v>848</v>
      </c>
      <c r="X858" s="41"/>
      <c r="Y858" s="41"/>
      <c r="Z858" s="41">
        <f t="shared" si="461"/>
        <v>26</v>
      </c>
      <c r="AA858" s="41">
        <f t="shared" si="461"/>
        <v>6</v>
      </c>
      <c r="AB858" s="41"/>
      <c r="AC858" s="41"/>
      <c r="AD858" s="41">
        <v>26</v>
      </c>
      <c r="AE858" s="41">
        <v>6</v>
      </c>
      <c r="AF858" s="41"/>
      <c r="AG858" s="41"/>
      <c r="AH858" s="40">
        <f t="shared" si="456"/>
        <v>0</v>
      </c>
      <c r="AI858" s="40">
        <f t="shared" si="456"/>
        <v>0</v>
      </c>
      <c r="AJ858" s="40"/>
      <c r="AK858" s="40"/>
      <c r="AL858" s="40"/>
      <c r="AM858" s="40"/>
      <c r="AN858" s="74">
        <f t="shared" si="458"/>
        <v>100</v>
      </c>
      <c r="AO858" s="75">
        <f t="shared" si="459"/>
        <v>0</v>
      </c>
      <c r="AP858" s="76">
        <f t="shared" si="460"/>
        <v>100</v>
      </c>
    </row>
    <row r="859" spans="1:42">
      <c r="A859" s="95" t="s">
        <v>290</v>
      </c>
      <c r="B859" s="253" t="s">
        <v>393</v>
      </c>
      <c r="C859" s="254"/>
      <c r="D859" s="46">
        <v>849</v>
      </c>
      <c r="E859" s="41">
        <f t="shared" si="453"/>
        <v>45</v>
      </c>
      <c r="F859" s="41">
        <f t="shared" si="455"/>
        <v>0</v>
      </c>
      <c r="G859" s="41"/>
      <c r="H859" s="41"/>
      <c r="I859" s="41"/>
      <c r="J859" s="41"/>
      <c r="K859" s="41">
        <v>45</v>
      </c>
      <c r="L859" s="41">
        <v>0</v>
      </c>
      <c r="M859" s="41"/>
      <c r="N859" s="41"/>
      <c r="O859" s="41"/>
      <c r="P859" s="41"/>
      <c r="Q859" s="41"/>
      <c r="R859" s="41"/>
      <c r="S859" s="95" t="s">
        <v>290</v>
      </c>
      <c r="T859" s="260" t="s">
        <v>393</v>
      </c>
      <c r="U859" s="260"/>
      <c r="V859" s="260"/>
      <c r="W859" s="91">
        <f t="shared" si="457"/>
        <v>849</v>
      </c>
      <c r="X859" s="41"/>
      <c r="Y859" s="41"/>
      <c r="Z859" s="41">
        <f t="shared" si="461"/>
        <v>45</v>
      </c>
      <c r="AA859" s="41">
        <f t="shared" si="461"/>
        <v>0</v>
      </c>
      <c r="AB859" s="41"/>
      <c r="AC859" s="41"/>
      <c r="AD859" s="41">
        <v>45</v>
      </c>
      <c r="AE859" s="41">
        <v>0</v>
      </c>
      <c r="AF859" s="41"/>
      <c r="AG859" s="41"/>
      <c r="AH859" s="40">
        <f t="shared" si="456"/>
        <v>0</v>
      </c>
      <c r="AI859" s="40">
        <f t="shared" si="456"/>
        <v>0</v>
      </c>
      <c r="AJ859" s="40"/>
      <c r="AK859" s="40"/>
      <c r="AL859" s="40"/>
      <c r="AM859" s="40"/>
      <c r="AN859" s="74">
        <f t="shared" si="458"/>
        <v>100</v>
      </c>
      <c r="AO859" s="75">
        <f t="shared" si="459"/>
        <v>0</v>
      </c>
      <c r="AP859" s="76">
        <f t="shared" si="460"/>
        <v>100</v>
      </c>
    </row>
    <row r="860" spans="1:42">
      <c r="A860" s="95" t="s">
        <v>814</v>
      </c>
      <c r="B860" s="253" t="s">
        <v>84</v>
      </c>
      <c r="C860" s="254"/>
      <c r="D860" s="46">
        <v>850</v>
      </c>
      <c r="E860" s="41">
        <f t="shared" si="453"/>
        <v>15</v>
      </c>
      <c r="F860" s="41">
        <f t="shared" si="455"/>
        <v>3</v>
      </c>
      <c r="G860" s="41"/>
      <c r="H860" s="41"/>
      <c r="I860" s="41"/>
      <c r="J860" s="41"/>
      <c r="K860" s="41">
        <v>15</v>
      </c>
      <c r="L860" s="41">
        <v>3</v>
      </c>
      <c r="M860" s="41"/>
      <c r="N860" s="41"/>
      <c r="O860" s="41"/>
      <c r="P860" s="41"/>
      <c r="Q860" s="41"/>
      <c r="R860" s="41"/>
      <c r="S860" s="95" t="s">
        <v>814</v>
      </c>
      <c r="T860" s="260" t="s">
        <v>84</v>
      </c>
      <c r="U860" s="260"/>
      <c r="V860" s="260"/>
      <c r="W860" s="91">
        <f t="shared" si="457"/>
        <v>850</v>
      </c>
      <c r="X860" s="41"/>
      <c r="Y860" s="41"/>
      <c r="Z860" s="41">
        <f t="shared" si="461"/>
        <v>15</v>
      </c>
      <c r="AA860" s="41">
        <f t="shared" si="461"/>
        <v>3</v>
      </c>
      <c r="AB860" s="41"/>
      <c r="AC860" s="41"/>
      <c r="AD860" s="41">
        <v>15</v>
      </c>
      <c r="AE860" s="41">
        <v>3</v>
      </c>
      <c r="AF860" s="41"/>
      <c r="AG860" s="41"/>
      <c r="AH860" s="40">
        <f t="shared" si="456"/>
        <v>0</v>
      </c>
      <c r="AI860" s="40">
        <f t="shared" si="456"/>
        <v>0</v>
      </c>
      <c r="AJ860" s="40"/>
      <c r="AK860" s="40"/>
      <c r="AL860" s="40"/>
      <c r="AM860" s="40"/>
      <c r="AN860" s="74">
        <f t="shared" si="458"/>
        <v>100</v>
      </c>
      <c r="AO860" s="75">
        <f t="shared" si="459"/>
        <v>0</v>
      </c>
      <c r="AP860" s="76">
        <f t="shared" si="460"/>
        <v>100</v>
      </c>
    </row>
    <row r="861" spans="1:42">
      <c r="A861" s="95" t="s">
        <v>815</v>
      </c>
      <c r="B861" s="253" t="s">
        <v>115</v>
      </c>
      <c r="C861" s="254"/>
      <c r="D861" s="46">
        <v>851</v>
      </c>
      <c r="E861" s="41">
        <f t="shared" si="453"/>
        <v>19</v>
      </c>
      <c r="F861" s="41">
        <f t="shared" si="455"/>
        <v>19</v>
      </c>
      <c r="G861" s="41"/>
      <c r="H861" s="41"/>
      <c r="I861" s="41"/>
      <c r="J861" s="41"/>
      <c r="K861" s="41"/>
      <c r="L861" s="41"/>
      <c r="M861" s="41"/>
      <c r="N861" s="41"/>
      <c r="O861" s="41">
        <v>19</v>
      </c>
      <c r="P861" s="41">
        <v>19</v>
      </c>
      <c r="Q861" s="41"/>
      <c r="R861" s="41"/>
      <c r="S861" s="95" t="s">
        <v>815</v>
      </c>
      <c r="T861" s="287" t="s">
        <v>816</v>
      </c>
      <c r="U861" s="287"/>
      <c r="V861" s="287"/>
      <c r="W861" s="91">
        <f t="shared" si="457"/>
        <v>851</v>
      </c>
      <c r="X861" s="41"/>
      <c r="Y861" s="41"/>
      <c r="Z861" s="41">
        <f t="shared" si="461"/>
        <v>19</v>
      </c>
      <c r="AA861" s="41">
        <f t="shared" si="461"/>
        <v>19</v>
      </c>
      <c r="AB861" s="41"/>
      <c r="AC861" s="41"/>
      <c r="AD861" s="41"/>
      <c r="AE861" s="41"/>
      <c r="AF861" s="41">
        <v>19</v>
      </c>
      <c r="AG861" s="41">
        <v>19</v>
      </c>
      <c r="AH861" s="40">
        <f t="shared" si="456"/>
        <v>0</v>
      </c>
      <c r="AI861" s="40">
        <f t="shared" si="456"/>
        <v>0</v>
      </c>
      <c r="AJ861" s="40"/>
      <c r="AK861" s="40"/>
      <c r="AL861" s="40"/>
      <c r="AM861" s="40"/>
      <c r="AN861" s="74">
        <f t="shared" si="458"/>
        <v>100</v>
      </c>
      <c r="AO861" s="75">
        <f t="shared" si="459"/>
        <v>0</v>
      </c>
      <c r="AP861" s="76">
        <f t="shared" si="460"/>
        <v>100</v>
      </c>
    </row>
    <row r="862" spans="1:42">
      <c r="A862" s="95" t="s">
        <v>817</v>
      </c>
      <c r="B862" s="253" t="s">
        <v>99</v>
      </c>
      <c r="C862" s="254"/>
      <c r="D862" s="46">
        <v>852</v>
      </c>
      <c r="E862" s="41">
        <f t="shared" si="453"/>
        <v>4</v>
      </c>
      <c r="F862" s="41">
        <f t="shared" si="455"/>
        <v>3</v>
      </c>
      <c r="G862" s="41"/>
      <c r="H862" s="41"/>
      <c r="I862" s="41"/>
      <c r="J862" s="41"/>
      <c r="K862" s="41"/>
      <c r="L862" s="41"/>
      <c r="M862" s="41"/>
      <c r="N862" s="41"/>
      <c r="O862" s="41">
        <v>4</v>
      </c>
      <c r="P862" s="41">
        <v>3</v>
      </c>
      <c r="Q862" s="41"/>
      <c r="R862" s="41"/>
      <c r="S862" s="95" t="s">
        <v>817</v>
      </c>
      <c r="T862" s="260" t="s">
        <v>99</v>
      </c>
      <c r="U862" s="260"/>
      <c r="V862" s="260"/>
      <c r="W862" s="91">
        <f t="shared" si="457"/>
        <v>852</v>
      </c>
      <c r="X862" s="41"/>
      <c r="Y862" s="41"/>
      <c r="Z862" s="41">
        <f t="shared" si="461"/>
        <v>4</v>
      </c>
      <c r="AA862" s="41">
        <f t="shared" si="461"/>
        <v>3</v>
      </c>
      <c r="AB862" s="41"/>
      <c r="AC862" s="41"/>
      <c r="AD862" s="41"/>
      <c r="AE862" s="41"/>
      <c r="AF862" s="41">
        <v>4</v>
      </c>
      <c r="AG862" s="41">
        <v>3</v>
      </c>
      <c r="AH862" s="40">
        <f t="shared" si="456"/>
        <v>0</v>
      </c>
      <c r="AI862" s="40">
        <f t="shared" si="456"/>
        <v>0</v>
      </c>
      <c r="AJ862" s="40"/>
      <c r="AK862" s="40"/>
      <c r="AL862" s="40"/>
      <c r="AM862" s="40"/>
      <c r="AN862" s="74">
        <f t="shared" si="458"/>
        <v>100</v>
      </c>
      <c r="AO862" s="75">
        <f t="shared" si="459"/>
        <v>0</v>
      </c>
      <c r="AP862" s="76">
        <f t="shared" si="460"/>
        <v>100</v>
      </c>
    </row>
    <row r="863" spans="1:42">
      <c r="A863" s="95" t="s">
        <v>818</v>
      </c>
      <c r="B863" s="253" t="s">
        <v>100</v>
      </c>
      <c r="C863" s="254"/>
      <c r="D863" s="46">
        <v>853</v>
      </c>
      <c r="E863" s="41">
        <f t="shared" si="453"/>
        <v>4</v>
      </c>
      <c r="F863" s="41">
        <f t="shared" si="455"/>
        <v>3</v>
      </c>
      <c r="G863" s="41"/>
      <c r="H863" s="41"/>
      <c r="I863" s="41"/>
      <c r="J863" s="41"/>
      <c r="K863" s="41"/>
      <c r="L863" s="41"/>
      <c r="M863" s="41"/>
      <c r="N863" s="41"/>
      <c r="O863" s="41">
        <v>4</v>
      </c>
      <c r="P863" s="41">
        <v>3</v>
      </c>
      <c r="Q863" s="41"/>
      <c r="R863" s="41"/>
      <c r="S863" s="95" t="s">
        <v>818</v>
      </c>
      <c r="T863" s="260" t="s">
        <v>100</v>
      </c>
      <c r="U863" s="260"/>
      <c r="V863" s="260"/>
      <c r="W863" s="91">
        <f t="shared" si="457"/>
        <v>853</v>
      </c>
      <c r="X863" s="41"/>
      <c r="Y863" s="41"/>
      <c r="Z863" s="41">
        <f t="shared" si="461"/>
        <v>4</v>
      </c>
      <c r="AA863" s="41">
        <f t="shared" si="461"/>
        <v>3</v>
      </c>
      <c r="AB863" s="41"/>
      <c r="AC863" s="41"/>
      <c r="AD863" s="41"/>
      <c r="AE863" s="41"/>
      <c r="AF863" s="41">
        <v>4</v>
      </c>
      <c r="AG863" s="41">
        <v>3</v>
      </c>
      <c r="AH863" s="40">
        <f t="shared" si="456"/>
        <v>0</v>
      </c>
      <c r="AI863" s="40">
        <f t="shared" si="456"/>
        <v>0</v>
      </c>
      <c r="AJ863" s="40"/>
      <c r="AK863" s="40"/>
      <c r="AL863" s="40"/>
      <c r="AM863" s="40"/>
      <c r="AN863" s="74">
        <f t="shared" si="458"/>
        <v>100</v>
      </c>
      <c r="AO863" s="75">
        <f t="shared" si="459"/>
        <v>0</v>
      </c>
      <c r="AP863" s="76">
        <f t="shared" si="460"/>
        <v>100</v>
      </c>
    </row>
    <row r="864" spans="1:42" s="89" customFormat="1">
      <c r="A864" s="267" t="s">
        <v>819</v>
      </c>
      <c r="B864" s="267"/>
      <c r="C864" s="267"/>
      <c r="D864" s="86">
        <v>854</v>
      </c>
      <c r="E864" s="86">
        <f>SUM(E865:E877)</f>
        <v>545</v>
      </c>
      <c r="F864" s="86">
        <f>SUM(F865:F877)</f>
        <v>269</v>
      </c>
      <c r="G864" s="86">
        <f>SUM(G865:G877)</f>
        <v>126</v>
      </c>
      <c r="H864" s="86">
        <f>SUM(H865:H877)</f>
        <v>63</v>
      </c>
      <c r="I864" s="86">
        <f t="shared" ref="I864:R864" si="462">SUM(I865:I877)</f>
        <v>21</v>
      </c>
      <c r="J864" s="86">
        <f t="shared" si="462"/>
        <v>16</v>
      </c>
      <c r="K864" s="86">
        <f>SUM(K865:K877)</f>
        <v>71</v>
      </c>
      <c r="L864" s="86">
        <f t="shared" si="462"/>
        <v>46</v>
      </c>
      <c r="M864" s="86">
        <f>SUM(M865:M877)</f>
        <v>327</v>
      </c>
      <c r="N864" s="86">
        <f>SUM(N865:N877)</f>
        <v>144</v>
      </c>
      <c r="O864" s="86">
        <f t="shared" si="462"/>
        <v>0</v>
      </c>
      <c r="P864" s="86">
        <f t="shared" si="462"/>
        <v>0</v>
      </c>
      <c r="Q864" s="86">
        <f t="shared" si="462"/>
        <v>0</v>
      </c>
      <c r="R864" s="86">
        <f t="shared" si="462"/>
        <v>0</v>
      </c>
      <c r="S864" s="267" t="str">
        <f>+A864</f>
        <v>68. Хүнс технологийн Политехник коллеж</v>
      </c>
      <c r="T864" s="267"/>
      <c r="U864" s="267"/>
      <c r="V864" s="267"/>
      <c r="W864" s="88">
        <f t="shared" si="457"/>
        <v>854</v>
      </c>
      <c r="X864" s="86"/>
      <c r="Y864" s="86"/>
      <c r="Z864" s="86">
        <f>SUM(Z865:Z877)</f>
        <v>301</v>
      </c>
      <c r="AA864" s="86">
        <f>SUM(AA865:AA877)</f>
        <v>131</v>
      </c>
      <c r="AB864" s="86">
        <f t="shared" ref="AB864:AE864" si="463">SUM(AB865:AB877)</f>
        <v>68</v>
      </c>
      <c r="AC864" s="86">
        <f t="shared" si="463"/>
        <v>18</v>
      </c>
      <c r="AD864" s="86">
        <f t="shared" si="463"/>
        <v>233</v>
      </c>
      <c r="AE864" s="86">
        <f t="shared" si="463"/>
        <v>113</v>
      </c>
      <c r="AF864" s="86"/>
      <c r="AG864" s="86"/>
      <c r="AH864" s="86">
        <f>SUM(AH865:AH877)</f>
        <v>192</v>
      </c>
      <c r="AI864" s="86">
        <f>SUM(AI865:AI877)</f>
        <v>116</v>
      </c>
      <c r="AJ864" s="86">
        <f t="shared" ref="AJ864:AL864" si="464">SUM(AJ865:AJ877)</f>
        <v>103</v>
      </c>
      <c r="AK864" s="86">
        <f t="shared" si="464"/>
        <v>57</v>
      </c>
      <c r="AL864" s="86">
        <f t="shared" si="464"/>
        <v>89</v>
      </c>
      <c r="AM864" s="86">
        <f>SUM(AM865:AM877)</f>
        <v>59</v>
      </c>
      <c r="AN864" s="74">
        <f t="shared" si="458"/>
        <v>55.22935779816514</v>
      </c>
      <c r="AO864" s="75">
        <f t="shared" si="459"/>
        <v>35.22935779816514</v>
      </c>
      <c r="AP864" s="76">
        <f t="shared" si="460"/>
        <v>90.458715596330279</v>
      </c>
    </row>
    <row r="865" spans="1:42">
      <c r="A865" s="95" t="s">
        <v>355</v>
      </c>
      <c r="B865" s="253" t="s">
        <v>238</v>
      </c>
      <c r="C865" s="254"/>
      <c r="D865" s="46">
        <v>855</v>
      </c>
      <c r="E865" s="41">
        <v>246</v>
      </c>
      <c r="F865" s="41">
        <v>99</v>
      </c>
      <c r="G865" s="41"/>
      <c r="H865" s="41"/>
      <c r="I865" s="41"/>
      <c r="J865" s="41"/>
      <c r="K865" s="41">
        <v>46</v>
      </c>
      <c r="L865" s="41">
        <v>29</v>
      </c>
      <c r="M865" s="41">
        <v>200</v>
      </c>
      <c r="N865" s="41">
        <v>70</v>
      </c>
      <c r="O865" s="41"/>
      <c r="P865" s="41"/>
      <c r="Q865" s="41"/>
      <c r="R865" s="41"/>
      <c r="S865" s="95" t="s">
        <v>355</v>
      </c>
      <c r="T865" s="260" t="s">
        <v>238</v>
      </c>
      <c r="U865" s="260"/>
      <c r="V865" s="260"/>
      <c r="W865" s="91">
        <f t="shared" si="457"/>
        <v>855</v>
      </c>
      <c r="X865" s="41"/>
      <c r="Y865" s="41"/>
      <c r="Z865" s="41">
        <f t="shared" ref="Z865:AA877" si="465">+AB865+AD865+AF865</f>
        <v>150</v>
      </c>
      <c r="AA865" s="41">
        <f t="shared" si="465"/>
        <v>75</v>
      </c>
      <c r="AB865" s="41"/>
      <c r="AC865" s="41"/>
      <c r="AD865" s="41">
        <v>150</v>
      </c>
      <c r="AE865" s="41">
        <v>75</v>
      </c>
      <c r="AF865" s="41"/>
      <c r="AG865" s="41"/>
      <c r="AH865" s="40">
        <f>AJ865+AL865</f>
        <v>62</v>
      </c>
      <c r="AI865" s="40">
        <f>+AK865+AM865</f>
        <v>19</v>
      </c>
      <c r="AJ865" s="40">
        <v>60</v>
      </c>
      <c r="AK865" s="40">
        <v>18</v>
      </c>
      <c r="AL865" s="40">
        <v>2</v>
      </c>
      <c r="AM865" s="40">
        <v>1</v>
      </c>
      <c r="AN865" s="74">
        <f t="shared" si="458"/>
        <v>60.975609756097562</v>
      </c>
      <c r="AO865" s="75">
        <f t="shared" si="459"/>
        <v>25.203252032520325</v>
      </c>
      <c r="AP865" s="76">
        <f t="shared" si="460"/>
        <v>86.178861788617894</v>
      </c>
    </row>
    <row r="866" spans="1:42">
      <c r="A866" s="95" t="s">
        <v>820</v>
      </c>
      <c r="B866" s="253" t="s">
        <v>224</v>
      </c>
      <c r="C866" s="254"/>
      <c r="D866" s="46">
        <v>856</v>
      </c>
      <c r="E866" s="41">
        <v>3</v>
      </c>
      <c r="F866" s="41">
        <v>3</v>
      </c>
      <c r="G866" s="41"/>
      <c r="H866" s="41"/>
      <c r="I866" s="41"/>
      <c r="J866" s="41"/>
      <c r="K866" s="41"/>
      <c r="L866" s="41"/>
      <c r="M866" s="41">
        <v>3</v>
      </c>
      <c r="N866" s="41">
        <v>3</v>
      </c>
      <c r="O866" s="41"/>
      <c r="P866" s="41"/>
      <c r="Q866" s="41"/>
      <c r="R866" s="41"/>
      <c r="S866" s="95" t="s">
        <v>820</v>
      </c>
      <c r="T866" s="260" t="s">
        <v>224</v>
      </c>
      <c r="U866" s="260"/>
      <c r="V866" s="260"/>
      <c r="W866" s="91">
        <f t="shared" si="457"/>
        <v>856</v>
      </c>
      <c r="X866" s="41"/>
      <c r="Y866" s="41"/>
      <c r="Z866" s="41">
        <f t="shared" si="465"/>
        <v>0</v>
      </c>
      <c r="AA866" s="41">
        <f t="shared" si="465"/>
        <v>0</v>
      </c>
      <c r="AB866" s="41"/>
      <c r="AC866" s="41"/>
      <c r="AD866" s="41"/>
      <c r="AE866" s="41"/>
      <c r="AF866" s="41"/>
      <c r="AG866" s="41"/>
      <c r="AH866" s="40">
        <f t="shared" ref="AH866:AH877" si="466">AJ866+AL866</f>
        <v>3</v>
      </c>
      <c r="AI866" s="40">
        <f t="shared" ref="AI866:AI877" si="467">+AK866+AM866</f>
        <v>3</v>
      </c>
      <c r="AJ866" s="40">
        <v>3</v>
      </c>
      <c r="AK866" s="40">
        <v>3</v>
      </c>
      <c r="AL866" s="40"/>
      <c r="AM866" s="40"/>
      <c r="AN866" s="74">
        <f t="shared" si="458"/>
        <v>0</v>
      </c>
      <c r="AO866" s="75">
        <f t="shared" si="459"/>
        <v>100</v>
      </c>
      <c r="AP866" s="76">
        <f t="shared" si="460"/>
        <v>100</v>
      </c>
    </row>
    <row r="867" spans="1:42">
      <c r="A867" s="95" t="s">
        <v>411</v>
      </c>
      <c r="B867" s="253" t="s">
        <v>237</v>
      </c>
      <c r="C867" s="254"/>
      <c r="D867" s="46">
        <v>857</v>
      </c>
      <c r="E867" s="41">
        <v>43</v>
      </c>
      <c r="F867" s="41">
        <v>35</v>
      </c>
      <c r="G867" s="41"/>
      <c r="H867" s="41"/>
      <c r="I867" s="41"/>
      <c r="J867" s="41"/>
      <c r="K867" s="41">
        <v>10</v>
      </c>
      <c r="L867" s="41">
        <v>8</v>
      </c>
      <c r="M867" s="41">
        <v>33</v>
      </c>
      <c r="N867" s="41">
        <v>27</v>
      </c>
      <c r="O867" s="41"/>
      <c r="P867" s="41"/>
      <c r="Q867" s="41"/>
      <c r="R867" s="41"/>
      <c r="S867" s="95" t="s">
        <v>411</v>
      </c>
      <c r="T867" s="260" t="s">
        <v>237</v>
      </c>
      <c r="U867" s="260"/>
      <c r="V867" s="260"/>
      <c r="W867" s="91">
        <f t="shared" si="457"/>
        <v>857</v>
      </c>
      <c r="X867" s="41"/>
      <c r="Y867" s="41"/>
      <c r="Z867" s="41">
        <f t="shared" si="465"/>
        <v>20</v>
      </c>
      <c r="AA867" s="41">
        <f t="shared" si="465"/>
        <v>15</v>
      </c>
      <c r="AB867" s="41"/>
      <c r="AC867" s="41"/>
      <c r="AD867" s="41">
        <v>20</v>
      </c>
      <c r="AE867" s="41">
        <v>15</v>
      </c>
      <c r="AF867" s="41"/>
      <c r="AG867" s="41"/>
      <c r="AH867" s="40">
        <f t="shared" si="466"/>
        <v>15</v>
      </c>
      <c r="AI867" s="40">
        <f t="shared" si="467"/>
        <v>15</v>
      </c>
      <c r="AJ867" s="40">
        <v>15</v>
      </c>
      <c r="AK867" s="40">
        <v>15</v>
      </c>
      <c r="AL867" s="40"/>
      <c r="AM867" s="40"/>
      <c r="AN867" s="74">
        <f t="shared" si="458"/>
        <v>46.511627906976742</v>
      </c>
      <c r="AO867" s="75">
        <f t="shared" si="459"/>
        <v>34.883720930232556</v>
      </c>
      <c r="AP867" s="76">
        <f t="shared" si="460"/>
        <v>81.395348837209298</v>
      </c>
    </row>
    <row r="868" spans="1:42">
      <c r="A868" s="95" t="s">
        <v>821</v>
      </c>
      <c r="B868" s="253" t="s">
        <v>226</v>
      </c>
      <c r="C868" s="254"/>
      <c r="D868" s="46">
        <v>858</v>
      </c>
      <c r="E868" s="41">
        <v>6</v>
      </c>
      <c r="F868" s="41">
        <v>4</v>
      </c>
      <c r="G868" s="41"/>
      <c r="H868" s="41"/>
      <c r="I868" s="41"/>
      <c r="J868" s="41"/>
      <c r="K868" s="41">
        <v>6</v>
      </c>
      <c r="L868" s="41">
        <v>4</v>
      </c>
      <c r="M868" s="41"/>
      <c r="N868" s="41"/>
      <c r="O868" s="41"/>
      <c r="P868" s="41"/>
      <c r="Q868" s="41"/>
      <c r="R868" s="41"/>
      <c r="S868" s="95" t="s">
        <v>821</v>
      </c>
      <c r="T868" s="260" t="s">
        <v>226</v>
      </c>
      <c r="U868" s="260"/>
      <c r="V868" s="260"/>
      <c r="W868" s="91">
        <f t="shared" si="457"/>
        <v>858</v>
      </c>
      <c r="X868" s="41"/>
      <c r="Y868" s="41"/>
      <c r="Z868" s="41">
        <f t="shared" si="465"/>
        <v>0</v>
      </c>
      <c r="AA868" s="41">
        <f t="shared" si="465"/>
        <v>0</v>
      </c>
      <c r="AB868" s="41"/>
      <c r="AC868" s="41"/>
      <c r="AD868" s="41"/>
      <c r="AE868" s="41"/>
      <c r="AF868" s="41"/>
      <c r="AG868" s="41"/>
      <c r="AH868" s="40">
        <f t="shared" si="466"/>
        <v>6</v>
      </c>
      <c r="AI868" s="40">
        <f t="shared" si="467"/>
        <v>4</v>
      </c>
      <c r="AJ868" s="40">
        <v>6</v>
      </c>
      <c r="AK868" s="40">
        <v>4</v>
      </c>
      <c r="AL868" s="40"/>
      <c r="AM868" s="40"/>
      <c r="AN868" s="74">
        <f t="shared" si="458"/>
        <v>0</v>
      </c>
      <c r="AO868" s="75">
        <f t="shared" si="459"/>
        <v>100</v>
      </c>
      <c r="AP868" s="76">
        <f t="shared" si="460"/>
        <v>100</v>
      </c>
    </row>
    <row r="869" spans="1:42">
      <c r="A869" s="95" t="s">
        <v>503</v>
      </c>
      <c r="B869" s="253" t="s">
        <v>504</v>
      </c>
      <c r="C869" s="254"/>
      <c r="D869" s="46">
        <v>859</v>
      </c>
      <c r="E869" s="41">
        <v>29</v>
      </c>
      <c r="F869" s="41">
        <v>16</v>
      </c>
      <c r="G869" s="41"/>
      <c r="H869" s="41"/>
      <c r="I869" s="41"/>
      <c r="J869" s="41"/>
      <c r="K869" s="41"/>
      <c r="L869" s="41"/>
      <c r="M869" s="41">
        <v>29</v>
      </c>
      <c r="N869" s="41">
        <v>16</v>
      </c>
      <c r="O869" s="41"/>
      <c r="P869" s="41"/>
      <c r="Q869" s="41"/>
      <c r="R869" s="41"/>
      <c r="S869" s="95" t="s">
        <v>503</v>
      </c>
      <c r="T869" s="260" t="s">
        <v>88</v>
      </c>
      <c r="U869" s="260"/>
      <c r="V869" s="260"/>
      <c r="W869" s="91">
        <f t="shared" si="457"/>
        <v>859</v>
      </c>
      <c r="X869" s="41"/>
      <c r="Y869" s="41"/>
      <c r="Z869" s="41">
        <f t="shared" si="465"/>
        <v>18</v>
      </c>
      <c r="AA869" s="41">
        <f t="shared" si="465"/>
        <v>9</v>
      </c>
      <c r="AB869" s="41"/>
      <c r="AC869" s="41"/>
      <c r="AD869" s="41">
        <v>18</v>
      </c>
      <c r="AE869" s="41">
        <v>9</v>
      </c>
      <c r="AF869" s="41"/>
      <c r="AG869" s="41"/>
      <c r="AH869" s="40">
        <f t="shared" si="466"/>
        <v>0</v>
      </c>
      <c r="AI869" s="40">
        <f t="shared" si="467"/>
        <v>0</v>
      </c>
      <c r="AJ869" s="40"/>
      <c r="AK869" s="40"/>
      <c r="AL869" s="40"/>
      <c r="AM869" s="40"/>
      <c r="AN869" s="74">
        <f t="shared" si="458"/>
        <v>62.068965517241381</v>
      </c>
      <c r="AO869" s="75">
        <f t="shared" si="459"/>
        <v>0</v>
      </c>
      <c r="AP869" s="76">
        <f t="shared" si="460"/>
        <v>62.068965517241381</v>
      </c>
    </row>
    <row r="870" spans="1:42">
      <c r="A870" s="95" t="s">
        <v>507</v>
      </c>
      <c r="B870" s="253" t="s">
        <v>326</v>
      </c>
      <c r="C870" s="254"/>
      <c r="D870" s="46">
        <v>860</v>
      </c>
      <c r="E870" s="41">
        <v>12</v>
      </c>
      <c r="F870" s="41">
        <v>10</v>
      </c>
      <c r="G870" s="41"/>
      <c r="H870" s="41"/>
      <c r="I870" s="41"/>
      <c r="J870" s="41"/>
      <c r="K870" s="41"/>
      <c r="L870" s="41"/>
      <c r="M870" s="41">
        <v>12</v>
      </c>
      <c r="N870" s="41">
        <v>10</v>
      </c>
      <c r="O870" s="41"/>
      <c r="P870" s="41"/>
      <c r="Q870" s="41"/>
      <c r="R870" s="41"/>
      <c r="S870" s="95" t="s">
        <v>507</v>
      </c>
      <c r="T870" s="260" t="s">
        <v>245</v>
      </c>
      <c r="U870" s="260"/>
      <c r="V870" s="260"/>
      <c r="W870" s="91">
        <f t="shared" si="457"/>
        <v>860</v>
      </c>
      <c r="X870" s="41"/>
      <c r="Y870" s="41"/>
      <c r="Z870" s="41">
        <f t="shared" si="465"/>
        <v>8</v>
      </c>
      <c r="AA870" s="41">
        <f t="shared" si="465"/>
        <v>6</v>
      </c>
      <c r="AB870" s="41"/>
      <c r="AC870" s="41"/>
      <c r="AD870" s="41">
        <v>8</v>
      </c>
      <c r="AE870" s="41">
        <v>6</v>
      </c>
      <c r="AF870" s="41"/>
      <c r="AG870" s="41"/>
      <c r="AH870" s="40">
        <f t="shared" si="466"/>
        <v>4</v>
      </c>
      <c r="AI870" s="40">
        <f t="shared" si="467"/>
        <v>4</v>
      </c>
      <c r="AJ870" s="40">
        <v>4</v>
      </c>
      <c r="AK870" s="40">
        <v>4</v>
      </c>
      <c r="AL870" s="40"/>
      <c r="AM870" s="40"/>
      <c r="AN870" s="74">
        <f t="shared" si="458"/>
        <v>66.666666666666671</v>
      </c>
      <c r="AO870" s="75">
        <f t="shared" si="459"/>
        <v>33.333333333333336</v>
      </c>
      <c r="AP870" s="76">
        <f t="shared" si="460"/>
        <v>100</v>
      </c>
    </row>
    <row r="871" spans="1:42">
      <c r="A871" s="95" t="s">
        <v>558</v>
      </c>
      <c r="B871" s="253" t="s">
        <v>120</v>
      </c>
      <c r="C871" s="254"/>
      <c r="D871" s="46">
        <v>861</v>
      </c>
      <c r="E871" s="41">
        <v>8</v>
      </c>
      <c r="F871" s="41">
        <v>7</v>
      </c>
      <c r="G871" s="41"/>
      <c r="H871" s="41"/>
      <c r="I871" s="41"/>
      <c r="J871" s="41"/>
      <c r="K871" s="41"/>
      <c r="L871" s="41"/>
      <c r="M871" s="41">
        <v>8</v>
      </c>
      <c r="N871" s="41">
        <v>7</v>
      </c>
      <c r="O871" s="41"/>
      <c r="P871" s="41"/>
      <c r="Q871" s="41"/>
      <c r="R871" s="41"/>
      <c r="S871" s="95" t="s">
        <v>558</v>
      </c>
      <c r="T871" s="260" t="s">
        <v>120</v>
      </c>
      <c r="U871" s="260"/>
      <c r="V871" s="260"/>
      <c r="W871" s="91">
        <f t="shared" si="457"/>
        <v>861</v>
      </c>
      <c r="X871" s="41"/>
      <c r="Y871" s="41"/>
      <c r="Z871" s="41">
        <f t="shared" si="465"/>
        <v>6</v>
      </c>
      <c r="AA871" s="41">
        <f t="shared" si="465"/>
        <v>5</v>
      </c>
      <c r="AB871" s="41"/>
      <c r="AC871" s="41"/>
      <c r="AD871" s="41">
        <v>6</v>
      </c>
      <c r="AE871" s="41">
        <v>5</v>
      </c>
      <c r="AF871" s="41"/>
      <c r="AG871" s="41"/>
      <c r="AH871" s="40">
        <f t="shared" si="466"/>
        <v>0</v>
      </c>
      <c r="AI871" s="40">
        <f t="shared" si="467"/>
        <v>0</v>
      </c>
      <c r="AJ871" s="40"/>
      <c r="AK871" s="40"/>
      <c r="AL871" s="40"/>
      <c r="AM871" s="40"/>
      <c r="AN871" s="74">
        <f t="shared" si="458"/>
        <v>75</v>
      </c>
      <c r="AO871" s="75">
        <f t="shared" si="459"/>
        <v>0</v>
      </c>
      <c r="AP871" s="76">
        <f t="shared" si="460"/>
        <v>75</v>
      </c>
    </row>
    <row r="872" spans="1:42">
      <c r="A872" s="95" t="s">
        <v>793</v>
      </c>
      <c r="B872" s="253" t="s">
        <v>236</v>
      </c>
      <c r="C872" s="254"/>
      <c r="D872" s="46">
        <v>862</v>
      </c>
      <c r="E872" s="41">
        <v>21</v>
      </c>
      <c r="F872" s="41">
        <v>16</v>
      </c>
      <c r="G872" s="41"/>
      <c r="H872" s="41"/>
      <c r="I872" s="41"/>
      <c r="J872" s="41"/>
      <c r="K872" s="41">
        <v>9</v>
      </c>
      <c r="L872" s="41">
        <v>5</v>
      </c>
      <c r="M872" s="41">
        <v>12</v>
      </c>
      <c r="N872" s="41">
        <v>11</v>
      </c>
      <c r="O872" s="41"/>
      <c r="P872" s="41"/>
      <c r="Q872" s="41"/>
      <c r="R872" s="41"/>
      <c r="S872" s="95" t="s">
        <v>793</v>
      </c>
      <c r="T872" s="260" t="s">
        <v>236</v>
      </c>
      <c r="U872" s="260"/>
      <c r="V872" s="260"/>
      <c r="W872" s="91">
        <f t="shared" si="457"/>
        <v>862</v>
      </c>
      <c r="X872" s="41"/>
      <c r="Y872" s="41"/>
      <c r="Z872" s="41">
        <f t="shared" si="465"/>
        <v>6</v>
      </c>
      <c r="AA872" s="41">
        <f t="shared" si="465"/>
        <v>3</v>
      </c>
      <c r="AB872" s="41"/>
      <c r="AC872" s="41"/>
      <c r="AD872" s="41">
        <v>6</v>
      </c>
      <c r="AE872" s="41">
        <v>3</v>
      </c>
      <c r="AF872" s="41"/>
      <c r="AG872" s="41"/>
      <c r="AH872" s="40">
        <f t="shared" si="466"/>
        <v>15</v>
      </c>
      <c r="AI872" s="40">
        <f t="shared" si="467"/>
        <v>13</v>
      </c>
      <c r="AJ872" s="40">
        <v>15</v>
      </c>
      <c r="AK872" s="40">
        <v>13</v>
      </c>
      <c r="AL872" s="40"/>
      <c r="AM872" s="40"/>
      <c r="AN872" s="74">
        <f t="shared" si="458"/>
        <v>28.571428571428573</v>
      </c>
      <c r="AO872" s="75">
        <f t="shared" si="459"/>
        <v>71.428571428571431</v>
      </c>
      <c r="AP872" s="76">
        <f t="shared" si="460"/>
        <v>100</v>
      </c>
    </row>
    <row r="873" spans="1:42">
      <c r="A873" s="95" t="s">
        <v>822</v>
      </c>
      <c r="B873" s="253" t="s">
        <v>216</v>
      </c>
      <c r="C873" s="254"/>
      <c r="D873" s="46">
        <v>863</v>
      </c>
      <c r="E873" s="41">
        <v>30</v>
      </c>
      <c r="F873" s="41">
        <v>0</v>
      </c>
      <c r="G873" s="41"/>
      <c r="H873" s="41"/>
      <c r="I873" s="41"/>
      <c r="J873" s="41"/>
      <c r="K873" s="41"/>
      <c r="L873" s="41"/>
      <c r="M873" s="41">
        <v>30</v>
      </c>
      <c r="N873" s="41">
        <v>0</v>
      </c>
      <c r="O873" s="41"/>
      <c r="P873" s="41"/>
      <c r="Q873" s="41"/>
      <c r="R873" s="41"/>
      <c r="S873" s="95" t="s">
        <v>822</v>
      </c>
      <c r="T873" s="260" t="s">
        <v>216</v>
      </c>
      <c r="U873" s="260"/>
      <c r="V873" s="260"/>
      <c r="W873" s="91">
        <f t="shared" si="457"/>
        <v>863</v>
      </c>
      <c r="X873" s="41"/>
      <c r="Y873" s="41"/>
      <c r="Z873" s="41">
        <f t="shared" si="465"/>
        <v>25</v>
      </c>
      <c r="AA873" s="41">
        <f t="shared" si="465"/>
        <v>0</v>
      </c>
      <c r="AB873" s="41"/>
      <c r="AC873" s="41"/>
      <c r="AD873" s="41">
        <v>25</v>
      </c>
      <c r="AE873" s="41">
        <v>0</v>
      </c>
      <c r="AF873" s="41"/>
      <c r="AG873" s="41"/>
      <c r="AH873" s="40">
        <f t="shared" si="466"/>
        <v>11</v>
      </c>
      <c r="AI873" s="40">
        <f t="shared" si="467"/>
        <v>0</v>
      </c>
      <c r="AJ873" s="40"/>
      <c r="AK873" s="40"/>
      <c r="AL873" s="40">
        <v>11</v>
      </c>
      <c r="AM873" s="40">
        <v>0</v>
      </c>
      <c r="AN873" s="74">
        <f t="shared" si="458"/>
        <v>83.333333333333329</v>
      </c>
      <c r="AO873" s="75">
        <f t="shared" si="459"/>
        <v>36.666666666666664</v>
      </c>
      <c r="AP873" s="76">
        <f t="shared" si="460"/>
        <v>120</v>
      </c>
    </row>
    <row r="874" spans="1:42">
      <c r="A874" s="95" t="s">
        <v>587</v>
      </c>
      <c r="B874" s="253" t="s">
        <v>588</v>
      </c>
      <c r="C874" s="254"/>
      <c r="D874" s="46">
        <v>864</v>
      </c>
      <c r="E874" s="41">
        <v>94</v>
      </c>
      <c r="F874" s="41">
        <v>43</v>
      </c>
      <c r="G874" s="41">
        <v>79</v>
      </c>
      <c r="H874" s="41">
        <v>33</v>
      </c>
      <c r="I874" s="41">
        <v>15</v>
      </c>
      <c r="J874" s="41">
        <v>10</v>
      </c>
      <c r="K874" s="41"/>
      <c r="L874" s="41"/>
      <c r="M874" s="41"/>
      <c r="N874" s="41"/>
      <c r="O874" s="41"/>
      <c r="P874" s="41"/>
      <c r="Q874" s="41"/>
      <c r="R874" s="41"/>
      <c r="S874" s="95" t="s">
        <v>587</v>
      </c>
      <c r="T874" s="260" t="s">
        <v>720</v>
      </c>
      <c r="U874" s="260"/>
      <c r="V874" s="260"/>
      <c r="W874" s="91">
        <f t="shared" si="457"/>
        <v>864</v>
      </c>
      <c r="X874" s="41"/>
      <c r="Y874" s="41"/>
      <c r="Z874" s="41">
        <f t="shared" si="465"/>
        <v>45</v>
      </c>
      <c r="AA874" s="41">
        <f t="shared" si="465"/>
        <v>4</v>
      </c>
      <c r="AB874" s="41">
        <v>45</v>
      </c>
      <c r="AC874" s="41">
        <v>4</v>
      </c>
      <c r="AD874" s="41">
        <f t="shared" ref="AD874:AE877" si="468">M874+O874</f>
        <v>0</v>
      </c>
      <c r="AE874" s="41">
        <f t="shared" si="468"/>
        <v>0</v>
      </c>
      <c r="AF874" s="41"/>
      <c r="AG874" s="41"/>
      <c r="AH874" s="40">
        <f t="shared" si="466"/>
        <v>46</v>
      </c>
      <c r="AI874" s="40">
        <f t="shared" si="467"/>
        <v>36</v>
      </c>
      <c r="AJ874" s="40"/>
      <c r="AK874" s="40"/>
      <c r="AL874" s="40">
        <v>46</v>
      </c>
      <c r="AM874" s="40">
        <v>36</v>
      </c>
      <c r="AN874" s="74">
        <f t="shared" si="458"/>
        <v>47.872340425531917</v>
      </c>
      <c r="AO874" s="75">
        <f t="shared" si="459"/>
        <v>48.936170212765958</v>
      </c>
      <c r="AP874" s="76">
        <f t="shared" si="460"/>
        <v>96.808510638297875</v>
      </c>
    </row>
    <row r="875" spans="1:42">
      <c r="A875" s="95" t="s">
        <v>823</v>
      </c>
      <c r="B875" s="253" t="s">
        <v>750</v>
      </c>
      <c r="C875" s="254"/>
      <c r="D875" s="46">
        <v>865</v>
      </c>
      <c r="E875" s="41">
        <v>34</v>
      </c>
      <c r="F875" s="41">
        <v>33</v>
      </c>
      <c r="G875" s="41">
        <v>28</v>
      </c>
      <c r="H875" s="41">
        <v>27</v>
      </c>
      <c r="I875" s="41">
        <v>6</v>
      </c>
      <c r="J875" s="41">
        <v>6</v>
      </c>
      <c r="K875" s="41"/>
      <c r="L875" s="41"/>
      <c r="M875" s="41"/>
      <c r="N875" s="41"/>
      <c r="O875" s="41"/>
      <c r="P875" s="41"/>
      <c r="Q875" s="41"/>
      <c r="R875" s="41"/>
      <c r="S875" s="95" t="s">
        <v>823</v>
      </c>
      <c r="T875" s="260" t="s">
        <v>239</v>
      </c>
      <c r="U875" s="260"/>
      <c r="V875" s="260"/>
      <c r="W875" s="91">
        <f t="shared" si="457"/>
        <v>865</v>
      </c>
      <c r="X875" s="41"/>
      <c r="Y875" s="41"/>
      <c r="Z875" s="41">
        <f t="shared" si="465"/>
        <v>14</v>
      </c>
      <c r="AA875" s="41">
        <f t="shared" si="465"/>
        <v>13</v>
      </c>
      <c r="AB875" s="41">
        <v>14</v>
      </c>
      <c r="AC875" s="41">
        <v>13</v>
      </c>
      <c r="AD875" s="41">
        <f t="shared" si="468"/>
        <v>0</v>
      </c>
      <c r="AE875" s="41">
        <f t="shared" si="468"/>
        <v>0</v>
      </c>
      <c r="AF875" s="41"/>
      <c r="AG875" s="41"/>
      <c r="AH875" s="40">
        <f t="shared" si="466"/>
        <v>20</v>
      </c>
      <c r="AI875" s="40">
        <f t="shared" si="467"/>
        <v>20</v>
      </c>
      <c r="AJ875" s="40"/>
      <c r="AK875" s="40"/>
      <c r="AL875" s="40">
        <v>20</v>
      </c>
      <c r="AM875" s="40">
        <v>20</v>
      </c>
      <c r="AN875" s="74">
        <f t="shared" si="458"/>
        <v>41.176470588235297</v>
      </c>
      <c r="AO875" s="75">
        <f t="shared" si="459"/>
        <v>58.823529411764703</v>
      </c>
      <c r="AP875" s="76">
        <f t="shared" si="460"/>
        <v>100</v>
      </c>
    </row>
    <row r="876" spans="1:42">
      <c r="A876" s="95" t="s">
        <v>824</v>
      </c>
      <c r="B876" s="253" t="s">
        <v>241</v>
      </c>
      <c r="C876" s="254"/>
      <c r="D876" s="46">
        <v>866</v>
      </c>
      <c r="E876" s="41">
        <v>4</v>
      </c>
      <c r="F876" s="41">
        <v>3</v>
      </c>
      <c r="G876" s="41">
        <v>4</v>
      </c>
      <c r="H876" s="41">
        <v>3</v>
      </c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95" t="s">
        <v>824</v>
      </c>
      <c r="T876" s="260" t="s">
        <v>241</v>
      </c>
      <c r="U876" s="260"/>
      <c r="V876" s="260"/>
      <c r="W876" s="91">
        <f t="shared" si="457"/>
        <v>866</v>
      </c>
      <c r="X876" s="41"/>
      <c r="Y876" s="41"/>
      <c r="Z876" s="41">
        <f t="shared" si="465"/>
        <v>2</v>
      </c>
      <c r="AA876" s="41">
        <f t="shared" si="465"/>
        <v>1</v>
      </c>
      <c r="AB876" s="41">
        <v>2</v>
      </c>
      <c r="AC876" s="41">
        <v>1</v>
      </c>
      <c r="AD876" s="41">
        <f t="shared" si="468"/>
        <v>0</v>
      </c>
      <c r="AE876" s="41">
        <f t="shared" si="468"/>
        <v>0</v>
      </c>
      <c r="AF876" s="41"/>
      <c r="AG876" s="41"/>
      <c r="AH876" s="40">
        <f t="shared" si="466"/>
        <v>2</v>
      </c>
      <c r="AI876" s="40">
        <f t="shared" si="467"/>
        <v>2</v>
      </c>
      <c r="AJ876" s="40"/>
      <c r="AK876" s="40"/>
      <c r="AL876" s="40">
        <v>2</v>
      </c>
      <c r="AM876" s="40">
        <v>2</v>
      </c>
      <c r="AN876" s="74">
        <f t="shared" si="458"/>
        <v>50</v>
      </c>
      <c r="AO876" s="75">
        <f t="shared" si="459"/>
        <v>50</v>
      </c>
      <c r="AP876" s="76">
        <f t="shared" si="460"/>
        <v>100</v>
      </c>
    </row>
    <row r="877" spans="1:42">
      <c r="A877" s="95" t="s">
        <v>675</v>
      </c>
      <c r="B877" s="253" t="s">
        <v>217</v>
      </c>
      <c r="C877" s="254"/>
      <c r="D877" s="46">
        <v>867</v>
      </c>
      <c r="E877" s="41">
        <v>15</v>
      </c>
      <c r="F877" s="41">
        <v>0</v>
      </c>
      <c r="G877" s="41">
        <v>15</v>
      </c>
      <c r="H877" s="41">
        <v>0</v>
      </c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95" t="s">
        <v>675</v>
      </c>
      <c r="T877" s="260" t="s">
        <v>217</v>
      </c>
      <c r="U877" s="260"/>
      <c r="V877" s="260"/>
      <c r="W877" s="91">
        <f t="shared" si="457"/>
        <v>867</v>
      </c>
      <c r="X877" s="41"/>
      <c r="Y877" s="41"/>
      <c r="Z877" s="41">
        <f t="shared" si="465"/>
        <v>7</v>
      </c>
      <c r="AA877" s="41">
        <f t="shared" si="465"/>
        <v>0</v>
      </c>
      <c r="AB877" s="41">
        <v>7</v>
      </c>
      <c r="AC877" s="41">
        <v>0</v>
      </c>
      <c r="AD877" s="41">
        <f t="shared" si="468"/>
        <v>0</v>
      </c>
      <c r="AE877" s="41">
        <f t="shared" si="468"/>
        <v>0</v>
      </c>
      <c r="AF877" s="41"/>
      <c r="AG877" s="41"/>
      <c r="AH877" s="40">
        <f t="shared" si="466"/>
        <v>8</v>
      </c>
      <c r="AI877" s="40">
        <f t="shared" si="467"/>
        <v>0</v>
      </c>
      <c r="AJ877" s="40"/>
      <c r="AK877" s="40"/>
      <c r="AL877" s="40">
        <v>8</v>
      </c>
      <c r="AM877" s="40">
        <v>0</v>
      </c>
      <c r="AN877" s="74">
        <f t="shared" si="458"/>
        <v>46.666666666666664</v>
      </c>
      <c r="AO877" s="75">
        <f t="shared" si="459"/>
        <v>53.333333333333336</v>
      </c>
      <c r="AP877" s="76">
        <f t="shared" si="460"/>
        <v>100</v>
      </c>
    </row>
    <row r="878" spans="1:42" s="89" customFormat="1">
      <c r="A878" s="258" t="s">
        <v>825</v>
      </c>
      <c r="B878" s="258"/>
      <c r="C878" s="258"/>
      <c r="D878" s="86">
        <v>868</v>
      </c>
      <c r="E878" s="88">
        <f t="shared" ref="E878:E894" si="469">G878+I878+K878+M878+O878+Q878+X878</f>
        <v>297</v>
      </c>
      <c r="F878" s="88">
        <f t="shared" ref="F878:F894" si="470">H878+J878+L878+N878+P878+R878</f>
        <v>132</v>
      </c>
      <c r="G878" s="88">
        <v>26</v>
      </c>
      <c r="H878" s="86">
        <v>1</v>
      </c>
      <c r="I878" s="86">
        <v>0</v>
      </c>
      <c r="J878" s="86">
        <v>0</v>
      </c>
      <c r="K878" s="86">
        <v>0</v>
      </c>
      <c r="L878" s="86">
        <v>0</v>
      </c>
      <c r="M878" s="86">
        <v>271</v>
      </c>
      <c r="N878" s="86">
        <v>131</v>
      </c>
      <c r="O878" s="86">
        <f>SUM(O879:O894)</f>
        <v>0</v>
      </c>
      <c r="P878" s="86">
        <f>SUM(P879:P894)</f>
        <v>0</v>
      </c>
      <c r="Q878" s="86">
        <f>SUM(Q879:Q894)</f>
        <v>0</v>
      </c>
      <c r="R878" s="86">
        <f>SUM(R879:R894)</f>
        <v>0</v>
      </c>
      <c r="S878" s="258" t="str">
        <f>+A878</f>
        <v>69. Универсал Политехник коллеж</v>
      </c>
      <c r="T878" s="258"/>
      <c r="U878" s="258"/>
      <c r="V878" s="258"/>
      <c r="W878" s="88">
        <f t="shared" si="457"/>
        <v>868</v>
      </c>
      <c r="X878" s="86">
        <v>0</v>
      </c>
      <c r="Y878" s="86">
        <v>0</v>
      </c>
      <c r="Z878" s="86">
        <f>SUM(Z879:Z894)</f>
        <v>202</v>
      </c>
      <c r="AA878" s="86">
        <f t="shared" ref="AA878:AM878" si="471">SUM(AA879:AA894)</f>
        <v>80</v>
      </c>
      <c r="AB878" s="86">
        <f t="shared" si="471"/>
        <v>24</v>
      </c>
      <c r="AC878" s="86">
        <f t="shared" si="471"/>
        <v>0</v>
      </c>
      <c r="AD878" s="86">
        <f t="shared" si="471"/>
        <v>178</v>
      </c>
      <c r="AE878" s="86">
        <f t="shared" si="471"/>
        <v>80</v>
      </c>
      <c r="AF878" s="86">
        <f t="shared" si="471"/>
        <v>0</v>
      </c>
      <c r="AG878" s="86">
        <f t="shared" si="471"/>
        <v>0</v>
      </c>
      <c r="AH878" s="86">
        <f>SUM(AH879:AH894)</f>
        <v>37</v>
      </c>
      <c r="AI878" s="86">
        <f t="shared" si="471"/>
        <v>10</v>
      </c>
      <c r="AJ878" s="86">
        <f t="shared" si="471"/>
        <v>10</v>
      </c>
      <c r="AK878" s="86">
        <f t="shared" si="471"/>
        <v>0</v>
      </c>
      <c r="AL878" s="86">
        <f t="shared" si="471"/>
        <v>27</v>
      </c>
      <c r="AM878" s="86">
        <f t="shared" si="471"/>
        <v>10</v>
      </c>
      <c r="AN878" s="74">
        <f t="shared" si="458"/>
        <v>68.013468013468014</v>
      </c>
      <c r="AO878" s="75">
        <f t="shared" si="459"/>
        <v>12.457912457912458</v>
      </c>
      <c r="AP878" s="76">
        <f t="shared" si="460"/>
        <v>80.471380471380471</v>
      </c>
    </row>
    <row r="879" spans="1:42">
      <c r="A879" s="95" t="s">
        <v>826</v>
      </c>
      <c r="B879" s="253" t="s">
        <v>139</v>
      </c>
      <c r="C879" s="254"/>
      <c r="D879" s="46">
        <v>869</v>
      </c>
      <c r="E879" s="134">
        <f t="shared" si="469"/>
        <v>23</v>
      </c>
      <c r="F879" s="134">
        <f t="shared" si="470"/>
        <v>0</v>
      </c>
      <c r="G879" s="41"/>
      <c r="H879" s="41"/>
      <c r="I879" s="41"/>
      <c r="J879" s="41"/>
      <c r="K879" s="41"/>
      <c r="L879" s="41"/>
      <c r="M879" s="42">
        <v>23</v>
      </c>
      <c r="N879" s="42">
        <v>0</v>
      </c>
      <c r="O879" s="41"/>
      <c r="P879" s="41"/>
      <c r="Q879" s="41"/>
      <c r="R879" s="41"/>
      <c r="S879" s="95" t="s">
        <v>826</v>
      </c>
      <c r="T879" s="255" t="s">
        <v>827</v>
      </c>
      <c r="U879" s="255"/>
      <c r="V879" s="255"/>
      <c r="W879" s="91">
        <f t="shared" si="457"/>
        <v>869</v>
      </c>
      <c r="X879" s="41"/>
      <c r="Y879" s="41"/>
      <c r="Z879" s="41">
        <f t="shared" ref="Z879:AA894" si="472">+AB879+AD879+AF879</f>
        <v>14</v>
      </c>
      <c r="AA879" s="41">
        <f t="shared" si="472"/>
        <v>0</v>
      </c>
      <c r="AB879" s="41"/>
      <c r="AC879" s="41"/>
      <c r="AD879" s="41">
        <v>14</v>
      </c>
      <c r="AE879" s="41">
        <v>0</v>
      </c>
      <c r="AF879" s="41"/>
      <c r="AG879" s="41"/>
      <c r="AH879" s="40">
        <f>AJ879+AL879</f>
        <v>6</v>
      </c>
      <c r="AI879" s="40">
        <f t="shared" ref="AH879:AI894" si="473">AK879+AM879</f>
        <v>0</v>
      </c>
      <c r="AJ879" s="40"/>
      <c r="AK879" s="40"/>
      <c r="AL879" s="40">
        <v>6</v>
      </c>
      <c r="AM879" s="40"/>
      <c r="AN879" s="74">
        <f t="shared" si="458"/>
        <v>60.869565217391305</v>
      </c>
      <c r="AO879" s="75">
        <f t="shared" si="459"/>
        <v>26.086956521739129</v>
      </c>
      <c r="AP879" s="76">
        <f t="shared" si="460"/>
        <v>86.956521739130437</v>
      </c>
    </row>
    <row r="880" spans="1:42">
      <c r="A880" s="95" t="s">
        <v>828</v>
      </c>
      <c r="B880" s="253" t="s">
        <v>131</v>
      </c>
      <c r="C880" s="254"/>
      <c r="D880" s="46">
        <v>870</v>
      </c>
      <c r="E880" s="134">
        <f t="shared" si="469"/>
        <v>13</v>
      </c>
      <c r="F880" s="134">
        <f t="shared" si="470"/>
        <v>5</v>
      </c>
      <c r="G880" s="41"/>
      <c r="H880" s="41"/>
      <c r="I880" s="41"/>
      <c r="J880" s="41"/>
      <c r="K880" s="41"/>
      <c r="L880" s="41"/>
      <c r="M880" s="42">
        <v>13</v>
      </c>
      <c r="N880" s="42">
        <v>5</v>
      </c>
      <c r="O880" s="41"/>
      <c r="P880" s="41"/>
      <c r="Q880" s="41"/>
      <c r="R880" s="41"/>
      <c r="S880" s="95" t="s">
        <v>828</v>
      </c>
      <c r="T880" s="255" t="s">
        <v>829</v>
      </c>
      <c r="U880" s="255"/>
      <c r="V880" s="255"/>
      <c r="W880" s="91">
        <f t="shared" si="457"/>
        <v>870</v>
      </c>
      <c r="X880" s="41"/>
      <c r="Y880" s="41"/>
      <c r="Z880" s="41">
        <f t="shared" si="472"/>
        <v>13</v>
      </c>
      <c r="AA880" s="41">
        <f t="shared" si="472"/>
        <v>3</v>
      </c>
      <c r="AB880" s="41"/>
      <c r="AC880" s="41"/>
      <c r="AD880" s="41">
        <v>13</v>
      </c>
      <c r="AE880" s="41">
        <v>3</v>
      </c>
      <c r="AF880" s="41"/>
      <c r="AG880" s="41"/>
      <c r="AH880" s="40">
        <f t="shared" si="473"/>
        <v>0</v>
      </c>
      <c r="AI880" s="40">
        <f t="shared" si="473"/>
        <v>0</v>
      </c>
      <c r="AJ880" s="40"/>
      <c r="AK880" s="40"/>
      <c r="AL880" s="40"/>
      <c r="AM880" s="40"/>
      <c r="AN880" s="74">
        <f t="shared" si="458"/>
        <v>100</v>
      </c>
      <c r="AO880" s="75">
        <f t="shared" si="459"/>
        <v>0</v>
      </c>
      <c r="AP880" s="76">
        <f t="shared" si="460"/>
        <v>100</v>
      </c>
    </row>
    <row r="881" spans="1:42">
      <c r="A881" s="95" t="s">
        <v>830</v>
      </c>
      <c r="B881" s="253" t="s">
        <v>238</v>
      </c>
      <c r="C881" s="254"/>
      <c r="D881" s="46">
        <v>871</v>
      </c>
      <c r="E881" s="134">
        <f t="shared" si="469"/>
        <v>44</v>
      </c>
      <c r="F881" s="134">
        <f t="shared" si="470"/>
        <v>17</v>
      </c>
      <c r="G881" s="41"/>
      <c r="H881" s="41"/>
      <c r="I881" s="41"/>
      <c r="J881" s="41"/>
      <c r="K881" s="41"/>
      <c r="L881" s="41"/>
      <c r="M881" s="42">
        <v>44</v>
      </c>
      <c r="N881" s="42">
        <v>17</v>
      </c>
      <c r="O881" s="41"/>
      <c r="P881" s="41"/>
      <c r="Q881" s="41"/>
      <c r="R881" s="41"/>
      <c r="S881" s="95" t="s">
        <v>830</v>
      </c>
      <c r="T881" s="255" t="s">
        <v>238</v>
      </c>
      <c r="U881" s="255"/>
      <c r="V881" s="255"/>
      <c r="W881" s="91">
        <f t="shared" si="457"/>
        <v>871</v>
      </c>
      <c r="X881" s="41"/>
      <c r="Y881" s="41"/>
      <c r="Z881" s="41">
        <f t="shared" si="472"/>
        <v>30</v>
      </c>
      <c r="AA881" s="41">
        <f t="shared" si="472"/>
        <v>14</v>
      </c>
      <c r="AB881" s="41"/>
      <c r="AC881" s="41"/>
      <c r="AD881" s="41">
        <v>30</v>
      </c>
      <c r="AE881" s="41">
        <v>14</v>
      </c>
      <c r="AF881" s="41"/>
      <c r="AG881" s="41"/>
      <c r="AH881" s="40">
        <f t="shared" si="473"/>
        <v>7</v>
      </c>
      <c r="AI881" s="40">
        <f t="shared" si="473"/>
        <v>2</v>
      </c>
      <c r="AJ881" s="40"/>
      <c r="AK881" s="40"/>
      <c r="AL881" s="40">
        <v>7</v>
      </c>
      <c r="AM881" s="40">
        <v>2</v>
      </c>
      <c r="AN881" s="74">
        <f t="shared" si="458"/>
        <v>68.181818181818187</v>
      </c>
      <c r="AO881" s="75">
        <f t="shared" si="459"/>
        <v>15.909090909090908</v>
      </c>
      <c r="AP881" s="76">
        <f t="shared" si="460"/>
        <v>84.090909090909093</v>
      </c>
    </row>
    <row r="882" spans="1:42">
      <c r="A882" s="95" t="s">
        <v>303</v>
      </c>
      <c r="B882" s="253" t="s">
        <v>831</v>
      </c>
      <c r="C882" s="254"/>
      <c r="D882" s="46">
        <v>872</v>
      </c>
      <c r="E882" s="134">
        <f t="shared" si="469"/>
        <v>10</v>
      </c>
      <c r="F882" s="134">
        <f t="shared" si="470"/>
        <v>0</v>
      </c>
      <c r="G882" s="41"/>
      <c r="H882" s="41"/>
      <c r="I882" s="41"/>
      <c r="J882" s="41"/>
      <c r="K882" s="41"/>
      <c r="L882" s="41"/>
      <c r="M882" s="42">
        <v>10</v>
      </c>
      <c r="N882" s="42">
        <v>0</v>
      </c>
      <c r="O882" s="41"/>
      <c r="P882" s="41"/>
      <c r="Q882" s="41"/>
      <c r="R882" s="41"/>
      <c r="S882" s="95" t="s">
        <v>303</v>
      </c>
      <c r="T882" s="255" t="s">
        <v>831</v>
      </c>
      <c r="U882" s="255"/>
      <c r="V882" s="255"/>
      <c r="W882" s="91">
        <f t="shared" si="457"/>
        <v>872</v>
      </c>
      <c r="X882" s="41"/>
      <c r="Y882" s="41"/>
      <c r="Z882" s="41">
        <f t="shared" si="472"/>
        <v>8</v>
      </c>
      <c r="AA882" s="41">
        <f t="shared" si="472"/>
        <v>0</v>
      </c>
      <c r="AB882" s="41"/>
      <c r="AC882" s="41"/>
      <c r="AD882" s="41">
        <v>8</v>
      </c>
      <c r="AE882" s="41">
        <v>0</v>
      </c>
      <c r="AF882" s="41"/>
      <c r="AG882" s="41"/>
      <c r="AH882" s="40">
        <f t="shared" si="473"/>
        <v>4</v>
      </c>
      <c r="AI882" s="40">
        <f t="shared" si="473"/>
        <v>0</v>
      </c>
      <c r="AJ882" s="40"/>
      <c r="AK882" s="40"/>
      <c r="AL882" s="40">
        <v>4</v>
      </c>
      <c r="AM882" s="40"/>
      <c r="AN882" s="74">
        <f t="shared" si="458"/>
        <v>80</v>
      </c>
      <c r="AO882" s="75">
        <f t="shared" si="459"/>
        <v>40</v>
      </c>
      <c r="AP882" s="76">
        <f t="shared" si="460"/>
        <v>120</v>
      </c>
    </row>
    <row r="883" spans="1:42">
      <c r="A883" s="95" t="s">
        <v>832</v>
      </c>
      <c r="B883" s="253" t="s">
        <v>121</v>
      </c>
      <c r="C883" s="254"/>
      <c r="D883" s="46">
        <v>873</v>
      </c>
      <c r="E883" s="134">
        <f t="shared" si="469"/>
        <v>16</v>
      </c>
      <c r="F883" s="134">
        <f t="shared" si="470"/>
        <v>11</v>
      </c>
      <c r="G883" s="41"/>
      <c r="H883" s="41"/>
      <c r="I883" s="41"/>
      <c r="J883" s="41"/>
      <c r="K883" s="41"/>
      <c r="L883" s="41"/>
      <c r="M883" s="42">
        <v>16</v>
      </c>
      <c r="N883" s="42">
        <v>11</v>
      </c>
      <c r="O883" s="41"/>
      <c r="P883" s="41"/>
      <c r="Q883" s="41"/>
      <c r="R883" s="41"/>
      <c r="S883" s="95" t="s">
        <v>832</v>
      </c>
      <c r="T883" s="255" t="s">
        <v>833</v>
      </c>
      <c r="U883" s="255"/>
      <c r="V883" s="255"/>
      <c r="W883" s="91">
        <f t="shared" si="457"/>
        <v>873</v>
      </c>
      <c r="X883" s="41"/>
      <c r="Y883" s="41"/>
      <c r="Z883" s="41">
        <f t="shared" si="472"/>
        <v>8</v>
      </c>
      <c r="AA883" s="41">
        <f t="shared" si="472"/>
        <v>8</v>
      </c>
      <c r="AB883" s="41"/>
      <c r="AC883" s="41"/>
      <c r="AD883" s="41">
        <v>8</v>
      </c>
      <c r="AE883" s="41">
        <v>8</v>
      </c>
      <c r="AF883" s="41"/>
      <c r="AG883" s="41"/>
      <c r="AH883" s="40">
        <f t="shared" si="473"/>
        <v>0</v>
      </c>
      <c r="AI883" s="40">
        <f t="shared" si="473"/>
        <v>0</v>
      </c>
      <c r="AJ883" s="40"/>
      <c r="AK883" s="40"/>
      <c r="AL883" s="40"/>
      <c r="AM883" s="40"/>
      <c r="AN883" s="74">
        <f t="shared" si="458"/>
        <v>50</v>
      </c>
      <c r="AO883" s="75">
        <f t="shared" si="459"/>
        <v>0</v>
      </c>
      <c r="AP883" s="76">
        <f t="shared" si="460"/>
        <v>50</v>
      </c>
    </row>
    <row r="884" spans="1:42">
      <c r="A884" s="95" t="s">
        <v>650</v>
      </c>
      <c r="B884" s="253" t="s">
        <v>504</v>
      </c>
      <c r="C884" s="254"/>
      <c r="D884" s="46">
        <v>874</v>
      </c>
      <c r="E884" s="134">
        <f t="shared" si="469"/>
        <v>20</v>
      </c>
      <c r="F884" s="134">
        <f t="shared" si="470"/>
        <v>11</v>
      </c>
      <c r="G884" s="41"/>
      <c r="H884" s="41"/>
      <c r="I884" s="41"/>
      <c r="J884" s="41"/>
      <c r="K884" s="41"/>
      <c r="L884" s="41"/>
      <c r="M884" s="42">
        <v>20</v>
      </c>
      <c r="N884" s="42">
        <v>11</v>
      </c>
      <c r="O884" s="41"/>
      <c r="P884" s="41"/>
      <c r="Q884" s="41"/>
      <c r="R884" s="41"/>
      <c r="S884" s="95" t="s">
        <v>650</v>
      </c>
      <c r="T884" s="255" t="s">
        <v>88</v>
      </c>
      <c r="U884" s="255"/>
      <c r="V884" s="255"/>
      <c r="W884" s="91">
        <f t="shared" si="457"/>
        <v>874</v>
      </c>
      <c r="X884" s="41"/>
      <c r="Y884" s="41"/>
      <c r="Z884" s="41">
        <f t="shared" si="472"/>
        <v>9</v>
      </c>
      <c r="AA884" s="41">
        <f t="shared" si="472"/>
        <v>6</v>
      </c>
      <c r="AB884" s="41"/>
      <c r="AC884" s="41"/>
      <c r="AD884" s="41">
        <v>9</v>
      </c>
      <c r="AE884" s="41">
        <v>6</v>
      </c>
      <c r="AF884" s="41"/>
      <c r="AG884" s="41"/>
      <c r="AH884" s="40">
        <f t="shared" si="473"/>
        <v>0</v>
      </c>
      <c r="AI884" s="40">
        <f t="shared" si="473"/>
        <v>0</v>
      </c>
      <c r="AJ884" s="40"/>
      <c r="AK884" s="40"/>
      <c r="AL884" s="40"/>
      <c r="AM884" s="40"/>
      <c r="AN884" s="74">
        <f t="shared" si="458"/>
        <v>45</v>
      </c>
      <c r="AO884" s="75">
        <f t="shared" si="459"/>
        <v>0</v>
      </c>
      <c r="AP884" s="76">
        <f t="shared" si="460"/>
        <v>45</v>
      </c>
    </row>
    <row r="885" spans="1:42">
      <c r="A885" s="95" t="s">
        <v>289</v>
      </c>
      <c r="B885" s="253" t="s">
        <v>261</v>
      </c>
      <c r="C885" s="254"/>
      <c r="D885" s="46">
        <v>875</v>
      </c>
      <c r="E885" s="134">
        <f t="shared" si="469"/>
        <v>15</v>
      </c>
      <c r="F885" s="134">
        <f t="shared" si="470"/>
        <v>13</v>
      </c>
      <c r="G885" s="41"/>
      <c r="H885" s="41"/>
      <c r="I885" s="41"/>
      <c r="J885" s="41"/>
      <c r="K885" s="41"/>
      <c r="L885" s="41"/>
      <c r="M885" s="42">
        <v>15</v>
      </c>
      <c r="N885" s="42">
        <v>13</v>
      </c>
      <c r="O885" s="41"/>
      <c r="P885" s="41"/>
      <c r="Q885" s="41"/>
      <c r="R885" s="41"/>
      <c r="S885" s="95" t="s">
        <v>289</v>
      </c>
      <c r="T885" s="261" t="s">
        <v>261</v>
      </c>
      <c r="U885" s="261"/>
      <c r="V885" s="261"/>
      <c r="W885" s="91">
        <f t="shared" si="457"/>
        <v>875</v>
      </c>
      <c r="X885" s="41"/>
      <c r="Y885" s="41"/>
      <c r="Z885" s="41">
        <f t="shared" si="472"/>
        <v>7</v>
      </c>
      <c r="AA885" s="41">
        <f t="shared" si="472"/>
        <v>5</v>
      </c>
      <c r="AB885" s="41"/>
      <c r="AC885" s="41"/>
      <c r="AD885" s="41">
        <v>7</v>
      </c>
      <c r="AE885" s="41">
        <v>5</v>
      </c>
      <c r="AF885" s="41"/>
      <c r="AG885" s="41"/>
      <c r="AH885" s="40">
        <f t="shared" si="473"/>
        <v>0</v>
      </c>
      <c r="AI885" s="40">
        <f t="shared" si="473"/>
        <v>0</v>
      </c>
      <c r="AJ885" s="40"/>
      <c r="AK885" s="40"/>
      <c r="AL885" s="40"/>
      <c r="AM885" s="40"/>
      <c r="AN885" s="74">
        <f t="shared" si="458"/>
        <v>46.666666666666664</v>
      </c>
      <c r="AO885" s="75">
        <f t="shared" si="459"/>
        <v>0</v>
      </c>
      <c r="AP885" s="76">
        <f t="shared" si="460"/>
        <v>46.666666666666664</v>
      </c>
    </row>
    <row r="886" spans="1:42">
      <c r="A886" s="95" t="s">
        <v>308</v>
      </c>
      <c r="B886" s="253" t="s">
        <v>120</v>
      </c>
      <c r="C886" s="254"/>
      <c r="D886" s="46">
        <v>876</v>
      </c>
      <c r="E886" s="134">
        <f t="shared" si="469"/>
        <v>14</v>
      </c>
      <c r="F886" s="134">
        <f t="shared" si="470"/>
        <v>12</v>
      </c>
      <c r="G886" s="41"/>
      <c r="H886" s="41"/>
      <c r="I886" s="41"/>
      <c r="J886" s="41"/>
      <c r="K886" s="41"/>
      <c r="L886" s="41"/>
      <c r="M886" s="42">
        <v>14</v>
      </c>
      <c r="N886" s="42">
        <v>12</v>
      </c>
      <c r="O886" s="41"/>
      <c r="P886" s="41"/>
      <c r="Q886" s="41"/>
      <c r="R886" s="41"/>
      <c r="S886" s="95" t="s">
        <v>308</v>
      </c>
      <c r="T886" s="255" t="s">
        <v>120</v>
      </c>
      <c r="U886" s="255"/>
      <c r="V886" s="255"/>
      <c r="W886" s="91">
        <f t="shared" si="457"/>
        <v>876</v>
      </c>
      <c r="X886" s="41"/>
      <c r="Y886" s="41"/>
      <c r="Z886" s="41">
        <f t="shared" si="472"/>
        <v>6</v>
      </c>
      <c r="AA886" s="41">
        <f t="shared" si="472"/>
        <v>6</v>
      </c>
      <c r="AB886" s="41"/>
      <c r="AC886" s="41"/>
      <c r="AD886" s="41">
        <v>6</v>
      </c>
      <c r="AE886" s="41">
        <v>6</v>
      </c>
      <c r="AF886" s="41"/>
      <c r="AG886" s="41"/>
      <c r="AH886" s="40">
        <f t="shared" si="473"/>
        <v>5</v>
      </c>
      <c r="AI886" s="40">
        <v>3</v>
      </c>
      <c r="AJ886" s="40"/>
      <c r="AK886" s="40"/>
      <c r="AL886" s="40">
        <v>5</v>
      </c>
      <c r="AM886" s="40">
        <v>5</v>
      </c>
      <c r="AN886" s="74">
        <f t="shared" si="458"/>
        <v>42.857142857142854</v>
      </c>
      <c r="AO886" s="75">
        <f t="shared" si="459"/>
        <v>35.714285714285715</v>
      </c>
      <c r="AP886" s="76">
        <f t="shared" si="460"/>
        <v>78.571428571428569</v>
      </c>
    </row>
    <row r="887" spans="1:42">
      <c r="A887" s="95" t="s">
        <v>294</v>
      </c>
      <c r="B887" s="253" t="s">
        <v>153</v>
      </c>
      <c r="C887" s="254"/>
      <c r="D887" s="46">
        <v>877</v>
      </c>
      <c r="E887" s="134">
        <f t="shared" si="469"/>
        <v>23</v>
      </c>
      <c r="F887" s="134">
        <f t="shared" si="470"/>
        <v>0</v>
      </c>
      <c r="G887" s="41"/>
      <c r="H887" s="41"/>
      <c r="I887" s="41"/>
      <c r="J887" s="41"/>
      <c r="K887" s="41"/>
      <c r="L887" s="41"/>
      <c r="M887" s="42">
        <v>23</v>
      </c>
      <c r="N887" s="42">
        <v>0</v>
      </c>
      <c r="O887" s="41"/>
      <c r="P887" s="41"/>
      <c r="Q887" s="41"/>
      <c r="R887" s="41"/>
      <c r="S887" s="95" t="s">
        <v>294</v>
      </c>
      <c r="T887" s="259" t="s">
        <v>834</v>
      </c>
      <c r="U887" s="259"/>
      <c r="V887" s="259"/>
      <c r="W887" s="91">
        <f t="shared" si="457"/>
        <v>877</v>
      </c>
      <c r="X887" s="41"/>
      <c r="Y887" s="41"/>
      <c r="Z887" s="41">
        <f t="shared" si="472"/>
        <v>18</v>
      </c>
      <c r="AA887" s="41">
        <f t="shared" si="472"/>
        <v>0</v>
      </c>
      <c r="AB887" s="41"/>
      <c r="AC887" s="41"/>
      <c r="AD887" s="41">
        <v>18</v>
      </c>
      <c r="AE887" s="41">
        <v>0</v>
      </c>
      <c r="AF887" s="41"/>
      <c r="AG887" s="41"/>
      <c r="AH887" s="40">
        <f t="shared" si="473"/>
        <v>0</v>
      </c>
      <c r="AI887" s="40">
        <f t="shared" si="473"/>
        <v>0</v>
      </c>
      <c r="AJ887" s="40"/>
      <c r="AK887" s="40"/>
      <c r="AL887" s="40"/>
      <c r="AM887" s="40"/>
      <c r="AN887" s="74">
        <f t="shared" si="458"/>
        <v>78.260869565217391</v>
      </c>
      <c r="AO887" s="75">
        <f t="shared" si="459"/>
        <v>0</v>
      </c>
      <c r="AP887" s="76">
        <f t="shared" si="460"/>
        <v>78.260869565217391</v>
      </c>
    </row>
    <row r="888" spans="1:42">
      <c r="A888" s="95" t="s">
        <v>835</v>
      </c>
      <c r="B888" s="253" t="s">
        <v>296</v>
      </c>
      <c r="C888" s="254"/>
      <c r="D888" s="46">
        <v>878</v>
      </c>
      <c r="E888" s="134">
        <f t="shared" si="469"/>
        <v>21</v>
      </c>
      <c r="F888" s="134">
        <f t="shared" si="470"/>
        <v>9</v>
      </c>
      <c r="G888" s="41"/>
      <c r="H888" s="41"/>
      <c r="I888" s="41"/>
      <c r="J888" s="41"/>
      <c r="K888" s="41"/>
      <c r="L888" s="41"/>
      <c r="M888" s="42">
        <v>21</v>
      </c>
      <c r="N888" s="42">
        <v>9</v>
      </c>
      <c r="O888" s="41"/>
      <c r="P888" s="41"/>
      <c r="Q888" s="41"/>
      <c r="R888" s="41"/>
      <c r="S888" s="95" t="s">
        <v>835</v>
      </c>
      <c r="T888" s="260" t="s">
        <v>104</v>
      </c>
      <c r="U888" s="260"/>
      <c r="V888" s="260"/>
      <c r="W888" s="91">
        <f t="shared" si="457"/>
        <v>878</v>
      </c>
      <c r="X888" s="41"/>
      <c r="Y888" s="41"/>
      <c r="Z888" s="41">
        <f t="shared" si="472"/>
        <v>11</v>
      </c>
      <c r="AA888" s="41">
        <f t="shared" si="472"/>
        <v>6</v>
      </c>
      <c r="AB888" s="41"/>
      <c r="AC888" s="41"/>
      <c r="AD888" s="41">
        <v>11</v>
      </c>
      <c r="AE888" s="41">
        <v>6</v>
      </c>
      <c r="AF888" s="41"/>
      <c r="AG888" s="41"/>
      <c r="AH888" s="40">
        <f t="shared" si="473"/>
        <v>0</v>
      </c>
      <c r="AI888" s="40">
        <f t="shared" si="473"/>
        <v>0</v>
      </c>
      <c r="AJ888" s="40"/>
      <c r="AK888" s="40"/>
      <c r="AL888" s="40"/>
      <c r="AM888" s="40"/>
      <c r="AN888" s="74">
        <f t="shared" si="458"/>
        <v>52.38095238095238</v>
      </c>
      <c r="AO888" s="75">
        <f t="shared" si="459"/>
        <v>0</v>
      </c>
      <c r="AP888" s="76">
        <f t="shared" si="460"/>
        <v>52.38095238095238</v>
      </c>
    </row>
    <row r="889" spans="1:42">
      <c r="A889" s="95" t="s">
        <v>785</v>
      </c>
      <c r="B889" s="253" t="s">
        <v>103</v>
      </c>
      <c r="C889" s="254"/>
      <c r="D889" s="46">
        <v>879</v>
      </c>
      <c r="E889" s="134">
        <f t="shared" si="469"/>
        <v>15</v>
      </c>
      <c r="F889" s="134">
        <f t="shared" si="470"/>
        <v>11</v>
      </c>
      <c r="G889" s="41"/>
      <c r="H889" s="41"/>
      <c r="I889" s="41"/>
      <c r="J889" s="41"/>
      <c r="K889" s="41"/>
      <c r="L889" s="41"/>
      <c r="M889" s="42">
        <v>15</v>
      </c>
      <c r="N889" s="42">
        <v>11</v>
      </c>
      <c r="O889" s="41"/>
      <c r="P889" s="41"/>
      <c r="Q889" s="41"/>
      <c r="R889" s="41"/>
      <c r="S889" s="95" t="s">
        <v>785</v>
      </c>
      <c r="T889" s="259" t="s">
        <v>103</v>
      </c>
      <c r="U889" s="259"/>
      <c r="V889" s="259"/>
      <c r="W889" s="91">
        <f t="shared" si="457"/>
        <v>879</v>
      </c>
      <c r="X889" s="41"/>
      <c r="Y889" s="41"/>
      <c r="Z889" s="41">
        <f t="shared" si="472"/>
        <v>13</v>
      </c>
      <c r="AA889" s="41">
        <f t="shared" si="472"/>
        <v>8</v>
      </c>
      <c r="AB889" s="41"/>
      <c r="AC889" s="41"/>
      <c r="AD889" s="41">
        <v>13</v>
      </c>
      <c r="AE889" s="41">
        <v>8</v>
      </c>
      <c r="AF889" s="41"/>
      <c r="AG889" s="41"/>
      <c r="AH889" s="40">
        <f t="shared" si="473"/>
        <v>0</v>
      </c>
      <c r="AI889" s="40">
        <f t="shared" si="473"/>
        <v>0</v>
      </c>
      <c r="AJ889" s="40"/>
      <c r="AK889" s="40"/>
      <c r="AL889" s="40"/>
      <c r="AM889" s="40"/>
      <c r="AN889" s="74">
        <f t="shared" si="458"/>
        <v>86.666666666666671</v>
      </c>
      <c r="AO889" s="75">
        <f t="shared" si="459"/>
        <v>0</v>
      </c>
      <c r="AP889" s="76">
        <f t="shared" si="460"/>
        <v>86.666666666666671</v>
      </c>
    </row>
    <row r="890" spans="1:42">
      <c r="A890" s="95" t="s">
        <v>836</v>
      </c>
      <c r="B890" s="253" t="s">
        <v>256</v>
      </c>
      <c r="C890" s="254"/>
      <c r="D890" s="46">
        <v>880</v>
      </c>
      <c r="E890" s="134">
        <f t="shared" si="469"/>
        <v>14</v>
      </c>
      <c r="F890" s="134">
        <f t="shared" si="470"/>
        <v>14</v>
      </c>
      <c r="G890" s="41"/>
      <c r="H890" s="41"/>
      <c r="I890" s="41"/>
      <c r="J890" s="41"/>
      <c r="K890" s="41"/>
      <c r="L890" s="41"/>
      <c r="M890" s="42">
        <v>14</v>
      </c>
      <c r="N890" s="42">
        <v>14</v>
      </c>
      <c r="O890" s="41"/>
      <c r="P890" s="41"/>
      <c r="Q890" s="41"/>
      <c r="R890" s="41"/>
      <c r="S890" s="95" t="s">
        <v>836</v>
      </c>
      <c r="T890" s="260" t="s">
        <v>256</v>
      </c>
      <c r="U890" s="260"/>
      <c r="V890" s="260"/>
      <c r="W890" s="91">
        <f t="shared" si="457"/>
        <v>880</v>
      </c>
      <c r="X890" s="41"/>
      <c r="Y890" s="41"/>
      <c r="Z890" s="41">
        <f t="shared" si="472"/>
        <v>12</v>
      </c>
      <c r="AA890" s="41">
        <f t="shared" si="472"/>
        <v>7</v>
      </c>
      <c r="AB890" s="41"/>
      <c r="AC890" s="41"/>
      <c r="AD890" s="41">
        <v>12</v>
      </c>
      <c r="AE890" s="41">
        <v>7</v>
      </c>
      <c r="AF890" s="41"/>
      <c r="AG890" s="41"/>
      <c r="AH890" s="40">
        <f t="shared" si="473"/>
        <v>0</v>
      </c>
      <c r="AI890" s="40">
        <f t="shared" si="473"/>
        <v>0</v>
      </c>
      <c r="AJ890" s="40"/>
      <c r="AK890" s="40"/>
      <c r="AL890" s="40"/>
      <c r="AM890" s="40"/>
      <c r="AN890" s="74">
        <f t="shared" si="458"/>
        <v>85.714285714285708</v>
      </c>
      <c r="AO890" s="75">
        <f t="shared" si="459"/>
        <v>0</v>
      </c>
      <c r="AP890" s="76">
        <f t="shared" si="460"/>
        <v>85.714285714285708</v>
      </c>
    </row>
    <row r="891" spans="1:42">
      <c r="A891" s="95" t="s">
        <v>837</v>
      </c>
      <c r="B891" s="253" t="s">
        <v>231</v>
      </c>
      <c r="C891" s="254"/>
      <c r="D891" s="46">
        <v>881</v>
      </c>
      <c r="E891" s="134">
        <f t="shared" si="469"/>
        <v>11</v>
      </c>
      <c r="F891" s="134">
        <f t="shared" si="470"/>
        <v>11</v>
      </c>
      <c r="G891" s="41"/>
      <c r="H891" s="41"/>
      <c r="I891" s="41"/>
      <c r="J891" s="41"/>
      <c r="K891" s="41"/>
      <c r="L891" s="41"/>
      <c r="M891" s="42">
        <v>11</v>
      </c>
      <c r="N891" s="42">
        <v>11</v>
      </c>
      <c r="O891" s="41"/>
      <c r="P891" s="41"/>
      <c r="Q891" s="41"/>
      <c r="R891" s="41"/>
      <c r="S891" s="95" t="s">
        <v>837</v>
      </c>
      <c r="T891" s="260" t="s">
        <v>231</v>
      </c>
      <c r="U891" s="260"/>
      <c r="V891" s="260"/>
      <c r="W891" s="91">
        <f t="shared" si="457"/>
        <v>881</v>
      </c>
      <c r="X891" s="41"/>
      <c r="Y891" s="41"/>
      <c r="Z891" s="41">
        <f t="shared" si="472"/>
        <v>7</v>
      </c>
      <c r="AA891" s="41">
        <f t="shared" si="472"/>
        <v>5</v>
      </c>
      <c r="AB891" s="41"/>
      <c r="AC891" s="41"/>
      <c r="AD891" s="41">
        <v>7</v>
      </c>
      <c r="AE891" s="41">
        <v>5</v>
      </c>
      <c r="AF891" s="41"/>
      <c r="AG891" s="41"/>
      <c r="AH891" s="40">
        <f t="shared" si="473"/>
        <v>0</v>
      </c>
      <c r="AI891" s="40">
        <f t="shared" si="473"/>
        <v>0</v>
      </c>
      <c r="AJ891" s="40"/>
      <c r="AK891" s="40"/>
      <c r="AL891" s="40"/>
      <c r="AM891" s="40"/>
      <c r="AN891" s="74">
        <f t="shared" si="458"/>
        <v>63.636363636363633</v>
      </c>
      <c r="AO891" s="75">
        <f t="shared" si="459"/>
        <v>0</v>
      </c>
      <c r="AP891" s="76">
        <f t="shared" si="460"/>
        <v>63.636363636363633</v>
      </c>
    </row>
    <row r="892" spans="1:42">
      <c r="A892" s="95" t="s">
        <v>283</v>
      </c>
      <c r="B892" s="253" t="s">
        <v>215</v>
      </c>
      <c r="C892" s="254"/>
      <c r="D892" s="46">
        <v>882</v>
      </c>
      <c r="E892" s="134">
        <f t="shared" si="469"/>
        <v>15</v>
      </c>
      <c r="F892" s="134">
        <f t="shared" si="470"/>
        <v>0</v>
      </c>
      <c r="G892" s="41"/>
      <c r="H892" s="41"/>
      <c r="I892" s="41"/>
      <c r="J892" s="41"/>
      <c r="K892" s="41"/>
      <c r="L892" s="41"/>
      <c r="M892" s="42">
        <v>15</v>
      </c>
      <c r="N892" s="42">
        <v>0</v>
      </c>
      <c r="O892" s="41"/>
      <c r="P892" s="41"/>
      <c r="Q892" s="41"/>
      <c r="R892" s="41"/>
      <c r="S892" s="95" t="s">
        <v>283</v>
      </c>
      <c r="T892" s="260" t="s">
        <v>215</v>
      </c>
      <c r="U892" s="260"/>
      <c r="V892" s="260"/>
      <c r="W892" s="91">
        <f t="shared" si="457"/>
        <v>882</v>
      </c>
      <c r="X892" s="41"/>
      <c r="Y892" s="41"/>
      <c r="Z892" s="41">
        <f t="shared" si="472"/>
        <v>10</v>
      </c>
      <c r="AA892" s="41">
        <f t="shared" si="472"/>
        <v>0</v>
      </c>
      <c r="AB892" s="41"/>
      <c r="AC892" s="41"/>
      <c r="AD892" s="41">
        <v>10</v>
      </c>
      <c r="AE892" s="41">
        <v>0</v>
      </c>
      <c r="AF892" s="41"/>
      <c r="AG892" s="41"/>
      <c r="AH892" s="40">
        <f t="shared" si="473"/>
        <v>0</v>
      </c>
      <c r="AI892" s="40">
        <f t="shared" si="473"/>
        <v>0</v>
      </c>
      <c r="AJ892" s="40"/>
      <c r="AK892" s="40"/>
      <c r="AL892" s="40"/>
      <c r="AM892" s="40"/>
      <c r="AN892" s="74">
        <f t="shared" si="458"/>
        <v>66.666666666666671</v>
      </c>
      <c r="AO892" s="75">
        <f t="shared" si="459"/>
        <v>0</v>
      </c>
      <c r="AP892" s="76">
        <f t="shared" si="460"/>
        <v>66.666666666666671</v>
      </c>
    </row>
    <row r="893" spans="1:42">
      <c r="A893" s="95" t="s">
        <v>362</v>
      </c>
      <c r="B893" s="253" t="s">
        <v>363</v>
      </c>
      <c r="C893" s="254"/>
      <c r="D893" s="46">
        <v>883</v>
      </c>
      <c r="E893" s="134">
        <f t="shared" si="469"/>
        <v>17</v>
      </c>
      <c r="F893" s="134">
        <f t="shared" si="470"/>
        <v>17</v>
      </c>
      <c r="G893" s="41"/>
      <c r="H893" s="41"/>
      <c r="I893" s="41"/>
      <c r="J893" s="41"/>
      <c r="K893" s="41"/>
      <c r="L893" s="41"/>
      <c r="M893" s="42">
        <v>17</v>
      </c>
      <c r="N893" s="42">
        <v>17</v>
      </c>
      <c r="O893" s="41"/>
      <c r="P893" s="41"/>
      <c r="Q893" s="41"/>
      <c r="R893" s="41"/>
      <c r="S893" s="95" t="s">
        <v>362</v>
      </c>
      <c r="T893" s="260" t="s">
        <v>838</v>
      </c>
      <c r="U893" s="260"/>
      <c r="V893" s="260"/>
      <c r="W893" s="91">
        <f t="shared" si="457"/>
        <v>883</v>
      </c>
      <c r="X893" s="41"/>
      <c r="Y893" s="41"/>
      <c r="Z893" s="41">
        <f t="shared" si="472"/>
        <v>12</v>
      </c>
      <c r="AA893" s="41">
        <f t="shared" si="472"/>
        <v>12</v>
      </c>
      <c r="AB893" s="41"/>
      <c r="AC893" s="41"/>
      <c r="AD893" s="41">
        <v>12</v>
      </c>
      <c r="AE893" s="41">
        <v>12</v>
      </c>
      <c r="AF893" s="41"/>
      <c r="AG893" s="41"/>
      <c r="AH893" s="40">
        <f t="shared" si="473"/>
        <v>5</v>
      </c>
      <c r="AI893" s="40">
        <v>5</v>
      </c>
      <c r="AJ893" s="40"/>
      <c r="AK893" s="40"/>
      <c r="AL893" s="40">
        <v>5</v>
      </c>
      <c r="AM893" s="40">
        <v>3</v>
      </c>
      <c r="AN893" s="74">
        <f t="shared" si="458"/>
        <v>70.588235294117652</v>
      </c>
      <c r="AO893" s="75">
        <f t="shared" si="459"/>
        <v>29.411764705882351</v>
      </c>
      <c r="AP893" s="76">
        <f t="shared" si="460"/>
        <v>100</v>
      </c>
    </row>
    <row r="894" spans="1:42">
      <c r="A894" s="95" t="s">
        <v>578</v>
      </c>
      <c r="B894" s="253" t="s">
        <v>217</v>
      </c>
      <c r="C894" s="254"/>
      <c r="D894" s="46">
        <v>884</v>
      </c>
      <c r="E894" s="134">
        <f t="shared" si="469"/>
        <v>26</v>
      </c>
      <c r="F894" s="134">
        <f t="shared" si="470"/>
        <v>1</v>
      </c>
      <c r="G894" s="41">
        <v>26</v>
      </c>
      <c r="H894" s="41">
        <v>1</v>
      </c>
      <c r="I894" s="41"/>
      <c r="J894" s="41"/>
      <c r="K894" s="41"/>
      <c r="L894" s="41"/>
      <c r="M894" s="42">
        <v>0</v>
      </c>
      <c r="N894" s="42"/>
      <c r="O894" s="41"/>
      <c r="P894" s="41"/>
      <c r="Q894" s="41"/>
      <c r="R894" s="41"/>
      <c r="S894" s="95" t="s">
        <v>578</v>
      </c>
      <c r="T894" s="260" t="s">
        <v>217</v>
      </c>
      <c r="U894" s="260"/>
      <c r="V894" s="260"/>
      <c r="W894" s="91">
        <f t="shared" si="457"/>
        <v>884</v>
      </c>
      <c r="X894" s="41"/>
      <c r="Y894" s="41"/>
      <c r="Z894" s="41">
        <f t="shared" si="472"/>
        <v>24</v>
      </c>
      <c r="AA894" s="41">
        <f t="shared" si="472"/>
        <v>0</v>
      </c>
      <c r="AB894" s="41">
        <v>24</v>
      </c>
      <c r="AC894" s="41">
        <v>0</v>
      </c>
      <c r="AD894" s="41">
        <v>0</v>
      </c>
      <c r="AE894" s="41"/>
      <c r="AF894" s="41"/>
      <c r="AG894" s="41"/>
      <c r="AH894" s="40">
        <f>AJ894+AL894</f>
        <v>10</v>
      </c>
      <c r="AI894" s="40">
        <f t="shared" si="473"/>
        <v>0</v>
      </c>
      <c r="AJ894" s="40">
        <v>10</v>
      </c>
      <c r="AK894" s="40">
        <v>0</v>
      </c>
      <c r="AL894" s="40"/>
      <c r="AM894" s="40"/>
      <c r="AN894" s="74">
        <f t="shared" si="458"/>
        <v>92.307692307692307</v>
      </c>
      <c r="AO894" s="75">
        <f t="shared" si="459"/>
        <v>38.46153846153846</v>
      </c>
      <c r="AP894" s="76">
        <f t="shared" si="460"/>
        <v>130.76923076923077</v>
      </c>
    </row>
    <row r="895" spans="1:42" s="89" customFormat="1">
      <c r="A895" s="258" t="s">
        <v>839</v>
      </c>
      <c r="B895" s="258"/>
      <c r="C895" s="258"/>
      <c r="D895" s="86">
        <v>885</v>
      </c>
      <c r="E895" s="86">
        <f>SUM(E896:E901)</f>
        <v>186</v>
      </c>
      <c r="F895" s="86">
        <f>SUM(F896:F901)</f>
        <v>101</v>
      </c>
      <c r="G895" s="86">
        <f>SUM(G896:G901)</f>
        <v>0</v>
      </c>
      <c r="H895" s="86">
        <f t="shared" ref="H895:R895" si="474">SUM(H896:H901)</f>
        <v>0</v>
      </c>
      <c r="I895" s="86">
        <f t="shared" si="474"/>
        <v>0</v>
      </c>
      <c r="J895" s="86">
        <f t="shared" si="474"/>
        <v>0</v>
      </c>
      <c r="K895" s="86">
        <f>SUM(K896:K901)</f>
        <v>77</v>
      </c>
      <c r="L895" s="86">
        <f>SUM(L896:L901)</f>
        <v>47</v>
      </c>
      <c r="M895" s="86">
        <f t="shared" si="474"/>
        <v>109</v>
      </c>
      <c r="N895" s="86">
        <f>SUM(N896:N901)</f>
        <v>54</v>
      </c>
      <c r="O895" s="86">
        <f t="shared" si="474"/>
        <v>0</v>
      </c>
      <c r="P895" s="86">
        <f t="shared" si="474"/>
        <v>0</v>
      </c>
      <c r="Q895" s="86">
        <f t="shared" si="474"/>
        <v>0</v>
      </c>
      <c r="R895" s="86">
        <f t="shared" si="474"/>
        <v>0</v>
      </c>
      <c r="S895" s="258" t="str">
        <f>+A895</f>
        <v>70. Шинэ иргэншил Политехник коллеж</v>
      </c>
      <c r="T895" s="258"/>
      <c r="U895" s="258"/>
      <c r="V895" s="258"/>
      <c r="W895" s="88">
        <f t="shared" si="457"/>
        <v>885</v>
      </c>
      <c r="X895" s="86">
        <f t="shared" ref="X895:AM895" si="475">SUM(X896:X901)</f>
        <v>0</v>
      </c>
      <c r="Y895" s="86">
        <f t="shared" si="475"/>
        <v>0</v>
      </c>
      <c r="Z895" s="86">
        <f>SUM(Z896:Z901)</f>
        <v>106</v>
      </c>
      <c r="AA895" s="86">
        <f>SUM(AA896:AA901)</f>
        <v>67</v>
      </c>
      <c r="AB895" s="86">
        <f t="shared" si="475"/>
        <v>0</v>
      </c>
      <c r="AC895" s="86">
        <f t="shared" si="475"/>
        <v>0</v>
      </c>
      <c r="AD895" s="86">
        <f>SUM(AD896:AD901)</f>
        <v>106</v>
      </c>
      <c r="AE895" s="86">
        <f>SUM(AE896:AE901)</f>
        <v>67</v>
      </c>
      <c r="AF895" s="86">
        <f t="shared" si="475"/>
        <v>0</v>
      </c>
      <c r="AG895" s="86">
        <f t="shared" si="475"/>
        <v>0</v>
      </c>
      <c r="AH895" s="86">
        <f>SUM(AH896:AH901)</f>
        <v>35</v>
      </c>
      <c r="AI895" s="86">
        <f>SUM(AI896:AI901)</f>
        <v>14</v>
      </c>
      <c r="AJ895" s="86">
        <f t="shared" si="475"/>
        <v>2</v>
      </c>
      <c r="AK895" s="86">
        <f t="shared" si="475"/>
        <v>0</v>
      </c>
      <c r="AL895" s="86">
        <f t="shared" si="475"/>
        <v>33</v>
      </c>
      <c r="AM895" s="86">
        <f t="shared" si="475"/>
        <v>14</v>
      </c>
      <c r="AN895" s="74">
        <f t="shared" si="458"/>
        <v>56.98924731182796</v>
      </c>
      <c r="AO895" s="75">
        <f t="shared" si="459"/>
        <v>18.817204301075268</v>
      </c>
      <c r="AP895" s="76">
        <f t="shared" si="460"/>
        <v>75.806451612903231</v>
      </c>
    </row>
    <row r="896" spans="1:42">
      <c r="A896" s="95" t="s">
        <v>355</v>
      </c>
      <c r="B896" s="253" t="s">
        <v>238</v>
      </c>
      <c r="C896" s="254"/>
      <c r="D896" s="46">
        <v>886</v>
      </c>
      <c r="E896" s="41">
        <f t="shared" ref="E896:E901" si="476">+G896+I896+K896+M896+O896+Q896+X896</f>
        <v>64</v>
      </c>
      <c r="F896" s="41">
        <f t="shared" ref="F896:F901" si="477">+H896+J896+L896+N896+P896+R896</f>
        <v>23</v>
      </c>
      <c r="G896" s="41"/>
      <c r="H896" s="41"/>
      <c r="I896" s="41"/>
      <c r="J896" s="41"/>
      <c r="K896" s="41">
        <v>16</v>
      </c>
      <c r="L896" s="41">
        <v>6</v>
      </c>
      <c r="M896" s="41">
        <v>48</v>
      </c>
      <c r="N896" s="41">
        <v>17</v>
      </c>
      <c r="O896" s="41"/>
      <c r="P896" s="41"/>
      <c r="Q896" s="41"/>
      <c r="R896" s="41"/>
      <c r="S896" s="95" t="s">
        <v>355</v>
      </c>
      <c r="T896" s="261" t="str">
        <f t="shared" ref="T896:T901" si="478">B896</f>
        <v>Тогооч</v>
      </c>
      <c r="U896" s="261"/>
      <c r="V896" s="261"/>
      <c r="W896" s="91">
        <f t="shared" si="457"/>
        <v>886</v>
      </c>
      <c r="X896" s="41"/>
      <c r="Y896" s="41"/>
      <c r="Z896" s="41">
        <f t="shared" ref="Z896:AA901" si="479">+AB896+AD896+AF896</f>
        <v>37</v>
      </c>
      <c r="AA896" s="41">
        <f t="shared" si="479"/>
        <v>21</v>
      </c>
      <c r="AB896" s="41"/>
      <c r="AC896" s="41"/>
      <c r="AD896" s="41">
        <v>37</v>
      </c>
      <c r="AE896" s="41">
        <v>21</v>
      </c>
      <c r="AF896" s="41"/>
      <c r="AG896" s="41"/>
      <c r="AH896" s="40">
        <f>+AJ896+AL896</f>
        <v>12</v>
      </c>
      <c r="AI896" s="40">
        <f>+AK896+AM896</f>
        <v>1</v>
      </c>
      <c r="AJ896" s="40">
        <v>2</v>
      </c>
      <c r="AK896" s="40">
        <v>0</v>
      </c>
      <c r="AL896" s="40">
        <v>10</v>
      </c>
      <c r="AM896" s="40">
        <v>1</v>
      </c>
      <c r="AN896" s="74">
        <f t="shared" si="458"/>
        <v>57.8125</v>
      </c>
      <c r="AO896" s="75">
        <f t="shared" si="459"/>
        <v>18.75</v>
      </c>
      <c r="AP896" s="76">
        <f t="shared" si="460"/>
        <v>76.5625</v>
      </c>
    </row>
    <row r="897" spans="1:42">
      <c r="A897" s="95" t="s">
        <v>352</v>
      </c>
      <c r="B897" s="253" t="s">
        <v>139</v>
      </c>
      <c r="C897" s="254"/>
      <c r="D897" s="46">
        <v>887</v>
      </c>
      <c r="E897" s="41">
        <f t="shared" si="476"/>
        <v>27</v>
      </c>
      <c r="F897" s="41">
        <f t="shared" si="477"/>
        <v>5</v>
      </c>
      <c r="G897" s="41"/>
      <c r="H897" s="41"/>
      <c r="I897" s="41"/>
      <c r="J897" s="41"/>
      <c r="K897" s="41">
        <v>15</v>
      </c>
      <c r="L897" s="41">
        <v>3</v>
      </c>
      <c r="M897" s="41">
        <v>12</v>
      </c>
      <c r="N897" s="41">
        <v>2</v>
      </c>
      <c r="O897" s="41"/>
      <c r="P897" s="41"/>
      <c r="Q897" s="41"/>
      <c r="R897" s="41"/>
      <c r="S897" s="95" t="s">
        <v>352</v>
      </c>
      <c r="T897" s="261" t="str">
        <f t="shared" si="478"/>
        <v>Барилгын цахилгаанчин</v>
      </c>
      <c r="U897" s="261"/>
      <c r="V897" s="261"/>
      <c r="W897" s="91">
        <f t="shared" si="457"/>
        <v>887</v>
      </c>
      <c r="X897" s="41"/>
      <c r="Y897" s="41"/>
      <c r="Z897" s="41">
        <f t="shared" si="479"/>
        <v>19</v>
      </c>
      <c r="AA897" s="41">
        <f t="shared" si="479"/>
        <v>3</v>
      </c>
      <c r="AB897" s="41"/>
      <c r="AC897" s="41"/>
      <c r="AD897" s="41">
        <v>19</v>
      </c>
      <c r="AE897" s="41">
        <v>3</v>
      </c>
      <c r="AF897" s="41"/>
      <c r="AG897" s="41"/>
      <c r="AH897" s="40">
        <f t="shared" ref="AH897:AI901" si="480">+AJ897+AL897</f>
        <v>6</v>
      </c>
      <c r="AI897" s="40">
        <f t="shared" si="480"/>
        <v>1</v>
      </c>
      <c r="AJ897" s="40"/>
      <c r="AK897" s="40"/>
      <c r="AL897" s="40">
        <v>6</v>
      </c>
      <c r="AM897" s="40">
        <v>1</v>
      </c>
      <c r="AN897" s="74">
        <f t="shared" si="458"/>
        <v>70.370370370370367</v>
      </c>
      <c r="AO897" s="75">
        <f t="shared" si="459"/>
        <v>22.222222222222221</v>
      </c>
      <c r="AP897" s="76">
        <f t="shared" si="460"/>
        <v>92.592592592592581</v>
      </c>
    </row>
    <row r="898" spans="1:42">
      <c r="A898" s="95" t="s">
        <v>503</v>
      </c>
      <c r="B898" s="253" t="s">
        <v>504</v>
      </c>
      <c r="C898" s="254"/>
      <c r="D898" s="46">
        <v>888</v>
      </c>
      <c r="E898" s="41">
        <f t="shared" si="476"/>
        <v>19</v>
      </c>
      <c r="F898" s="41">
        <f t="shared" si="477"/>
        <v>8</v>
      </c>
      <c r="G898" s="41"/>
      <c r="H898" s="41"/>
      <c r="I898" s="41"/>
      <c r="J898" s="41"/>
      <c r="K898" s="41"/>
      <c r="L898" s="41"/>
      <c r="M898" s="41">
        <v>19</v>
      </c>
      <c r="N898" s="41">
        <v>8</v>
      </c>
      <c r="O898" s="41"/>
      <c r="P898" s="41"/>
      <c r="Q898" s="41"/>
      <c r="R898" s="41"/>
      <c r="S898" s="95" t="s">
        <v>503</v>
      </c>
      <c r="T898" s="261" t="str">
        <f t="shared" si="478"/>
        <v xml:space="preserve">Хэвлэлийн график дизайнч </v>
      </c>
      <c r="U898" s="261"/>
      <c r="V898" s="261"/>
      <c r="W898" s="91">
        <f t="shared" si="457"/>
        <v>888</v>
      </c>
      <c r="X898" s="41"/>
      <c r="Y898" s="41"/>
      <c r="Z898" s="41">
        <f t="shared" si="479"/>
        <v>9</v>
      </c>
      <c r="AA898" s="41">
        <f t="shared" si="479"/>
        <v>6</v>
      </c>
      <c r="AB898" s="41"/>
      <c r="AC898" s="41"/>
      <c r="AD898" s="41">
        <v>9</v>
      </c>
      <c r="AE898" s="41">
        <v>6</v>
      </c>
      <c r="AF898" s="41"/>
      <c r="AG898" s="41"/>
      <c r="AH898" s="40">
        <f t="shared" si="480"/>
        <v>6</v>
      </c>
      <c r="AI898" s="40">
        <f t="shared" si="480"/>
        <v>2</v>
      </c>
      <c r="AJ898" s="40"/>
      <c r="AK898" s="40"/>
      <c r="AL898" s="40">
        <v>6</v>
      </c>
      <c r="AM898" s="40">
        <v>2</v>
      </c>
      <c r="AN898" s="74">
        <f t="shared" si="458"/>
        <v>47.368421052631582</v>
      </c>
      <c r="AO898" s="75">
        <f t="shared" si="459"/>
        <v>31.578947368421051</v>
      </c>
      <c r="AP898" s="76">
        <f t="shared" si="460"/>
        <v>78.94736842105263</v>
      </c>
    </row>
    <row r="899" spans="1:42">
      <c r="A899" s="95" t="s">
        <v>371</v>
      </c>
      <c r="B899" s="253" t="s">
        <v>363</v>
      </c>
      <c r="C899" s="254"/>
      <c r="D899" s="46">
        <v>889</v>
      </c>
      <c r="E899" s="41">
        <f t="shared" si="476"/>
        <v>30</v>
      </c>
      <c r="F899" s="41">
        <f t="shared" si="477"/>
        <v>25</v>
      </c>
      <c r="G899" s="41"/>
      <c r="H899" s="41"/>
      <c r="I899" s="41"/>
      <c r="J899" s="41"/>
      <c r="K899" s="41">
        <v>19</v>
      </c>
      <c r="L899" s="41">
        <v>14</v>
      </c>
      <c r="M899" s="41">
        <v>11</v>
      </c>
      <c r="N899" s="41">
        <v>11</v>
      </c>
      <c r="O899" s="41"/>
      <c r="P899" s="41"/>
      <c r="Q899" s="41"/>
      <c r="R899" s="41"/>
      <c r="S899" s="95" t="s">
        <v>371</v>
      </c>
      <c r="T899" s="261" t="str">
        <f t="shared" si="478"/>
        <v>Нарийн бичгийн дарга-албан хэргийн ажилтан</v>
      </c>
      <c r="U899" s="261"/>
      <c r="V899" s="261"/>
      <c r="W899" s="91">
        <f t="shared" si="457"/>
        <v>889</v>
      </c>
      <c r="X899" s="41"/>
      <c r="Y899" s="41"/>
      <c r="Z899" s="41">
        <f t="shared" si="479"/>
        <v>18</v>
      </c>
      <c r="AA899" s="41">
        <f t="shared" si="479"/>
        <v>17</v>
      </c>
      <c r="AB899" s="41"/>
      <c r="AC899" s="41"/>
      <c r="AD899" s="41">
        <v>18</v>
      </c>
      <c r="AE899" s="41">
        <v>17</v>
      </c>
      <c r="AF899" s="41"/>
      <c r="AG899" s="41"/>
      <c r="AH899" s="40">
        <f t="shared" si="480"/>
        <v>4</v>
      </c>
      <c r="AI899" s="40">
        <f t="shared" si="480"/>
        <v>3</v>
      </c>
      <c r="AJ899" s="40"/>
      <c r="AK899" s="40"/>
      <c r="AL899" s="40">
        <v>4</v>
      </c>
      <c r="AM899" s="40">
        <v>3</v>
      </c>
      <c r="AN899" s="74">
        <f t="shared" si="458"/>
        <v>60</v>
      </c>
      <c r="AO899" s="75">
        <f t="shared" si="459"/>
        <v>13.333333333333334</v>
      </c>
      <c r="AP899" s="76">
        <f t="shared" si="460"/>
        <v>73.333333333333329</v>
      </c>
    </row>
    <row r="900" spans="1:42">
      <c r="A900" s="95" t="s">
        <v>375</v>
      </c>
      <c r="B900" s="253" t="s">
        <v>261</v>
      </c>
      <c r="C900" s="254"/>
      <c r="D900" s="46">
        <v>890</v>
      </c>
      <c r="E900" s="41">
        <f t="shared" si="476"/>
        <v>26</v>
      </c>
      <c r="F900" s="41">
        <f t="shared" si="477"/>
        <v>22</v>
      </c>
      <c r="G900" s="41"/>
      <c r="H900" s="41"/>
      <c r="I900" s="41"/>
      <c r="J900" s="41"/>
      <c r="K900" s="41">
        <v>7</v>
      </c>
      <c r="L900" s="41">
        <v>6</v>
      </c>
      <c r="M900" s="41">
        <v>19</v>
      </c>
      <c r="N900" s="41">
        <v>16</v>
      </c>
      <c r="O900" s="41"/>
      <c r="P900" s="41"/>
      <c r="Q900" s="41"/>
      <c r="R900" s="41"/>
      <c r="S900" s="95" t="s">
        <v>375</v>
      </c>
      <c r="T900" s="261" t="str">
        <f t="shared" si="478"/>
        <v>Үсчин</v>
      </c>
      <c r="U900" s="261"/>
      <c r="V900" s="261"/>
      <c r="W900" s="91">
        <f t="shared" si="457"/>
        <v>890</v>
      </c>
      <c r="X900" s="41"/>
      <c r="Y900" s="41"/>
      <c r="Z900" s="41">
        <f t="shared" si="479"/>
        <v>13</v>
      </c>
      <c r="AA900" s="41">
        <f t="shared" si="479"/>
        <v>11</v>
      </c>
      <c r="AB900" s="41"/>
      <c r="AC900" s="41"/>
      <c r="AD900" s="41">
        <v>13</v>
      </c>
      <c r="AE900" s="41">
        <v>11</v>
      </c>
      <c r="AF900" s="41"/>
      <c r="AG900" s="41"/>
      <c r="AH900" s="40">
        <f t="shared" si="480"/>
        <v>7</v>
      </c>
      <c r="AI900" s="40">
        <f t="shared" si="480"/>
        <v>7</v>
      </c>
      <c r="AJ900" s="40"/>
      <c r="AK900" s="40"/>
      <c r="AL900" s="40">
        <v>7</v>
      </c>
      <c r="AM900" s="40">
        <v>7</v>
      </c>
      <c r="AN900" s="74">
        <f t="shared" si="458"/>
        <v>50</v>
      </c>
      <c r="AO900" s="75">
        <f t="shared" si="459"/>
        <v>26.923076923076923</v>
      </c>
      <c r="AP900" s="76">
        <f t="shared" si="460"/>
        <v>76.92307692307692</v>
      </c>
    </row>
    <row r="901" spans="1:42">
      <c r="A901" s="95" t="s">
        <v>840</v>
      </c>
      <c r="B901" s="253" t="s">
        <v>101</v>
      </c>
      <c r="C901" s="254"/>
      <c r="D901" s="46">
        <v>891</v>
      </c>
      <c r="E901" s="41">
        <f t="shared" si="476"/>
        <v>20</v>
      </c>
      <c r="F901" s="41">
        <f t="shared" si="477"/>
        <v>18</v>
      </c>
      <c r="G901" s="41"/>
      <c r="H901" s="41"/>
      <c r="I901" s="41"/>
      <c r="J901" s="41"/>
      <c r="K901" s="41">
        <v>20</v>
      </c>
      <c r="L901" s="41">
        <v>18</v>
      </c>
      <c r="M901" s="41"/>
      <c r="N901" s="41"/>
      <c r="O901" s="41"/>
      <c r="P901" s="41"/>
      <c r="Q901" s="41"/>
      <c r="R901" s="41"/>
      <c r="S901" s="95" t="s">
        <v>840</v>
      </c>
      <c r="T901" s="261" t="str">
        <f t="shared" si="478"/>
        <v>Нягтлан бодохын бүртгэл тооцооны ажилтан</v>
      </c>
      <c r="U901" s="261"/>
      <c r="V901" s="261"/>
      <c r="W901" s="91">
        <f t="shared" si="457"/>
        <v>891</v>
      </c>
      <c r="X901" s="41"/>
      <c r="Y901" s="41"/>
      <c r="Z901" s="41">
        <f t="shared" si="479"/>
        <v>10</v>
      </c>
      <c r="AA901" s="41">
        <f t="shared" si="479"/>
        <v>9</v>
      </c>
      <c r="AB901" s="41"/>
      <c r="AC901" s="41"/>
      <c r="AD901" s="41">
        <v>10</v>
      </c>
      <c r="AE901" s="41">
        <v>9</v>
      </c>
      <c r="AF901" s="41"/>
      <c r="AG901" s="41"/>
      <c r="AH901" s="40">
        <f t="shared" si="480"/>
        <v>0</v>
      </c>
      <c r="AI901" s="40">
        <f t="shared" si="480"/>
        <v>0</v>
      </c>
      <c r="AJ901" s="40"/>
      <c r="AK901" s="40"/>
      <c r="AL901" s="40"/>
      <c r="AM901" s="40"/>
      <c r="AN901" s="74">
        <f t="shared" si="458"/>
        <v>50</v>
      </c>
      <c r="AO901" s="75">
        <f t="shared" si="459"/>
        <v>0</v>
      </c>
      <c r="AP901" s="76">
        <f t="shared" si="460"/>
        <v>50</v>
      </c>
    </row>
    <row r="902" spans="1:42" s="89" customFormat="1">
      <c r="A902" s="257" t="s">
        <v>841</v>
      </c>
      <c r="B902" s="257"/>
      <c r="C902" s="257"/>
      <c r="D902" s="83">
        <v>892</v>
      </c>
      <c r="E902" s="83">
        <f t="shared" ref="E902:R902" si="481">+E903+E908+E912+E918+E937+E942</f>
        <v>1691</v>
      </c>
      <c r="F902" s="83">
        <f t="shared" si="481"/>
        <v>508</v>
      </c>
      <c r="G902" s="83">
        <f t="shared" si="481"/>
        <v>0</v>
      </c>
      <c r="H902" s="83">
        <f t="shared" si="481"/>
        <v>0</v>
      </c>
      <c r="I902" s="83">
        <f t="shared" si="481"/>
        <v>105</v>
      </c>
      <c r="J902" s="83">
        <f t="shared" si="481"/>
        <v>38</v>
      </c>
      <c r="K902" s="83">
        <f t="shared" si="481"/>
        <v>1103</v>
      </c>
      <c r="L902" s="83">
        <f t="shared" si="481"/>
        <v>438</v>
      </c>
      <c r="M902" s="83">
        <f t="shared" si="481"/>
        <v>236</v>
      </c>
      <c r="N902" s="83">
        <f t="shared" si="481"/>
        <v>10</v>
      </c>
      <c r="O902" s="83">
        <f t="shared" si="481"/>
        <v>247</v>
      </c>
      <c r="P902" s="83">
        <f t="shared" si="481"/>
        <v>22</v>
      </c>
      <c r="Q902" s="83">
        <f t="shared" si="481"/>
        <v>0</v>
      </c>
      <c r="R902" s="83">
        <f t="shared" si="481"/>
        <v>0</v>
      </c>
      <c r="S902" s="257" t="str">
        <f>+A902</f>
        <v>ТӨРИЙН ИХ СУРГУУЛИЙН ХАРЪЯА ДҮН-6</v>
      </c>
      <c r="T902" s="257"/>
      <c r="U902" s="257"/>
      <c r="V902" s="257"/>
      <c r="W902" s="85">
        <f t="shared" si="457"/>
        <v>892</v>
      </c>
      <c r="X902" s="83">
        <f t="shared" ref="X902:AM902" si="482">+X903+X908+X912+X918+X937+X942</f>
        <v>0</v>
      </c>
      <c r="Y902" s="83">
        <f t="shared" si="482"/>
        <v>0</v>
      </c>
      <c r="Z902" s="83">
        <f t="shared" si="482"/>
        <v>534</v>
      </c>
      <c r="AA902" s="83">
        <f t="shared" si="482"/>
        <v>149</v>
      </c>
      <c r="AB902" s="83">
        <f t="shared" si="482"/>
        <v>15</v>
      </c>
      <c r="AC902" s="83">
        <f t="shared" si="482"/>
        <v>4</v>
      </c>
      <c r="AD902" s="83">
        <f t="shared" si="482"/>
        <v>425</v>
      </c>
      <c r="AE902" s="83">
        <f t="shared" si="482"/>
        <v>123</v>
      </c>
      <c r="AF902" s="83">
        <f t="shared" si="482"/>
        <v>94</v>
      </c>
      <c r="AG902" s="83">
        <f t="shared" si="482"/>
        <v>22</v>
      </c>
      <c r="AH902" s="83">
        <f t="shared" si="482"/>
        <v>31</v>
      </c>
      <c r="AI902" s="83">
        <f t="shared" si="482"/>
        <v>8</v>
      </c>
      <c r="AJ902" s="83">
        <f t="shared" si="482"/>
        <v>10</v>
      </c>
      <c r="AK902" s="83">
        <f t="shared" si="482"/>
        <v>3</v>
      </c>
      <c r="AL902" s="83">
        <f t="shared" si="482"/>
        <v>21</v>
      </c>
      <c r="AM902" s="83">
        <f t="shared" si="482"/>
        <v>5</v>
      </c>
      <c r="AN902" s="74">
        <f t="shared" si="458"/>
        <v>31.578947368421051</v>
      </c>
      <c r="AO902" s="75">
        <f t="shared" si="459"/>
        <v>1.8332347723240685</v>
      </c>
      <c r="AP902" s="76">
        <f t="shared" si="460"/>
        <v>33.412182140745116</v>
      </c>
    </row>
    <row r="903" spans="1:42" s="89" customFormat="1">
      <c r="A903" s="273" t="s">
        <v>842</v>
      </c>
      <c r="B903" s="273"/>
      <c r="C903" s="273"/>
      <c r="D903" s="86">
        <v>893</v>
      </c>
      <c r="E903" s="86">
        <f>SUM(E904:E907)</f>
        <v>170</v>
      </c>
      <c r="F903" s="86">
        <f>SUM(F904:F907)</f>
        <v>128</v>
      </c>
      <c r="G903" s="86">
        <f>SUM(G904:G907)</f>
        <v>0</v>
      </c>
      <c r="H903" s="86">
        <f>SUM(H904:H907)</f>
        <v>0</v>
      </c>
      <c r="I903" s="86">
        <f t="shared" ref="I903:R903" si="483">SUM(I904:I907)</f>
        <v>0</v>
      </c>
      <c r="J903" s="86">
        <f t="shared" si="483"/>
        <v>0</v>
      </c>
      <c r="K903" s="86">
        <f>SUM(K904:K907)</f>
        <v>170</v>
      </c>
      <c r="L903" s="86">
        <f t="shared" si="483"/>
        <v>128</v>
      </c>
      <c r="M903" s="86">
        <f t="shared" si="483"/>
        <v>0</v>
      </c>
      <c r="N903" s="86">
        <f t="shared" si="483"/>
        <v>0</v>
      </c>
      <c r="O903" s="86">
        <f t="shared" si="483"/>
        <v>0</v>
      </c>
      <c r="P903" s="86">
        <f t="shared" si="483"/>
        <v>0</v>
      </c>
      <c r="Q903" s="86">
        <f t="shared" si="483"/>
        <v>0</v>
      </c>
      <c r="R903" s="86">
        <f t="shared" si="483"/>
        <v>0</v>
      </c>
      <c r="S903" s="258" t="str">
        <f>+A903</f>
        <v>71. Худалдаа үйлдвэрийн их сургуулийн харъяа МСҮТ</v>
      </c>
      <c r="T903" s="258"/>
      <c r="U903" s="258"/>
      <c r="V903" s="258"/>
      <c r="W903" s="88">
        <f t="shared" si="457"/>
        <v>893</v>
      </c>
      <c r="X903" s="86">
        <f t="shared" ref="X903:AM903" si="484">SUM(X904:X907)</f>
        <v>0</v>
      </c>
      <c r="Y903" s="86">
        <f t="shared" si="484"/>
        <v>0</v>
      </c>
      <c r="Z903" s="86">
        <f>SUM(Z904:Z907)</f>
        <v>83</v>
      </c>
      <c r="AA903" s="86">
        <f t="shared" si="484"/>
        <v>62</v>
      </c>
      <c r="AB903" s="86">
        <f t="shared" si="484"/>
        <v>0</v>
      </c>
      <c r="AC903" s="86">
        <f t="shared" si="484"/>
        <v>0</v>
      </c>
      <c r="AD903" s="86">
        <f t="shared" si="484"/>
        <v>83</v>
      </c>
      <c r="AE903" s="86">
        <f t="shared" si="484"/>
        <v>62</v>
      </c>
      <c r="AF903" s="86">
        <f t="shared" si="484"/>
        <v>0</v>
      </c>
      <c r="AG903" s="86">
        <f t="shared" si="484"/>
        <v>0</v>
      </c>
      <c r="AH903" s="86">
        <f t="shared" si="484"/>
        <v>0</v>
      </c>
      <c r="AI903" s="86">
        <f t="shared" si="484"/>
        <v>0</v>
      </c>
      <c r="AJ903" s="86">
        <f t="shared" si="484"/>
        <v>0</v>
      </c>
      <c r="AK903" s="86">
        <f t="shared" si="484"/>
        <v>0</v>
      </c>
      <c r="AL903" s="86">
        <f t="shared" si="484"/>
        <v>0</v>
      </c>
      <c r="AM903" s="86">
        <f t="shared" si="484"/>
        <v>0</v>
      </c>
      <c r="AN903" s="74">
        <f t="shared" si="458"/>
        <v>48.823529411764703</v>
      </c>
      <c r="AO903" s="75">
        <f t="shared" si="459"/>
        <v>0</v>
      </c>
      <c r="AP903" s="76">
        <f t="shared" si="460"/>
        <v>48.823529411764703</v>
      </c>
    </row>
    <row r="904" spans="1:42">
      <c r="A904" s="95" t="s">
        <v>843</v>
      </c>
      <c r="B904" s="253" t="s">
        <v>98</v>
      </c>
      <c r="C904" s="254"/>
      <c r="D904" s="46">
        <v>894</v>
      </c>
      <c r="E904" s="41">
        <v>55</v>
      </c>
      <c r="F904" s="41">
        <v>45</v>
      </c>
      <c r="G904" s="41"/>
      <c r="H904" s="41"/>
      <c r="I904" s="41"/>
      <c r="J904" s="41"/>
      <c r="K904" s="41">
        <v>55</v>
      </c>
      <c r="L904" s="41">
        <v>45</v>
      </c>
      <c r="M904" s="41"/>
      <c r="N904" s="41"/>
      <c r="O904" s="41"/>
      <c r="P904" s="41"/>
      <c r="Q904" s="41"/>
      <c r="R904" s="41"/>
      <c r="S904" s="90" t="s">
        <v>843</v>
      </c>
      <c r="T904" s="261" t="s">
        <v>98</v>
      </c>
      <c r="U904" s="261"/>
      <c r="V904" s="261"/>
      <c r="W904" s="91">
        <f t="shared" si="457"/>
        <v>894</v>
      </c>
      <c r="X904" s="41"/>
      <c r="Y904" s="41"/>
      <c r="Z904" s="41">
        <f t="shared" ref="Z904:AA907" si="485">+AB904+AD904+AF904</f>
        <v>26</v>
      </c>
      <c r="AA904" s="41">
        <f t="shared" si="485"/>
        <v>24</v>
      </c>
      <c r="AB904" s="41"/>
      <c r="AC904" s="41"/>
      <c r="AD904" s="41">
        <v>26</v>
      </c>
      <c r="AE904" s="41">
        <v>24</v>
      </c>
      <c r="AF904" s="41"/>
      <c r="AG904" s="41"/>
      <c r="AH904" s="40">
        <f>+AJ904+AL904</f>
        <v>0</v>
      </c>
      <c r="AI904" s="40">
        <f>+AK904+AM904</f>
        <v>0</v>
      </c>
      <c r="AJ904" s="40"/>
      <c r="AK904" s="40"/>
      <c r="AL904" s="40"/>
      <c r="AM904" s="40"/>
      <c r="AN904" s="74">
        <f t="shared" si="458"/>
        <v>47.272727272727273</v>
      </c>
      <c r="AO904" s="75">
        <f t="shared" si="459"/>
        <v>0</v>
      </c>
      <c r="AP904" s="76">
        <f t="shared" si="460"/>
        <v>47.272727272727273</v>
      </c>
    </row>
    <row r="905" spans="1:42">
      <c r="A905" s="95" t="s">
        <v>844</v>
      </c>
      <c r="B905" s="253" t="s">
        <v>101</v>
      </c>
      <c r="C905" s="254"/>
      <c r="D905" s="46">
        <v>895</v>
      </c>
      <c r="E905" s="41">
        <v>29</v>
      </c>
      <c r="F905" s="41">
        <v>24</v>
      </c>
      <c r="G905" s="41"/>
      <c r="H905" s="41"/>
      <c r="I905" s="41"/>
      <c r="J905" s="41"/>
      <c r="K905" s="41">
        <v>29</v>
      </c>
      <c r="L905" s="41">
        <v>24</v>
      </c>
      <c r="M905" s="41"/>
      <c r="N905" s="41"/>
      <c r="O905" s="41"/>
      <c r="P905" s="41"/>
      <c r="Q905" s="41"/>
      <c r="R905" s="41"/>
      <c r="S905" s="90" t="s">
        <v>844</v>
      </c>
      <c r="T905" s="261" t="s">
        <v>845</v>
      </c>
      <c r="U905" s="261"/>
      <c r="V905" s="261"/>
      <c r="W905" s="91">
        <f t="shared" si="457"/>
        <v>895</v>
      </c>
      <c r="X905" s="41"/>
      <c r="Y905" s="41"/>
      <c r="Z905" s="41">
        <f t="shared" si="485"/>
        <v>14</v>
      </c>
      <c r="AA905" s="41">
        <f t="shared" si="485"/>
        <v>8</v>
      </c>
      <c r="AB905" s="41"/>
      <c r="AC905" s="41"/>
      <c r="AD905" s="41">
        <v>14</v>
      </c>
      <c r="AE905" s="41">
        <v>8</v>
      </c>
      <c r="AF905" s="41"/>
      <c r="AG905" s="41"/>
      <c r="AH905" s="40">
        <f t="shared" ref="AH905:AI907" si="486">+AJ905+AL905</f>
        <v>0</v>
      </c>
      <c r="AI905" s="40">
        <f t="shared" si="486"/>
        <v>0</v>
      </c>
      <c r="AJ905" s="40"/>
      <c r="AK905" s="40"/>
      <c r="AL905" s="40"/>
      <c r="AM905" s="40"/>
      <c r="AN905" s="74">
        <f t="shared" si="458"/>
        <v>48.275862068965516</v>
      </c>
      <c r="AO905" s="75">
        <f t="shared" si="459"/>
        <v>0</v>
      </c>
      <c r="AP905" s="76">
        <f t="shared" si="460"/>
        <v>48.275862068965516</v>
      </c>
    </row>
    <row r="906" spans="1:42">
      <c r="A906" s="95" t="s">
        <v>355</v>
      </c>
      <c r="B906" s="253" t="s">
        <v>238</v>
      </c>
      <c r="C906" s="254"/>
      <c r="D906" s="46">
        <v>896</v>
      </c>
      <c r="E906" s="41">
        <v>57</v>
      </c>
      <c r="F906" s="41">
        <v>33</v>
      </c>
      <c r="G906" s="41"/>
      <c r="H906" s="41"/>
      <c r="I906" s="41"/>
      <c r="J906" s="41"/>
      <c r="K906" s="41">
        <v>57</v>
      </c>
      <c r="L906" s="41">
        <v>33</v>
      </c>
      <c r="M906" s="41"/>
      <c r="N906" s="41"/>
      <c r="O906" s="41"/>
      <c r="P906" s="41"/>
      <c r="Q906" s="41"/>
      <c r="R906" s="41"/>
      <c r="S906" s="90" t="s">
        <v>355</v>
      </c>
      <c r="T906" s="261" t="s">
        <v>238</v>
      </c>
      <c r="U906" s="261"/>
      <c r="V906" s="261"/>
      <c r="W906" s="91">
        <f t="shared" si="457"/>
        <v>896</v>
      </c>
      <c r="X906" s="41"/>
      <c r="Y906" s="41"/>
      <c r="Z906" s="41">
        <f t="shared" si="485"/>
        <v>31</v>
      </c>
      <c r="AA906" s="41">
        <f t="shared" si="485"/>
        <v>20</v>
      </c>
      <c r="AB906" s="41"/>
      <c r="AC906" s="41"/>
      <c r="AD906" s="41">
        <v>31</v>
      </c>
      <c r="AE906" s="41">
        <v>20</v>
      </c>
      <c r="AF906" s="41"/>
      <c r="AG906" s="41"/>
      <c r="AH906" s="40">
        <f t="shared" si="486"/>
        <v>0</v>
      </c>
      <c r="AI906" s="40">
        <f t="shared" si="486"/>
        <v>0</v>
      </c>
      <c r="AJ906" s="40"/>
      <c r="AK906" s="40"/>
      <c r="AL906" s="40"/>
      <c r="AM906" s="40"/>
      <c r="AN906" s="74">
        <f t="shared" si="458"/>
        <v>54.385964912280699</v>
      </c>
      <c r="AO906" s="75">
        <f t="shared" si="459"/>
        <v>0</v>
      </c>
      <c r="AP906" s="76">
        <f t="shared" si="460"/>
        <v>54.385964912280699</v>
      </c>
    </row>
    <row r="907" spans="1:42">
      <c r="A907" s="95" t="s">
        <v>362</v>
      </c>
      <c r="B907" s="253" t="s">
        <v>363</v>
      </c>
      <c r="C907" s="254"/>
      <c r="D907" s="46">
        <v>897</v>
      </c>
      <c r="E907" s="41">
        <v>29</v>
      </c>
      <c r="F907" s="41">
        <v>26</v>
      </c>
      <c r="G907" s="41"/>
      <c r="H907" s="41"/>
      <c r="I907" s="41"/>
      <c r="J907" s="41"/>
      <c r="K907" s="41">
        <v>29</v>
      </c>
      <c r="L907" s="41">
        <v>26</v>
      </c>
      <c r="M907" s="41"/>
      <c r="N907" s="41"/>
      <c r="O907" s="41"/>
      <c r="P907" s="41"/>
      <c r="Q907" s="41"/>
      <c r="R907" s="41"/>
      <c r="S907" s="90" t="s">
        <v>362</v>
      </c>
      <c r="T907" s="261" t="s">
        <v>111</v>
      </c>
      <c r="U907" s="261"/>
      <c r="V907" s="261"/>
      <c r="W907" s="91">
        <f t="shared" ref="W907:W952" si="487">+D907</f>
        <v>897</v>
      </c>
      <c r="X907" s="41"/>
      <c r="Y907" s="41"/>
      <c r="Z907" s="41">
        <f t="shared" si="485"/>
        <v>12</v>
      </c>
      <c r="AA907" s="41">
        <f t="shared" si="485"/>
        <v>10</v>
      </c>
      <c r="AB907" s="41"/>
      <c r="AC907" s="41"/>
      <c r="AD907" s="41">
        <v>12</v>
      </c>
      <c r="AE907" s="41">
        <v>10</v>
      </c>
      <c r="AF907" s="41"/>
      <c r="AG907" s="41"/>
      <c r="AH907" s="40">
        <f t="shared" si="486"/>
        <v>0</v>
      </c>
      <c r="AI907" s="40">
        <f t="shared" si="486"/>
        <v>0</v>
      </c>
      <c r="AJ907" s="40"/>
      <c r="AK907" s="40"/>
      <c r="AL907" s="40"/>
      <c r="AM907" s="40"/>
      <c r="AN907" s="74">
        <f t="shared" si="458"/>
        <v>41.379310344827587</v>
      </c>
      <c r="AO907" s="75">
        <f t="shared" si="459"/>
        <v>0</v>
      </c>
      <c r="AP907" s="76">
        <f t="shared" si="460"/>
        <v>41.379310344827587</v>
      </c>
    </row>
    <row r="908" spans="1:42" s="89" customFormat="1">
      <c r="A908" s="258" t="s">
        <v>846</v>
      </c>
      <c r="B908" s="258"/>
      <c r="C908" s="258"/>
      <c r="D908" s="86">
        <v>898</v>
      </c>
      <c r="E908" s="86">
        <f>SUM(E909:E911)</f>
        <v>200</v>
      </c>
      <c r="F908" s="86">
        <f>SUM(F909:F911)</f>
        <v>135</v>
      </c>
      <c r="G908" s="86">
        <f>SUM(G909:G911)</f>
        <v>0</v>
      </c>
      <c r="H908" s="86">
        <f t="shared" ref="H908:R908" si="488">SUM(H909:H911)</f>
        <v>0</v>
      </c>
      <c r="I908" s="86">
        <f t="shared" si="488"/>
        <v>0</v>
      </c>
      <c r="J908" s="86">
        <f t="shared" si="488"/>
        <v>0</v>
      </c>
      <c r="K908" s="86">
        <f>SUM(K909:K911)</f>
        <v>200</v>
      </c>
      <c r="L908" s="86">
        <f>SUM(L909:L911)</f>
        <v>135</v>
      </c>
      <c r="M908" s="86">
        <f t="shared" si="488"/>
        <v>0</v>
      </c>
      <c r="N908" s="86">
        <f t="shared" si="488"/>
        <v>0</v>
      </c>
      <c r="O908" s="86">
        <f t="shared" si="488"/>
        <v>0</v>
      </c>
      <c r="P908" s="86">
        <f t="shared" si="488"/>
        <v>0</v>
      </c>
      <c r="Q908" s="86">
        <f t="shared" si="488"/>
        <v>0</v>
      </c>
      <c r="R908" s="86">
        <f t="shared" si="488"/>
        <v>0</v>
      </c>
      <c r="S908" s="258" t="str">
        <f>+A908</f>
        <v>72. ШУТИС-ийн харъяа ҮТС-ийн МСҮТ</v>
      </c>
      <c r="T908" s="258"/>
      <c r="U908" s="258"/>
      <c r="V908" s="258"/>
      <c r="W908" s="88">
        <f t="shared" si="487"/>
        <v>898</v>
      </c>
      <c r="X908" s="86">
        <f t="shared" ref="X908:AM908" si="489">SUM(X909:X911)</f>
        <v>0</v>
      </c>
      <c r="Y908" s="86">
        <f t="shared" si="489"/>
        <v>0</v>
      </c>
      <c r="Z908" s="86">
        <f>SUM(Z909:Z911)</f>
        <v>83</v>
      </c>
      <c r="AA908" s="86">
        <f t="shared" si="489"/>
        <v>21</v>
      </c>
      <c r="AB908" s="86">
        <f t="shared" si="489"/>
        <v>0</v>
      </c>
      <c r="AC908" s="86">
        <f t="shared" si="489"/>
        <v>0</v>
      </c>
      <c r="AD908" s="86">
        <f t="shared" si="489"/>
        <v>83</v>
      </c>
      <c r="AE908" s="86">
        <f t="shared" si="489"/>
        <v>21</v>
      </c>
      <c r="AF908" s="86">
        <f t="shared" si="489"/>
        <v>0</v>
      </c>
      <c r="AG908" s="86">
        <f t="shared" si="489"/>
        <v>0</v>
      </c>
      <c r="AH908" s="86">
        <f t="shared" si="489"/>
        <v>0</v>
      </c>
      <c r="AI908" s="86">
        <f t="shared" si="489"/>
        <v>0</v>
      </c>
      <c r="AJ908" s="86">
        <f t="shared" si="489"/>
        <v>0</v>
      </c>
      <c r="AK908" s="86">
        <f t="shared" si="489"/>
        <v>0</v>
      </c>
      <c r="AL908" s="86">
        <f t="shared" si="489"/>
        <v>0</v>
      </c>
      <c r="AM908" s="86">
        <f t="shared" si="489"/>
        <v>0</v>
      </c>
      <c r="AN908" s="74">
        <f t="shared" ref="AN908:AN952" si="490">+Z908*100/E908</f>
        <v>41.5</v>
      </c>
      <c r="AO908" s="75">
        <f t="shared" ref="AO908:AO952" si="491">+AH908*100/E908</f>
        <v>0</v>
      </c>
      <c r="AP908" s="76">
        <f t="shared" ref="AP908:AP952" si="492">+AN908+AO908</f>
        <v>41.5</v>
      </c>
    </row>
    <row r="909" spans="1:42">
      <c r="A909" s="103" t="s">
        <v>292</v>
      </c>
      <c r="B909" s="253" t="s">
        <v>150</v>
      </c>
      <c r="C909" s="254"/>
      <c r="D909" s="46">
        <v>899</v>
      </c>
      <c r="E909" s="104">
        <v>50</v>
      </c>
      <c r="F909" s="104">
        <v>21</v>
      </c>
      <c r="G909" s="41"/>
      <c r="H909" s="41"/>
      <c r="I909" s="41"/>
      <c r="J909" s="41"/>
      <c r="K909" s="41">
        <v>50</v>
      </c>
      <c r="L909" s="41">
        <v>21</v>
      </c>
      <c r="M909" s="41"/>
      <c r="N909" s="41"/>
      <c r="O909" s="41"/>
      <c r="P909" s="41"/>
      <c r="Q909" s="41"/>
      <c r="R909" s="41"/>
      <c r="S909" s="103" t="s">
        <v>292</v>
      </c>
      <c r="T909" s="261" t="s">
        <v>150</v>
      </c>
      <c r="U909" s="261"/>
      <c r="V909" s="261"/>
      <c r="W909" s="91">
        <f t="shared" si="487"/>
        <v>899</v>
      </c>
      <c r="X909" s="41"/>
      <c r="Y909" s="41"/>
      <c r="Z909" s="41">
        <f t="shared" ref="Z909:AA911" si="493">+AB909+AD909+AF909</f>
        <v>23</v>
      </c>
      <c r="AA909" s="41">
        <f t="shared" si="493"/>
        <v>2</v>
      </c>
      <c r="AB909" s="41"/>
      <c r="AC909" s="41"/>
      <c r="AD909" s="41">
        <v>23</v>
      </c>
      <c r="AE909" s="41">
        <v>2</v>
      </c>
      <c r="AF909" s="41"/>
      <c r="AG909" s="41"/>
      <c r="AH909" s="40">
        <f>+AJ909+AL909</f>
        <v>0</v>
      </c>
      <c r="AI909" s="40">
        <f>+AK909+AM909</f>
        <v>0</v>
      </c>
      <c r="AJ909" s="40"/>
      <c r="AK909" s="40"/>
      <c r="AL909" s="40"/>
      <c r="AM909" s="40"/>
      <c r="AN909" s="74">
        <f t="shared" si="490"/>
        <v>46</v>
      </c>
      <c r="AO909" s="75">
        <f t="shared" si="491"/>
        <v>0</v>
      </c>
      <c r="AP909" s="76">
        <f t="shared" si="492"/>
        <v>46</v>
      </c>
    </row>
    <row r="910" spans="1:42">
      <c r="A910" s="95" t="s">
        <v>670</v>
      </c>
      <c r="B910" s="253" t="s">
        <v>129</v>
      </c>
      <c r="C910" s="254"/>
      <c r="D910" s="46">
        <v>900</v>
      </c>
      <c r="E910" s="41">
        <v>100</v>
      </c>
      <c r="F910" s="41">
        <v>75</v>
      </c>
      <c r="G910" s="41"/>
      <c r="H910" s="41"/>
      <c r="I910" s="41"/>
      <c r="J910" s="41"/>
      <c r="K910" s="41">
        <v>100</v>
      </c>
      <c r="L910" s="41">
        <v>75</v>
      </c>
      <c r="M910" s="41"/>
      <c r="N910" s="41"/>
      <c r="O910" s="41"/>
      <c r="P910" s="41"/>
      <c r="Q910" s="41"/>
      <c r="R910" s="41"/>
      <c r="S910" s="95" t="s">
        <v>670</v>
      </c>
      <c r="T910" s="261" t="s">
        <v>129</v>
      </c>
      <c r="U910" s="261"/>
      <c r="V910" s="261"/>
      <c r="W910" s="91">
        <f t="shared" si="487"/>
        <v>900</v>
      </c>
      <c r="X910" s="41"/>
      <c r="Y910" s="41"/>
      <c r="Z910" s="41">
        <f t="shared" si="493"/>
        <v>31</v>
      </c>
      <c r="AA910" s="41">
        <f t="shared" si="493"/>
        <v>1</v>
      </c>
      <c r="AB910" s="41"/>
      <c r="AC910" s="41"/>
      <c r="AD910" s="41">
        <v>31</v>
      </c>
      <c r="AE910" s="41">
        <v>1</v>
      </c>
      <c r="AF910" s="41"/>
      <c r="AG910" s="41"/>
      <c r="AH910" s="40">
        <f t="shared" ref="AH910:AI911" si="494">+AJ910+AL910</f>
        <v>0</v>
      </c>
      <c r="AI910" s="40">
        <f t="shared" si="494"/>
        <v>0</v>
      </c>
      <c r="AJ910" s="40"/>
      <c r="AK910" s="40"/>
      <c r="AL910" s="40"/>
      <c r="AM910" s="40"/>
      <c r="AN910" s="74">
        <f t="shared" si="490"/>
        <v>31</v>
      </c>
      <c r="AO910" s="75">
        <f t="shared" si="491"/>
        <v>0</v>
      </c>
      <c r="AP910" s="76">
        <f t="shared" si="492"/>
        <v>31</v>
      </c>
    </row>
    <row r="911" spans="1:42">
      <c r="A911" s="95" t="s">
        <v>299</v>
      </c>
      <c r="B911" s="253" t="s">
        <v>122</v>
      </c>
      <c r="C911" s="254"/>
      <c r="D911" s="46">
        <v>901</v>
      </c>
      <c r="E911" s="41">
        <v>50</v>
      </c>
      <c r="F911" s="41">
        <v>39</v>
      </c>
      <c r="G911" s="41"/>
      <c r="H911" s="41"/>
      <c r="I911" s="41"/>
      <c r="J911" s="41"/>
      <c r="K911" s="41">
        <v>50</v>
      </c>
      <c r="L911" s="41">
        <v>39</v>
      </c>
      <c r="M911" s="41"/>
      <c r="N911" s="41"/>
      <c r="O911" s="41"/>
      <c r="P911" s="41"/>
      <c r="Q911" s="41"/>
      <c r="R911" s="41"/>
      <c r="S911" s="95" t="s">
        <v>299</v>
      </c>
      <c r="T911" s="255" t="s">
        <v>122</v>
      </c>
      <c r="U911" s="255"/>
      <c r="V911" s="255"/>
      <c r="W911" s="91">
        <f t="shared" si="487"/>
        <v>901</v>
      </c>
      <c r="X911" s="41"/>
      <c r="Y911" s="41"/>
      <c r="Z911" s="41">
        <f t="shared" si="493"/>
        <v>29</v>
      </c>
      <c r="AA911" s="41">
        <f t="shared" si="493"/>
        <v>18</v>
      </c>
      <c r="AB911" s="41"/>
      <c r="AC911" s="41"/>
      <c r="AD911" s="41">
        <v>29</v>
      </c>
      <c r="AE911" s="41">
        <v>18</v>
      </c>
      <c r="AF911" s="41"/>
      <c r="AG911" s="41"/>
      <c r="AH911" s="40">
        <f t="shared" si="494"/>
        <v>0</v>
      </c>
      <c r="AI911" s="40">
        <f t="shared" si="494"/>
        <v>0</v>
      </c>
      <c r="AJ911" s="40"/>
      <c r="AK911" s="40"/>
      <c r="AL911" s="40"/>
      <c r="AM911" s="40"/>
      <c r="AN911" s="74">
        <f t="shared" si="490"/>
        <v>58</v>
      </c>
      <c r="AO911" s="75">
        <f t="shared" si="491"/>
        <v>0</v>
      </c>
      <c r="AP911" s="76">
        <f t="shared" si="492"/>
        <v>58</v>
      </c>
    </row>
    <row r="912" spans="1:42" s="89" customFormat="1">
      <c r="A912" s="267" t="s">
        <v>847</v>
      </c>
      <c r="B912" s="267"/>
      <c r="C912" s="267"/>
      <c r="D912" s="86">
        <v>902</v>
      </c>
      <c r="E912" s="86">
        <f t="shared" ref="E912:E917" si="495">G912+I912+K912+M912+O912+Q912+X912</f>
        <v>269</v>
      </c>
      <c r="F912" s="86">
        <f>+H912+J912+L912+N912+P912+R912+Y912</f>
        <v>9</v>
      </c>
      <c r="G912" s="86"/>
      <c r="H912" s="86"/>
      <c r="I912" s="86"/>
      <c r="J912" s="86"/>
      <c r="K912" s="86">
        <f>SUM(K913:K917)</f>
        <v>48</v>
      </c>
      <c r="L912" s="86">
        <f t="shared" ref="L912:N912" si="496">SUM(L913:L917)</f>
        <v>6</v>
      </c>
      <c r="M912" s="86">
        <f t="shared" si="496"/>
        <v>221</v>
      </c>
      <c r="N912" s="86">
        <f t="shared" si="496"/>
        <v>3</v>
      </c>
      <c r="O912" s="86"/>
      <c r="P912" s="86"/>
      <c r="Q912" s="86"/>
      <c r="R912" s="86"/>
      <c r="S912" s="267" t="str">
        <f>+A912</f>
        <v>73. ШУТИС-ийн харъяа МТС-ийн  МСҮТ</v>
      </c>
      <c r="T912" s="267"/>
      <c r="U912" s="267"/>
      <c r="V912" s="267"/>
      <c r="W912" s="88">
        <f t="shared" si="487"/>
        <v>902</v>
      </c>
      <c r="X912" s="86"/>
      <c r="Y912" s="86"/>
      <c r="Z912" s="86">
        <f>AB912+AD912+AF912</f>
        <v>60</v>
      </c>
      <c r="AA912" s="86">
        <f>AC912+AE912+AG912</f>
        <v>2</v>
      </c>
      <c r="AB912" s="86"/>
      <c r="AC912" s="86"/>
      <c r="AD912" s="86">
        <f>SUM(AD913:AD917)</f>
        <v>60</v>
      </c>
      <c r="AE912" s="86">
        <f>SUM(AE913:AE917)</f>
        <v>2</v>
      </c>
      <c r="AF912" s="86">
        <f t="shared" ref="AF912:AM912" si="497">SUM(AF913:AF917)</f>
        <v>0</v>
      </c>
      <c r="AG912" s="86">
        <f t="shared" si="497"/>
        <v>0</v>
      </c>
      <c r="AH912" s="86">
        <f>AJ912+AL912</f>
        <v>8</v>
      </c>
      <c r="AI912" s="86">
        <f>AK912+AM912</f>
        <v>0</v>
      </c>
      <c r="AJ912" s="86">
        <f t="shared" si="497"/>
        <v>0</v>
      </c>
      <c r="AK912" s="86">
        <f t="shared" si="497"/>
        <v>0</v>
      </c>
      <c r="AL912" s="86">
        <f t="shared" si="497"/>
        <v>8</v>
      </c>
      <c r="AM912" s="86">
        <f t="shared" si="497"/>
        <v>0</v>
      </c>
      <c r="AN912" s="74">
        <f t="shared" si="490"/>
        <v>22.304832713754646</v>
      </c>
      <c r="AO912" s="75">
        <f t="shared" si="491"/>
        <v>2.9739776951672861</v>
      </c>
      <c r="AP912" s="76">
        <f t="shared" si="492"/>
        <v>25.278810408921931</v>
      </c>
    </row>
    <row r="913" spans="1:42">
      <c r="A913" s="95" t="s">
        <v>848</v>
      </c>
      <c r="B913" s="253" t="s">
        <v>186</v>
      </c>
      <c r="C913" s="254"/>
      <c r="D913" s="46">
        <v>903</v>
      </c>
      <c r="E913" s="41">
        <f t="shared" si="495"/>
        <v>108</v>
      </c>
      <c r="F913" s="41">
        <v>2</v>
      </c>
      <c r="G913" s="41"/>
      <c r="H913" s="41"/>
      <c r="I913" s="41"/>
      <c r="J913" s="41"/>
      <c r="K913" s="41">
        <v>8</v>
      </c>
      <c r="L913" s="41">
        <v>1</v>
      </c>
      <c r="M913" s="41">
        <v>100</v>
      </c>
      <c r="N913" s="41">
        <v>1</v>
      </c>
      <c r="O913" s="41"/>
      <c r="P913" s="41"/>
      <c r="Q913" s="41"/>
      <c r="R913" s="41"/>
      <c r="S913" s="95" t="s">
        <v>848</v>
      </c>
      <c r="T913" s="260" t="s">
        <v>186</v>
      </c>
      <c r="U913" s="260"/>
      <c r="V913" s="260"/>
      <c r="W913" s="91">
        <f t="shared" si="487"/>
        <v>903</v>
      </c>
      <c r="X913" s="41"/>
      <c r="Y913" s="41"/>
      <c r="Z913" s="41">
        <f t="shared" ref="Z913:AA917" si="498">+AB913+AD913+AF913</f>
        <v>8</v>
      </c>
      <c r="AA913" s="41">
        <f t="shared" si="498"/>
        <v>0</v>
      </c>
      <c r="AB913" s="41"/>
      <c r="AC913" s="41"/>
      <c r="AD913" s="41">
        <v>8</v>
      </c>
      <c r="AE913" s="41"/>
      <c r="AF913" s="41"/>
      <c r="AG913" s="41"/>
      <c r="AH913" s="41">
        <f t="shared" ref="AH913:AI917" si="499">AJ913+AL913</f>
        <v>5</v>
      </c>
      <c r="AI913" s="41">
        <f t="shared" si="499"/>
        <v>0</v>
      </c>
      <c r="AJ913" s="40"/>
      <c r="AK913" s="40"/>
      <c r="AL913" s="40">
        <v>5</v>
      </c>
      <c r="AM913" s="40"/>
      <c r="AN913" s="74">
        <f t="shared" si="490"/>
        <v>7.4074074074074074</v>
      </c>
      <c r="AO913" s="75">
        <f t="shared" si="491"/>
        <v>4.6296296296296298</v>
      </c>
      <c r="AP913" s="76">
        <f t="shared" si="492"/>
        <v>12.037037037037038</v>
      </c>
    </row>
    <row r="914" spans="1:42">
      <c r="A914" s="95" t="s">
        <v>849</v>
      </c>
      <c r="B914" s="253" t="s">
        <v>153</v>
      </c>
      <c r="C914" s="254"/>
      <c r="D914" s="46">
        <v>904</v>
      </c>
      <c r="E914" s="41">
        <f t="shared" si="495"/>
        <v>96</v>
      </c>
      <c r="F914" s="41">
        <v>2</v>
      </c>
      <c r="G914" s="41"/>
      <c r="H914" s="41"/>
      <c r="I914" s="41"/>
      <c r="J914" s="41"/>
      <c r="K914" s="41"/>
      <c r="L914" s="41"/>
      <c r="M914" s="41">
        <v>96</v>
      </c>
      <c r="N914" s="41">
        <v>2</v>
      </c>
      <c r="O914" s="41"/>
      <c r="P914" s="41"/>
      <c r="Q914" s="41"/>
      <c r="R914" s="41"/>
      <c r="S914" s="95" t="s">
        <v>849</v>
      </c>
      <c r="T914" s="260" t="s">
        <v>153</v>
      </c>
      <c r="U914" s="260"/>
      <c r="V914" s="260"/>
      <c r="W914" s="91">
        <f t="shared" si="487"/>
        <v>904</v>
      </c>
      <c r="X914" s="41"/>
      <c r="Y914" s="41"/>
      <c r="Z914" s="41">
        <f t="shared" si="498"/>
        <v>22</v>
      </c>
      <c r="AA914" s="41">
        <f t="shared" si="498"/>
        <v>1</v>
      </c>
      <c r="AB914" s="41"/>
      <c r="AC914" s="41"/>
      <c r="AD914" s="41">
        <v>22</v>
      </c>
      <c r="AE914" s="41">
        <v>1</v>
      </c>
      <c r="AF914" s="41"/>
      <c r="AG914" s="41"/>
      <c r="AH914" s="41">
        <f t="shared" si="499"/>
        <v>3</v>
      </c>
      <c r="AI914" s="41">
        <f t="shared" si="499"/>
        <v>0</v>
      </c>
      <c r="AJ914" s="40"/>
      <c r="AK914" s="40"/>
      <c r="AL914" s="40">
        <v>3</v>
      </c>
      <c r="AM914" s="40"/>
      <c r="AN914" s="74">
        <f t="shared" si="490"/>
        <v>22.916666666666668</v>
      </c>
      <c r="AO914" s="75">
        <f t="shared" si="491"/>
        <v>3.125</v>
      </c>
      <c r="AP914" s="76">
        <f t="shared" si="492"/>
        <v>26.041666666666668</v>
      </c>
    </row>
    <row r="915" spans="1:42">
      <c r="A915" s="95" t="s">
        <v>368</v>
      </c>
      <c r="B915" s="253" t="s">
        <v>215</v>
      </c>
      <c r="C915" s="254"/>
      <c r="D915" s="46">
        <v>905</v>
      </c>
      <c r="E915" s="41">
        <f t="shared" si="495"/>
        <v>32</v>
      </c>
      <c r="F915" s="41"/>
      <c r="G915" s="41"/>
      <c r="H915" s="41"/>
      <c r="I915" s="41"/>
      <c r="J915" s="41"/>
      <c r="K915" s="41">
        <v>7</v>
      </c>
      <c r="L915" s="41"/>
      <c r="M915" s="41">
        <v>25</v>
      </c>
      <c r="N915" s="41"/>
      <c r="O915" s="41"/>
      <c r="P915" s="41"/>
      <c r="Q915" s="41"/>
      <c r="R915" s="41"/>
      <c r="S915" s="95" t="s">
        <v>368</v>
      </c>
      <c r="T915" s="260" t="s">
        <v>215</v>
      </c>
      <c r="U915" s="260"/>
      <c r="V915" s="260"/>
      <c r="W915" s="91">
        <f t="shared" si="487"/>
        <v>905</v>
      </c>
      <c r="X915" s="41"/>
      <c r="Y915" s="41"/>
      <c r="Z915" s="41">
        <f t="shared" si="498"/>
        <v>13</v>
      </c>
      <c r="AA915" s="41">
        <f t="shared" si="498"/>
        <v>0</v>
      </c>
      <c r="AB915" s="41"/>
      <c r="AC915" s="41"/>
      <c r="AD915" s="41">
        <v>13</v>
      </c>
      <c r="AE915" s="41"/>
      <c r="AF915" s="41"/>
      <c r="AG915" s="41"/>
      <c r="AH915" s="41">
        <f t="shared" si="499"/>
        <v>0</v>
      </c>
      <c r="AI915" s="41">
        <f t="shared" si="499"/>
        <v>0</v>
      </c>
      <c r="AJ915" s="40"/>
      <c r="AK915" s="40"/>
      <c r="AL915" s="40"/>
      <c r="AM915" s="40"/>
      <c r="AN915" s="74">
        <f t="shared" si="490"/>
        <v>40.625</v>
      </c>
      <c r="AO915" s="75">
        <f t="shared" si="491"/>
        <v>0</v>
      </c>
      <c r="AP915" s="76">
        <f t="shared" si="492"/>
        <v>40.625</v>
      </c>
    </row>
    <row r="916" spans="1:42">
      <c r="A916" s="95" t="s">
        <v>850</v>
      </c>
      <c r="B916" s="253" t="s">
        <v>187</v>
      </c>
      <c r="C916" s="254"/>
      <c r="D916" s="46">
        <v>906</v>
      </c>
      <c r="E916" s="41">
        <f t="shared" si="495"/>
        <v>24</v>
      </c>
      <c r="F916" s="41">
        <v>1</v>
      </c>
      <c r="G916" s="41"/>
      <c r="H916" s="41"/>
      <c r="I916" s="41"/>
      <c r="J916" s="41"/>
      <c r="K916" s="41">
        <v>24</v>
      </c>
      <c r="L916" s="41">
        <v>1</v>
      </c>
      <c r="M916" s="41"/>
      <c r="N916" s="41"/>
      <c r="O916" s="41"/>
      <c r="P916" s="41"/>
      <c r="Q916" s="41"/>
      <c r="R916" s="41"/>
      <c r="S916" s="95" t="s">
        <v>850</v>
      </c>
      <c r="T916" s="260" t="s">
        <v>187</v>
      </c>
      <c r="U916" s="260"/>
      <c r="V916" s="260"/>
      <c r="W916" s="91">
        <f t="shared" si="487"/>
        <v>906</v>
      </c>
      <c r="X916" s="41"/>
      <c r="Y916" s="41"/>
      <c r="Z916" s="41">
        <f t="shared" si="498"/>
        <v>14</v>
      </c>
      <c r="AA916" s="41">
        <f t="shared" si="498"/>
        <v>0</v>
      </c>
      <c r="AB916" s="41"/>
      <c r="AC916" s="41"/>
      <c r="AD916" s="41">
        <v>14</v>
      </c>
      <c r="AE916" s="41"/>
      <c r="AF916" s="41"/>
      <c r="AG916" s="41"/>
      <c r="AH916" s="41">
        <f t="shared" si="499"/>
        <v>0</v>
      </c>
      <c r="AI916" s="41">
        <f t="shared" si="499"/>
        <v>0</v>
      </c>
      <c r="AJ916" s="40"/>
      <c r="AK916" s="40"/>
      <c r="AL916" s="40"/>
      <c r="AM916" s="40"/>
      <c r="AN916" s="74">
        <f t="shared" si="490"/>
        <v>58.333333333333336</v>
      </c>
      <c r="AO916" s="75">
        <f t="shared" si="491"/>
        <v>0</v>
      </c>
      <c r="AP916" s="76">
        <f t="shared" si="492"/>
        <v>58.333333333333336</v>
      </c>
    </row>
    <row r="917" spans="1:42">
      <c r="A917" s="95" t="s">
        <v>851</v>
      </c>
      <c r="B917" s="253" t="s">
        <v>354</v>
      </c>
      <c r="C917" s="254"/>
      <c r="D917" s="46">
        <v>907</v>
      </c>
      <c r="E917" s="41">
        <f t="shared" si="495"/>
        <v>9</v>
      </c>
      <c r="F917" s="41">
        <v>4</v>
      </c>
      <c r="G917" s="41"/>
      <c r="H917" s="41"/>
      <c r="I917" s="41"/>
      <c r="J917" s="41"/>
      <c r="K917" s="41">
        <v>9</v>
      </c>
      <c r="L917" s="41">
        <v>4</v>
      </c>
      <c r="M917" s="41"/>
      <c r="N917" s="41"/>
      <c r="O917" s="41"/>
      <c r="P917" s="41"/>
      <c r="Q917" s="41"/>
      <c r="R917" s="41"/>
      <c r="S917" s="95" t="s">
        <v>851</v>
      </c>
      <c r="T917" s="260" t="s">
        <v>240</v>
      </c>
      <c r="U917" s="260"/>
      <c r="V917" s="260"/>
      <c r="W917" s="91">
        <f t="shared" si="487"/>
        <v>907</v>
      </c>
      <c r="X917" s="41"/>
      <c r="Y917" s="41"/>
      <c r="Z917" s="41">
        <f t="shared" si="498"/>
        <v>3</v>
      </c>
      <c r="AA917" s="41">
        <f t="shared" si="498"/>
        <v>1</v>
      </c>
      <c r="AB917" s="41"/>
      <c r="AC917" s="41"/>
      <c r="AD917" s="41">
        <v>3</v>
      </c>
      <c r="AE917" s="41">
        <v>1</v>
      </c>
      <c r="AF917" s="41"/>
      <c r="AG917" s="41"/>
      <c r="AH917" s="41">
        <f t="shared" si="499"/>
        <v>0</v>
      </c>
      <c r="AI917" s="41">
        <f t="shared" si="499"/>
        <v>0</v>
      </c>
      <c r="AJ917" s="40"/>
      <c r="AK917" s="40"/>
      <c r="AL917" s="40"/>
      <c r="AM917" s="40"/>
      <c r="AN917" s="74">
        <f t="shared" si="490"/>
        <v>33.333333333333336</v>
      </c>
      <c r="AO917" s="75">
        <f t="shared" si="491"/>
        <v>0</v>
      </c>
      <c r="AP917" s="76">
        <f t="shared" si="492"/>
        <v>33.333333333333336</v>
      </c>
    </row>
    <row r="918" spans="1:42" s="89" customFormat="1">
      <c r="A918" s="258" t="s">
        <v>852</v>
      </c>
      <c r="B918" s="258"/>
      <c r="C918" s="258"/>
      <c r="D918" s="86">
        <v>908</v>
      </c>
      <c r="E918" s="86">
        <f>SUM(E919:E936)</f>
        <v>460</v>
      </c>
      <c r="F918" s="86">
        <f>SUM(F919:F936)</f>
        <v>166</v>
      </c>
      <c r="G918" s="86">
        <f>SUM(G919:G932)</f>
        <v>0</v>
      </c>
      <c r="H918" s="86">
        <f t="shared" ref="H918:R918" si="500">SUM(H919:H932)</f>
        <v>0</v>
      </c>
      <c r="I918" s="86">
        <f>SUM(I919:I932)</f>
        <v>105</v>
      </c>
      <c r="J918" s="86">
        <f>SUM(J919:J932)</f>
        <v>38</v>
      </c>
      <c r="K918" s="86">
        <f>SUM(K919:K936)</f>
        <v>355</v>
      </c>
      <c r="L918" s="86">
        <f>SUM(L919:L936)</f>
        <v>128</v>
      </c>
      <c r="M918" s="86">
        <f t="shared" si="500"/>
        <v>0</v>
      </c>
      <c r="N918" s="86">
        <f t="shared" si="500"/>
        <v>0</v>
      </c>
      <c r="O918" s="86">
        <f t="shared" si="500"/>
        <v>0</v>
      </c>
      <c r="P918" s="86">
        <f t="shared" si="500"/>
        <v>0</v>
      </c>
      <c r="Q918" s="86">
        <f t="shared" si="500"/>
        <v>0</v>
      </c>
      <c r="R918" s="86">
        <f t="shared" si="500"/>
        <v>0</v>
      </c>
      <c r="S918" s="258" t="str">
        <f>+A918</f>
        <v>74. Төмөр замын Политехник коллеж</v>
      </c>
      <c r="T918" s="258"/>
      <c r="U918" s="258"/>
      <c r="V918" s="258"/>
      <c r="W918" s="88">
        <f t="shared" si="487"/>
        <v>908</v>
      </c>
      <c r="X918" s="86">
        <f t="shared" ref="X918:Y918" si="501">SUM(X919:X932)</f>
        <v>0</v>
      </c>
      <c r="Y918" s="86">
        <f t="shared" si="501"/>
        <v>0</v>
      </c>
      <c r="Z918" s="86">
        <f>SUM(Z919:Z936)</f>
        <v>124</v>
      </c>
      <c r="AA918" s="86">
        <f t="shared" ref="AA918:AM918" si="502">SUM(AA919:AA936)</f>
        <v>35</v>
      </c>
      <c r="AB918" s="86">
        <f t="shared" si="502"/>
        <v>15</v>
      </c>
      <c r="AC918" s="86">
        <f t="shared" si="502"/>
        <v>4</v>
      </c>
      <c r="AD918" s="86">
        <f t="shared" si="502"/>
        <v>109</v>
      </c>
      <c r="AE918" s="86">
        <f t="shared" si="502"/>
        <v>31</v>
      </c>
      <c r="AF918" s="86">
        <f t="shared" si="502"/>
        <v>0</v>
      </c>
      <c r="AG918" s="86">
        <f t="shared" si="502"/>
        <v>0</v>
      </c>
      <c r="AH918" s="86">
        <f t="shared" si="502"/>
        <v>10</v>
      </c>
      <c r="AI918" s="86">
        <f t="shared" si="502"/>
        <v>3</v>
      </c>
      <c r="AJ918" s="86">
        <f t="shared" si="502"/>
        <v>10</v>
      </c>
      <c r="AK918" s="86">
        <f t="shared" si="502"/>
        <v>3</v>
      </c>
      <c r="AL918" s="86">
        <f t="shared" si="502"/>
        <v>0</v>
      </c>
      <c r="AM918" s="86">
        <f t="shared" si="502"/>
        <v>0</v>
      </c>
      <c r="AN918" s="74">
        <f t="shared" si="490"/>
        <v>26.956521739130434</v>
      </c>
      <c r="AO918" s="75">
        <f t="shared" si="491"/>
        <v>2.1739130434782608</v>
      </c>
      <c r="AP918" s="76">
        <f t="shared" si="492"/>
        <v>29.130434782608695</v>
      </c>
    </row>
    <row r="919" spans="1:42">
      <c r="A919" s="95" t="s">
        <v>853</v>
      </c>
      <c r="B919" s="253" t="s">
        <v>166</v>
      </c>
      <c r="C919" s="254"/>
      <c r="D919" s="46">
        <v>909</v>
      </c>
      <c r="E919" s="41">
        <f t="shared" ref="E919:E936" si="503">+G919+I919+K919+M919+O919+Q919+X919</f>
        <v>25</v>
      </c>
      <c r="F919" s="41">
        <f>+H919+J919+L919+N919+P919+R919</f>
        <v>16</v>
      </c>
      <c r="G919" s="41"/>
      <c r="H919" s="41"/>
      <c r="I919" s="41">
        <v>25</v>
      </c>
      <c r="J919" s="41">
        <v>16</v>
      </c>
      <c r="K919" s="41"/>
      <c r="L919" s="41"/>
      <c r="M919" s="41"/>
      <c r="N919" s="41"/>
      <c r="O919" s="41"/>
      <c r="P919" s="41"/>
      <c r="Q919" s="41"/>
      <c r="R919" s="41"/>
      <c r="S919" s="95" t="s">
        <v>853</v>
      </c>
      <c r="T919" s="95" t="s">
        <v>166</v>
      </c>
      <c r="U919" s="95"/>
      <c r="V919" s="107"/>
      <c r="W919" s="91">
        <f t="shared" si="487"/>
        <v>909</v>
      </c>
      <c r="X919" s="41"/>
      <c r="Y919" s="41"/>
      <c r="Z919" s="41">
        <f t="shared" ref="Z919:AA934" si="504">+AB919+AD919+AF919</f>
        <v>3</v>
      </c>
      <c r="AA919" s="41">
        <f t="shared" si="504"/>
        <v>1</v>
      </c>
      <c r="AB919" s="41">
        <v>3</v>
      </c>
      <c r="AC919" s="41">
        <v>1</v>
      </c>
      <c r="AD919" s="41"/>
      <c r="AE919" s="41"/>
      <c r="AF919" s="41"/>
      <c r="AG919" s="41"/>
      <c r="AH919" s="40">
        <f>+AJ919+AL919</f>
        <v>0</v>
      </c>
      <c r="AI919" s="40">
        <f>+AK919+AM919</f>
        <v>0</v>
      </c>
      <c r="AJ919" s="40"/>
      <c r="AK919" s="40"/>
      <c r="AL919" s="40"/>
      <c r="AM919" s="40"/>
      <c r="AN919" s="74">
        <f t="shared" si="490"/>
        <v>12</v>
      </c>
      <c r="AO919" s="75">
        <f t="shared" si="491"/>
        <v>0</v>
      </c>
      <c r="AP919" s="76">
        <f t="shared" si="492"/>
        <v>12</v>
      </c>
    </row>
    <row r="920" spans="1:42">
      <c r="A920" s="95" t="s">
        <v>854</v>
      </c>
      <c r="B920" s="253" t="s">
        <v>162</v>
      </c>
      <c r="C920" s="254"/>
      <c r="D920" s="46">
        <v>910</v>
      </c>
      <c r="E920" s="41">
        <f t="shared" si="503"/>
        <v>19</v>
      </c>
      <c r="F920" s="41">
        <f t="shared" ref="F920:F936" si="505">+H920+J920+L920+N920+P920+R920</f>
        <v>0</v>
      </c>
      <c r="G920" s="41"/>
      <c r="H920" s="41"/>
      <c r="I920" s="41">
        <v>19</v>
      </c>
      <c r="J920" s="41"/>
      <c r="K920" s="41"/>
      <c r="L920" s="41"/>
      <c r="M920" s="41"/>
      <c r="N920" s="41"/>
      <c r="O920" s="41"/>
      <c r="P920" s="41"/>
      <c r="Q920" s="41"/>
      <c r="R920" s="41"/>
      <c r="S920" s="95" t="s">
        <v>854</v>
      </c>
      <c r="T920" s="259" t="s">
        <v>162</v>
      </c>
      <c r="U920" s="259"/>
      <c r="V920" s="259"/>
      <c r="W920" s="91">
        <f t="shared" si="487"/>
        <v>910</v>
      </c>
      <c r="X920" s="41"/>
      <c r="Y920" s="41"/>
      <c r="Z920" s="41">
        <f t="shared" si="504"/>
        <v>3</v>
      </c>
      <c r="AA920" s="41">
        <f t="shared" si="504"/>
        <v>0</v>
      </c>
      <c r="AB920" s="41">
        <v>3</v>
      </c>
      <c r="AC920" s="41"/>
      <c r="AD920" s="41"/>
      <c r="AE920" s="41"/>
      <c r="AF920" s="41"/>
      <c r="AG920" s="41"/>
      <c r="AH920" s="40">
        <f t="shared" ref="AH920:AI935" si="506">+AJ920+AL920</f>
        <v>0</v>
      </c>
      <c r="AI920" s="40">
        <f t="shared" si="506"/>
        <v>0</v>
      </c>
      <c r="AJ920" s="40"/>
      <c r="AK920" s="40"/>
      <c r="AL920" s="40"/>
      <c r="AM920" s="40"/>
      <c r="AN920" s="74">
        <f t="shared" si="490"/>
        <v>15.789473684210526</v>
      </c>
      <c r="AO920" s="75">
        <f t="shared" si="491"/>
        <v>0</v>
      </c>
      <c r="AP920" s="76">
        <f t="shared" si="492"/>
        <v>15.789473684210526</v>
      </c>
    </row>
    <row r="921" spans="1:42">
      <c r="A921" s="95" t="s">
        <v>855</v>
      </c>
      <c r="B921" s="253" t="s">
        <v>156</v>
      </c>
      <c r="C921" s="254"/>
      <c r="D921" s="46">
        <v>911</v>
      </c>
      <c r="E921" s="41">
        <f t="shared" si="503"/>
        <v>21</v>
      </c>
      <c r="F921" s="41">
        <f t="shared" si="505"/>
        <v>10</v>
      </c>
      <c r="G921" s="41"/>
      <c r="H921" s="41"/>
      <c r="I921" s="41">
        <v>21</v>
      </c>
      <c r="J921" s="41">
        <v>10</v>
      </c>
      <c r="K921" s="41"/>
      <c r="L921" s="41"/>
      <c r="M921" s="41"/>
      <c r="N921" s="41"/>
      <c r="O921" s="41"/>
      <c r="P921" s="41"/>
      <c r="Q921" s="41"/>
      <c r="R921" s="41"/>
      <c r="S921" s="95" t="s">
        <v>855</v>
      </c>
      <c r="T921" s="259" t="s">
        <v>156</v>
      </c>
      <c r="U921" s="259"/>
      <c r="V921" s="259"/>
      <c r="W921" s="91">
        <f t="shared" si="487"/>
        <v>911</v>
      </c>
      <c r="X921" s="41"/>
      <c r="Y921" s="41"/>
      <c r="Z921" s="41">
        <f t="shared" si="504"/>
        <v>2</v>
      </c>
      <c r="AA921" s="41">
        <f t="shared" si="504"/>
        <v>1</v>
      </c>
      <c r="AB921" s="41">
        <v>2</v>
      </c>
      <c r="AC921" s="41">
        <v>1</v>
      </c>
      <c r="AD921" s="41"/>
      <c r="AE921" s="41"/>
      <c r="AF921" s="41"/>
      <c r="AG921" s="41"/>
      <c r="AH921" s="40">
        <f t="shared" si="506"/>
        <v>0</v>
      </c>
      <c r="AI921" s="40">
        <f t="shared" si="506"/>
        <v>0</v>
      </c>
      <c r="AJ921" s="40"/>
      <c r="AK921" s="40"/>
      <c r="AL921" s="40"/>
      <c r="AM921" s="40"/>
      <c r="AN921" s="74">
        <f t="shared" si="490"/>
        <v>9.5238095238095237</v>
      </c>
      <c r="AO921" s="75">
        <f t="shared" si="491"/>
        <v>0</v>
      </c>
      <c r="AP921" s="76">
        <f t="shared" si="492"/>
        <v>9.5238095238095237</v>
      </c>
    </row>
    <row r="922" spans="1:42">
      <c r="A922" s="95" t="s">
        <v>856</v>
      </c>
      <c r="B922" s="253" t="s">
        <v>160</v>
      </c>
      <c r="C922" s="254"/>
      <c r="D922" s="46">
        <v>912</v>
      </c>
      <c r="E922" s="41">
        <f t="shared" si="503"/>
        <v>25</v>
      </c>
      <c r="F922" s="41">
        <f t="shared" si="505"/>
        <v>12</v>
      </c>
      <c r="G922" s="41"/>
      <c r="H922" s="41"/>
      <c r="I922" s="41">
        <v>25</v>
      </c>
      <c r="J922" s="41">
        <v>12</v>
      </c>
      <c r="K922" s="41"/>
      <c r="L922" s="41"/>
      <c r="M922" s="41"/>
      <c r="N922" s="41"/>
      <c r="O922" s="41"/>
      <c r="P922" s="41"/>
      <c r="Q922" s="41"/>
      <c r="R922" s="41"/>
      <c r="S922" s="95" t="s">
        <v>856</v>
      </c>
      <c r="T922" s="259" t="s">
        <v>160</v>
      </c>
      <c r="U922" s="259"/>
      <c r="V922" s="259"/>
      <c r="W922" s="91">
        <f t="shared" si="487"/>
        <v>912</v>
      </c>
      <c r="X922" s="41"/>
      <c r="Y922" s="41"/>
      <c r="Z922" s="41">
        <f t="shared" si="504"/>
        <v>5</v>
      </c>
      <c r="AA922" s="41">
        <f t="shared" si="504"/>
        <v>2</v>
      </c>
      <c r="AB922" s="41">
        <v>5</v>
      </c>
      <c r="AC922" s="41">
        <v>2</v>
      </c>
      <c r="AD922" s="41"/>
      <c r="AE922" s="41"/>
      <c r="AF922" s="41"/>
      <c r="AG922" s="41"/>
      <c r="AH922" s="40">
        <f t="shared" si="506"/>
        <v>0</v>
      </c>
      <c r="AI922" s="40">
        <f t="shared" si="506"/>
        <v>0</v>
      </c>
      <c r="AJ922" s="40"/>
      <c r="AK922" s="40"/>
      <c r="AL922" s="40"/>
      <c r="AM922" s="40"/>
      <c r="AN922" s="74">
        <f t="shared" si="490"/>
        <v>20</v>
      </c>
      <c r="AO922" s="75">
        <f t="shared" si="491"/>
        <v>0</v>
      </c>
      <c r="AP922" s="76">
        <f t="shared" si="492"/>
        <v>20</v>
      </c>
    </row>
    <row r="923" spans="1:42">
      <c r="A923" s="95" t="s">
        <v>857</v>
      </c>
      <c r="B923" s="253" t="s">
        <v>158</v>
      </c>
      <c r="C923" s="254"/>
      <c r="D923" s="46">
        <v>913</v>
      </c>
      <c r="E923" s="41">
        <f t="shared" si="503"/>
        <v>15</v>
      </c>
      <c r="F923" s="41">
        <f t="shared" si="505"/>
        <v>0</v>
      </c>
      <c r="G923" s="41"/>
      <c r="H923" s="41"/>
      <c r="I923" s="41">
        <v>15</v>
      </c>
      <c r="J923" s="41"/>
      <c r="K923" s="41"/>
      <c r="L923" s="41"/>
      <c r="M923" s="41"/>
      <c r="N923" s="41"/>
      <c r="O923" s="41"/>
      <c r="P923" s="41"/>
      <c r="Q923" s="41"/>
      <c r="R923" s="41"/>
      <c r="S923" s="95" t="s">
        <v>857</v>
      </c>
      <c r="T923" s="259" t="s">
        <v>158</v>
      </c>
      <c r="U923" s="259"/>
      <c r="V923" s="259"/>
      <c r="W923" s="91">
        <f t="shared" si="487"/>
        <v>913</v>
      </c>
      <c r="X923" s="41"/>
      <c r="Y923" s="41"/>
      <c r="Z923" s="41">
        <f t="shared" si="504"/>
        <v>2</v>
      </c>
      <c r="AA923" s="41">
        <f t="shared" si="504"/>
        <v>0</v>
      </c>
      <c r="AB923" s="41">
        <v>2</v>
      </c>
      <c r="AC923" s="41"/>
      <c r="AD923" s="41"/>
      <c r="AE923" s="41"/>
      <c r="AF923" s="41"/>
      <c r="AG923" s="41"/>
      <c r="AH923" s="40">
        <f t="shared" si="506"/>
        <v>0</v>
      </c>
      <c r="AI923" s="40">
        <f t="shared" si="506"/>
        <v>0</v>
      </c>
      <c r="AJ923" s="40"/>
      <c r="AK923" s="40"/>
      <c r="AL923" s="40"/>
      <c r="AM923" s="40"/>
      <c r="AN923" s="74">
        <f t="shared" si="490"/>
        <v>13.333333333333334</v>
      </c>
      <c r="AO923" s="75">
        <f t="shared" si="491"/>
        <v>0</v>
      </c>
      <c r="AP923" s="76">
        <f t="shared" si="492"/>
        <v>13.333333333333334</v>
      </c>
    </row>
    <row r="924" spans="1:42">
      <c r="A924" s="95" t="s">
        <v>496</v>
      </c>
      <c r="B924" s="253" t="s">
        <v>165</v>
      </c>
      <c r="C924" s="254"/>
      <c r="D924" s="46">
        <v>914</v>
      </c>
      <c r="E924" s="41">
        <f t="shared" si="503"/>
        <v>57</v>
      </c>
      <c r="F924" s="41">
        <f t="shared" si="505"/>
        <v>28</v>
      </c>
      <c r="G924" s="41"/>
      <c r="H924" s="41"/>
      <c r="I924" s="41"/>
      <c r="J924" s="41"/>
      <c r="K924" s="41">
        <v>57</v>
      </c>
      <c r="L924" s="41">
        <v>28</v>
      </c>
      <c r="M924" s="41"/>
      <c r="N924" s="41"/>
      <c r="O924" s="41"/>
      <c r="P924" s="41"/>
      <c r="Q924" s="41"/>
      <c r="R924" s="41"/>
      <c r="S924" s="95" t="s">
        <v>496</v>
      </c>
      <c r="T924" s="260" t="s">
        <v>165</v>
      </c>
      <c r="U924" s="260"/>
      <c r="V924" s="260"/>
      <c r="W924" s="91">
        <f t="shared" si="487"/>
        <v>914</v>
      </c>
      <c r="X924" s="41"/>
      <c r="Y924" s="41"/>
      <c r="Z924" s="41">
        <f t="shared" si="504"/>
        <v>5</v>
      </c>
      <c r="AA924" s="41">
        <f t="shared" si="504"/>
        <v>1</v>
      </c>
      <c r="AB924" s="41"/>
      <c r="AC924" s="41"/>
      <c r="AD924" s="41">
        <v>5</v>
      </c>
      <c r="AE924" s="41">
        <v>1</v>
      </c>
      <c r="AF924" s="41"/>
      <c r="AG924" s="41"/>
      <c r="AH924" s="40">
        <f t="shared" si="506"/>
        <v>2</v>
      </c>
      <c r="AI924" s="40">
        <f t="shared" si="506"/>
        <v>1</v>
      </c>
      <c r="AJ924" s="40">
        <v>2</v>
      </c>
      <c r="AK924" s="40">
        <v>1</v>
      </c>
      <c r="AL924" s="40"/>
      <c r="AM924" s="40"/>
      <c r="AN924" s="74">
        <f t="shared" si="490"/>
        <v>8.7719298245614041</v>
      </c>
      <c r="AO924" s="75">
        <f t="shared" si="491"/>
        <v>3.5087719298245612</v>
      </c>
      <c r="AP924" s="76">
        <f t="shared" si="492"/>
        <v>12.280701754385966</v>
      </c>
    </row>
    <row r="925" spans="1:42">
      <c r="A925" s="95" t="s">
        <v>491</v>
      </c>
      <c r="B925" s="253" t="s">
        <v>155</v>
      </c>
      <c r="C925" s="254"/>
      <c r="D925" s="46">
        <v>915</v>
      </c>
      <c r="E925" s="41">
        <f t="shared" si="503"/>
        <v>28</v>
      </c>
      <c r="F925" s="41">
        <f t="shared" si="505"/>
        <v>20</v>
      </c>
      <c r="G925" s="41"/>
      <c r="H925" s="41"/>
      <c r="I925" s="41"/>
      <c r="J925" s="41"/>
      <c r="K925" s="41">
        <v>28</v>
      </c>
      <c r="L925" s="41">
        <v>20</v>
      </c>
      <c r="M925" s="41"/>
      <c r="N925" s="41"/>
      <c r="O925" s="41"/>
      <c r="P925" s="41"/>
      <c r="Q925" s="41"/>
      <c r="R925" s="41"/>
      <c r="S925" s="95" t="s">
        <v>491</v>
      </c>
      <c r="T925" s="260" t="s">
        <v>155</v>
      </c>
      <c r="U925" s="260"/>
      <c r="V925" s="260"/>
      <c r="W925" s="91">
        <f t="shared" si="487"/>
        <v>915</v>
      </c>
      <c r="X925" s="41"/>
      <c r="Y925" s="41"/>
      <c r="Z925" s="41">
        <f t="shared" si="504"/>
        <v>3</v>
      </c>
      <c r="AA925" s="41">
        <f t="shared" si="504"/>
        <v>0</v>
      </c>
      <c r="AB925" s="41"/>
      <c r="AC925" s="41"/>
      <c r="AD925" s="41">
        <v>3</v>
      </c>
      <c r="AE925" s="41"/>
      <c r="AF925" s="41"/>
      <c r="AG925" s="41"/>
      <c r="AH925" s="40">
        <f t="shared" si="506"/>
        <v>0</v>
      </c>
      <c r="AI925" s="40">
        <f t="shared" si="506"/>
        <v>0</v>
      </c>
      <c r="AJ925" s="40"/>
      <c r="AK925" s="40"/>
      <c r="AL925" s="40"/>
      <c r="AM925" s="40"/>
      <c r="AN925" s="74">
        <f t="shared" si="490"/>
        <v>10.714285714285714</v>
      </c>
      <c r="AO925" s="75">
        <f t="shared" si="491"/>
        <v>0</v>
      </c>
      <c r="AP925" s="76">
        <f t="shared" si="492"/>
        <v>10.714285714285714</v>
      </c>
    </row>
    <row r="926" spans="1:42">
      <c r="A926" s="95" t="s">
        <v>494</v>
      </c>
      <c r="B926" s="253" t="s">
        <v>163</v>
      </c>
      <c r="C926" s="254"/>
      <c r="D926" s="46">
        <v>916</v>
      </c>
      <c r="E926" s="41">
        <f t="shared" si="503"/>
        <v>30</v>
      </c>
      <c r="F926" s="41">
        <f t="shared" si="505"/>
        <v>0</v>
      </c>
      <c r="G926" s="41"/>
      <c r="H926" s="41"/>
      <c r="I926" s="41"/>
      <c r="J926" s="41"/>
      <c r="K926" s="41">
        <v>30</v>
      </c>
      <c r="L926" s="41">
        <v>0</v>
      </c>
      <c r="M926" s="41"/>
      <c r="N926" s="41"/>
      <c r="O926" s="41"/>
      <c r="P926" s="41"/>
      <c r="Q926" s="41"/>
      <c r="R926" s="41"/>
      <c r="S926" s="95" t="s">
        <v>494</v>
      </c>
      <c r="T926" s="260" t="s">
        <v>163</v>
      </c>
      <c r="U926" s="260"/>
      <c r="V926" s="260"/>
      <c r="W926" s="91">
        <f t="shared" si="487"/>
        <v>916</v>
      </c>
      <c r="X926" s="41"/>
      <c r="Y926" s="41"/>
      <c r="Z926" s="41">
        <f t="shared" si="504"/>
        <v>5</v>
      </c>
      <c r="AA926" s="41">
        <f t="shared" si="504"/>
        <v>0</v>
      </c>
      <c r="AB926" s="41"/>
      <c r="AC926" s="41"/>
      <c r="AD926" s="41">
        <v>5</v>
      </c>
      <c r="AE926" s="41"/>
      <c r="AF926" s="41"/>
      <c r="AG926" s="41"/>
      <c r="AH926" s="40">
        <f t="shared" si="506"/>
        <v>0</v>
      </c>
      <c r="AI926" s="40">
        <f t="shared" si="506"/>
        <v>0</v>
      </c>
      <c r="AJ926" s="40"/>
      <c r="AK926" s="40"/>
      <c r="AL926" s="40"/>
      <c r="AM926" s="40"/>
      <c r="AN926" s="74">
        <f t="shared" si="490"/>
        <v>16.666666666666668</v>
      </c>
      <c r="AO926" s="75">
        <f t="shared" si="491"/>
        <v>0</v>
      </c>
      <c r="AP926" s="76">
        <f t="shared" si="492"/>
        <v>16.666666666666668</v>
      </c>
    </row>
    <row r="927" spans="1:42">
      <c r="A927" s="95" t="s">
        <v>495</v>
      </c>
      <c r="B927" s="253" t="s">
        <v>164</v>
      </c>
      <c r="C927" s="254"/>
      <c r="D927" s="46">
        <v>917</v>
      </c>
      <c r="E927" s="41">
        <f t="shared" si="503"/>
        <v>23</v>
      </c>
      <c r="F927" s="41">
        <f t="shared" si="505"/>
        <v>0</v>
      </c>
      <c r="G927" s="41"/>
      <c r="H927" s="41"/>
      <c r="I927" s="41"/>
      <c r="J927" s="41"/>
      <c r="K927" s="41">
        <v>23</v>
      </c>
      <c r="L927" s="41">
        <v>0</v>
      </c>
      <c r="M927" s="41"/>
      <c r="N927" s="41"/>
      <c r="O927" s="41"/>
      <c r="P927" s="41"/>
      <c r="Q927" s="41"/>
      <c r="R927" s="41"/>
      <c r="S927" s="95" t="s">
        <v>495</v>
      </c>
      <c r="T927" s="260" t="s">
        <v>164</v>
      </c>
      <c r="U927" s="260"/>
      <c r="V927" s="260"/>
      <c r="W927" s="91">
        <f t="shared" si="487"/>
        <v>917</v>
      </c>
      <c r="X927" s="41"/>
      <c r="Y927" s="41"/>
      <c r="Z927" s="41">
        <f t="shared" si="504"/>
        <v>5</v>
      </c>
      <c r="AA927" s="41">
        <f t="shared" si="504"/>
        <v>1</v>
      </c>
      <c r="AB927" s="41"/>
      <c r="AC927" s="41"/>
      <c r="AD927" s="41">
        <v>5</v>
      </c>
      <c r="AE927" s="41">
        <v>1</v>
      </c>
      <c r="AF927" s="41"/>
      <c r="AG927" s="41"/>
      <c r="AH927" s="40">
        <f t="shared" si="506"/>
        <v>2</v>
      </c>
      <c r="AI927" s="40">
        <f t="shared" si="506"/>
        <v>0</v>
      </c>
      <c r="AJ927" s="40">
        <v>2</v>
      </c>
      <c r="AK927" s="40"/>
      <c r="AL927" s="40"/>
      <c r="AM927" s="40"/>
      <c r="AN927" s="74">
        <f t="shared" si="490"/>
        <v>21.739130434782609</v>
      </c>
      <c r="AO927" s="75">
        <f t="shared" si="491"/>
        <v>8.695652173913043</v>
      </c>
      <c r="AP927" s="76">
        <f t="shared" si="492"/>
        <v>30.434782608695652</v>
      </c>
    </row>
    <row r="928" spans="1:42">
      <c r="A928" s="95" t="s">
        <v>492</v>
      </c>
      <c r="B928" s="253" t="s">
        <v>157</v>
      </c>
      <c r="C928" s="254"/>
      <c r="D928" s="46">
        <v>918</v>
      </c>
      <c r="E928" s="41">
        <f t="shared" si="503"/>
        <v>53</v>
      </c>
      <c r="F928" s="41">
        <f t="shared" si="505"/>
        <v>12</v>
      </c>
      <c r="G928" s="41"/>
      <c r="H928" s="41"/>
      <c r="I928" s="41"/>
      <c r="J928" s="41"/>
      <c r="K928" s="41">
        <v>53</v>
      </c>
      <c r="L928" s="41">
        <v>12</v>
      </c>
      <c r="M928" s="41"/>
      <c r="N928" s="41"/>
      <c r="O928" s="41"/>
      <c r="P928" s="41"/>
      <c r="Q928" s="41"/>
      <c r="R928" s="41"/>
      <c r="S928" s="95" t="s">
        <v>492</v>
      </c>
      <c r="T928" s="260" t="s">
        <v>858</v>
      </c>
      <c r="U928" s="260"/>
      <c r="V928" s="260"/>
      <c r="W928" s="91">
        <f t="shared" si="487"/>
        <v>918</v>
      </c>
      <c r="X928" s="41"/>
      <c r="Y928" s="41"/>
      <c r="Z928" s="41">
        <f t="shared" si="504"/>
        <v>6</v>
      </c>
      <c r="AA928" s="41">
        <f t="shared" si="504"/>
        <v>0</v>
      </c>
      <c r="AB928" s="41"/>
      <c r="AC928" s="41"/>
      <c r="AD928" s="41">
        <v>6</v>
      </c>
      <c r="AE928" s="41"/>
      <c r="AF928" s="41"/>
      <c r="AG928" s="41"/>
      <c r="AH928" s="40">
        <f t="shared" si="506"/>
        <v>2</v>
      </c>
      <c r="AI928" s="40">
        <f t="shared" si="506"/>
        <v>1</v>
      </c>
      <c r="AJ928" s="40">
        <v>2</v>
      </c>
      <c r="AK928" s="40">
        <v>1</v>
      </c>
      <c r="AL928" s="40"/>
      <c r="AM928" s="40"/>
      <c r="AN928" s="74">
        <f t="shared" si="490"/>
        <v>11.320754716981131</v>
      </c>
      <c r="AO928" s="75">
        <f t="shared" si="491"/>
        <v>3.7735849056603774</v>
      </c>
      <c r="AP928" s="76">
        <f t="shared" si="492"/>
        <v>15.09433962264151</v>
      </c>
    </row>
    <row r="929" spans="1:42">
      <c r="A929" s="95" t="s">
        <v>493</v>
      </c>
      <c r="B929" s="253" t="s">
        <v>161</v>
      </c>
      <c r="C929" s="254"/>
      <c r="D929" s="46">
        <v>919</v>
      </c>
      <c r="E929" s="41">
        <f t="shared" si="503"/>
        <v>26</v>
      </c>
      <c r="F929" s="41">
        <f t="shared" si="505"/>
        <v>26</v>
      </c>
      <c r="G929" s="41"/>
      <c r="H929" s="41"/>
      <c r="I929" s="41"/>
      <c r="J929" s="41"/>
      <c r="K929" s="41">
        <v>26</v>
      </c>
      <c r="L929" s="41">
        <v>26</v>
      </c>
      <c r="M929" s="41"/>
      <c r="N929" s="41"/>
      <c r="O929" s="41"/>
      <c r="P929" s="41"/>
      <c r="Q929" s="41"/>
      <c r="R929" s="41"/>
      <c r="S929" s="95" t="s">
        <v>493</v>
      </c>
      <c r="T929" s="260" t="s">
        <v>161</v>
      </c>
      <c r="U929" s="260"/>
      <c r="V929" s="260"/>
      <c r="W929" s="91">
        <f t="shared" si="487"/>
        <v>919</v>
      </c>
      <c r="X929" s="41"/>
      <c r="Y929" s="41"/>
      <c r="Z929" s="41">
        <f t="shared" si="504"/>
        <v>10</v>
      </c>
      <c r="AA929" s="41">
        <f t="shared" si="504"/>
        <v>10</v>
      </c>
      <c r="AB929" s="41"/>
      <c r="AC929" s="41"/>
      <c r="AD929" s="41">
        <v>10</v>
      </c>
      <c r="AE929" s="41">
        <v>10</v>
      </c>
      <c r="AF929" s="41"/>
      <c r="AG929" s="41"/>
      <c r="AH929" s="40">
        <f t="shared" si="506"/>
        <v>0</v>
      </c>
      <c r="AI929" s="40">
        <f t="shared" si="506"/>
        <v>0</v>
      </c>
      <c r="AJ929" s="40"/>
      <c r="AK929" s="40"/>
      <c r="AL929" s="40"/>
      <c r="AM929" s="40"/>
      <c r="AN929" s="74">
        <f t="shared" si="490"/>
        <v>38.46153846153846</v>
      </c>
      <c r="AO929" s="75">
        <f t="shared" si="491"/>
        <v>0</v>
      </c>
      <c r="AP929" s="76">
        <f t="shared" si="492"/>
        <v>38.46153846153846</v>
      </c>
    </row>
    <row r="930" spans="1:42">
      <c r="A930" s="95" t="s">
        <v>360</v>
      </c>
      <c r="B930" s="253" t="s">
        <v>167</v>
      </c>
      <c r="C930" s="254"/>
      <c r="D930" s="46">
        <v>920</v>
      </c>
      <c r="E930" s="41">
        <f t="shared" si="503"/>
        <v>37</v>
      </c>
      <c r="F930" s="41">
        <f t="shared" si="505"/>
        <v>9</v>
      </c>
      <c r="G930" s="41"/>
      <c r="H930" s="41"/>
      <c r="I930" s="41"/>
      <c r="J930" s="41"/>
      <c r="K930" s="41">
        <v>37</v>
      </c>
      <c r="L930" s="41">
        <v>9</v>
      </c>
      <c r="M930" s="41"/>
      <c r="N930" s="41"/>
      <c r="O930" s="41"/>
      <c r="P930" s="41"/>
      <c r="Q930" s="41"/>
      <c r="R930" s="41"/>
      <c r="S930" s="95" t="s">
        <v>360</v>
      </c>
      <c r="T930" s="260" t="s">
        <v>167</v>
      </c>
      <c r="U930" s="260"/>
      <c r="V930" s="260"/>
      <c r="W930" s="91">
        <f t="shared" si="487"/>
        <v>920</v>
      </c>
      <c r="X930" s="41"/>
      <c r="Y930" s="41"/>
      <c r="Z930" s="41">
        <f t="shared" si="504"/>
        <v>8</v>
      </c>
      <c r="AA930" s="41">
        <f t="shared" si="504"/>
        <v>1</v>
      </c>
      <c r="AB930" s="41"/>
      <c r="AC930" s="41"/>
      <c r="AD930" s="41">
        <v>8</v>
      </c>
      <c r="AE930" s="41">
        <v>1</v>
      </c>
      <c r="AF930" s="41"/>
      <c r="AG930" s="41"/>
      <c r="AH930" s="40">
        <f t="shared" si="506"/>
        <v>3</v>
      </c>
      <c r="AI930" s="40">
        <f t="shared" si="506"/>
        <v>1</v>
      </c>
      <c r="AJ930" s="40">
        <v>3</v>
      </c>
      <c r="AK930" s="40">
        <v>1</v>
      </c>
      <c r="AL930" s="40"/>
      <c r="AM930" s="40"/>
      <c r="AN930" s="74">
        <f t="shared" si="490"/>
        <v>21.621621621621621</v>
      </c>
      <c r="AO930" s="75">
        <f t="shared" si="491"/>
        <v>8.1081081081081088</v>
      </c>
      <c r="AP930" s="76">
        <f t="shared" si="492"/>
        <v>29.72972972972973</v>
      </c>
    </row>
    <row r="931" spans="1:42">
      <c r="A931" s="95" t="s">
        <v>397</v>
      </c>
      <c r="B931" s="253" t="s">
        <v>159</v>
      </c>
      <c r="C931" s="254"/>
      <c r="D931" s="46">
        <v>921</v>
      </c>
      <c r="E931" s="41">
        <f t="shared" si="503"/>
        <v>25</v>
      </c>
      <c r="F931" s="41">
        <f t="shared" si="505"/>
        <v>11</v>
      </c>
      <c r="G931" s="41"/>
      <c r="H931" s="41"/>
      <c r="I931" s="41"/>
      <c r="J931" s="41"/>
      <c r="K931" s="41">
        <v>25</v>
      </c>
      <c r="L931" s="41">
        <v>11</v>
      </c>
      <c r="M931" s="41"/>
      <c r="N931" s="41"/>
      <c r="O931" s="41"/>
      <c r="P931" s="41"/>
      <c r="Q931" s="41"/>
      <c r="R931" s="41"/>
      <c r="S931" s="95" t="s">
        <v>397</v>
      </c>
      <c r="T931" s="260" t="s">
        <v>159</v>
      </c>
      <c r="U931" s="260"/>
      <c r="V931" s="260"/>
      <c r="W931" s="91">
        <f t="shared" si="487"/>
        <v>921</v>
      </c>
      <c r="X931" s="41"/>
      <c r="Y931" s="41"/>
      <c r="Z931" s="41">
        <f t="shared" si="504"/>
        <v>5</v>
      </c>
      <c r="AA931" s="41">
        <f t="shared" si="504"/>
        <v>1</v>
      </c>
      <c r="AB931" s="41"/>
      <c r="AC931" s="41"/>
      <c r="AD931" s="41">
        <v>5</v>
      </c>
      <c r="AE931" s="41">
        <v>1</v>
      </c>
      <c r="AF931" s="41"/>
      <c r="AG931" s="41"/>
      <c r="AH931" s="40">
        <f t="shared" si="506"/>
        <v>1</v>
      </c>
      <c r="AI931" s="40">
        <f t="shared" si="506"/>
        <v>0</v>
      </c>
      <c r="AJ931" s="40">
        <v>1</v>
      </c>
      <c r="AK931" s="40"/>
      <c r="AL931" s="40"/>
      <c r="AM931" s="40"/>
      <c r="AN931" s="74">
        <f t="shared" si="490"/>
        <v>20</v>
      </c>
      <c r="AO931" s="75">
        <f t="shared" si="491"/>
        <v>4</v>
      </c>
      <c r="AP931" s="76">
        <f t="shared" si="492"/>
        <v>24</v>
      </c>
    </row>
    <row r="932" spans="1:42">
      <c r="A932" s="95" t="s">
        <v>859</v>
      </c>
      <c r="B932" s="253" t="s">
        <v>172</v>
      </c>
      <c r="C932" s="254"/>
      <c r="D932" s="46">
        <v>922</v>
      </c>
      <c r="E932" s="41">
        <f t="shared" si="503"/>
        <v>16</v>
      </c>
      <c r="F932" s="41">
        <f t="shared" si="505"/>
        <v>5</v>
      </c>
      <c r="G932" s="41"/>
      <c r="H932" s="41"/>
      <c r="I932" s="41"/>
      <c r="J932" s="41"/>
      <c r="K932" s="41">
        <v>16</v>
      </c>
      <c r="L932" s="41">
        <v>5</v>
      </c>
      <c r="M932" s="41"/>
      <c r="N932" s="41"/>
      <c r="O932" s="41"/>
      <c r="P932" s="41"/>
      <c r="Q932" s="41"/>
      <c r="R932" s="41"/>
      <c r="S932" s="95" t="s">
        <v>859</v>
      </c>
      <c r="T932" s="260" t="s">
        <v>172</v>
      </c>
      <c r="U932" s="260"/>
      <c r="V932" s="260"/>
      <c r="W932" s="91">
        <f t="shared" si="487"/>
        <v>922</v>
      </c>
      <c r="X932" s="41"/>
      <c r="Y932" s="41"/>
      <c r="Z932" s="41">
        <f t="shared" si="504"/>
        <v>2</v>
      </c>
      <c r="AA932" s="41">
        <f t="shared" si="504"/>
        <v>0</v>
      </c>
      <c r="AB932" s="41"/>
      <c r="AC932" s="41"/>
      <c r="AD932" s="41">
        <v>2</v>
      </c>
      <c r="AE932" s="41"/>
      <c r="AF932" s="41"/>
      <c r="AG932" s="41"/>
      <c r="AH932" s="40">
        <f t="shared" si="506"/>
        <v>0</v>
      </c>
      <c r="AI932" s="40">
        <f t="shared" si="506"/>
        <v>0</v>
      </c>
      <c r="AJ932" s="40"/>
      <c r="AK932" s="40"/>
      <c r="AL932" s="40"/>
      <c r="AM932" s="40"/>
      <c r="AN932" s="74">
        <f t="shared" si="490"/>
        <v>12.5</v>
      </c>
      <c r="AO932" s="75">
        <f t="shared" si="491"/>
        <v>0</v>
      </c>
      <c r="AP932" s="76">
        <f t="shared" si="492"/>
        <v>12.5</v>
      </c>
    </row>
    <row r="933" spans="1:42">
      <c r="A933" s="95" t="s">
        <v>491</v>
      </c>
      <c r="B933" s="253" t="s">
        <v>155</v>
      </c>
      <c r="C933" s="254"/>
      <c r="D933" s="46">
        <v>923</v>
      </c>
      <c r="E933" s="41">
        <f t="shared" si="503"/>
        <v>13</v>
      </c>
      <c r="F933" s="41">
        <f t="shared" si="505"/>
        <v>8</v>
      </c>
      <c r="G933" s="41"/>
      <c r="H933" s="41"/>
      <c r="I933" s="41"/>
      <c r="J933" s="41"/>
      <c r="K933" s="41">
        <v>13</v>
      </c>
      <c r="L933" s="41">
        <v>8</v>
      </c>
      <c r="M933" s="41"/>
      <c r="N933" s="41"/>
      <c r="O933" s="41"/>
      <c r="P933" s="41"/>
      <c r="Q933" s="41"/>
      <c r="R933" s="41"/>
      <c r="S933" s="95" t="s">
        <v>491</v>
      </c>
      <c r="T933" s="260" t="s">
        <v>860</v>
      </c>
      <c r="U933" s="260"/>
      <c r="V933" s="260"/>
      <c r="W933" s="91">
        <f t="shared" si="487"/>
        <v>923</v>
      </c>
      <c r="X933" s="41"/>
      <c r="Y933" s="41"/>
      <c r="Z933" s="41">
        <f t="shared" si="504"/>
        <v>13</v>
      </c>
      <c r="AA933" s="41">
        <f t="shared" si="504"/>
        <v>8</v>
      </c>
      <c r="AB933" s="41"/>
      <c r="AC933" s="41"/>
      <c r="AD933" s="41">
        <v>13</v>
      </c>
      <c r="AE933" s="41">
        <v>8</v>
      </c>
      <c r="AF933" s="41"/>
      <c r="AG933" s="41"/>
      <c r="AH933" s="40">
        <f t="shared" si="506"/>
        <v>0</v>
      </c>
      <c r="AI933" s="40">
        <f t="shared" si="506"/>
        <v>0</v>
      </c>
      <c r="AJ933" s="40"/>
      <c r="AK933" s="40"/>
      <c r="AL933" s="40"/>
      <c r="AM933" s="40"/>
      <c r="AN933" s="74">
        <f t="shared" si="490"/>
        <v>100</v>
      </c>
      <c r="AO933" s="75">
        <f t="shared" si="491"/>
        <v>0</v>
      </c>
      <c r="AP933" s="76">
        <f t="shared" si="492"/>
        <v>100</v>
      </c>
    </row>
    <row r="934" spans="1:42">
      <c r="A934" s="95" t="s">
        <v>495</v>
      </c>
      <c r="B934" s="253" t="s">
        <v>164</v>
      </c>
      <c r="C934" s="254"/>
      <c r="D934" s="46">
        <v>924</v>
      </c>
      <c r="E934" s="41">
        <f t="shared" si="503"/>
        <v>17</v>
      </c>
      <c r="F934" s="41">
        <f t="shared" si="505"/>
        <v>1</v>
      </c>
      <c r="G934" s="41"/>
      <c r="H934" s="41"/>
      <c r="I934" s="41"/>
      <c r="J934" s="41"/>
      <c r="K934" s="41">
        <v>17</v>
      </c>
      <c r="L934" s="41">
        <v>1</v>
      </c>
      <c r="M934" s="41"/>
      <c r="N934" s="41"/>
      <c r="O934" s="41"/>
      <c r="P934" s="41"/>
      <c r="Q934" s="41"/>
      <c r="R934" s="41"/>
      <c r="S934" s="95" t="s">
        <v>495</v>
      </c>
      <c r="T934" s="260" t="s">
        <v>861</v>
      </c>
      <c r="U934" s="260"/>
      <c r="V934" s="260"/>
      <c r="W934" s="91">
        <f t="shared" si="487"/>
        <v>924</v>
      </c>
      <c r="X934" s="41"/>
      <c r="Y934" s="41"/>
      <c r="Z934" s="41">
        <f t="shared" si="504"/>
        <v>17</v>
      </c>
      <c r="AA934" s="41">
        <f t="shared" si="504"/>
        <v>1</v>
      </c>
      <c r="AB934" s="41"/>
      <c r="AC934" s="41"/>
      <c r="AD934" s="41">
        <v>17</v>
      </c>
      <c r="AE934" s="41">
        <v>1</v>
      </c>
      <c r="AF934" s="41"/>
      <c r="AG934" s="41"/>
      <c r="AH934" s="40">
        <f t="shared" si="506"/>
        <v>0</v>
      </c>
      <c r="AI934" s="40">
        <f t="shared" si="506"/>
        <v>0</v>
      </c>
      <c r="AJ934" s="40"/>
      <c r="AK934" s="40"/>
      <c r="AL934" s="40"/>
      <c r="AM934" s="40"/>
      <c r="AN934" s="74">
        <f t="shared" si="490"/>
        <v>100</v>
      </c>
      <c r="AO934" s="75">
        <f t="shared" si="491"/>
        <v>0</v>
      </c>
      <c r="AP934" s="76">
        <f t="shared" si="492"/>
        <v>100</v>
      </c>
    </row>
    <row r="935" spans="1:42">
      <c r="A935" s="95" t="s">
        <v>492</v>
      </c>
      <c r="B935" s="253" t="s">
        <v>157</v>
      </c>
      <c r="C935" s="254"/>
      <c r="D935" s="46">
        <v>925</v>
      </c>
      <c r="E935" s="41">
        <f t="shared" si="503"/>
        <v>11</v>
      </c>
      <c r="F935" s="41">
        <f t="shared" si="505"/>
        <v>4</v>
      </c>
      <c r="G935" s="41"/>
      <c r="H935" s="41"/>
      <c r="I935" s="41"/>
      <c r="J935" s="41"/>
      <c r="K935" s="41">
        <v>11</v>
      </c>
      <c r="L935" s="41">
        <v>4</v>
      </c>
      <c r="M935" s="41"/>
      <c r="N935" s="41"/>
      <c r="O935" s="41"/>
      <c r="P935" s="41"/>
      <c r="Q935" s="41"/>
      <c r="R935" s="41"/>
      <c r="S935" s="95" t="s">
        <v>492</v>
      </c>
      <c r="T935" s="260" t="s">
        <v>862</v>
      </c>
      <c r="U935" s="260"/>
      <c r="V935" s="260"/>
      <c r="W935" s="91">
        <f t="shared" si="487"/>
        <v>925</v>
      </c>
      <c r="X935" s="41"/>
      <c r="Y935" s="41"/>
      <c r="Z935" s="41">
        <f t="shared" ref="Z935:AA936" si="507">+AB935+AD935+AF935</f>
        <v>11</v>
      </c>
      <c r="AA935" s="41">
        <f t="shared" si="507"/>
        <v>4</v>
      </c>
      <c r="AB935" s="41"/>
      <c r="AC935" s="41"/>
      <c r="AD935" s="41">
        <v>11</v>
      </c>
      <c r="AE935" s="41">
        <v>4</v>
      </c>
      <c r="AF935" s="41"/>
      <c r="AG935" s="41"/>
      <c r="AH935" s="40">
        <f t="shared" si="506"/>
        <v>0</v>
      </c>
      <c r="AI935" s="40">
        <f t="shared" si="506"/>
        <v>0</v>
      </c>
      <c r="AJ935" s="40"/>
      <c r="AK935" s="40"/>
      <c r="AL935" s="40"/>
      <c r="AM935" s="40"/>
      <c r="AN935" s="74">
        <f t="shared" si="490"/>
        <v>100</v>
      </c>
      <c r="AO935" s="75">
        <f t="shared" si="491"/>
        <v>0</v>
      </c>
      <c r="AP935" s="76">
        <f t="shared" si="492"/>
        <v>100</v>
      </c>
    </row>
    <row r="936" spans="1:42">
      <c r="A936" s="95" t="s">
        <v>360</v>
      </c>
      <c r="B936" s="253" t="s">
        <v>167</v>
      </c>
      <c r="C936" s="254"/>
      <c r="D936" s="46">
        <v>926</v>
      </c>
      <c r="E936" s="41">
        <f t="shared" si="503"/>
        <v>19</v>
      </c>
      <c r="F936" s="41">
        <f t="shared" si="505"/>
        <v>4</v>
      </c>
      <c r="G936" s="41"/>
      <c r="H936" s="41"/>
      <c r="I936" s="41"/>
      <c r="J936" s="41"/>
      <c r="K936" s="41">
        <v>19</v>
      </c>
      <c r="L936" s="41">
        <v>4</v>
      </c>
      <c r="M936" s="41"/>
      <c r="N936" s="41"/>
      <c r="O936" s="41"/>
      <c r="P936" s="41"/>
      <c r="Q936" s="41"/>
      <c r="R936" s="41"/>
      <c r="S936" s="95" t="s">
        <v>360</v>
      </c>
      <c r="T936" s="260" t="s">
        <v>863</v>
      </c>
      <c r="U936" s="260"/>
      <c r="V936" s="260"/>
      <c r="W936" s="91">
        <f t="shared" si="487"/>
        <v>926</v>
      </c>
      <c r="X936" s="41"/>
      <c r="Y936" s="41"/>
      <c r="Z936" s="41">
        <f t="shared" si="507"/>
        <v>19</v>
      </c>
      <c r="AA936" s="41">
        <f t="shared" si="507"/>
        <v>4</v>
      </c>
      <c r="AB936" s="41"/>
      <c r="AC936" s="41"/>
      <c r="AD936" s="41">
        <v>19</v>
      </c>
      <c r="AE936" s="41">
        <v>4</v>
      </c>
      <c r="AF936" s="41"/>
      <c r="AG936" s="41"/>
      <c r="AH936" s="40">
        <f t="shared" ref="AH936:AI936" si="508">+AJ936+AL936</f>
        <v>0</v>
      </c>
      <c r="AI936" s="40">
        <f t="shared" si="508"/>
        <v>0</v>
      </c>
      <c r="AJ936" s="40"/>
      <c r="AK936" s="40"/>
      <c r="AL936" s="40"/>
      <c r="AM936" s="40"/>
      <c r="AN936" s="74">
        <f t="shared" si="490"/>
        <v>100</v>
      </c>
      <c r="AO936" s="75">
        <f t="shared" si="491"/>
        <v>0</v>
      </c>
      <c r="AP936" s="76">
        <f t="shared" si="492"/>
        <v>100</v>
      </c>
    </row>
    <row r="937" spans="1:42" s="89" customFormat="1">
      <c r="A937" s="270" t="s">
        <v>864</v>
      </c>
      <c r="B937" s="270"/>
      <c r="C937" s="270"/>
      <c r="D937" s="86">
        <v>927</v>
      </c>
      <c r="E937" s="86">
        <f>SUM(E938:E941)</f>
        <v>15</v>
      </c>
      <c r="F937" s="86">
        <f>SUM(F938:F941)</f>
        <v>7</v>
      </c>
      <c r="G937" s="86">
        <f>SUM(G938:G941)</f>
        <v>0</v>
      </c>
      <c r="H937" s="86">
        <f t="shared" ref="H937:R937" si="509">SUM(H938:H941)</f>
        <v>0</v>
      </c>
      <c r="I937" s="86">
        <f t="shared" si="509"/>
        <v>0</v>
      </c>
      <c r="J937" s="86">
        <f t="shared" si="509"/>
        <v>0</v>
      </c>
      <c r="K937" s="86">
        <f t="shared" si="509"/>
        <v>0</v>
      </c>
      <c r="L937" s="86">
        <f t="shared" si="509"/>
        <v>0</v>
      </c>
      <c r="M937" s="86">
        <f t="shared" si="509"/>
        <v>15</v>
      </c>
      <c r="N937" s="86">
        <f t="shared" si="509"/>
        <v>7</v>
      </c>
      <c r="O937" s="86">
        <f t="shared" si="509"/>
        <v>0</v>
      </c>
      <c r="P937" s="86">
        <f t="shared" si="509"/>
        <v>0</v>
      </c>
      <c r="Q937" s="86">
        <f t="shared" si="509"/>
        <v>0</v>
      </c>
      <c r="R937" s="86">
        <f t="shared" si="509"/>
        <v>0</v>
      </c>
      <c r="S937" s="268" t="str">
        <f t="shared" ref="S937:S942" si="510">+A937</f>
        <v>75. Завхан аймаг дахь Хөгжим Бүжгийн Коллеж</v>
      </c>
      <c r="T937" s="268"/>
      <c r="U937" s="268"/>
      <c r="V937" s="268"/>
      <c r="W937" s="88">
        <f t="shared" si="487"/>
        <v>927</v>
      </c>
      <c r="X937" s="86">
        <f t="shared" ref="X937:AM937" si="511">SUM(X938:X941)</f>
        <v>0</v>
      </c>
      <c r="Y937" s="86">
        <f>SUM(Y938:Y941)</f>
        <v>0</v>
      </c>
      <c r="Z937" s="86">
        <f t="shared" si="511"/>
        <v>15</v>
      </c>
      <c r="AA937" s="86">
        <f t="shared" si="511"/>
        <v>7</v>
      </c>
      <c r="AB937" s="86">
        <f t="shared" si="511"/>
        <v>0</v>
      </c>
      <c r="AC937" s="86">
        <f t="shared" si="511"/>
        <v>0</v>
      </c>
      <c r="AD937" s="86">
        <f t="shared" si="511"/>
        <v>15</v>
      </c>
      <c r="AE937" s="86">
        <f t="shared" si="511"/>
        <v>7</v>
      </c>
      <c r="AF937" s="86">
        <f t="shared" si="511"/>
        <v>0</v>
      </c>
      <c r="AG937" s="86">
        <f t="shared" si="511"/>
        <v>0</v>
      </c>
      <c r="AH937" s="86">
        <f t="shared" si="511"/>
        <v>13</v>
      </c>
      <c r="AI937" s="86">
        <f t="shared" si="511"/>
        <v>5</v>
      </c>
      <c r="AJ937" s="86">
        <f t="shared" si="511"/>
        <v>0</v>
      </c>
      <c r="AK937" s="86">
        <f t="shared" si="511"/>
        <v>0</v>
      </c>
      <c r="AL937" s="86">
        <f t="shared" si="511"/>
        <v>13</v>
      </c>
      <c r="AM937" s="86">
        <f t="shared" si="511"/>
        <v>5</v>
      </c>
      <c r="AN937" s="74">
        <f t="shared" si="490"/>
        <v>100</v>
      </c>
      <c r="AO937" s="75">
        <f t="shared" si="491"/>
        <v>86.666666666666671</v>
      </c>
      <c r="AP937" s="76">
        <f t="shared" si="492"/>
        <v>186.66666666666669</v>
      </c>
    </row>
    <row r="938" spans="1:42">
      <c r="A938" s="122" t="s">
        <v>394</v>
      </c>
      <c r="B938" s="253" t="s">
        <v>77</v>
      </c>
      <c r="C938" s="254"/>
      <c r="D938" s="46">
        <v>928</v>
      </c>
      <c r="E938" s="104">
        <f>+G938+I938+K938+M938+O938+Q938</f>
        <v>4</v>
      </c>
      <c r="F938" s="104">
        <f>+H938+J938+L938+N938+P938+R938</f>
        <v>3</v>
      </c>
      <c r="G938" s="104"/>
      <c r="H938" s="41"/>
      <c r="I938" s="41"/>
      <c r="J938" s="41"/>
      <c r="K938" s="41"/>
      <c r="L938" s="41"/>
      <c r="M938" s="41">
        <v>4</v>
      </c>
      <c r="N938" s="41">
        <v>3</v>
      </c>
      <c r="O938" s="41"/>
      <c r="P938" s="41"/>
      <c r="Q938" s="41"/>
      <c r="R938" s="41"/>
      <c r="S938" s="103" t="str">
        <f t="shared" si="510"/>
        <v>AB2653-15</v>
      </c>
      <c r="T938" s="260" t="str">
        <f>+B938</f>
        <v>Ардын бүжгийн бүжигчин</v>
      </c>
      <c r="U938" s="260"/>
      <c r="V938" s="260"/>
      <c r="W938" s="91">
        <f t="shared" si="487"/>
        <v>928</v>
      </c>
      <c r="X938" s="41"/>
      <c r="Y938" s="41"/>
      <c r="Z938" s="41">
        <f t="shared" ref="Z938:AA941" si="512">+AB938+AD938+AF938</f>
        <v>4</v>
      </c>
      <c r="AA938" s="41">
        <f t="shared" si="512"/>
        <v>3</v>
      </c>
      <c r="AB938" s="41"/>
      <c r="AC938" s="41"/>
      <c r="AD938" s="41">
        <v>4</v>
      </c>
      <c r="AE938" s="41">
        <v>3</v>
      </c>
      <c r="AF938" s="41"/>
      <c r="AG938" s="41"/>
      <c r="AH938" s="40">
        <f>+AJ938+AL938</f>
        <v>3</v>
      </c>
      <c r="AI938" s="40">
        <f t="shared" ref="AI938:AI941" si="513">+AK938+AM938</f>
        <v>1</v>
      </c>
      <c r="AJ938" s="40"/>
      <c r="AK938" s="40"/>
      <c r="AL938" s="40">
        <v>3</v>
      </c>
      <c r="AM938" s="40">
        <v>1</v>
      </c>
      <c r="AN938" s="74">
        <f t="shared" si="490"/>
        <v>100</v>
      </c>
      <c r="AO938" s="75">
        <f t="shared" si="491"/>
        <v>75</v>
      </c>
      <c r="AP938" s="76">
        <f t="shared" si="492"/>
        <v>175</v>
      </c>
    </row>
    <row r="939" spans="1:42">
      <c r="A939" s="130" t="s">
        <v>865</v>
      </c>
      <c r="B939" s="253" t="s">
        <v>75</v>
      </c>
      <c r="C939" s="254"/>
      <c r="D939" s="46">
        <v>929</v>
      </c>
      <c r="E939" s="104">
        <f t="shared" ref="E939:F952" si="514">+G939+I939+K939+M939+O939+Q939</f>
        <v>3</v>
      </c>
      <c r="F939" s="104">
        <f t="shared" si="514"/>
        <v>0</v>
      </c>
      <c r="G939" s="40"/>
      <c r="H939" s="41"/>
      <c r="I939" s="41"/>
      <c r="J939" s="41"/>
      <c r="K939" s="41"/>
      <c r="L939" s="41"/>
      <c r="M939" s="41">
        <v>3</v>
      </c>
      <c r="N939" s="41"/>
      <c r="O939" s="41"/>
      <c r="P939" s="41"/>
      <c r="Q939" s="41"/>
      <c r="R939" s="41"/>
      <c r="S939" s="103" t="str">
        <f t="shared" si="510"/>
        <v>АР2651-11</v>
      </c>
      <c r="T939" s="260" t="str">
        <f>+B939</f>
        <v>Зураач</v>
      </c>
      <c r="U939" s="260"/>
      <c r="V939" s="260"/>
      <c r="W939" s="91">
        <f t="shared" si="487"/>
        <v>929</v>
      </c>
      <c r="X939" s="41"/>
      <c r="Y939" s="41"/>
      <c r="Z939" s="41">
        <f t="shared" si="512"/>
        <v>3</v>
      </c>
      <c r="AA939" s="41">
        <f t="shared" si="512"/>
        <v>0</v>
      </c>
      <c r="AB939" s="41"/>
      <c r="AC939" s="41"/>
      <c r="AD939" s="41">
        <v>3</v>
      </c>
      <c r="AE939" s="41"/>
      <c r="AF939" s="41"/>
      <c r="AG939" s="41"/>
      <c r="AH939" s="40">
        <f>+AJ939+AL939</f>
        <v>3</v>
      </c>
      <c r="AI939" s="40">
        <f t="shared" si="513"/>
        <v>0</v>
      </c>
      <c r="AJ939" s="40"/>
      <c r="AK939" s="40"/>
      <c r="AL939" s="40">
        <v>3</v>
      </c>
      <c r="AM939" s="40"/>
      <c r="AN939" s="74">
        <f t="shared" si="490"/>
        <v>100</v>
      </c>
      <c r="AO939" s="75">
        <f t="shared" si="491"/>
        <v>100</v>
      </c>
      <c r="AP939" s="76">
        <f t="shared" si="492"/>
        <v>200</v>
      </c>
    </row>
    <row r="940" spans="1:42">
      <c r="A940" s="122" t="s">
        <v>866</v>
      </c>
      <c r="B940" s="253" t="s">
        <v>79</v>
      </c>
      <c r="C940" s="254"/>
      <c r="D940" s="46">
        <v>930</v>
      </c>
      <c r="E940" s="104">
        <f t="shared" si="514"/>
        <v>1</v>
      </c>
      <c r="F940" s="104">
        <f t="shared" si="514"/>
        <v>0</v>
      </c>
      <c r="G940" s="104"/>
      <c r="H940" s="41"/>
      <c r="I940" s="41"/>
      <c r="J940" s="41"/>
      <c r="K940" s="41"/>
      <c r="L940" s="41"/>
      <c r="M940" s="41">
        <v>1</v>
      </c>
      <c r="N940" s="41"/>
      <c r="O940" s="41"/>
      <c r="P940" s="41"/>
      <c r="Q940" s="41"/>
      <c r="R940" s="41"/>
      <c r="S940" s="103" t="str">
        <f t="shared" si="510"/>
        <v>AM2652-18</v>
      </c>
      <c r="T940" s="260" t="str">
        <f>+B940</f>
        <v xml:space="preserve">Төгөлдөр хуурч </v>
      </c>
      <c r="U940" s="260"/>
      <c r="V940" s="260"/>
      <c r="W940" s="91">
        <f t="shared" si="487"/>
        <v>930</v>
      </c>
      <c r="X940" s="41"/>
      <c r="Y940" s="41"/>
      <c r="Z940" s="41">
        <f t="shared" si="512"/>
        <v>1</v>
      </c>
      <c r="AA940" s="41">
        <f t="shared" si="512"/>
        <v>0</v>
      </c>
      <c r="AB940" s="41"/>
      <c r="AC940" s="41"/>
      <c r="AD940" s="41">
        <v>1</v>
      </c>
      <c r="AE940" s="41"/>
      <c r="AF940" s="41"/>
      <c r="AG940" s="41"/>
      <c r="AH940" s="40">
        <f>+AJ940+AL940</f>
        <v>1</v>
      </c>
      <c r="AI940" s="40">
        <f t="shared" si="513"/>
        <v>0</v>
      </c>
      <c r="AJ940" s="40"/>
      <c r="AK940" s="40"/>
      <c r="AL940" s="40">
        <v>1</v>
      </c>
      <c r="AM940" s="40"/>
      <c r="AN940" s="74">
        <f t="shared" si="490"/>
        <v>100</v>
      </c>
      <c r="AO940" s="75">
        <f t="shared" si="491"/>
        <v>100</v>
      </c>
      <c r="AP940" s="76">
        <f t="shared" si="492"/>
        <v>200</v>
      </c>
    </row>
    <row r="941" spans="1:42">
      <c r="A941" s="122" t="s">
        <v>867</v>
      </c>
      <c r="B941" s="253" t="s">
        <v>91</v>
      </c>
      <c r="C941" s="254"/>
      <c r="D941" s="46">
        <v>931</v>
      </c>
      <c r="E941" s="104">
        <f t="shared" si="514"/>
        <v>7</v>
      </c>
      <c r="F941" s="104">
        <f t="shared" si="514"/>
        <v>4</v>
      </c>
      <c r="G941" s="104"/>
      <c r="H941" s="41"/>
      <c r="I941" s="41"/>
      <c r="J941" s="41"/>
      <c r="K941" s="41"/>
      <c r="L941" s="41"/>
      <c r="M941" s="41">
        <v>7</v>
      </c>
      <c r="N941" s="41">
        <v>4</v>
      </c>
      <c r="O941" s="41"/>
      <c r="P941" s="41"/>
      <c r="Q941" s="41"/>
      <c r="R941" s="41"/>
      <c r="S941" s="103" t="str">
        <f t="shared" si="510"/>
        <v>АМ2652-11</v>
      </c>
      <c r="T941" s="260" t="str">
        <f>+B941</f>
        <v>Ардын гоцлол хөгжимчин</v>
      </c>
      <c r="U941" s="260"/>
      <c r="V941" s="260"/>
      <c r="W941" s="91">
        <f t="shared" si="487"/>
        <v>931</v>
      </c>
      <c r="X941" s="41"/>
      <c r="Y941" s="41"/>
      <c r="Z941" s="41">
        <f t="shared" si="512"/>
        <v>7</v>
      </c>
      <c r="AA941" s="41">
        <f t="shared" si="512"/>
        <v>4</v>
      </c>
      <c r="AB941" s="41"/>
      <c r="AC941" s="41"/>
      <c r="AD941" s="41">
        <v>7</v>
      </c>
      <c r="AE941" s="41">
        <v>4</v>
      </c>
      <c r="AF941" s="41"/>
      <c r="AG941" s="41"/>
      <c r="AH941" s="40">
        <f>+AJ941+AL941</f>
        <v>6</v>
      </c>
      <c r="AI941" s="40">
        <f t="shared" si="513"/>
        <v>4</v>
      </c>
      <c r="AJ941" s="40"/>
      <c r="AK941" s="40"/>
      <c r="AL941" s="40">
        <v>6</v>
      </c>
      <c r="AM941" s="40">
        <v>4</v>
      </c>
      <c r="AN941" s="74">
        <f t="shared" si="490"/>
        <v>100</v>
      </c>
      <c r="AO941" s="75">
        <f t="shared" si="491"/>
        <v>85.714285714285708</v>
      </c>
      <c r="AP941" s="76">
        <f t="shared" si="492"/>
        <v>185.71428571428572</v>
      </c>
    </row>
    <row r="942" spans="1:42" s="89" customFormat="1">
      <c r="A942" s="288" t="s">
        <v>868</v>
      </c>
      <c r="B942" s="289"/>
      <c r="C942" s="290"/>
      <c r="D942" s="86">
        <v>932</v>
      </c>
      <c r="E942" s="86">
        <f t="shared" si="514"/>
        <v>577</v>
      </c>
      <c r="F942" s="86">
        <f>+H942+J942+L942+N942+P942+R942</f>
        <v>63</v>
      </c>
      <c r="G942" s="86">
        <f>+G943+G944+G945+G946+G947+G948+G949+G950+G951+G952</f>
        <v>0</v>
      </c>
      <c r="H942" s="86">
        <f t="shared" ref="H942:R942" si="515">+H943+H944+H945+H946+H947+H948+H949+H950+H951+H952</f>
        <v>0</v>
      </c>
      <c r="I942" s="86">
        <f t="shared" si="515"/>
        <v>0</v>
      </c>
      <c r="J942" s="86">
        <f t="shared" si="515"/>
        <v>0</v>
      </c>
      <c r="K942" s="86">
        <f t="shared" si="515"/>
        <v>330</v>
      </c>
      <c r="L942" s="86">
        <f t="shared" si="515"/>
        <v>41</v>
      </c>
      <c r="M942" s="86">
        <f t="shared" si="515"/>
        <v>0</v>
      </c>
      <c r="N942" s="86">
        <f t="shared" si="515"/>
        <v>0</v>
      </c>
      <c r="O942" s="86">
        <f t="shared" si="515"/>
        <v>247</v>
      </c>
      <c r="P942" s="86">
        <f t="shared" si="515"/>
        <v>22</v>
      </c>
      <c r="Q942" s="86">
        <f t="shared" si="515"/>
        <v>0</v>
      </c>
      <c r="R942" s="86">
        <f t="shared" si="515"/>
        <v>0</v>
      </c>
      <c r="S942" s="267" t="str">
        <f t="shared" si="510"/>
        <v>76. ШШГЕГ-ын харъяа Амгалан МСҮТ</v>
      </c>
      <c r="T942" s="267"/>
      <c r="U942" s="267"/>
      <c r="V942" s="267"/>
      <c r="W942" s="88">
        <f t="shared" si="487"/>
        <v>932</v>
      </c>
      <c r="X942" s="86">
        <f t="shared" ref="X942" si="516">SUM(X943:X946)</f>
        <v>0</v>
      </c>
      <c r="Y942" s="86">
        <f>SUM(Y943:Y946)</f>
        <v>0</v>
      </c>
      <c r="Z942" s="86">
        <f>+AB942+AD942+AF942</f>
        <v>169</v>
      </c>
      <c r="AA942" s="86">
        <f>+AC942+AE942+AG942</f>
        <v>22</v>
      </c>
      <c r="AB942" s="86">
        <f t="shared" ref="AB942:AG942" si="517">+AB943+AB944+AB945+AB946+AB947+AB948+AB949+AB950+AB951+AB952</f>
        <v>0</v>
      </c>
      <c r="AC942" s="86">
        <f t="shared" si="517"/>
        <v>0</v>
      </c>
      <c r="AD942" s="86">
        <f t="shared" si="517"/>
        <v>75</v>
      </c>
      <c r="AE942" s="86">
        <f t="shared" si="517"/>
        <v>0</v>
      </c>
      <c r="AF942" s="86">
        <f t="shared" si="517"/>
        <v>94</v>
      </c>
      <c r="AG942" s="86">
        <f t="shared" si="517"/>
        <v>22</v>
      </c>
      <c r="AH942" s="92">
        <v>0</v>
      </c>
      <c r="AI942" s="92">
        <v>0</v>
      </c>
      <c r="AJ942" s="92">
        <v>0</v>
      </c>
      <c r="AK942" s="92">
        <v>0</v>
      </c>
      <c r="AL942" s="92">
        <v>0</v>
      </c>
      <c r="AM942" s="92">
        <v>0</v>
      </c>
      <c r="AN942" s="74">
        <f t="shared" si="490"/>
        <v>29.289428076256499</v>
      </c>
      <c r="AO942" s="75">
        <f t="shared" si="491"/>
        <v>0</v>
      </c>
      <c r="AP942" s="76">
        <f t="shared" si="492"/>
        <v>29.289428076256499</v>
      </c>
    </row>
    <row r="943" spans="1:42">
      <c r="A943" s="97" t="s">
        <v>286</v>
      </c>
      <c r="B943" s="253" t="s">
        <v>131</v>
      </c>
      <c r="C943" s="254"/>
      <c r="D943" s="46">
        <v>933</v>
      </c>
      <c r="E943" s="41">
        <f t="shared" si="514"/>
        <v>132</v>
      </c>
      <c r="F943" s="41">
        <f>+H943+J943+L943+N943+P943+R943</f>
        <v>12</v>
      </c>
      <c r="G943" s="41"/>
      <c r="H943" s="41"/>
      <c r="I943" s="41"/>
      <c r="J943" s="41"/>
      <c r="K943" s="41">
        <v>89</v>
      </c>
      <c r="L943" s="41">
        <v>12</v>
      </c>
      <c r="M943" s="41"/>
      <c r="N943" s="41"/>
      <c r="O943" s="41">
        <v>43</v>
      </c>
      <c r="P943" s="41"/>
      <c r="Q943" s="41"/>
      <c r="R943" s="41"/>
      <c r="S943" s="97" t="s">
        <v>286</v>
      </c>
      <c r="T943" s="262" t="s">
        <v>287</v>
      </c>
      <c r="U943" s="262"/>
      <c r="V943" s="262"/>
      <c r="W943" s="91">
        <f t="shared" si="487"/>
        <v>933</v>
      </c>
      <c r="X943" s="41">
        <f t="shared" ref="X943:Y952" si="518">+Z943</f>
        <v>0</v>
      </c>
      <c r="Y943" s="41">
        <f t="shared" si="518"/>
        <v>0</v>
      </c>
      <c r="Z943" s="41">
        <f t="shared" ref="Z943:AA952" si="519">+AB943+AD943+AF943</f>
        <v>0</v>
      </c>
      <c r="AA943" s="41">
        <f t="shared" si="519"/>
        <v>0</v>
      </c>
      <c r="AB943" s="41">
        <v>0</v>
      </c>
      <c r="AC943" s="40">
        <v>0</v>
      </c>
      <c r="AD943" s="40">
        <v>0</v>
      </c>
      <c r="AE943" s="40">
        <v>0</v>
      </c>
      <c r="AF943" s="40">
        <v>0</v>
      </c>
      <c r="AG943" s="40">
        <v>0</v>
      </c>
      <c r="AH943" s="40">
        <v>0</v>
      </c>
      <c r="AI943" s="40">
        <v>0</v>
      </c>
      <c r="AJ943" s="40">
        <v>0</v>
      </c>
      <c r="AK943" s="40">
        <v>0</v>
      </c>
      <c r="AL943" s="40">
        <v>0</v>
      </c>
      <c r="AM943" s="40">
        <v>0</v>
      </c>
      <c r="AN943" s="74">
        <f t="shared" si="490"/>
        <v>0</v>
      </c>
      <c r="AO943" s="75">
        <f t="shared" si="491"/>
        <v>0</v>
      </c>
      <c r="AP943" s="76">
        <f t="shared" si="492"/>
        <v>0</v>
      </c>
    </row>
    <row r="944" spans="1:42">
      <c r="A944" s="97" t="s">
        <v>290</v>
      </c>
      <c r="B944" s="253" t="s">
        <v>135</v>
      </c>
      <c r="C944" s="254"/>
      <c r="D944" s="46">
        <v>934</v>
      </c>
      <c r="E944" s="41">
        <f t="shared" si="514"/>
        <v>45</v>
      </c>
      <c r="F944" s="41">
        <f t="shared" si="514"/>
        <v>0</v>
      </c>
      <c r="G944" s="41"/>
      <c r="H944" s="41"/>
      <c r="I944" s="41"/>
      <c r="J944" s="41"/>
      <c r="K944" s="41">
        <v>29</v>
      </c>
      <c r="L944" s="41"/>
      <c r="M944" s="41"/>
      <c r="N944" s="41"/>
      <c r="O944" s="41">
        <v>16</v>
      </c>
      <c r="P944" s="41"/>
      <c r="Q944" s="41"/>
      <c r="R944" s="41"/>
      <c r="S944" s="97" t="s">
        <v>290</v>
      </c>
      <c r="T944" s="262" t="s">
        <v>135</v>
      </c>
      <c r="U944" s="262"/>
      <c r="V944" s="262"/>
      <c r="W944" s="91">
        <f t="shared" si="487"/>
        <v>934</v>
      </c>
      <c r="X944" s="41">
        <f t="shared" si="518"/>
        <v>0</v>
      </c>
      <c r="Y944" s="41">
        <f t="shared" si="518"/>
        <v>0</v>
      </c>
      <c r="Z944" s="41">
        <f t="shared" si="519"/>
        <v>0</v>
      </c>
      <c r="AA944" s="41">
        <f t="shared" si="519"/>
        <v>0</v>
      </c>
      <c r="AB944" s="40">
        <v>0</v>
      </c>
      <c r="AC944" s="40">
        <v>0</v>
      </c>
      <c r="AD944" s="40">
        <v>0</v>
      </c>
      <c r="AE944" s="40">
        <v>0</v>
      </c>
      <c r="AF944" s="40">
        <v>0</v>
      </c>
      <c r="AG944" s="40">
        <v>0</v>
      </c>
      <c r="AH944" s="40">
        <v>0</v>
      </c>
      <c r="AI944" s="40">
        <v>0</v>
      </c>
      <c r="AJ944" s="40">
        <v>0</v>
      </c>
      <c r="AK944" s="40">
        <v>0</v>
      </c>
      <c r="AL944" s="40">
        <v>0</v>
      </c>
      <c r="AM944" s="40">
        <v>0</v>
      </c>
      <c r="AN944" s="74">
        <f t="shared" si="490"/>
        <v>0</v>
      </c>
      <c r="AO944" s="75">
        <f t="shared" si="491"/>
        <v>0</v>
      </c>
      <c r="AP944" s="76">
        <f t="shared" si="492"/>
        <v>0</v>
      </c>
    </row>
    <row r="945" spans="1:42">
      <c r="A945" s="97" t="s">
        <v>293</v>
      </c>
      <c r="B945" s="253" t="s">
        <v>139</v>
      </c>
      <c r="C945" s="254"/>
      <c r="D945" s="46">
        <v>935</v>
      </c>
      <c r="E945" s="41">
        <f t="shared" si="514"/>
        <v>76</v>
      </c>
      <c r="F945" s="41">
        <f t="shared" si="514"/>
        <v>0</v>
      </c>
      <c r="G945" s="41"/>
      <c r="H945" s="41"/>
      <c r="I945" s="41"/>
      <c r="J945" s="41"/>
      <c r="K945" s="41">
        <v>56</v>
      </c>
      <c r="L945" s="41"/>
      <c r="M945" s="41"/>
      <c r="N945" s="41"/>
      <c r="O945" s="41">
        <v>20</v>
      </c>
      <c r="P945" s="41"/>
      <c r="Q945" s="41"/>
      <c r="R945" s="41"/>
      <c r="S945" s="97" t="s">
        <v>293</v>
      </c>
      <c r="T945" s="260" t="s">
        <v>139</v>
      </c>
      <c r="U945" s="260"/>
      <c r="V945" s="260"/>
      <c r="W945" s="91">
        <f t="shared" si="487"/>
        <v>935</v>
      </c>
      <c r="X945" s="41">
        <f t="shared" si="518"/>
        <v>0</v>
      </c>
      <c r="Y945" s="41">
        <f t="shared" si="518"/>
        <v>0</v>
      </c>
      <c r="Z945" s="41">
        <f t="shared" si="519"/>
        <v>0</v>
      </c>
      <c r="AA945" s="41">
        <f t="shared" si="519"/>
        <v>0</v>
      </c>
      <c r="AB945" s="40">
        <v>0</v>
      </c>
      <c r="AC945" s="40">
        <v>0</v>
      </c>
      <c r="AD945" s="40">
        <v>0</v>
      </c>
      <c r="AE945" s="40">
        <v>0</v>
      </c>
      <c r="AF945" s="40">
        <v>0</v>
      </c>
      <c r="AG945" s="40">
        <v>0</v>
      </c>
      <c r="AH945" s="40">
        <v>0</v>
      </c>
      <c r="AI945" s="40">
        <v>0</v>
      </c>
      <c r="AJ945" s="40">
        <v>0</v>
      </c>
      <c r="AK945" s="40">
        <v>0</v>
      </c>
      <c r="AL945" s="40">
        <v>0</v>
      </c>
      <c r="AM945" s="40">
        <v>0</v>
      </c>
      <c r="AN945" s="74">
        <f t="shared" si="490"/>
        <v>0</v>
      </c>
      <c r="AO945" s="75">
        <f t="shared" si="491"/>
        <v>0</v>
      </c>
      <c r="AP945" s="76">
        <f t="shared" si="492"/>
        <v>0</v>
      </c>
    </row>
    <row r="946" spans="1:42">
      <c r="A946" s="97" t="s">
        <v>476</v>
      </c>
      <c r="B946" s="253" t="s">
        <v>132</v>
      </c>
      <c r="C946" s="254"/>
      <c r="D946" s="46">
        <v>936</v>
      </c>
      <c r="E946" s="41">
        <f t="shared" si="514"/>
        <v>37</v>
      </c>
      <c r="F946" s="41">
        <f t="shared" si="514"/>
        <v>0</v>
      </c>
      <c r="G946" s="41"/>
      <c r="H946" s="41"/>
      <c r="I946" s="41"/>
      <c r="J946" s="41"/>
      <c r="K946" s="41">
        <v>17</v>
      </c>
      <c r="L946" s="41"/>
      <c r="M946" s="41"/>
      <c r="N946" s="41"/>
      <c r="O946" s="41">
        <v>20</v>
      </c>
      <c r="P946" s="41"/>
      <c r="Q946" s="41"/>
      <c r="R946" s="41"/>
      <c r="S946" s="97" t="s">
        <v>476</v>
      </c>
      <c r="T946" s="260" t="s">
        <v>132</v>
      </c>
      <c r="U946" s="260"/>
      <c r="V946" s="260"/>
      <c r="W946" s="91">
        <f t="shared" si="487"/>
        <v>936</v>
      </c>
      <c r="X946" s="41">
        <f t="shared" si="518"/>
        <v>0</v>
      </c>
      <c r="Y946" s="41">
        <f t="shared" si="518"/>
        <v>0</v>
      </c>
      <c r="Z946" s="41">
        <f t="shared" si="519"/>
        <v>0</v>
      </c>
      <c r="AA946" s="41">
        <f t="shared" si="519"/>
        <v>0</v>
      </c>
      <c r="AB946" s="40">
        <v>0</v>
      </c>
      <c r="AC946" s="40">
        <v>0</v>
      </c>
      <c r="AD946" s="40">
        <v>0</v>
      </c>
      <c r="AE946" s="40">
        <v>0</v>
      </c>
      <c r="AF946" s="40">
        <v>0</v>
      </c>
      <c r="AG946" s="40">
        <v>0</v>
      </c>
      <c r="AH946" s="40">
        <v>0</v>
      </c>
      <c r="AI946" s="40">
        <v>0</v>
      </c>
      <c r="AJ946" s="40">
        <v>0</v>
      </c>
      <c r="AK946" s="40">
        <v>0</v>
      </c>
      <c r="AL946" s="40">
        <v>0</v>
      </c>
      <c r="AM946" s="40">
        <v>0</v>
      </c>
      <c r="AN946" s="74">
        <f t="shared" si="490"/>
        <v>0</v>
      </c>
      <c r="AO946" s="75">
        <f t="shared" si="491"/>
        <v>0</v>
      </c>
      <c r="AP946" s="76">
        <f t="shared" si="492"/>
        <v>0</v>
      </c>
    </row>
    <row r="947" spans="1:42">
      <c r="A947" s="97" t="s">
        <v>310</v>
      </c>
      <c r="B947" s="253" t="s">
        <v>134</v>
      </c>
      <c r="C947" s="254"/>
      <c r="D947" s="46">
        <v>937</v>
      </c>
      <c r="E947" s="41">
        <f t="shared" si="514"/>
        <v>41</v>
      </c>
      <c r="F947" s="41">
        <f t="shared" si="514"/>
        <v>0</v>
      </c>
      <c r="G947" s="41"/>
      <c r="H947" s="41"/>
      <c r="I947" s="41"/>
      <c r="J947" s="41"/>
      <c r="K947" s="41">
        <v>19</v>
      </c>
      <c r="L947" s="41"/>
      <c r="M947" s="41"/>
      <c r="N947" s="41"/>
      <c r="O947" s="41">
        <v>22</v>
      </c>
      <c r="P947" s="41"/>
      <c r="Q947" s="41"/>
      <c r="R947" s="41"/>
      <c r="S947" s="97" t="s">
        <v>310</v>
      </c>
      <c r="T947" s="260" t="s">
        <v>134</v>
      </c>
      <c r="U947" s="260"/>
      <c r="V947" s="260"/>
      <c r="W947" s="91">
        <f t="shared" si="487"/>
        <v>937</v>
      </c>
      <c r="X947" s="41">
        <f>+Z947</f>
        <v>0</v>
      </c>
      <c r="Y947" s="41">
        <f t="shared" si="518"/>
        <v>0</v>
      </c>
      <c r="Z947" s="41">
        <f t="shared" si="519"/>
        <v>0</v>
      </c>
      <c r="AA947" s="41">
        <f t="shared" si="519"/>
        <v>0</v>
      </c>
      <c r="AB947" s="40">
        <v>0</v>
      </c>
      <c r="AC947" s="40">
        <v>0</v>
      </c>
      <c r="AD947" s="40">
        <v>0</v>
      </c>
      <c r="AE947" s="40">
        <v>0</v>
      </c>
      <c r="AF947" s="40">
        <v>0</v>
      </c>
      <c r="AG947" s="40">
        <v>0</v>
      </c>
      <c r="AH947" s="40">
        <v>0</v>
      </c>
      <c r="AI947" s="40">
        <v>0</v>
      </c>
      <c r="AJ947" s="40">
        <v>0</v>
      </c>
      <c r="AK947" s="40">
        <v>0</v>
      </c>
      <c r="AL947" s="40">
        <v>0</v>
      </c>
      <c r="AM947" s="40">
        <v>0</v>
      </c>
      <c r="AN947" s="74">
        <f t="shared" si="490"/>
        <v>0</v>
      </c>
      <c r="AO947" s="75">
        <f t="shared" si="491"/>
        <v>0</v>
      </c>
      <c r="AP947" s="76">
        <f t="shared" si="492"/>
        <v>0</v>
      </c>
    </row>
    <row r="948" spans="1:42">
      <c r="A948" s="97" t="s">
        <v>303</v>
      </c>
      <c r="B948" s="253" t="s">
        <v>136</v>
      </c>
      <c r="C948" s="254"/>
      <c r="D948" s="46">
        <v>938</v>
      </c>
      <c r="E948" s="41">
        <f t="shared" si="514"/>
        <v>32</v>
      </c>
      <c r="F948" s="41">
        <f t="shared" si="514"/>
        <v>16</v>
      </c>
      <c r="G948" s="41"/>
      <c r="H948" s="41"/>
      <c r="I948" s="41"/>
      <c r="J948" s="41"/>
      <c r="K948" s="41">
        <v>32</v>
      </c>
      <c r="L948" s="41">
        <v>16</v>
      </c>
      <c r="M948" s="41"/>
      <c r="N948" s="41"/>
      <c r="O948" s="41">
        <v>0</v>
      </c>
      <c r="P948" s="41"/>
      <c r="Q948" s="41"/>
      <c r="R948" s="41"/>
      <c r="S948" s="97" t="s">
        <v>303</v>
      </c>
      <c r="T948" s="262" t="s">
        <v>136</v>
      </c>
      <c r="U948" s="262"/>
      <c r="V948" s="262"/>
      <c r="W948" s="91">
        <f t="shared" si="487"/>
        <v>938</v>
      </c>
      <c r="X948" s="41">
        <f t="shared" si="518"/>
        <v>0</v>
      </c>
      <c r="Y948" s="41">
        <f t="shared" si="518"/>
        <v>0</v>
      </c>
      <c r="Z948" s="41">
        <f t="shared" si="519"/>
        <v>0</v>
      </c>
      <c r="AA948" s="41">
        <f t="shared" si="519"/>
        <v>0</v>
      </c>
      <c r="AB948" s="40">
        <v>0</v>
      </c>
      <c r="AC948" s="40">
        <v>0</v>
      </c>
      <c r="AD948" s="40">
        <v>0</v>
      </c>
      <c r="AE948" s="40">
        <v>0</v>
      </c>
      <c r="AF948" s="40">
        <v>0</v>
      </c>
      <c r="AG948" s="40">
        <v>0</v>
      </c>
      <c r="AH948" s="40">
        <v>0</v>
      </c>
      <c r="AI948" s="40">
        <v>0</v>
      </c>
      <c r="AJ948" s="40">
        <v>0</v>
      </c>
      <c r="AK948" s="40">
        <v>0</v>
      </c>
      <c r="AL948" s="40">
        <v>0</v>
      </c>
      <c r="AM948" s="40">
        <v>0</v>
      </c>
      <c r="AN948" s="74">
        <f t="shared" si="490"/>
        <v>0</v>
      </c>
      <c r="AO948" s="75">
        <f t="shared" si="491"/>
        <v>0</v>
      </c>
      <c r="AP948" s="76">
        <f t="shared" si="492"/>
        <v>0</v>
      </c>
    </row>
    <row r="949" spans="1:42">
      <c r="A949" s="97" t="s">
        <v>869</v>
      </c>
      <c r="B949" s="253" t="s">
        <v>215</v>
      </c>
      <c r="C949" s="254"/>
      <c r="D949" s="46">
        <v>939</v>
      </c>
      <c r="E949" s="41">
        <f t="shared" si="514"/>
        <v>110</v>
      </c>
      <c r="F949" s="41">
        <f t="shared" si="514"/>
        <v>13</v>
      </c>
      <c r="G949" s="41"/>
      <c r="H949" s="41"/>
      <c r="I949" s="41"/>
      <c r="J949" s="41"/>
      <c r="K949" s="41">
        <v>65</v>
      </c>
      <c r="L949" s="41">
        <v>13</v>
      </c>
      <c r="M949" s="41"/>
      <c r="N949" s="41"/>
      <c r="O949" s="41">
        <v>45</v>
      </c>
      <c r="P949" s="41"/>
      <c r="Q949" s="41"/>
      <c r="R949" s="41"/>
      <c r="S949" s="97" t="s">
        <v>869</v>
      </c>
      <c r="T949" s="262" t="s">
        <v>215</v>
      </c>
      <c r="U949" s="262"/>
      <c r="V949" s="262"/>
      <c r="W949" s="91">
        <f t="shared" si="487"/>
        <v>939</v>
      </c>
      <c r="X949" s="41">
        <v>0</v>
      </c>
      <c r="Y949" s="41">
        <f t="shared" si="518"/>
        <v>0</v>
      </c>
      <c r="Z949" s="41">
        <f t="shared" si="519"/>
        <v>97</v>
      </c>
      <c r="AA949" s="41">
        <f t="shared" si="519"/>
        <v>0</v>
      </c>
      <c r="AB949" s="40">
        <v>0</v>
      </c>
      <c r="AC949" s="40">
        <v>0</v>
      </c>
      <c r="AD949" s="40">
        <v>52</v>
      </c>
      <c r="AE949" s="40">
        <v>0</v>
      </c>
      <c r="AF949" s="40">
        <v>45</v>
      </c>
      <c r="AG949" s="40">
        <v>0</v>
      </c>
      <c r="AH949" s="40">
        <v>0</v>
      </c>
      <c r="AI949" s="40">
        <v>0</v>
      </c>
      <c r="AJ949" s="40">
        <v>0</v>
      </c>
      <c r="AK949" s="40">
        <v>0</v>
      </c>
      <c r="AL949" s="40">
        <v>0</v>
      </c>
      <c r="AM949" s="40">
        <v>0</v>
      </c>
      <c r="AN949" s="74">
        <f t="shared" si="490"/>
        <v>88.181818181818187</v>
      </c>
      <c r="AO949" s="75">
        <f t="shared" si="491"/>
        <v>0</v>
      </c>
      <c r="AP949" s="76">
        <f t="shared" si="492"/>
        <v>88.181818181818187</v>
      </c>
    </row>
    <row r="950" spans="1:42">
      <c r="A950" s="97" t="s">
        <v>288</v>
      </c>
      <c r="B950" s="253" t="s">
        <v>238</v>
      </c>
      <c r="C950" s="254"/>
      <c r="D950" s="46">
        <v>940</v>
      </c>
      <c r="E950" s="41">
        <f t="shared" si="514"/>
        <v>23</v>
      </c>
      <c r="F950" s="41">
        <f t="shared" si="514"/>
        <v>0</v>
      </c>
      <c r="G950" s="41"/>
      <c r="H950" s="41"/>
      <c r="I950" s="41"/>
      <c r="J950" s="41"/>
      <c r="K950" s="41">
        <v>23</v>
      </c>
      <c r="L950" s="41"/>
      <c r="M950" s="41"/>
      <c r="N950" s="41"/>
      <c r="O950" s="41"/>
      <c r="P950" s="41"/>
      <c r="Q950" s="41"/>
      <c r="R950" s="41"/>
      <c r="S950" s="97" t="s">
        <v>288</v>
      </c>
      <c r="T950" s="262" t="s">
        <v>238</v>
      </c>
      <c r="U950" s="262"/>
      <c r="V950" s="262"/>
      <c r="W950" s="91">
        <f t="shared" si="487"/>
        <v>940</v>
      </c>
      <c r="X950" s="41">
        <v>0</v>
      </c>
      <c r="Y950" s="41">
        <f t="shared" si="518"/>
        <v>0</v>
      </c>
      <c r="Z950" s="41">
        <f t="shared" si="519"/>
        <v>23</v>
      </c>
      <c r="AA950" s="41">
        <f t="shared" si="519"/>
        <v>0</v>
      </c>
      <c r="AB950" s="40">
        <v>0</v>
      </c>
      <c r="AC950" s="40">
        <v>0</v>
      </c>
      <c r="AD950" s="40">
        <v>23</v>
      </c>
      <c r="AE950" s="40">
        <v>0</v>
      </c>
      <c r="AF950" s="40">
        <v>0</v>
      </c>
      <c r="AG950" s="40">
        <v>0</v>
      </c>
      <c r="AH950" s="40">
        <v>0</v>
      </c>
      <c r="AI950" s="40">
        <v>0</v>
      </c>
      <c r="AJ950" s="40">
        <v>0</v>
      </c>
      <c r="AK950" s="40">
        <v>0</v>
      </c>
      <c r="AL950" s="40">
        <v>0</v>
      </c>
      <c r="AM950" s="40">
        <v>0</v>
      </c>
      <c r="AN950" s="74">
        <f t="shared" si="490"/>
        <v>100</v>
      </c>
      <c r="AO950" s="75">
        <f t="shared" si="491"/>
        <v>0</v>
      </c>
      <c r="AP950" s="76">
        <f t="shared" si="492"/>
        <v>100</v>
      </c>
    </row>
    <row r="951" spans="1:42">
      <c r="A951" s="97" t="s">
        <v>870</v>
      </c>
      <c r="B951" s="253" t="s">
        <v>231</v>
      </c>
      <c r="C951" s="254"/>
      <c r="D951" s="46">
        <v>941</v>
      </c>
      <c r="E951" s="41">
        <f t="shared" si="514"/>
        <v>49</v>
      </c>
      <c r="F951" s="41">
        <f>+H951+J951+L951+N951+P951+R951</f>
        <v>22</v>
      </c>
      <c r="G951" s="41"/>
      <c r="H951" s="41"/>
      <c r="I951" s="41"/>
      <c r="J951" s="41"/>
      <c r="K951" s="41"/>
      <c r="L951" s="41"/>
      <c r="M951" s="41"/>
      <c r="N951" s="41"/>
      <c r="O951" s="41">
        <v>49</v>
      </c>
      <c r="P951" s="41">
        <v>22</v>
      </c>
      <c r="Q951" s="41"/>
      <c r="R951" s="41"/>
      <c r="S951" s="97" t="s">
        <v>870</v>
      </c>
      <c r="T951" s="262" t="s">
        <v>231</v>
      </c>
      <c r="U951" s="262"/>
      <c r="V951" s="262"/>
      <c r="W951" s="91">
        <f t="shared" si="487"/>
        <v>941</v>
      </c>
      <c r="X951" s="41">
        <v>0</v>
      </c>
      <c r="Y951" s="41">
        <v>0</v>
      </c>
      <c r="Z951" s="41">
        <f t="shared" si="519"/>
        <v>49</v>
      </c>
      <c r="AA951" s="41">
        <f t="shared" si="519"/>
        <v>22</v>
      </c>
      <c r="AB951" s="40">
        <v>0</v>
      </c>
      <c r="AC951" s="40">
        <v>0</v>
      </c>
      <c r="AD951" s="40">
        <v>0</v>
      </c>
      <c r="AE951" s="40">
        <v>0</v>
      </c>
      <c r="AF951" s="40">
        <v>49</v>
      </c>
      <c r="AG951" s="40">
        <v>22</v>
      </c>
      <c r="AH951" s="40">
        <v>0</v>
      </c>
      <c r="AI951" s="40">
        <v>0</v>
      </c>
      <c r="AJ951" s="40">
        <v>0</v>
      </c>
      <c r="AK951" s="40">
        <v>0</v>
      </c>
      <c r="AL951" s="40">
        <v>0</v>
      </c>
      <c r="AM951" s="40">
        <v>0</v>
      </c>
      <c r="AN951" s="74">
        <f t="shared" si="490"/>
        <v>100</v>
      </c>
      <c r="AO951" s="75">
        <f t="shared" si="491"/>
        <v>0</v>
      </c>
      <c r="AP951" s="76">
        <f t="shared" si="492"/>
        <v>100</v>
      </c>
    </row>
    <row r="952" spans="1:42">
      <c r="A952" s="97" t="s">
        <v>719</v>
      </c>
      <c r="B952" s="253" t="s">
        <v>78</v>
      </c>
      <c r="C952" s="254"/>
      <c r="D952" s="46">
        <v>942</v>
      </c>
      <c r="E952" s="41">
        <f t="shared" si="514"/>
        <v>32</v>
      </c>
      <c r="F952" s="41">
        <f t="shared" si="514"/>
        <v>0</v>
      </c>
      <c r="G952" s="41"/>
      <c r="H952" s="41"/>
      <c r="I952" s="41"/>
      <c r="J952" s="41"/>
      <c r="K952" s="41"/>
      <c r="L952" s="41"/>
      <c r="M952" s="41"/>
      <c r="N952" s="41"/>
      <c r="O952" s="41">
        <v>32</v>
      </c>
      <c r="P952" s="41"/>
      <c r="Q952" s="41"/>
      <c r="R952" s="41"/>
      <c r="S952" s="97" t="s">
        <v>719</v>
      </c>
      <c r="T952" s="265" t="s">
        <v>78</v>
      </c>
      <c r="U952" s="265"/>
      <c r="V952" s="265"/>
      <c r="W952" s="91">
        <f t="shared" si="487"/>
        <v>942</v>
      </c>
      <c r="X952" s="41">
        <f t="shared" si="518"/>
        <v>0</v>
      </c>
      <c r="Y952" s="41">
        <f t="shared" si="518"/>
        <v>0</v>
      </c>
      <c r="Z952" s="41">
        <f t="shared" si="519"/>
        <v>0</v>
      </c>
      <c r="AA952" s="41">
        <f t="shared" si="519"/>
        <v>0</v>
      </c>
      <c r="AB952" s="40">
        <v>0</v>
      </c>
      <c r="AC952" s="40">
        <v>0</v>
      </c>
      <c r="AD952" s="40">
        <v>0</v>
      </c>
      <c r="AE952" s="40">
        <v>0</v>
      </c>
      <c r="AF952" s="40">
        <v>0</v>
      </c>
      <c r="AG952" s="40">
        <v>0</v>
      </c>
      <c r="AH952" s="40">
        <v>0</v>
      </c>
      <c r="AI952" s="40">
        <v>0</v>
      </c>
      <c r="AJ952" s="40">
        <v>0</v>
      </c>
      <c r="AK952" s="40">
        <v>0</v>
      </c>
      <c r="AL952" s="40">
        <v>0</v>
      </c>
      <c r="AM952" s="40">
        <v>0</v>
      </c>
      <c r="AN952" s="74">
        <f t="shared" si="490"/>
        <v>0</v>
      </c>
      <c r="AO952" s="75">
        <f t="shared" si="491"/>
        <v>0</v>
      </c>
      <c r="AP952" s="76">
        <f t="shared" si="492"/>
        <v>0</v>
      </c>
    </row>
    <row r="953" spans="1:42" ht="25.5">
      <c r="B953" s="135" t="s">
        <v>66</v>
      </c>
      <c r="C953" s="135"/>
      <c r="D953" s="136" t="s">
        <v>871</v>
      </c>
      <c r="E953" s="137"/>
      <c r="F953" s="138"/>
      <c r="G953" s="139"/>
      <c r="H953" s="139"/>
      <c r="I953" s="138"/>
      <c r="J953" s="138"/>
      <c r="K953" s="138"/>
      <c r="L953" s="138"/>
      <c r="M953" s="140"/>
      <c r="N953" s="138"/>
      <c r="O953" s="140"/>
      <c r="P953" s="140"/>
      <c r="Q953" s="140"/>
      <c r="W953" s="31"/>
    </row>
    <row r="954" spans="1:42">
      <c r="D954" s="31"/>
      <c r="W954" s="31"/>
    </row>
  </sheetData>
  <mergeCells count="1927">
    <mergeCell ref="B952:C952"/>
    <mergeCell ref="T952:V952"/>
    <mergeCell ref="B949:C949"/>
    <mergeCell ref="T949:V949"/>
    <mergeCell ref="B950:C950"/>
    <mergeCell ref="T950:V950"/>
    <mergeCell ref="B951:C951"/>
    <mergeCell ref="T951:V951"/>
    <mergeCell ref="B946:C946"/>
    <mergeCell ref="T946:V946"/>
    <mergeCell ref="B947:C947"/>
    <mergeCell ref="T947:V947"/>
    <mergeCell ref="B948:C948"/>
    <mergeCell ref="T948:V948"/>
    <mergeCell ref="B943:C943"/>
    <mergeCell ref="T943:V943"/>
    <mergeCell ref="B944:C944"/>
    <mergeCell ref="T944:V944"/>
    <mergeCell ref="B945:C945"/>
    <mergeCell ref="T945:V945"/>
    <mergeCell ref="B940:C940"/>
    <mergeCell ref="T940:V940"/>
    <mergeCell ref="B941:C941"/>
    <mergeCell ref="T941:V941"/>
    <mergeCell ref="A942:C942"/>
    <mergeCell ref="S942:V942"/>
    <mergeCell ref="A937:C937"/>
    <mergeCell ref="S937:V937"/>
    <mergeCell ref="B938:C938"/>
    <mergeCell ref="T938:V938"/>
    <mergeCell ref="B939:C939"/>
    <mergeCell ref="T939:V939"/>
    <mergeCell ref="B934:C934"/>
    <mergeCell ref="T934:V934"/>
    <mergeCell ref="B935:C935"/>
    <mergeCell ref="T935:V935"/>
    <mergeCell ref="B936:C936"/>
    <mergeCell ref="T936:V936"/>
    <mergeCell ref="B931:C931"/>
    <mergeCell ref="T931:V931"/>
    <mergeCell ref="B932:C932"/>
    <mergeCell ref="T932:V932"/>
    <mergeCell ref="B933:C933"/>
    <mergeCell ref="T933:V933"/>
    <mergeCell ref="B928:C928"/>
    <mergeCell ref="T928:V928"/>
    <mergeCell ref="B929:C929"/>
    <mergeCell ref="T929:V929"/>
    <mergeCell ref="B930:C930"/>
    <mergeCell ref="T930:V930"/>
    <mergeCell ref="B925:C925"/>
    <mergeCell ref="T925:V925"/>
    <mergeCell ref="B926:C926"/>
    <mergeCell ref="T926:V926"/>
    <mergeCell ref="B927:C927"/>
    <mergeCell ref="T927:V927"/>
    <mergeCell ref="B922:C922"/>
    <mergeCell ref="T922:V922"/>
    <mergeCell ref="B923:C923"/>
    <mergeCell ref="T923:V923"/>
    <mergeCell ref="B924:C924"/>
    <mergeCell ref="T924:V924"/>
    <mergeCell ref="A918:C918"/>
    <mergeCell ref="S918:V918"/>
    <mergeCell ref="B919:C919"/>
    <mergeCell ref="B920:C920"/>
    <mergeCell ref="T920:V920"/>
    <mergeCell ref="B921:C921"/>
    <mergeCell ref="T921:V921"/>
    <mergeCell ref="B915:C915"/>
    <mergeCell ref="T915:V915"/>
    <mergeCell ref="B916:C916"/>
    <mergeCell ref="T916:V916"/>
    <mergeCell ref="B917:C917"/>
    <mergeCell ref="T917:V917"/>
    <mergeCell ref="A912:C912"/>
    <mergeCell ref="S912:V912"/>
    <mergeCell ref="B913:C913"/>
    <mergeCell ref="T913:V913"/>
    <mergeCell ref="B914:C914"/>
    <mergeCell ref="T914:V914"/>
    <mergeCell ref="B909:C909"/>
    <mergeCell ref="T909:V909"/>
    <mergeCell ref="B910:C910"/>
    <mergeCell ref="T910:V910"/>
    <mergeCell ref="B911:C911"/>
    <mergeCell ref="T911:V911"/>
    <mergeCell ref="B906:C906"/>
    <mergeCell ref="T906:V906"/>
    <mergeCell ref="B907:C907"/>
    <mergeCell ref="T907:V907"/>
    <mergeCell ref="A908:C908"/>
    <mergeCell ref="S908:V908"/>
    <mergeCell ref="A903:C903"/>
    <mergeCell ref="S903:V903"/>
    <mergeCell ref="B904:C904"/>
    <mergeCell ref="T904:V904"/>
    <mergeCell ref="B905:C905"/>
    <mergeCell ref="T905:V905"/>
    <mergeCell ref="B900:C900"/>
    <mergeCell ref="T900:V900"/>
    <mergeCell ref="B901:C901"/>
    <mergeCell ref="T901:V901"/>
    <mergeCell ref="A902:C902"/>
    <mergeCell ref="S902:V902"/>
    <mergeCell ref="B897:C897"/>
    <mergeCell ref="T897:V897"/>
    <mergeCell ref="B898:C898"/>
    <mergeCell ref="T898:V898"/>
    <mergeCell ref="B899:C899"/>
    <mergeCell ref="T899:V899"/>
    <mergeCell ref="B894:C894"/>
    <mergeCell ref="T894:V894"/>
    <mergeCell ref="A895:C895"/>
    <mergeCell ref="S895:V895"/>
    <mergeCell ref="B896:C896"/>
    <mergeCell ref="T896:V896"/>
    <mergeCell ref="B891:C891"/>
    <mergeCell ref="T891:V891"/>
    <mergeCell ref="B892:C892"/>
    <mergeCell ref="T892:V892"/>
    <mergeCell ref="B893:C893"/>
    <mergeCell ref="T893:V893"/>
    <mergeCell ref="B888:C888"/>
    <mergeCell ref="T888:V888"/>
    <mergeCell ref="B889:C889"/>
    <mergeCell ref="T889:V889"/>
    <mergeCell ref="B890:C890"/>
    <mergeCell ref="T890:V890"/>
    <mergeCell ref="B885:C885"/>
    <mergeCell ref="T885:V885"/>
    <mergeCell ref="B886:C886"/>
    <mergeCell ref="T886:V886"/>
    <mergeCell ref="B887:C887"/>
    <mergeCell ref="T887:V887"/>
    <mergeCell ref="B882:C882"/>
    <mergeCell ref="T882:V882"/>
    <mergeCell ref="B883:C883"/>
    <mergeCell ref="T883:V883"/>
    <mergeCell ref="B884:C884"/>
    <mergeCell ref="T884:V884"/>
    <mergeCell ref="B879:C879"/>
    <mergeCell ref="T879:V879"/>
    <mergeCell ref="B880:C880"/>
    <mergeCell ref="T880:V880"/>
    <mergeCell ref="B881:C881"/>
    <mergeCell ref="T881:V881"/>
    <mergeCell ref="B876:C876"/>
    <mergeCell ref="T876:V876"/>
    <mergeCell ref="B877:C877"/>
    <mergeCell ref="T877:V877"/>
    <mergeCell ref="A878:C878"/>
    <mergeCell ref="S878:V878"/>
    <mergeCell ref="B873:C873"/>
    <mergeCell ref="T873:V873"/>
    <mergeCell ref="B874:C874"/>
    <mergeCell ref="T874:V874"/>
    <mergeCell ref="B875:C875"/>
    <mergeCell ref="T875:V875"/>
    <mergeCell ref="B870:C870"/>
    <mergeCell ref="T870:V870"/>
    <mergeCell ref="B871:C871"/>
    <mergeCell ref="T871:V871"/>
    <mergeCell ref="B872:C872"/>
    <mergeCell ref="T872:V872"/>
    <mergeCell ref="B867:C867"/>
    <mergeCell ref="T867:V867"/>
    <mergeCell ref="B868:C868"/>
    <mergeCell ref="T868:V868"/>
    <mergeCell ref="B869:C869"/>
    <mergeCell ref="T869:V869"/>
    <mergeCell ref="A864:C864"/>
    <mergeCell ref="S864:V864"/>
    <mergeCell ref="B865:C865"/>
    <mergeCell ref="T865:V865"/>
    <mergeCell ref="B866:C866"/>
    <mergeCell ref="T866:V866"/>
    <mergeCell ref="B861:C861"/>
    <mergeCell ref="T861:V861"/>
    <mergeCell ref="B862:C862"/>
    <mergeCell ref="T862:V862"/>
    <mergeCell ref="B863:C863"/>
    <mergeCell ref="T863:V863"/>
    <mergeCell ref="B858:C858"/>
    <mergeCell ref="T858:V858"/>
    <mergeCell ref="B859:C859"/>
    <mergeCell ref="T859:V859"/>
    <mergeCell ref="B860:C860"/>
    <mergeCell ref="T860:V860"/>
    <mergeCell ref="B855:C855"/>
    <mergeCell ref="T855:V855"/>
    <mergeCell ref="B856:C856"/>
    <mergeCell ref="T856:V856"/>
    <mergeCell ref="B857:C857"/>
    <mergeCell ref="T857:V857"/>
    <mergeCell ref="B852:C852"/>
    <mergeCell ref="T852:V852"/>
    <mergeCell ref="B853:C853"/>
    <mergeCell ref="T853:V853"/>
    <mergeCell ref="B854:C854"/>
    <mergeCell ref="T854:V854"/>
    <mergeCell ref="B849:C849"/>
    <mergeCell ref="T849:V849"/>
    <mergeCell ref="B850:C850"/>
    <mergeCell ref="T850:V850"/>
    <mergeCell ref="B851:C851"/>
    <mergeCell ref="T851:V851"/>
    <mergeCell ref="B846:C846"/>
    <mergeCell ref="T846:V846"/>
    <mergeCell ref="B847:C847"/>
    <mergeCell ref="T847:V847"/>
    <mergeCell ref="B848:C848"/>
    <mergeCell ref="T848:V848"/>
    <mergeCell ref="B843:C843"/>
    <mergeCell ref="T843:V843"/>
    <mergeCell ref="B844:C844"/>
    <mergeCell ref="T844:V844"/>
    <mergeCell ref="B845:C845"/>
    <mergeCell ref="T845:V845"/>
    <mergeCell ref="B840:C840"/>
    <mergeCell ref="T840:V840"/>
    <mergeCell ref="B841:C841"/>
    <mergeCell ref="T841:V841"/>
    <mergeCell ref="B842:C842"/>
    <mergeCell ref="T842:V842"/>
    <mergeCell ref="B837:C837"/>
    <mergeCell ref="T837:V837"/>
    <mergeCell ref="B838:C838"/>
    <mergeCell ref="T838:V838"/>
    <mergeCell ref="B839:C839"/>
    <mergeCell ref="T839:V839"/>
    <mergeCell ref="B834:C834"/>
    <mergeCell ref="T834:V834"/>
    <mergeCell ref="B835:C835"/>
    <mergeCell ref="T835:V835"/>
    <mergeCell ref="B836:C836"/>
    <mergeCell ref="T836:V836"/>
    <mergeCell ref="B831:C831"/>
    <mergeCell ref="T831:V831"/>
    <mergeCell ref="A832:C832"/>
    <mergeCell ref="S832:V832"/>
    <mergeCell ref="B833:C833"/>
    <mergeCell ref="T833:V833"/>
    <mergeCell ref="B828:C828"/>
    <mergeCell ref="T828:V828"/>
    <mergeCell ref="B829:C829"/>
    <mergeCell ref="T829:V829"/>
    <mergeCell ref="A830:C830"/>
    <mergeCell ref="S830:V830"/>
    <mergeCell ref="B825:C825"/>
    <mergeCell ref="T825:V825"/>
    <mergeCell ref="B826:C826"/>
    <mergeCell ref="T826:V826"/>
    <mergeCell ref="B827:C827"/>
    <mergeCell ref="T827:V827"/>
    <mergeCell ref="B822:C822"/>
    <mergeCell ref="T822:V822"/>
    <mergeCell ref="B823:C823"/>
    <mergeCell ref="T823:V823"/>
    <mergeCell ref="B824:C824"/>
    <mergeCell ref="T824:V824"/>
    <mergeCell ref="B819:C819"/>
    <mergeCell ref="T819:V819"/>
    <mergeCell ref="B820:C820"/>
    <mergeCell ref="T820:V820"/>
    <mergeCell ref="B821:C821"/>
    <mergeCell ref="T821:V821"/>
    <mergeCell ref="B816:C816"/>
    <mergeCell ref="T816:V816"/>
    <mergeCell ref="B817:C817"/>
    <mergeCell ref="T817:V817"/>
    <mergeCell ref="B818:C818"/>
    <mergeCell ref="T818:V818"/>
    <mergeCell ref="B813:C813"/>
    <mergeCell ref="T813:V813"/>
    <mergeCell ref="B814:C814"/>
    <mergeCell ref="T814:V814"/>
    <mergeCell ref="A815:C815"/>
    <mergeCell ref="S815:V815"/>
    <mergeCell ref="B810:C810"/>
    <mergeCell ref="T810:V810"/>
    <mergeCell ref="A811:C811"/>
    <mergeCell ref="S811:V811"/>
    <mergeCell ref="A812:C812"/>
    <mergeCell ref="S812:V812"/>
    <mergeCell ref="B807:C807"/>
    <mergeCell ref="T807:V807"/>
    <mergeCell ref="B808:C808"/>
    <mergeCell ref="T808:V808"/>
    <mergeCell ref="B809:C809"/>
    <mergeCell ref="T809:V809"/>
    <mergeCell ref="B804:C804"/>
    <mergeCell ref="T804:V804"/>
    <mergeCell ref="B805:C805"/>
    <mergeCell ref="T805:V805"/>
    <mergeCell ref="B806:C806"/>
    <mergeCell ref="T806:V806"/>
    <mergeCell ref="B801:C801"/>
    <mergeCell ref="T801:V801"/>
    <mergeCell ref="B802:C802"/>
    <mergeCell ref="T802:V802"/>
    <mergeCell ref="B803:C803"/>
    <mergeCell ref="T803:V803"/>
    <mergeCell ref="B798:C798"/>
    <mergeCell ref="T798:V798"/>
    <mergeCell ref="B799:C799"/>
    <mergeCell ref="T799:V799"/>
    <mergeCell ref="B800:C800"/>
    <mergeCell ref="T800:V800"/>
    <mergeCell ref="B795:C795"/>
    <mergeCell ref="T795:V795"/>
    <mergeCell ref="B796:C796"/>
    <mergeCell ref="T796:V796"/>
    <mergeCell ref="B797:C797"/>
    <mergeCell ref="T797:V797"/>
    <mergeCell ref="B792:C792"/>
    <mergeCell ref="T792:V792"/>
    <mergeCell ref="A793:C793"/>
    <mergeCell ref="S793:V793"/>
    <mergeCell ref="B794:C794"/>
    <mergeCell ref="T794:V794"/>
    <mergeCell ref="B789:C789"/>
    <mergeCell ref="T789:V789"/>
    <mergeCell ref="B790:C790"/>
    <mergeCell ref="T790:V790"/>
    <mergeCell ref="B791:C791"/>
    <mergeCell ref="T791:V791"/>
    <mergeCell ref="B786:C786"/>
    <mergeCell ref="T786:V786"/>
    <mergeCell ref="B787:C787"/>
    <mergeCell ref="T787:V787"/>
    <mergeCell ref="B788:C788"/>
    <mergeCell ref="T788:V788"/>
    <mergeCell ref="B783:C783"/>
    <mergeCell ref="T783:V783"/>
    <mergeCell ref="B784:C784"/>
    <mergeCell ref="T784:V784"/>
    <mergeCell ref="B785:C785"/>
    <mergeCell ref="T785:V785"/>
    <mergeCell ref="B780:C780"/>
    <mergeCell ref="T780:V780"/>
    <mergeCell ref="B781:C781"/>
    <mergeCell ref="T781:V781"/>
    <mergeCell ref="B782:C782"/>
    <mergeCell ref="T782:V782"/>
    <mergeCell ref="B777:C777"/>
    <mergeCell ref="T777:V777"/>
    <mergeCell ref="B778:C778"/>
    <mergeCell ref="T778:V778"/>
    <mergeCell ref="B779:C779"/>
    <mergeCell ref="T779:V779"/>
    <mergeCell ref="B774:C774"/>
    <mergeCell ref="T774:V774"/>
    <mergeCell ref="B775:C775"/>
    <mergeCell ref="T775:V775"/>
    <mergeCell ref="B776:C776"/>
    <mergeCell ref="T776:V776"/>
    <mergeCell ref="B771:C771"/>
    <mergeCell ref="T771:V771"/>
    <mergeCell ref="B772:C772"/>
    <mergeCell ref="T772:V772"/>
    <mergeCell ref="B773:C773"/>
    <mergeCell ref="T773:V773"/>
    <mergeCell ref="B768:C768"/>
    <mergeCell ref="T768:V768"/>
    <mergeCell ref="B769:C769"/>
    <mergeCell ref="T769:V769"/>
    <mergeCell ref="B770:C770"/>
    <mergeCell ref="T770:V770"/>
    <mergeCell ref="B765:C765"/>
    <mergeCell ref="T765:V765"/>
    <mergeCell ref="B766:C766"/>
    <mergeCell ref="T766:V766"/>
    <mergeCell ref="B767:C767"/>
    <mergeCell ref="T767:V767"/>
    <mergeCell ref="B762:C762"/>
    <mergeCell ref="T762:V762"/>
    <mergeCell ref="B763:C763"/>
    <mergeCell ref="T763:V763"/>
    <mergeCell ref="B764:C764"/>
    <mergeCell ref="T764:V764"/>
    <mergeCell ref="B759:C759"/>
    <mergeCell ref="T759:V759"/>
    <mergeCell ref="B760:C760"/>
    <mergeCell ref="T760:V760"/>
    <mergeCell ref="A761:C761"/>
    <mergeCell ref="S761:V761"/>
    <mergeCell ref="B756:C756"/>
    <mergeCell ref="T756:V756"/>
    <mergeCell ref="B757:C757"/>
    <mergeCell ref="T757:V757"/>
    <mergeCell ref="B758:C758"/>
    <mergeCell ref="T758:V758"/>
    <mergeCell ref="B753:C753"/>
    <mergeCell ref="T753:V753"/>
    <mergeCell ref="B754:C754"/>
    <mergeCell ref="T754:V754"/>
    <mergeCell ref="B755:C755"/>
    <mergeCell ref="T755:V755"/>
    <mergeCell ref="B750:C750"/>
    <mergeCell ref="T750:V750"/>
    <mergeCell ref="B751:C751"/>
    <mergeCell ref="T751:V751"/>
    <mergeCell ref="B752:C752"/>
    <mergeCell ref="T752:V752"/>
    <mergeCell ref="B747:C747"/>
    <mergeCell ref="T747:V747"/>
    <mergeCell ref="B748:C748"/>
    <mergeCell ref="T748:V748"/>
    <mergeCell ref="A749:C749"/>
    <mergeCell ref="S749:V749"/>
    <mergeCell ref="B744:C744"/>
    <mergeCell ref="T744:V744"/>
    <mergeCell ref="B745:C745"/>
    <mergeCell ref="T745:V745"/>
    <mergeCell ref="B746:C746"/>
    <mergeCell ref="T746:V746"/>
    <mergeCell ref="B741:C741"/>
    <mergeCell ref="T741:V741"/>
    <mergeCell ref="B742:C742"/>
    <mergeCell ref="T742:V742"/>
    <mergeCell ref="B743:C743"/>
    <mergeCell ref="T743:V743"/>
    <mergeCell ref="B738:C738"/>
    <mergeCell ref="T738:V738"/>
    <mergeCell ref="B739:C739"/>
    <mergeCell ref="T739:V739"/>
    <mergeCell ref="B740:C740"/>
    <mergeCell ref="T740:V740"/>
    <mergeCell ref="B735:C735"/>
    <mergeCell ref="T735:V735"/>
    <mergeCell ref="B736:C736"/>
    <mergeCell ref="T736:V736"/>
    <mergeCell ref="B737:C737"/>
    <mergeCell ref="T737:V737"/>
    <mergeCell ref="B732:C732"/>
    <mergeCell ref="T732:V732"/>
    <mergeCell ref="B733:C733"/>
    <mergeCell ref="T733:V733"/>
    <mergeCell ref="B734:C734"/>
    <mergeCell ref="T734:V734"/>
    <mergeCell ref="B729:C729"/>
    <mergeCell ref="T729:V729"/>
    <mergeCell ref="B730:C730"/>
    <mergeCell ref="T730:V730"/>
    <mergeCell ref="B731:C731"/>
    <mergeCell ref="T731:V731"/>
    <mergeCell ref="B726:C726"/>
    <mergeCell ref="T726:V726"/>
    <mergeCell ref="B727:C727"/>
    <mergeCell ref="T727:V727"/>
    <mergeCell ref="B728:C728"/>
    <mergeCell ref="T728:V728"/>
    <mergeCell ref="B723:C723"/>
    <mergeCell ref="T723:V723"/>
    <mergeCell ref="B724:C724"/>
    <mergeCell ref="T724:V724"/>
    <mergeCell ref="B725:C725"/>
    <mergeCell ref="T725:V725"/>
    <mergeCell ref="B720:C720"/>
    <mergeCell ref="T720:V720"/>
    <mergeCell ref="B721:C721"/>
    <mergeCell ref="T721:V721"/>
    <mergeCell ref="B722:C722"/>
    <mergeCell ref="T722:V722"/>
    <mergeCell ref="B717:C717"/>
    <mergeCell ref="T717:V717"/>
    <mergeCell ref="A718:C718"/>
    <mergeCell ref="S718:V718"/>
    <mergeCell ref="B719:C719"/>
    <mergeCell ref="T719:V719"/>
    <mergeCell ref="B714:C714"/>
    <mergeCell ref="T714:V714"/>
    <mergeCell ref="B715:C715"/>
    <mergeCell ref="T715:V715"/>
    <mergeCell ref="B716:C716"/>
    <mergeCell ref="T716:V716"/>
    <mergeCell ref="B711:C711"/>
    <mergeCell ref="T711:V711"/>
    <mergeCell ref="B712:C712"/>
    <mergeCell ref="T712:V712"/>
    <mergeCell ref="B713:C713"/>
    <mergeCell ref="T713:V713"/>
    <mergeCell ref="B708:C708"/>
    <mergeCell ref="T708:V708"/>
    <mergeCell ref="B709:C709"/>
    <mergeCell ref="T709:V709"/>
    <mergeCell ref="B710:C710"/>
    <mergeCell ref="T710:V710"/>
    <mergeCell ref="B705:C705"/>
    <mergeCell ref="T705:V705"/>
    <mergeCell ref="B706:C706"/>
    <mergeCell ref="T706:V706"/>
    <mergeCell ref="B707:C707"/>
    <mergeCell ref="T707:V707"/>
    <mergeCell ref="B702:C702"/>
    <mergeCell ref="T702:V702"/>
    <mergeCell ref="B703:C703"/>
    <mergeCell ref="T703:V703"/>
    <mergeCell ref="B704:C704"/>
    <mergeCell ref="T704:V704"/>
    <mergeCell ref="B699:C699"/>
    <mergeCell ref="T699:V699"/>
    <mergeCell ref="B700:C700"/>
    <mergeCell ref="T700:V700"/>
    <mergeCell ref="B701:C701"/>
    <mergeCell ref="T701:V701"/>
    <mergeCell ref="B696:C696"/>
    <mergeCell ref="T696:V696"/>
    <mergeCell ref="B697:C697"/>
    <mergeCell ref="T697:V697"/>
    <mergeCell ref="B698:C698"/>
    <mergeCell ref="T698:V698"/>
    <mergeCell ref="B693:C693"/>
    <mergeCell ref="T693:V693"/>
    <mergeCell ref="B694:C694"/>
    <mergeCell ref="T694:V694"/>
    <mergeCell ref="B695:C695"/>
    <mergeCell ref="T695:V695"/>
    <mergeCell ref="B690:C690"/>
    <mergeCell ref="T690:V690"/>
    <mergeCell ref="B691:C691"/>
    <mergeCell ref="T691:V691"/>
    <mergeCell ref="B692:C692"/>
    <mergeCell ref="T692:V692"/>
    <mergeCell ref="B687:C687"/>
    <mergeCell ref="T687:V687"/>
    <mergeCell ref="B688:C688"/>
    <mergeCell ref="T688:V688"/>
    <mergeCell ref="A689:C689"/>
    <mergeCell ref="S689:V689"/>
    <mergeCell ref="B684:C684"/>
    <mergeCell ref="T684:V684"/>
    <mergeCell ref="B685:C685"/>
    <mergeCell ref="T685:V685"/>
    <mergeCell ref="B686:C686"/>
    <mergeCell ref="T686:V686"/>
    <mergeCell ref="B681:C681"/>
    <mergeCell ref="T681:V681"/>
    <mergeCell ref="B682:C682"/>
    <mergeCell ref="T682:V682"/>
    <mergeCell ref="B683:C683"/>
    <mergeCell ref="T683:V683"/>
    <mergeCell ref="B678:C678"/>
    <mergeCell ref="T678:V678"/>
    <mergeCell ref="B679:C679"/>
    <mergeCell ref="T679:V679"/>
    <mergeCell ref="B680:C680"/>
    <mergeCell ref="T680:V680"/>
    <mergeCell ref="B675:C675"/>
    <mergeCell ref="T675:V675"/>
    <mergeCell ref="B676:C676"/>
    <mergeCell ref="T676:V676"/>
    <mergeCell ref="B677:C677"/>
    <mergeCell ref="T677:V677"/>
    <mergeCell ref="B672:C672"/>
    <mergeCell ref="T672:V672"/>
    <mergeCell ref="B673:C673"/>
    <mergeCell ref="T673:V673"/>
    <mergeCell ref="A674:C674"/>
    <mergeCell ref="S674:V674"/>
    <mergeCell ref="B669:C669"/>
    <mergeCell ref="T669:V669"/>
    <mergeCell ref="B670:C670"/>
    <mergeCell ref="T670:V670"/>
    <mergeCell ref="B671:C671"/>
    <mergeCell ref="T671:V671"/>
    <mergeCell ref="B666:C666"/>
    <mergeCell ref="T666:V666"/>
    <mergeCell ref="B667:C667"/>
    <mergeCell ref="T667:V667"/>
    <mergeCell ref="B668:C668"/>
    <mergeCell ref="T668:V668"/>
    <mergeCell ref="A663:C663"/>
    <mergeCell ref="S663:V663"/>
    <mergeCell ref="B664:C664"/>
    <mergeCell ref="T664:V664"/>
    <mergeCell ref="B665:C665"/>
    <mergeCell ref="T665:V665"/>
    <mergeCell ref="B660:C660"/>
    <mergeCell ref="T660:V660"/>
    <mergeCell ref="B661:C661"/>
    <mergeCell ref="T661:V661"/>
    <mergeCell ref="B662:C662"/>
    <mergeCell ref="T662:V662"/>
    <mergeCell ref="B657:C657"/>
    <mergeCell ref="T657:V657"/>
    <mergeCell ref="B658:C658"/>
    <mergeCell ref="T658:V658"/>
    <mergeCell ref="B659:C659"/>
    <mergeCell ref="T659:V659"/>
    <mergeCell ref="B654:C654"/>
    <mergeCell ref="T654:V654"/>
    <mergeCell ref="B655:C655"/>
    <mergeCell ref="T655:V655"/>
    <mergeCell ref="B656:C656"/>
    <mergeCell ref="T656:V656"/>
    <mergeCell ref="B651:C651"/>
    <mergeCell ref="T651:V651"/>
    <mergeCell ref="B652:C652"/>
    <mergeCell ref="T652:V652"/>
    <mergeCell ref="B653:C653"/>
    <mergeCell ref="T653:V653"/>
    <mergeCell ref="A648:C648"/>
    <mergeCell ref="S648:V648"/>
    <mergeCell ref="B649:C649"/>
    <mergeCell ref="T649:V649"/>
    <mergeCell ref="B650:C650"/>
    <mergeCell ref="T650:V650"/>
    <mergeCell ref="B645:C645"/>
    <mergeCell ref="T645:V645"/>
    <mergeCell ref="B646:C646"/>
    <mergeCell ref="T646:V646"/>
    <mergeCell ref="B647:C647"/>
    <mergeCell ref="T647:V647"/>
    <mergeCell ref="B642:C642"/>
    <mergeCell ref="T642:V642"/>
    <mergeCell ref="B643:C643"/>
    <mergeCell ref="T643:V643"/>
    <mergeCell ref="B644:C644"/>
    <mergeCell ref="T644:V644"/>
    <mergeCell ref="B639:C639"/>
    <mergeCell ref="T639:V639"/>
    <mergeCell ref="B640:C640"/>
    <mergeCell ref="T640:V640"/>
    <mergeCell ref="B641:C641"/>
    <mergeCell ref="T641:V641"/>
    <mergeCell ref="B636:C636"/>
    <mergeCell ref="T636:V636"/>
    <mergeCell ref="B637:C637"/>
    <mergeCell ref="T637:V637"/>
    <mergeCell ref="B638:C638"/>
    <mergeCell ref="T638:V638"/>
    <mergeCell ref="B633:C633"/>
    <mergeCell ref="T633:V633"/>
    <mergeCell ref="B634:C634"/>
    <mergeCell ref="T634:V634"/>
    <mergeCell ref="B635:C635"/>
    <mergeCell ref="T635:V635"/>
    <mergeCell ref="A630:C630"/>
    <mergeCell ref="S630:V630"/>
    <mergeCell ref="B631:C631"/>
    <mergeCell ref="T631:V631"/>
    <mergeCell ref="B632:C632"/>
    <mergeCell ref="T632:V632"/>
    <mergeCell ref="B627:C627"/>
    <mergeCell ref="T627:V627"/>
    <mergeCell ref="B628:C628"/>
    <mergeCell ref="T628:V628"/>
    <mergeCell ref="B629:C629"/>
    <mergeCell ref="T629:V629"/>
    <mergeCell ref="B624:C624"/>
    <mergeCell ref="T624:V624"/>
    <mergeCell ref="B625:C625"/>
    <mergeCell ref="T625:V625"/>
    <mergeCell ref="B626:C626"/>
    <mergeCell ref="T626:V626"/>
    <mergeCell ref="B621:C621"/>
    <mergeCell ref="T621:V621"/>
    <mergeCell ref="B622:C622"/>
    <mergeCell ref="T622:V622"/>
    <mergeCell ref="B623:C623"/>
    <mergeCell ref="T623:V623"/>
    <mergeCell ref="B618:C618"/>
    <mergeCell ref="T618:V618"/>
    <mergeCell ref="B619:C619"/>
    <mergeCell ref="T619:V619"/>
    <mergeCell ref="B620:C620"/>
    <mergeCell ref="T620:V620"/>
    <mergeCell ref="B615:C615"/>
    <mergeCell ref="T615:V615"/>
    <mergeCell ref="B616:C616"/>
    <mergeCell ref="T616:V616"/>
    <mergeCell ref="B617:C617"/>
    <mergeCell ref="T617:V617"/>
    <mergeCell ref="B612:C612"/>
    <mergeCell ref="T612:V612"/>
    <mergeCell ref="B613:C613"/>
    <mergeCell ref="T613:V613"/>
    <mergeCell ref="B614:C614"/>
    <mergeCell ref="T614:V614"/>
    <mergeCell ref="B609:C609"/>
    <mergeCell ref="T609:V609"/>
    <mergeCell ref="B610:C610"/>
    <mergeCell ref="T610:V610"/>
    <mergeCell ref="B611:C611"/>
    <mergeCell ref="T611:V611"/>
    <mergeCell ref="A606:C606"/>
    <mergeCell ref="S606:V606"/>
    <mergeCell ref="B607:C607"/>
    <mergeCell ref="T607:V607"/>
    <mergeCell ref="B608:C608"/>
    <mergeCell ref="T608:V608"/>
    <mergeCell ref="B603:C603"/>
    <mergeCell ref="T603:V603"/>
    <mergeCell ref="B604:C604"/>
    <mergeCell ref="T604:V604"/>
    <mergeCell ref="B605:C605"/>
    <mergeCell ref="T605:V605"/>
    <mergeCell ref="B600:C600"/>
    <mergeCell ref="T600:V600"/>
    <mergeCell ref="B601:C601"/>
    <mergeCell ref="T601:V601"/>
    <mergeCell ref="B602:C602"/>
    <mergeCell ref="T602:V602"/>
    <mergeCell ref="B597:C597"/>
    <mergeCell ref="T597:V597"/>
    <mergeCell ref="B598:C598"/>
    <mergeCell ref="T598:V598"/>
    <mergeCell ref="B599:C599"/>
    <mergeCell ref="T599:V599"/>
    <mergeCell ref="B594:C594"/>
    <mergeCell ref="T594:V594"/>
    <mergeCell ref="B595:C595"/>
    <mergeCell ref="T595:V595"/>
    <mergeCell ref="B596:C596"/>
    <mergeCell ref="T596:V596"/>
    <mergeCell ref="B591:C591"/>
    <mergeCell ref="T591:V591"/>
    <mergeCell ref="B592:C592"/>
    <mergeCell ref="T592:V592"/>
    <mergeCell ref="B593:C593"/>
    <mergeCell ref="T593:V593"/>
    <mergeCell ref="B588:C588"/>
    <mergeCell ref="T588:V588"/>
    <mergeCell ref="B589:C589"/>
    <mergeCell ref="T589:V589"/>
    <mergeCell ref="A590:C590"/>
    <mergeCell ref="S590:V590"/>
    <mergeCell ref="B585:C585"/>
    <mergeCell ref="T585:V585"/>
    <mergeCell ref="B586:C586"/>
    <mergeCell ref="T586:V586"/>
    <mergeCell ref="B587:C587"/>
    <mergeCell ref="T587:V587"/>
    <mergeCell ref="B582:C582"/>
    <mergeCell ref="T582:V582"/>
    <mergeCell ref="B583:C583"/>
    <mergeCell ref="T583:V583"/>
    <mergeCell ref="B584:C584"/>
    <mergeCell ref="T584:V584"/>
    <mergeCell ref="B579:C579"/>
    <mergeCell ref="T579:V579"/>
    <mergeCell ref="B580:C580"/>
    <mergeCell ref="T580:V580"/>
    <mergeCell ref="B581:C581"/>
    <mergeCell ref="T581:V581"/>
    <mergeCell ref="B576:C576"/>
    <mergeCell ref="T576:V576"/>
    <mergeCell ref="B577:C577"/>
    <mergeCell ref="T577:V577"/>
    <mergeCell ref="B578:C578"/>
    <mergeCell ref="T578:V578"/>
    <mergeCell ref="B573:C573"/>
    <mergeCell ref="T573:V573"/>
    <mergeCell ref="B574:C574"/>
    <mergeCell ref="T574:V574"/>
    <mergeCell ref="B575:C575"/>
    <mergeCell ref="T575:V575"/>
    <mergeCell ref="B570:C570"/>
    <mergeCell ref="T570:V570"/>
    <mergeCell ref="B571:C571"/>
    <mergeCell ref="T571:V571"/>
    <mergeCell ref="B572:C572"/>
    <mergeCell ref="T572:V572"/>
    <mergeCell ref="B567:C567"/>
    <mergeCell ref="T567:V567"/>
    <mergeCell ref="B568:C568"/>
    <mergeCell ref="T568:V568"/>
    <mergeCell ref="B569:C569"/>
    <mergeCell ref="T569:V569"/>
    <mergeCell ref="B564:C564"/>
    <mergeCell ref="T564:V564"/>
    <mergeCell ref="B565:C565"/>
    <mergeCell ref="T565:V565"/>
    <mergeCell ref="B566:C566"/>
    <mergeCell ref="T566:V566"/>
    <mergeCell ref="B561:C561"/>
    <mergeCell ref="T561:V561"/>
    <mergeCell ref="B562:C562"/>
    <mergeCell ref="T562:V562"/>
    <mergeCell ref="B563:C563"/>
    <mergeCell ref="T563:V563"/>
    <mergeCell ref="B558:C558"/>
    <mergeCell ref="T558:V558"/>
    <mergeCell ref="B559:C559"/>
    <mergeCell ref="T559:V559"/>
    <mergeCell ref="B560:C560"/>
    <mergeCell ref="T560:V560"/>
    <mergeCell ref="B555:C555"/>
    <mergeCell ref="T555:V555"/>
    <mergeCell ref="B556:C556"/>
    <mergeCell ref="T556:V556"/>
    <mergeCell ref="A557:C557"/>
    <mergeCell ref="S557:V557"/>
    <mergeCell ref="B552:C552"/>
    <mergeCell ref="T552:V552"/>
    <mergeCell ref="B553:C553"/>
    <mergeCell ref="T553:V553"/>
    <mergeCell ref="B554:C554"/>
    <mergeCell ref="T554:V554"/>
    <mergeCell ref="B549:C549"/>
    <mergeCell ref="T549:V549"/>
    <mergeCell ref="B550:C550"/>
    <mergeCell ref="T550:V550"/>
    <mergeCell ref="B551:C551"/>
    <mergeCell ref="T551:V551"/>
    <mergeCell ref="B546:C546"/>
    <mergeCell ref="T546:V546"/>
    <mergeCell ref="B547:C547"/>
    <mergeCell ref="T547:V547"/>
    <mergeCell ref="B548:C548"/>
    <mergeCell ref="T548:V548"/>
    <mergeCell ref="B543:C543"/>
    <mergeCell ref="T543:V543"/>
    <mergeCell ref="B544:C544"/>
    <mergeCell ref="T544:V544"/>
    <mergeCell ref="B545:C545"/>
    <mergeCell ref="T545:V545"/>
    <mergeCell ref="B540:C540"/>
    <mergeCell ref="T540:V540"/>
    <mergeCell ref="B541:C541"/>
    <mergeCell ref="T541:V541"/>
    <mergeCell ref="B542:C542"/>
    <mergeCell ref="T542:V542"/>
    <mergeCell ref="B537:C537"/>
    <mergeCell ref="T537:V537"/>
    <mergeCell ref="B538:C538"/>
    <mergeCell ref="T538:V538"/>
    <mergeCell ref="B539:C539"/>
    <mergeCell ref="T539:V539"/>
    <mergeCell ref="B534:C534"/>
    <mergeCell ref="T534:V534"/>
    <mergeCell ref="B535:C535"/>
    <mergeCell ref="T535:V535"/>
    <mergeCell ref="B536:C536"/>
    <mergeCell ref="T536:V536"/>
    <mergeCell ref="A531:C531"/>
    <mergeCell ref="S531:V531"/>
    <mergeCell ref="B532:C532"/>
    <mergeCell ref="T532:V532"/>
    <mergeCell ref="B533:C533"/>
    <mergeCell ref="T533:V533"/>
    <mergeCell ref="B528:C528"/>
    <mergeCell ref="T528:V528"/>
    <mergeCell ref="B529:C529"/>
    <mergeCell ref="T529:V529"/>
    <mergeCell ref="B530:C530"/>
    <mergeCell ref="T530:V530"/>
    <mergeCell ref="B525:C525"/>
    <mergeCell ref="T525:V525"/>
    <mergeCell ref="B526:C526"/>
    <mergeCell ref="T526:V526"/>
    <mergeCell ref="B527:C527"/>
    <mergeCell ref="T527:V527"/>
    <mergeCell ref="B522:C522"/>
    <mergeCell ref="T522:V522"/>
    <mergeCell ref="B523:C523"/>
    <mergeCell ref="T523:V523"/>
    <mergeCell ref="B524:C524"/>
    <mergeCell ref="T524:V524"/>
    <mergeCell ref="B519:C519"/>
    <mergeCell ref="T519:V519"/>
    <mergeCell ref="B520:C520"/>
    <mergeCell ref="T520:V520"/>
    <mergeCell ref="B521:C521"/>
    <mergeCell ref="T521:V521"/>
    <mergeCell ref="B516:C516"/>
    <mergeCell ref="T516:V516"/>
    <mergeCell ref="B517:C517"/>
    <mergeCell ref="T517:V517"/>
    <mergeCell ref="B518:C518"/>
    <mergeCell ref="T518:V518"/>
    <mergeCell ref="A513:C513"/>
    <mergeCell ref="S513:V513"/>
    <mergeCell ref="B514:C514"/>
    <mergeCell ref="T514:V514"/>
    <mergeCell ref="B515:C515"/>
    <mergeCell ref="T515:V515"/>
    <mergeCell ref="B510:C510"/>
    <mergeCell ref="T510:V510"/>
    <mergeCell ref="B511:C511"/>
    <mergeCell ref="T511:V511"/>
    <mergeCell ref="B512:C512"/>
    <mergeCell ref="T512:V512"/>
    <mergeCell ref="B507:C507"/>
    <mergeCell ref="T507:V507"/>
    <mergeCell ref="B508:C508"/>
    <mergeCell ref="T508:V508"/>
    <mergeCell ref="B509:C509"/>
    <mergeCell ref="T509:V509"/>
    <mergeCell ref="B504:C504"/>
    <mergeCell ref="T504:V504"/>
    <mergeCell ref="B505:C505"/>
    <mergeCell ref="T505:V505"/>
    <mergeCell ref="B506:C506"/>
    <mergeCell ref="T506:V506"/>
    <mergeCell ref="B501:C501"/>
    <mergeCell ref="T501:V501"/>
    <mergeCell ref="B502:C502"/>
    <mergeCell ref="T502:V502"/>
    <mergeCell ref="B503:C503"/>
    <mergeCell ref="T503:V503"/>
    <mergeCell ref="B498:C498"/>
    <mergeCell ref="T498:V498"/>
    <mergeCell ref="B499:C499"/>
    <mergeCell ref="T499:V499"/>
    <mergeCell ref="B500:C500"/>
    <mergeCell ref="T500:V500"/>
    <mergeCell ref="A495:C495"/>
    <mergeCell ref="S495:V495"/>
    <mergeCell ref="B496:C496"/>
    <mergeCell ref="T496:V496"/>
    <mergeCell ref="B497:C497"/>
    <mergeCell ref="T497:V497"/>
    <mergeCell ref="B492:C492"/>
    <mergeCell ref="T492:V492"/>
    <mergeCell ref="B493:C493"/>
    <mergeCell ref="T493:V493"/>
    <mergeCell ref="B494:C494"/>
    <mergeCell ref="T494:V494"/>
    <mergeCell ref="B489:C489"/>
    <mergeCell ref="T489:V489"/>
    <mergeCell ref="B490:C490"/>
    <mergeCell ref="T490:V490"/>
    <mergeCell ref="B491:C491"/>
    <mergeCell ref="T491:V491"/>
    <mergeCell ref="B486:C486"/>
    <mergeCell ref="T486:V486"/>
    <mergeCell ref="B487:C487"/>
    <mergeCell ref="T487:V487"/>
    <mergeCell ref="B488:C488"/>
    <mergeCell ref="T488:V488"/>
    <mergeCell ref="B483:C483"/>
    <mergeCell ref="T483:V483"/>
    <mergeCell ref="B484:C484"/>
    <mergeCell ref="T484:V484"/>
    <mergeCell ref="B485:C485"/>
    <mergeCell ref="T485:V485"/>
    <mergeCell ref="B480:C480"/>
    <mergeCell ref="T480:V480"/>
    <mergeCell ref="B481:C481"/>
    <mergeCell ref="T481:V481"/>
    <mergeCell ref="B482:C482"/>
    <mergeCell ref="T482:V482"/>
    <mergeCell ref="A477:C477"/>
    <mergeCell ref="S477:V477"/>
    <mergeCell ref="B478:C478"/>
    <mergeCell ref="T478:V478"/>
    <mergeCell ref="B479:C479"/>
    <mergeCell ref="T479:V479"/>
    <mergeCell ref="B474:C474"/>
    <mergeCell ref="T474:V474"/>
    <mergeCell ref="B475:C475"/>
    <mergeCell ref="T475:V475"/>
    <mergeCell ref="B476:C476"/>
    <mergeCell ref="T476:V476"/>
    <mergeCell ref="B471:C471"/>
    <mergeCell ref="T471:V471"/>
    <mergeCell ref="B472:C472"/>
    <mergeCell ref="T472:V472"/>
    <mergeCell ref="B473:C473"/>
    <mergeCell ref="T473:V473"/>
    <mergeCell ref="B468:C468"/>
    <mergeCell ref="T468:V468"/>
    <mergeCell ref="B469:C469"/>
    <mergeCell ref="T469:V469"/>
    <mergeCell ref="B470:C470"/>
    <mergeCell ref="T470:V470"/>
    <mergeCell ref="B465:C465"/>
    <mergeCell ref="T465:V465"/>
    <mergeCell ref="B466:C466"/>
    <mergeCell ref="T466:V466"/>
    <mergeCell ref="B467:C467"/>
    <mergeCell ref="T467:V467"/>
    <mergeCell ref="B462:C462"/>
    <mergeCell ref="T462:V462"/>
    <mergeCell ref="B463:C463"/>
    <mergeCell ref="T463:V463"/>
    <mergeCell ref="B464:C464"/>
    <mergeCell ref="T464:V464"/>
    <mergeCell ref="B459:C459"/>
    <mergeCell ref="T459:V459"/>
    <mergeCell ref="B460:C460"/>
    <mergeCell ref="T460:V460"/>
    <mergeCell ref="B461:C461"/>
    <mergeCell ref="T461:V461"/>
    <mergeCell ref="B456:C456"/>
    <mergeCell ref="T456:V456"/>
    <mergeCell ref="B457:C457"/>
    <mergeCell ref="T457:V457"/>
    <mergeCell ref="A458:C458"/>
    <mergeCell ref="S458:V458"/>
    <mergeCell ref="B453:C453"/>
    <mergeCell ref="T453:V453"/>
    <mergeCell ref="B454:C454"/>
    <mergeCell ref="T454:V454"/>
    <mergeCell ref="B455:C455"/>
    <mergeCell ref="T455:V455"/>
    <mergeCell ref="B450:C450"/>
    <mergeCell ref="T450:V450"/>
    <mergeCell ref="B451:C451"/>
    <mergeCell ref="T451:V451"/>
    <mergeCell ref="B452:C452"/>
    <mergeCell ref="T452:V452"/>
    <mergeCell ref="B447:C447"/>
    <mergeCell ref="T447:V447"/>
    <mergeCell ref="B448:C448"/>
    <mergeCell ref="T448:V448"/>
    <mergeCell ref="B449:C449"/>
    <mergeCell ref="T449:V449"/>
    <mergeCell ref="B444:C444"/>
    <mergeCell ref="T444:V444"/>
    <mergeCell ref="B445:C445"/>
    <mergeCell ref="T445:V445"/>
    <mergeCell ref="B446:C446"/>
    <mergeCell ref="T446:V446"/>
    <mergeCell ref="B441:C441"/>
    <mergeCell ref="T441:V441"/>
    <mergeCell ref="B442:C442"/>
    <mergeCell ref="T442:V442"/>
    <mergeCell ref="A443:C443"/>
    <mergeCell ref="S443:V443"/>
    <mergeCell ref="B438:C438"/>
    <mergeCell ref="T438:V438"/>
    <mergeCell ref="B439:C439"/>
    <mergeCell ref="T439:V439"/>
    <mergeCell ref="B440:C440"/>
    <mergeCell ref="T440:V440"/>
    <mergeCell ref="B435:C435"/>
    <mergeCell ref="T435:V435"/>
    <mergeCell ref="B436:C436"/>
    <mergeCell ref="T436:V436"/>
    <mergeCell ref="B437:C437"/>
    <mergeCell ref="T437:V437"/>
    <mergeCell ref="B432:C432"/>
    <mergeCell ref="T432:V432"/>
    <mergeCell ref="B433:C433"/>
    <mergeCell ref="T433:V433"/>
    <mergeCell ref="B434:C434"/>
    <mergeCell ref="T434:V434"/>
    <mergeCell ref="B429:C429"/>
    <mergeCell ref="T429:V429"/>
    <mergeCell ref="B430:C430"/>
    <mergeCell ref="T430:V430"/>
    <mergeCell ref="B431:C431"/>
    <mergeCell ref="T431:V431"/>
    <mergeCell ref="B426:C426"/>
    <mergeCell ref="T426:V426"/>
    <mergeCell ref="B427:C427"/>
    <mergeCell ref="T427:V427"/>
    <mergeCell ref="B428:C428"/>
    <mergeCell ref="T428:V428"/>
    <mergeCell ref="B423:C423"/>
    <mergeCell ref="T423:V423"/>
    <mergeCell ref="B424:C424"/>
    <mergeCell ref="T424:V424"/>
    <mergeCell ref="B425:C425"/>
    <mergeCell ref="T425:V425"/>
    <mergeCell ref="B420:C420"/>
    <mergeCell ref="T420:V420"/>
    <mergeCell ref="A421:C421"/>
    <mergeCell ref="S421:V421"/>
    <mergeCell ref="B422:C422"/>
    <mergeCell ref="T422:V422"/>
    <mergeCell ref="B417:C417"/>
    <mergeCell ref="T417:V417"/>
    <mergeCell ref="B418:C418"/>
    <mergeCell ref="T418:V418"/>
    <mergeCell ref="B419:C419"/>
    <mergeCell ref="T419:V419"/>
    <mergeCell ref="B414:C414"/>
    <mergeCell ref="T414:V414"/>
    <mergeCell ref="B415:C415"/>
    <mergeCell ref="T415:V415"/>
    <mergeCell ref="B416:C416"/>
    <mergeCell ref="T416:V416"/>
    <mergeCell ref="B411:C411"/>
    <mergeCell ref="T411:V411"/>
    <mergeCell ref="B412:C412"/>
    <mergeCell ref="T412:V412"/>
    <mergeCell ref="B413:C413"/>
    <mergeCell ref="T413:V413"/>
    <mergeCell ref="B408:C408"/>
    <mergeCell ref="T408:V408"/>
    <mergeCell ref="B409:C409"/>
    <mergeCell ref="T409:V409"/>
    <mergeCell ref="B410:C410"/>
    <mergeCell ref="T410:V410"/>
    <mergeCell ref="B405:C405"/>
    <mergeCell ref="T405:V405"/>
    <mergeCell ref="B406:C406"/>
    <mergeCell ref="T406:V406"/>
    <mergeCell ref="A407:C407"/>
    <mergeCell ref="S407:V407"/>
    <mergeCell ref="B402:C402"/>
    <mergeCell ref="T402:V402"/>
    <mergeCell ref="B403:C403"/>
    <mergeCell ref="T403:V403"/>
    <mergeCell ref="B404:C404"/>
    <mergeCell ref="T404:V404"/>
    <mergeCell ref="B399:C399"/>
    <mergeCell ref="T399:V399"/>
    <mergeCell ref="B400:C400"/>
    <mergeCell ref="T400:V400"/>
    <mergeCell ref="B401:C401"/>
    <mergeCell ref="T401:V401"/>
    <mergeCell ref="B396:C396"/>
    <mergeCell ref="T396:V396"/>
    <mergeCell ref="B397:C397"/>
    <mergeCell ref="T397:V397"/>
    <mergeCell ref="B398:C398"/>
    <mergeCell ref="T398:V398"/>
    <mergeCell ref="B393:C393"/>
    <mergeCell ref="T393:V393"/>
    <mergeCell ref="B394:C394"/>
    <mergeCell ref="T394:V394"/>
    <mergeCell ref="B395:C395"/>
    <mergeCell ref="T395:V395"/>
    <mergeCell ref="B390:C390"/>
    <mergeCell ref="T390:V390"/>
    <mergeCell ref="B391:C391"/>
    <mergeCell ref="T391:V391"/>
    <mergeCell ref="B392:C392"/>
    <mergeCell ref="T392:V392"/>
    <mergeCell ref="B387:C387"/>
    <mergeCell ref="T387:V387"/>
    <mergeCell ref="B388:C388"/>
    <mergeCell ref="T388:V388"/>
    <mergeCell ref="B389:C389"/>
    <mergeCell ref="S389:V389"/>
    <mergeCell ref="B384:C384"/>
    <mergeCell ref="T384:V384"/>
    <mergeCell ref="B385:C385"/>
    <mergeCell ref="T385:V385"/>
    <mergeCell ref="B386:C386"/>
    <mergeCell ref="T386:V386"/>
    <mergeCell ref="B381:C381"/>
    <mergeCell ref="T381:V381"/>
    <mergeCell ref="B382:C382"/>
    <mergeCell ref="T382:V382"/>
    <mergeCell ref="B383:C383"/>
    <mergeCell ref="T383:V383"/>
    <mergeCell ref="B378:C378"/>
    <mergeCell ref="T378:V378"/>
    <mergeCell ref="B379:C379"/>
    <mergeCell ref="T379:V379"/>
    <mergeCell ref="B380:C380"/>
    <mergeCell ref="T380:V380"/>
    <mergeCell ref="B375:C375"/>
    <mergeCell ref="T375:V375"/>
    <mergeCell ref="B376:C376"/>
    <mergeCell ref="T376:V376"/>
    <mergeCell ref="B377:C377"/>
    <mergeCell ref="T377:V377"/>
    <mergeCell ref="A372:C372"/>
    <mergeCell ref="S372:V372"/>
    <mergeCell ref="B373:C373"/>
    <mergeCell ref="T373:V373"/>
    <mergeCell ref="B374:C374"/>
    <mergeCell ref="T374:V374"/>
    <mergeCell ref="B369:C369"/>
    <mergeCell ref="T369:V369"/>
    <mergeCell ref="B370:C370"/>
    <mergeCell ref="T370:V370"/>
    <mergeCell ref="A371:C371"/>
    <mergeCell ref="S371:V371"/>
    <mergeCell ref="B366:C366"/>
    <mergeCell ref="T366:V366"/>
    <mergeCell ref="B367:C367"/>
    <mergeCell ref="T367:V367"/>
    <mergeCell ref="A368:C368"/>
    <mergeCell ref="S368:V368"/>
    <mergeCell ref="B363:C363"/>
    <mergeCell ref="T363:V363"/>
    <mergeCell ref="B364:C364"/>
    <mergeCell ref="T364:V364"/>
    <mergeCell ref="A365:C365"/>
    <mergeCell ref="S365:V365"/>
    <mergeCell ref="B360:C360"/>
    <mergeCell ref="T360:V360"/>
    <mergeCell ref="B361:C361"/>
    <mergeCell ref="T361:V361"/>
    <mergeCell ref="B362:C362"/>
    <mergeCell ref="T362:V362"/>
    <mergeCell ref="B357:C357"/>
    <mergeCell ref="T357:V357"/>
    <mergeCell ref="B358:C358"/>
    <mergeCell ref="T358:V358"/>
    <mergeCell ref="A359:C359"/>
    <mergeCell ref="S359:V359"/>
    <mergeCell ref="B354:C354"/>
    <mergeCell ref="T354:V354"/>
    <mergeCell ref="A355:C355"/>
    <mergeCell ref="S355:V355"/>
    <mergeCell ref="B356:C356"/>
    <mergeCell ref="T356:V356"/>
    <mergeCell ref="B351:C351"/>
    <mergeCell ref="T351:V351"/>
    <mergeCell ref="A352:C352"/>
    <mergeCell ref="S352:V352"/>
    <mergeCell ref="B353:C353"/>
    <mergeCell ref="T353:V353"/>
    <mergeCell ref="B348:C348"/>
    <mergeCell ref="T348:V348"/>
    <mergeCell ref="B349:C349"/>
    <mergeCell ref="T349:V349"/>
    <mergeCell ref="B350:C350"/>
    <mergeCell ref="T350:V350"/>
    <mergeCell ref="B345:C345"/>
    <mergeCell ref="T345:V345"/>
    <mergeCell ref="B346:C346"/>
    <mergeCell ref="T346:V346"/>
    <mergeCell ref="A347:C347"/>
    <mergeCell ref="S347:V347"/>
    <mergeCell ref="B342:C342"/>
    <mergeCell ref="T342:V342"/>
    <mergeCell ref="B343:C343"/>
    <mergeCell ref="T343:V343"/>
    <mergeCell ref="B344:C344"/>
    <mergeCell ref="T344:V344"/>
    <mergeCell ref="B339:C339"/>
    <mergeCell ref="T339:V339"/>
    <mergeCell ref="B340:C340"/>
    <mergeCell ref="T340:V340"/>
    <mergeCell ref="A341:C341"/>
    <mergeCell ref="S341:V341"/>
    <mergeCell ref="B336:C336"/>
    <mergeCell ref="T336:V336"/>
    <mergeCell ref="B337:C337"/>
    <mergeCell ref="T337:V337"/>
    <mergeCell ref="B338:C338"/>
    <mergeCell ref="T338:V338"/>
    <mergeCell ref="A333:C333"/>
    <mergeCell ref="S333:V333"/>
    <mergeCell ref="B334:C334"/>
    <mergeCell ref="T334:V334"/>
    <mergeCell ref="B335:C335"/>
    <mergeCell ref="T335:V335"/>
    <mergeCell ref="B330:C330"/>
    <mergeCell ref="T330:V330"/>
    <mergeCell ref="B331:C331"/>
    <mergeCell ref="T331:V331"/>
    <mergeCell ref="B332:C332"/>
    <mergeCell ref="T332:V332"/>
    <mergeCell ref="B327:C327"/>
    <mergeCell ref="T327:V327"/>
    <mergeCell ref="A328:C328"/>
    <mergeCell ref="S328:V328"/>
    <mergeCell ref="B329:C329"/>
    <mergeCell ref="T329:V329"/>
    <mergeCell ref="B324:C324"/>
    <mergeCell ref="T324:V324"/>
    <mergeCell ref="B325:C325"/>
    <mergeCell ref="T325:V325"/>
    <mergeCell ref="B326:C326"/>
    <mergeCell ref="T326:V326"/>
    <mergeCell ref="B321:C321"/>
    <mergeCell ref="T321:V321"/>
    <mergeCell ref="B322:C322"/>
    <mergeCell ref="T322:V322"/>
    <mergeCell ref="B323:C323"/>
    <mergeCell ref="T323:V323"/>
    <mergeCell ref="A318:C318"/>
    <mergeCell ref="S318:V318"/>
    <mergeCell ref="B319:C319"/>
    <mergeCell ref="T319:V319"/>
    <mergeCell ref="B320:C320"/>
    <mergeCell ref="T320:V320"/>
    <mergeCell ref="B315:C315"/>
    <mergeCell ref="T315:V315"/>
    <mergeCell ref="B316:C316"/>
    <mergeCell ref="T316:V316"/>
    <mergeCell ref="B317:C317"/>
    <mergeCell ref="T317:V317"/>
    <mergeCell ref="B312:C312"/>
    <mergeCell ref="T312:V312"/>
    <mergeCell ref="B313:C313"/>
    <mergeCell ref="T313:V313"/>
    <mergeCell ref="B314:C314"/>
    <mergeCell ref="T314:V314"/>
    <mergeCell ref="B309:C309"/>
    <mergeCell ref="T309:V309"/>
    <mergeCell ref="B310:C310"/>
    <mergeCell ref="T310:V310"/>
    <mergeCell ref="A311:C311"/>
    <mergeCell ref="S311:V311"/>
    <mergeCell ref="B306:C306"/>
    <mergeCell ref="T306:V306"/>
    <mergeCell ref="A307:C307"/>
    <mergeCell ref="S307:V307"/>
    <mergeCell ref="B308:C308"/>
    <mergeCell ref="T308:V308"/>
    <mergeCell ref="B303:C303"/>
    <mergeCell ref="T303:V303"/>
    <mergeCell ref="B304:C304"/>
    <mergeCell ref="T304:V304"/>
    <mergeCell ref="B305:C305"/>
    <mergeCell ref="T305:V305"/>
    <mergeCell ref="B300:C300"/>
    <mergeCell ref="T300:V300"/>
    <mergeCell ref="B301:C301"/>
    <mergeCell ref="T301:V301"/>
    <mergeCell ref="B302:C302"/>
    <mergeCell ref="T302:V302"/>
    <mergeCell ref="B297:C297"/>
    <mergeCell ref="T297:V297"/>
    <mergeCell ref="B298:C298"/>
    <mergeCell ref="T298:V298"/>
    <mergeCell ref="B299:C299"/>
    <mergeCell ref="T299:V299"/>
    <mergeCell ref="B294:C294"/>
    <mergeCell ref="T294:V294"/>
    <mergeCell ref="A295:C295"/>
    <mergeCell ref="S295:V295"/>
    <mergeCell ref="B296:C296"/>
    <mergeCell ref="T296:V296"/>
    <mergeCell ref="B291:C291"/>
    <mergeCell ref="T291:V291"/>
    <mergeCell ref="B292:C292"/>
    <mergeCell ref="T292:V292"/>
    <mergeCell ref="B293:C293"/>
    <mergeCell ref="T293:V293"/>
    <mergeCell ref="B288:C288"/>
    <mergeCell ref="T288:V288"/>
    <mergeCell ref="A289:C289"/>
    <mergeCell ref="S289:V289"/>
    <mergeCell ref="B290:C290"/>
    <mergeCell ref="T290:V290"/>
    <mergeCell ref="B285:C285"/>
    <mergeCell ref="T285:V285"/>
    <mergeCell ref="B286:C286"/>
    <mergeCell ref="T286:V286"/>
    <mergeCell ref="B287:C287"/>
    <mergeCell ref="T287:V287"/>
    <mergeCell ref="B282:C282"/>
    <mergeCell ref="T282:V282"/>
    <mergeCell ref="B283:C283"/>
    <mergeCell ref="T283:V283"/>
    <mergeCell ref="A284:C284"/>
    <mergeCell ref="S284:V284"/>
    <mergeCell ref="B279:C279"/>
    <mergeCell ref="T279:V279"/>
    <mergeCell ref="B280:C280"/>
    <mergeCell ref="T280:V280"/>
    <mergeCell ref="B281:C281"/>
    <mergeCell ref="T281:V281"/>
    <mergeCell ref="A276:C276"/>
    <mergeCell ref="S276:V276"/>
    <mergeCell ref="B277:C277"/>
    <mergeCell ref="T277:V277"/>
    <mergeCell ref="B278:C278"/>
    <mergeCell ref="T278:V278"/>
    <mergeCell ref="B273:C273"/>
    <mergeCell ref="T273:V273"/>
    <mergeCell ref="B274:C274"/>
    <mergeCell ref="T274:V274"/>
    <mergeCell ref="B275:C275"/>
    <mergeCell ref="T275:V275"/>
    <mergeCell ref="A270:C270"/>
    <mergeCell ref="S270:V270"/>
    <mergeCell ref="B271:C271"/>
    <mergeCell ref="T271:V271"/>
    <mergeCell ref="B272:C272"/>
    <mergeCell ref="T272:V272"/>
    <mergeCell ref="B267:C267"/>
    <mergeCell ref="T267:V267"/>
    <mergeCell ref="B268:C268"/>
    <mergeCell ref="T268:V268"/>
    <mergeCell ref="B269:C269"/>
    <mergeCell ref="T269:V269"/>
    <mergeCell ref="B264:C264"/>
    <mergeCell ref="T264:V264"/>
    <mergeCell ref="A265:C265"/>
    <mergeCell ref="S265:V265"/>
    <mergeCell ref="B266:C266"/>
    <mergeCell ref="T266:V266"/>
    <mergeCell ref="B261:C261"/>
    <mergeCell ref="T261:V261"/>
    <mergeCell ref="B262:C262"/>
    <mergeCell ref="T262:V262"/>
    <mergeCell ref="B263:C263"/>
    <mergeCell ref="T263:V263"/>
    <mergeCell ref="B258:C258"/>
    <mergeCell ref="T258:V258"/>
    <mergeCell ref="B259:C259"/>
    <mergeCell ref="T259:V259"/>
    <mergeCell ref="B260:C260"/>
    <mergeCell ref="T260:V260"/>
    <mergeCell ref="B255:C255"/>
    <mergeCell ref="T255:V255"/>
    <mergeCell ref="B256:C256"/>
    <mergeCell ref="T256:V256"/>
    <mergeCell ref="A257:C257"/>
    <mergeCell ref="S257:V257"/>
    <mergeCell ref="B252:C252"/>
    <mergeCell ref="T252:V252"/>
    <mergeCell ref="B253:C253"/>
    <mergeCell ref="T253:V253"/>
    <mergeCell ref="A254:C254"/>
    <mergeCell ref="S254:V254"/>
    <mergeCell ref="B249:C249"/>
    <mergeCell ref="T249:V249"/>
    <mergeCell ref="A250:C250"/>
    <mergeCell ref="S250:V250"/>
    <mergeCell ref="B251:C251"/>
    <mergeCell ref="T251:V251"/>
    <mergeCell ref="B246:C246"/>
    <mergeCell ref="T246:V246"/>
    <mergeCell ref="B247:C247"/>
    <mergeCell ref="T247:V247"/>
    <mergeCell ref="B248:C248"/>
    <mergeCell ref="T248:V248"/>
    <mergeCell ref="B243:C243"/>
    <mergeCell ref="T243:V243"/>
    <mergeCell ref="B244:C244"/>
    <mergeCell ref="T244:V244"/>
    <mergeCell ref="B245:C245"/>
    <mergeCell ref="T245:V245"/>
    <mergeCell ref="A240:C240"/>
    <mergeCell ref="S240:V240"/>
    <mergeCell ref="B241:C241"/>
    <mergeCell ref="T241:V241"/>
    <mergeCell ref="B242:C242"/>
    <mergeCell ref="T242:V242"/>
    <mergeCell ref="B237:C237"/>
    <mergeCell ref="T237:V237"/>
    <mergeCell ref="B238:C238"/>
    <mergeCell ref="T238:V238"/>
    <mergeCell ref="B239:C239"/>
    <mergeCell ref="T239:V239"/>
    <mergeCell ref="B234:C234"/>
    <mergeCell ref="T234:V234"/>
    <mergeCell ref="B235:C235"/>
    <mergeCell ref="T235:V235"/>
    <mergeCell ref="A236:C236"/>
    <mergeCell ref="S236:V236"/>
    <mergeCell ref="B231:C231"/>
    <mergeCell ref="T231:V231"/>
    <mergeCell ref="B232:C232"/>
    <mergeCell ref="T232:V232"/>
    <mergeCell ref="B233:C233"/>
    <mergeCell ref="T233:V233"/>
    <mergeCell ref="A228:C228"/>
    <mergeCell ref="S228:V228"/>
    <mergeCell ref="B229:C229"/>
    <mergeCell ref="T229:V229"/>
    <mergeCell ref="B230:C230"/>
    <mergeCell ref="T230:V230"/>
    <mergeCell ref="B225:C225"/>
    <mergeCell ref="T225:V225"/>
    <mergeCell ref="B226:C226"/>
    <mergeCell ref="T226:V226"/>
    <mergeCell ref="B227:C227"/>
    <mergeCell ref="T227:V227"/>
    <mergeCell ref="B222:C222"/>
    <mergeCell ref="T222:V222"/>
    <mergeCell ref="B223:C223"/>
    <mergeCell ref="T223:V223"/>
    <mergeCell ref="B224:C224"/>
    <mergeCell ref="T224:V224"/>
    <mergeCell ref="B219:C219"/>
    <mergeCell ref="T219:V219"/>
    <mergeCell ref="B220:C220"/>
    <mergeCell ref="T220:V220"/>
    <mergeCell ref="B221:C221"/>
    <mergeCell ref="T221:V221"/>
    <mergeCell ref="A216:C216"/>
    <mergeCell ref="S216:V216"/>
    <mergeCell ref="B217:C217"/>
    <mergeCell ref="T217:V217"/>
    <mergeCell ref="B218:C218"/>
    <mergeCell ref="T218:V218"/>
    <mergeCell ref="B213:C213"/>
    <mergeCell ref="T213:V213"/>
    <mergeCell ref="B214:C214"/>
    <mergeCell ref="T214:V214"/>
    <mergeCell ref="A215:C215"/>
    <mergeCell ref="S215:V215"/>
    <mergeCell ref="B210:C210"/>
    <mergeCell ref="T210:V210"/>
    <mergeCell ref="B211:C211"/>
    <mergeCell ref="T211:V211"/>
    <mergeCell ref="B212:C212"/>
    <mergeCell ref="T212:V212"/>
    <mergeCell ref="B207:C207"/>
    <mergeCell ref="T207:V207"/>
    <mergeCell ref="B208:C208"/>
    <mergeCell ref="T208:V208"/>
    <mergeCell ref="B209:C209"/>
    <mergeCell ref="T209:V209"/>
    <mergeCell ref="A204:C204"/>
    <mergeCell ref="S204:V204"/>
    <mergeCell ref="B205:C205"/>
    <mergeCell ref="T205:V205"/>
    <mergeCell ref="B206:C206"/>
    <mergeCell ref="T206:V206"/>
    <mergeCell ref="B201:C201"/>
    <mergeCell ref="T201:V201"/>
    <mergeCell ref="B202:C202"/>
    <mergeCell ref="T202:V202"/>
    <mergeCell ref="B203:C203"/>
    <mergeCell ref="T203:V203"/>
    <mergeCell ref="B198:C198"/>
    <mergeCell ref="T198:V198"/>
    <mergeCell ref="B199:C199"/>
    <mergeCell ref="T199:V199"/>
    <mergeCell ref="B200:C200"/>
    <mergeCell ref="T200:V200"/>
    <mergeCell ref="B195:C195"/>
    <mergeCell ref="T195:V195"/>
    <mergeCell ref="B196:C196"/>
    <mergeCell ref="T196:V196"/>
    <mergeCell ref="B197:C197"/>
    <mergeCell ref="T197:V197"/>
    <mergeCell ref="B192:C192"/>
    <mergeCell ref="T192:V192"/>
    <mergeCell ref="B193:C193"/>
    <mergeCell ref="T193:V193"/>
    <mergeCell ref="B194:C194"/>
    <mergeCell ref="T194:V194"/>
    <mergeCell ref="B189:C189"/>
    <mergeCell ref="T189:V189"/>
    <mergeCell ref="A190:C190"/>
    <mergeCell ref="S190:V190"/>
    <mergeCell ref="B191:C191"/>
    <mergeCell ref="T191:V191"/>
    <mergeCell ref="B186:C186"/>
    <mergeCell ref="T186:V186"/>
    <mergeCell ref="B187:C187"/>
    <mergeCell ref="T187:V187"/>
    <mergeCell ref="B188:C188"/>
    <mergeCell ref="T188:V188"/>
    <mergeCell ref="B183:C183"/>
    <mergeCell ref="T183:V183"/>
    <mergeCell ref="B184:C184"/>
    <mergeCell ref="T184:V184"/>
    <mergeCell ref="B185:C185"/>
    <mergeCell ref="T185:V185"/>
    <mergeCell ref="B180:C180"/>
    <mergeCell ref="T180:V180"/>
    <mergeCell ref="B181:C181"/>
    <mergeCell ref="T181:V181"/>
    <mergeCell ref="B182:C182"/>
    <mergeCell ref="T182:V182"/>
    <mergeCell ref="B177:C177"/>
    <mergeCell ref="T177:V177"/>
    <mergeCell ref="B178:C178"/>
    <mergeCell ref="T178:V178"/>
    <mergeCell ref="B179:C179"/>
    <mergeCell ref="T179:V179"/>
    <mergeCell ref="A174:C174"/>
    <mergeCell ref="S174:V174"/>
    <mergeCell ref="B175:C175"/>
    <mergeCell ref="T175:V175"/>
    <mergeCell ref="B176:C176"/>
    <mergeCell ref="T176:V176"/>
    <mergeCell ref="B171:C171"/>
    <mergeCell ref="T171:V171"/>
    <mergeCell ref="B172:C172"/>
    <mergeCell ref="T172:V172"/>
    <mergeCell ref="B173:C173"/>
    <mergeCell ref="T173:V173"/>
    <mergeCell ref="B168:C168"/>
    <mergeCell ref="T168:V168"/>
    <mergeCell ref="B169:C169"/>
    <mergeCell ref="T169:V169"/>
    <mergeCell ref="B170:C170"/>
    <mergeCell ref="T170:V170"/>
    <mergeCell ref="B165:C165"/>
    <mergeCell ref="T165:V165"/>
    <mergeCell ref="B166:C166"/>
    <mergeCell ref="T166:V166"/>
    <mergeCell ref="A167:C167"/>
    <mergeCell ref="S167:V167"/>
    <mergeCell ref="B162:C162"/>
    <mergeCell ref="T162:V162"/>
    <mergeCell ref="B163:C163"/>
    <mergeCell ref="T163:V163"/>
    <mergeCell ref="B164:C164"/>
    <mergeCell ref="T164:V164"/>
    <mergeCell ref="B159:C159"/>
    <mergeCell ref="T159:V159"/>
    <mergeCell ref="B160:C160"/>
    <mergeCell ref="T160:V160"/>
    <mergeCell ref="B161:C161"/>
    <mergeCell ref="T161:V161"/>
    <mergeCell ref="B156:C156"/>
    <mergeCell ref="T156:V156"/>
    <mergeCell ref="B157:C157"/>
    <mergeCell ref="T157:V157"/>
    <mergeCell ref="A158:C158"/>
    <mergeCell ref="S158:V158"/>
    <mergeCell ref="B153:C153"/>
    <mergeCell ref="T153:V153"/>
    <mergeCell ref="B154:C154"/>
    <mergeCell ref="T154:V154"/>
    <mergeCell ref="B155:C155"/>
    <mergeCell ref="T155:V155"/>
    <mergeCell ref="A150:C150"/>
    <mergeCell ref="S150:V150"/>
    <mergeCell ref="B151:C151"/>
    <mergeCell ref="T151:V151"/>
    <mergeCell ref="B152:C152"/>
    <mergeCell ref="T152:V152"/>
    <mergeCell ref="B147:C147"/>
    <mergeCell ref="T147:V147"/>
    <mergeCell ref="B148:C148"/>
    <mergeCell ref="T148:V148"/>
    <mergeCell ref="B149:C149"/>
    <mergeCell ref="T149:V149"/>
    <mergeCell ref="B144:C144"/>
    <mergeCell ref="T144:V144"/>
    <mergeCell ref="B145:C145"/>
    <mergeCell ref="T145:V145"/>
    <mergeCell ref="B146:C146"/>
    <mergeCell ref="T146:V146"/>
    <mergeCell ref="B141:C141"/>
    <mergeCell ref="T141:V141"/>
    <mergeCell ref="B142:C142"/>
    <mergeCell ref="T142:V142"/>
    <mergeCell ref="B143:C143"/>
    <mergeCell ref="T143:V143"/>
    <mergeCell ref="B138:C138"/>
    <mergeCell ref="T138:V138"/>
    <mergeCell ref="B139:C139"/>
    <mergeCell ref="T139:V139"/>
    <mergeCell ref="A140:C140"/>
    <mergeCell ref="S140:V140"/>
    <mergeCell ref="B135:C135"/>
    <mergeCell ref="T135:V135"/>
    <mergeCell ref="B136:C136"/>
    <mergeCell ref="T136:V136"/>
    <mergeCell ref="B137:C137"/>
    <mergeCell ref="T137:V137"/>
    <mergeCell ref="B132:C132"/>
    <mergeCell ref="T132:V132"/>
    <mergeCell ref="A133:C133"/>
    <mergeCell ref="S133:V133"/>
    <mergeCell ref="B134:C134"/>
    <mergeCell ref="T134:V134"/>
    <mergeCell ref="B129:C129"/>
    <mergeCell ref="T129:V129"/>
    <mergeCell ref="B130:C130"/>
    <mergeCell ref="T130:V130"/>
    <mergeCell ref="B131:C131"/>
    <mergeCell ref="T131:V131"/>
    <mergeCell ref="B126:C126"/>
    <mergeCell ref="T126:V126"/>
    <mergeCell ref="B127:C127"/>
    <mergeCell ref="T127:V127"/>
    <mergeCell ref="B128:C128"/>
    <mergeCell ref="T128:V128"/>
    <mergeCell ref="A123:C123"/>
    <mergeCell ref="S123:V123"/>
    <mergeCell ref="B124:C124"/>
    <mergeCell ref="T124:V124"/>
    <mergeCell ref="B125:C125"/>
    <mergeCell ref="T125:V125"/>
    <mergeCell ref="B120:C120"/>
    <mergeCell ref="T120:V120"/>
    <mergeCell ref="B121:C121"/>
    <mergeCell ref="T121:V121"/>
    <mergeCell ref="B122:C122"/>
    <mergeCell ref="T122:V122"/>
    <mergeCell ref="B117:C117"/>
    <mergeCell ref="T117:V117"/>
    <mergeCell ref="B118:C118"/>
    <mergeCell ref="T118:V118"/>
    <mergeCell ref="B119:C119"/>
    <mergeCell ref="T119:V119"/>
    <mergeCell ref="B114:C114"/>
    <mergeCell ref="T114:V114"/>
    <mergeCell ref="B115:C115"/>
    <mergeCell ref="T115:V115"/>
    <mergeCell ref="B116:C116"/>
    <mergeCell ref="T116:V116"/>
    <mergeCell ref="B111:C111"/>
    <mergeCell ref="T111:V111"/>
    <mergeCell ref="A112:C112"/>
    <mergeCell ref="S112:V112"/>
    <mergeCell ref="B113:C113"/>
    <mergeCell ref="T113:V113"/>
    <mergeCell ref="B108:C108"/>
    <mergeCell ref="T108:V108"/>
    <mergeCell ref="B109:C109"/>
    <mergeCell ref="T109:V109"/>
    <mergeCell ref="B110:C110"/>
    <mergeCell ref="T110:V110"/>
    <mergeCell ref="B105:C105"/>
    <mergeCell ref="T105:V105"/>
    <mergeCell ref="B106:C106"/>
    <mergeCell ref="T106:V106"/>
    <mergeCell ref="B107:C107"/>
    <mergeCell ref="T107:V107"/>
    <mergeCell ref="B102:C102"/>
    <mergeCell ref="T102:V102"/>
    <mergeCell ref="B103:C103"/>
    <mergeCell ref="T103:V103"/>
    <mergeCell ref="B104:C104"/>
    <mergeCell ref="T104:V104"/>
    <mergeCell ref="B99:C99"/>
    <mergeCell ref="T99:V99"/>
    <mergeCell ref="B100:C100"/>
    <mergeCell ref="T100:V100"/>
    <mergeCell ref="B101:C101"/>
    <mergeCell ref="T101:V101"/>
    <mergeCell ref="B96:C96"/>
    <mergeCell ref="T96:V96"/>
    <mergeCell ref="B97:C97"/>
    <mergeCell ref="T97:V97"/>
    <mergeCell ref="A98:C98"/>
    <mergeCell ref="S98:V98"/>
    <mergeCell ref="B93:C93"/>
    <mergeCell ref="T93:V93"/>
    <mergeCell ref="B94:C94"/>
    <mergeCell ref="T94:V94"/>
    <mergeCell ref="B95:C95"/>
    <mergeCell ref="T95:V95"/>
    <mergeCell ref="B90:C90"/>
    <mergeCell ref="T90:V90"/>
    <mergeCell ref="B91:C91"/>
    <mergeCell ref="T91:V91"/>
    <mergeCell ref="B92:C92"/>
    <mergeCell ref="T92:V92"/>
    <mergeCell ref="B87:C87"/>
    <mergeCell ref="T87:V87"/>
    <mergeCell ref="B88:C88"/>
    <mergeCell ref="T88:V88"/>
    <mergeCell ref="B89:C89"/>
    <mergeCell ref="T89:V89"/>
    <mergeCell ref="B84:C84"/>
    <mergeCell ref="T84:V84"/>
    <mergeCell ref="B85:C85"/>
    <mergeCell ref="T85:V85"/>
    <mergeCell ref="B86:C86"/>
    <mergeCell ref="T86:V86"/>
    <mergeCell ref="A81:C81"/>
    <mergeCell ref="S81:V81"/>
    <mergeCell ref="B82:C82"/>
    <mergeCell ref="T82:V82"/>
    <mergeCell ref="B83:C83"/>
    <mergeCell ref="T83:V83"/>
    <mergeCell ref="B78:C78"/>
    <mergeCell ref="T78:V78"/>
    <mergeCell ref="B79:C79"/>
    <mergeCell ref="T79:V79"/>
    <mergeCell ref="B80:C80"/>
    <mergeCell ref="T80:V80"/>
    <mergeCell ref="B75:C75"/>
    <mergeCell ref="T75:V75"/>
    <mergeCell ref="B76:C76"/>
    <mergeCell ref="T76:V76"/>
    <mergeCell ref="B77:C77"/>
    <mergeCell ref="T77:V77"/>
    <mergeCell ref="B72:C72"/>
    <mergeCell ref="T72:V72"/>
    <mergeCell ref="B73:C73"/>
    <mergeCell ref="T73:V73"/>
    <mergeCell ref="B74:C74"/>
    <mergeCell ref="T74:V74"/>
    <mergeCell ref="B69:C69"/>
    <mergeCell ref="T69:V69"/>
    <mergeCell ref="B70:C70"/>
    <mergeCell ref="T70:V70"/>
    <mergeCell ref="A71:C71"/>
    <mergeCell ref="S71:V71"/>
    <mergeCell ref="B66:C66"/>
    <mergeCell ref="T66:V66"/>
    <mergeCell ref="B67:C67"/>
    <mergeCell ref="T67:V67"/>
    <mergeCell ref="B68:C68"/>
    <mergeCell ref="T68:V68"/>
    <mergeCell ref="B63:C63"/>
    <mergeCell ref="T63:V63"/>
    <mergeCell ref="B64:C64"/>
    <mergeCell ref="T64:V64"/>
    <mergeCell ref="B65:C65"/>
    <mergeCell ref="T65:V65"/>
    <mergeCell ref="B60:C60"/>
    <mergeCell ref="T60:V60"/>
    <mergeCell ref="B61:C61"/>
    <mergeCell ref="T61:V61"/>
    <mergeCell ref="B62:C62"/>
    <mergeCell ref="T62:V62"/>
    <mergeCell ref="B57:C57"/>
    <mergeCell ref="T57:V57"/>
    <mergeCell ref="B58:C58"/>
    <mergeCell ref="T58:V58"/>
    <mergeCell ref="B59:C59"/>
    <mergeCell ref="T59:V59"/>
    <mergeCell ref="B54:C54"/>
    <mergeCell ref="T54:V54"/>
    <mergeCell ref="A55:C55"/>
    <mergeCell ref="S55:V55"/>
    <mergeCell ref="B56:C56"/>
    <mergeCell ref="T56:V56"/>
    <mergeCell ref="B51:C51"/>
    <mergeCell ref="T51:V51"/>
    <mergeCell ref="B52:C52"/>
    <mergeCell ref="T52:V52"/>
    <mergeCell ref="B53:C53"/>
    <mergeCell ref="T53:V53"/>
    <mergeCell ref="B48:C48"/>
    <mergeCell ref="T48:V48"/>
    <mergeCell ref="B49:C49"/>
    <mergeCell ref="T49:V49"/>
    <mergeCell ref="B50:C50"/>
    <mergeCell ref="T50:V50"/>
    <mergeCell ref="B45:C45"/>
    <mergeCell ref="T45:V45"/>
    <mergeCell ref="B46:C46"/>
    <mergeCell ref="T46:V46"/>
    <mergeCell ref="B47:C47"/>
    <mergeCell ref="T47:V47"/>
    <mergeCell ref="B42:C42"/>
    <mergeCell ref="T42:V42"/>
    <mergeCell ref="B43:C43"/>
    <mergeCell ref="T43:V43"/>
    <mergeCell ref="B44:C44"/>
    <mergeCell ref="T44:V44"/>
    <mergeCell ref="B39:C39"/>
    <mergeCell ref="T39:V39"/>
    <mergeCell ref="B40:C40"/>
    <mergeCell ref="T40:V40"/>
    <mergeCell ref="B41:C41"/>
    <mergeCell ref="T41:V41"/>
    <mergeCell ref="A36:C36"/>
    <mergeCell ref="S36:V36"/>
    <mergeCell ref="B37:C37"/>
    <mergeCell ref="T37:V37"/>
    <mergeCell ref="B38:C38"/>
    <mergeCell ref="T38:V38"/>
    <mergeCell ref="B33:C33"/>
    <mergeCell ref="T33:V33"/>
    <mergeCell ref="B34:C34"/>
    <mergeCell ref="T34:V34"/>
    <mergeCell ref="B35:C35"/>
    <mergeCell ref="T35:V35"/>
    <mergeCell ref="B30:C30"/>
    <mergeCell ref="T30:V30"/>
    <mergeCell ref="B31:C31"/>
    <mergeCell ref="T31:V31"/>
    <mergeCell ref="B32:C32"/>
    <mergeCell ref="T32:V32"/>
    <mergeCell ref="B27:C27"/>
    <mergeCell ref="T27:V27"/>
    <mergeCell ref="B28:C28"/>
    <mergeCell ref="T28:V28"/>
    <mergeCell ref="B29:C29"/>
    <mergeCell ref="T29:V29"/>
    <mergeCell ref="B24:C24"/>
    <mergeCell ref="T24:V24"/>
    <mergeCell ref="B25:C25"/>
    <mergeCell ref="T25:V25"/>
    <mergeCell ref="B26:C26"/>
    <mergeCell ref="T26:V26"/>
    <mergeCell ref="B21:C21"/>
    <mergeCell ref="T21:V21"/>
    <mergeCell ref="B22:C22"/>
    <mergeCell ref="T22:V22"/>
    <mergeCell ref="B23:C23"/>
    <mergeCell ref="T23:V23"/>
    <mergeCell ref="B18:C18"/>
    <mergeCell ref="T18:V18"/>
    <mergeCell ref="B19:C19"/>
    <mergeCell ref="T19:V19"/>
    <mergeCell ref="B20:C20"/>
    <mergeCell ref="T20:V20"/>
    <mergeCell ref="A15:C15"/>
    <mergeCell ref="S15:V15"/>
    <mergeCell ref="A16:C16"/>
    <mergeCell ref="S16:V16"/>
    <mergeCell ref="A17:C17"/>
    <mergeCell ref="S17:V17"/>
    <mergeCell ref="A12:C12"/>
    <mergeCell ref="S12:V12"/>
    <mergeCell ref="A13:C13"/>
    <mergeCell ref="S13:V13"/>
    <mergeCell ref="A14:C14"/>
    <mergeCell ref="S14:V14"/>
    <mergeCell ref="AK8:AK9"/>
    <mergeCell ref="AM8:AM9"/>
    <mergeCell ref="B10:C10"/>
    <mergeCell ref="S10:V10"/>
    <mergeCell ref="A11:C11"/>
    <mergeCell ref="S11:V11"/>
    <mergeCell ref="AN7:AN10"/>
    <mergeCell ref="AO7:AO10"/>
    <mergeCell ref="AP7:AP10"/>
    <mergeCell ref="G8:H8"/>
    <mergeCell ref="I8:J8"/>
    <mergeCell ref="K8:L8"/>
    <mergeCell ref="M8:N8"/>
    <mergeCell ref="O8:P8"/>
    <mergeCell ref="Q8:R8"/>
    <mergeCell ref="X8:Y8"/>
    <mergeCell ref="Q1:R1"/>
    <mergeCell ref="AK1:AM1"/>
    <mergeCell ref="A3:R3"/>
    <mergeCell ref="A4:R4"/>
    <mergeCell ref="A5:D5"/>
    <mergeCell ref="A6:A9"/>
    <mergeCell ref="B6:C9"/>
    <mergeCell ref="D6:D9"/>
    <mergeCell ref="E6:E9"/>
    <mergeCell ref="G6:R6"/>
    <mergeCell ref="AN6:AP6"/>
    <mergeCell ref="F7:F9"/>
    <mergeCell ref="G7:J7"/>
    <mergeCell ref="K7:N7"/>
    <mergeCell ref="O7:R7"/>
    <mergeCell ref="X7:Y7"/>
    <mergeCell ref="Z7:Z9"/>
    <mergeCell ref="AA7:AA9"/>
    <mergeCell ref="AB7:AC8"/>
    <mergeCell ref="AD7:AE8"/>
    <mergeCell ref="S6:V9"/>
    <mergeCell ref="W6:W9"/>
    <mergeCell ref="X6:Y6"/>
    <mergeCell ref="Z6:AG6"/>
    <mergeCell ref="AH6:AH9"/>
    <mergeCell ref="AI6:AM6"/>
    <mergeCell ref="AF7:AG8"/>
    <mergeCell ref="AI7:AI9"/>
    <mergeCell ref="AJ7:AJ9"/>
    <mergeCell ref="AL7:AL9"/>
  </mergeCells>
  <printOptions horizontalCentered="1"/>
  <pageMargins left="0.25" right="0.25" top="0.25" bottom="0.25" header="0" footer="0"/>
  <pageSetup paperSize="9" scale="80" orientation="landscape" r:id="rId1"/>
  <rowBreaks count="6" manualBreakCount="6">
    <brk id="98" max="38" man="1"/>
    <brk id="210" max="38" man="1"/>
    <brk id="315" max="38" man="1"/>
    <brk id="414" max="38" man="1"/>
    <brk id="806" max="38" man="1"/>
    <brk id="918" max="38" man="1"/>
  </rowBreaks>
  <colBreaks count="1" manualBreakCount="1">
    <brk id="18" max="97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049B-1B45-48BA-B90A-3CA89BB44117}">
  <dimension ref="A1:S948"/>
  <sheetViews>
    <sheetView tabSelected="1" view="pageBreakPreview" zoomScale="85" zoomScaleNormal="70" zoomScaleSheetLayoutView="85" workbookViewId="0">
      <selection activeCell="Z22" sqref="Z22"/>
    </sheetView>
  </sheetViews>
  <sheetFormatPr defaultColWidth="8.85546875" defaultRowHeight="27" customHeight="1"/>
  <cols>
    <col min="1" max="1" width="15" style="167" customWidth="1"/>
    <col min="2" max="2" width="2.5703125" style="168" customWidth="1"/>
    <col min="3" max="3" width="2.7109375" style="168" customWidth="1"/>
    <col min="4" max="9" width="4" style="168" customWidth="1"/>
    <col min="10" max="10" width="9.5703125" style="168" customWidth="1"/>
    <col min="11" max="11" width="6.85546875" style="169" customWidth="1"/>
    <col min="12" max="19" width="8.28515625" style="169" customWidth="1"/>
    <col min="20" max="164" width="8.85546875" style="141"/>
    <col min="165" max="165" width="5.42578125" style="141" customWidth="1"/>
    <col min="166" max="167" width="12.85546875" style="141" customWidth="1"/>
    <col min="168" max="174" width="5.42578125" style="141" customWidth="1"/>
    <col min="175" max="176" width="8.42578125" style="141" customWidth="1"/>
    <col min="177" max="186" width="8" style="141" customWidth="1"/>
    <col min="187" max="187" width="8.85546875" style="141" customWidth="1"/>
    <col min="188" max="188" width="10.140625" style="141" customWidth="1"/>
    <col min="189" max="194" width="7.85546875" style="141" customWidth="1"/>
    <col min="195" max="420" width="8.85546875" style="141"/>
    <col min="421" max="421" width="5.42578125" style="141" customWidth="1"/>
    <col min="422" max="423" width="12.85546875" style="141" customWidth="1"/>
    <col min="424" max="430" width="5.42578125" style="141" customWidth="1"/>
    <col min="431" max="432" width="8.42578125" style="141" customWidth="1"/>
    <col min="433" max="442" width="8" style="141" customWidth="1"/>
    <col min="443" max="443" width="8.85546875" style="141" customWidth="1"/>
    <col min="444" max="444" width="10.140625" style="141" customWidth="1"/>
    <col min="445" max="450" width="7.85546875" style="141" customWidth="1"/>
    <col min="451" max="676" width="8.85546875" style="141"/>
    <col min="677" max="677" width="5.42578125" style="141" customWidth="1"/>
    <col min="678" max="679" width="12.85546875" style="141" customWidth="1"/>
    <col min="680" max="686" width="5.42578125" style="141" customWidth="1"/>
    <col min="687" max="688" width="8.42578125" style="141" customWidth="1"/>
    <col min="689" max="698" width="8" style="141" customWidth="1"/>
    <col min="699" max="699" width="8.85546875" style="141" customWidth="1"/>
    <col min="700" max="700" width="10.140625" style="141" customWidth="1"/>
    <col min="701" max="706" width="7.85546875" style="141" customWidth="1"/>
    <col min="707" max="932" width="8.85546875" style="141"/>
    <col min="933" max="933" width="5.42578125" style="141" customWidth="1"/>
    <col min="934" max="935" width="12.85546875" style="141" customWidth="1"/>
    <col min="936" max="942" width="5.42578125" style="141" customWidth="1"/>
    <col min="943" max="944" width="8.42578125" style="141" customWidth="1"/>
    <col min="945" max="954" width="8" style="141" customWidth="1"/>
    <col min="955" max="955" width="8.85546875" style="141" customWidth="1"/>
    <col min="956" max="956" width="10.140625" style="141" customWidth="1"/>
    <col min="957" max="962" width="7.85546875" style="141" customWidth="1"/>
    <col min="963" max="1188" width="8.85546875" style="141"/>
    <col min="1189" max="1189" width="5.42578125" style="141" customWidth="1"/>
    <col min="1190" max="1191" width="12.85546875" style="141" customWidth="1"/>
    <col min="1192" max="1198" width="5.42578125" style="141" customWidth="1"/>
    <col min="1199" max="1200" width="8.42578125" style="141" customWidth="1"/>
    <col min="1201" max="1210" width="8" style="141" customWidth="1"/>
    <col min="1211" max="1211" width="8.85546875" style="141" customWidth="1"/>
    <col min="1212" max="1212" width="10.140625" style="141" customWidth="1"/>
    <col min="1213" max="1218" width="7.85546875" style="141" customWidth="1"/>
    <col min="1219" max="1444" width="8.85546875" style="141"/>
    <col min="1445" max="1445" width="5.42578125" style="141" customWidth="1"/>
    <col min="1446" max="1447" width="12.85546875" style="141" customWidth="1"/>
    <col min="1448" max="1454" width="5.42578125" style="141" customWidth="1"/>
    <col min="1455" max="1456" width="8.42578125" style="141" customWidth="1"/>
    <col min="1457" max="1466" width="8" style="141" customWidth="1"/>
    <col min="1467" max="1467" width="8.85546875" style="141" customWidth="1"/>
    <col min="1468" max="1468" width="10.140625" style="141" customWidth="1"/>
    <col min="1469" max="1474" width="7.85546875" style="141" customWidth="1"/>
    <col min="1475" max="1700" width="8.85546875" style="141"/>
    <col min="1701" max="1701" width="5.42578125" style="141" customWidth="1"/>
    <col min="1702" max="1703" width="12.85546875" style="141" customWidth="1"/>
    <col min="1704" max="1710" width="5.42578125" style="141" customWidth="1"/>
    <col min="1711" max="1712" width="8.42578125" style="141" customWidth="1"/>
    <col min="1713" max="1722" width="8" style="141" customWidth="1"/>
    <col min="1723" max="1723" width="8.85546875" style="141" customWidth="1"/>
    <col min="1724" max="1724" width="10.140625" style="141" customWidth="1"/>
    <col min="1725" max="1730" width="7.85546875" style="141" customWidth="1"/>
    <col min="1731" max="1956" width="8.85546875" style="141"/>
    <col min="1957" max="1957" width="5.42578125" style="141" customWidth="1"/>
    <col min="1958" max="1959" width="12.85546875" style="141" customWidth="1"/>
    <col min="1960" max="1966" width="5.42578125" style="141" customWidth="1"/>
    <col min="1967" max="1968" width="8.42578125" style="141" customWidth="1"/>
    <col min="1969" max="1978" width="8" style="141" customWidth="1"/>
    <col min="1979" max="1979" width="8.85546875" style="141" customWidth="1"/>
    <col min="1980" max="1980" width="10.140625" style="141" customWidth="1"/>
    <col min="1981" max="1986" width="7.85546875" style="141" customWidth="1"/>
    <col min="1987" max="2212" width="8.85546875" style="141"/>
    <col min="2213" max="2213" width="5.42578125" style="141" customWidth="1"/>
    <col min="2214" max="2215" width="12.85546875" style="141" customWidth="1"/>
    <col min="2216" max="2222" width="5.42578125" style="141" customWidth="1"/>
    <col min="2223" max="2224" width="8.42578125" style="141" customWidth="1"/>
    <col min="2225" max="2234" width="8" style="141" customWidth="1"/>
    <col min="2235" max="2235" width="8.85546875" style="141" customWidth="1"/>
    <col min="2236" max="2236" width="10.140625" style="141" customWidth="1"/>
    <col min="2237" max="2242" width="7.85546875" style="141" customWidth="1"/>
    <col min="2243" max="2468" width="8.85546875" style="141"/>
    <col min="2469" max="2469" width="5.42578125" style="141" customWidth="1"/>
    <col min="2470" max="2471" width="12.85546875" style="141" customWidth="1"/>
    <col min="2472" max="2478" width="5.42578125" style="141" customWidth="1"/>
    <col min="2479" max="2480" width="8.42578125" style="141" customWidth="1"/>
    <col min="2481" max="2490" width="8" style="141" customWidth="1"/>
    <col min="2491" max="2491" width="8.85546875" style="141" customWidth="1"/>
    <col min="2492" max="2492" width="10.140625" style="141" customWidth="1"/>
    <col min="2493" max="2498" width="7.85546875" style="141" customWidth="1"/>
    <col min="2499" max="2724" width="8.85546875" style="141"/>
    <col min="2725" max="2725" width="5.42578125" style="141" customWidth="1"/>
    <col min="2726" max="2727" width="12.85546875" style="141" customWidth="1"/>
    <col min="2728" max="2734" width="5.42578125" style="141" customWidth="1"/>
    <col min="2735" max="2736" width="8.42578125" style="141" customWidth="1"/>
    <col min="2737" max="2746" width="8" style="141" customWidth="1"/>
    <col min="2747" max="2747" width="8.85546875" style="141" customWidth="1"/>
    <col min="2748" max="2748" width="10.140625" style="141" customWidth="1"/>
    <col min="2749" max="2754" width="7.85546875" style="141" customWidth="1"/>
    <col min="2755" max="2980" width="8.85546875" style="141"/>
    <col min="2981" max="2981" width="5.42578125" style="141" customWidth="1"/>
    <col min="2982" max="2983" width="12.85546875" style="141" customWidth="1"/>
    <col min="2984" max="2990" width="5.42578125" style="141" customWidth="1"/>
    <col min="2991" max="2992" width="8.42578125" style="141" customWidth="1"/>
    <col min="2993" max="3002" width="8" style="141" customWidth="1"/>
    <col min="3003" max="3003" width="8.85546875" style="141" customWidth="1"/>
    <col min="3004" max="3004" width="10.140625" style="141" customWidth="1"/>
    <col min="3005" max="3010" width="7.85546875" style="141" customWidth="1"/>
    <col min="3011" max="3236" width="8.85546875" style="141"/>
    <col min="3237" max="3237" width="5.42578125" style="141" customWidth="1"/>
    <col min="3238" max="3239" width="12.85546875" style="141" customWidth="1"/>
    <col min="3240" max="3246" width="5.42578125" style="141" customWidth="1"/>
    <col min="3247" max="3248" width="8.42578125" style="141" customWidth="1"/>
    <col min="3249" max="3258" width="8" style="141" customWidth="1"/>
    <col min="3259" max="3259" width="8.85546875" style="141" customWidth="1"/>
    <col min="3260" max="3260" width="10.140625" style="141" customWidth="1"/>
    <col min="3261" max="3266" width="7.85546875" style="141" customWidth="1"/>
    <col min="3267" max="3492" width="8.85546875" style="141"/>
    <col min="3493" max="3493" width="5.42578125" style="141" customWidth="1"/>
    <col min="3494" max="3495" width="12.85546875" style="141" customWidth="1"/>
    <col min="3496" max="3502" width="5.42578125" style="141" customWidth="1"/>
    <col min="3503" max="3504" width="8.42578125" style="141" customWidth="1"/>
    <col min="3505" max="3514" width="8" style="141" customWidth="1"/>
    <col min="3515" max="3515" width="8.85546875" style="141" customWidth="1"/>
    <col min="3516" max="3516" width="10.140625" style="141" customWidth="1"/>
    <col min="3517" max="3522" width="7.85546875" style="141" customWidth="1"/>
    <col min="3523" max="3748" width="8.85546875" style="141"/>
    <col min="3749" max="3749" width="5.42578125" style="141" customWidth="1"/>
    <col min="3750" max="3751" width="12.85546875" style="141" customWidth="1"/>
    <col min="3752" max="3758" width="5.42578125" style="141" customWidth="1"/>
    <col min="3759" max="3760" width="8.42578125" style="141" customWidth="1"/>
    <col min="3761" max="3770" width="8" style="141" customWidth="1"/>
    <col min="3771" max="3771" width="8.85546875" style="141" customWidth="1"/>
    <col min="3772" max="3772" width="10.140625" style="141" customWidth="1"/>
    <col min="3773" max="3778" width="7.85546875" style="141" customWidth="1"/>
    <col min="3779" max="4004" width="8.85546875" style="141"/>
    <col min="4005" max="4005" width="5.42578125" style="141" customWidth="1"/>
    <col min="4006" max="4007" width="12.85546875" style="141" customWidth="1"/>
    <col min="4008" max="4014" width="5.42578125" style="141" customWidth="1"/>
    <col min="4015" max="4016" width="8.42578125" style="141" customWidth="1"/>
    <col min="4017" max="4026" width="8" style="141" customWidth="1"/>
    <col min="4027" max="4027" width="8.85546875" style="141" customWidth="1"/>
    <col min="4028" max="4028" width="10.140625" style="141" customWidth="1"/>
    <col min="4029" max="4034" width="7.85546875" style="141" customWidth="1"/>
    <col min="4035" max="4260" width="8.85546875" style="141"/>
    <col min="4261" max="4261" width="5.42578125" style="141" customWidth="1"/>
    <col min="4262" max="4263" width="12.85546875" style="141" customWidth="1"/>
    <col min="4264" max="4270" width="5.42578125" style="141" customWidth="1"/>
    <col min="4271" max="4272" width="8.42578125" style="141" customWidth="1"/>
    <col min="4273" max="4282" width="8" style="141" customWidth="1"/>
    <col min="4283" max="4283" width="8.85546875" style="141" customWidth="1"/>
    <col min="4284" max="4284" width="10.140625" style="141" customWidth="1"/>
    <col min="4285" max="4290" width="7.85546875" style="141" customWidth="1"/>
    <col min="4291" max="4516" width="8.85546875" style="141"/>
    <col min="4517" max="4517" width="5.42578125" style="141" customWidth="1"/>
    <col min="4518" max="4519" width="12.85546875" style="141" customWidth="1"/>
    <col min="4520" max="4526" width="5.42578125" style="141" customWidth="1"/>
    <col min="4527" max="4528" width="8.42578125" style="141" customWidth="1"/>
    <col min="4529" max="4538" width="8" style="141" customWidth="1"/>
    <col min="4539" max="4539" width="8.85546875" style="141" customWidth="1"/>
    <col min="4540" max="4540" width="10.140625" style="141" customWidth="1"/>
    <col min="4541" max="4546" width="7.85546875" style="141" customWidth="1"/>
    <col min="4547" max="4772" width="8.85546875" style="141"/>
    <col min="4773" max="4773" width="5.42578125" style="141" customWidth="1"/>
    <col min="4774" max="4775" width="12.85546875" style="141" customWidth="1"/>
    <col min="4776" max="4782" width="5.42578125" style="141" customWidth="1"/>
    <col min="4783" max="4784" width="8.42578125" style="141" customWidth="1"/>
    <col min="4785" max="4794" width="8" style="141" customWidth="1"/>
    <col min="4795" max="4795" width="8.85546875" style="141" customWidth="1"/>
    <col min="4796" max="4796" width="10.140625" style="141" customWidth="1"/>
    <col min="4797" max="4802" width="7.85546875" style="141" customWidth="1"/>
    <col min="4803" max="5028" width="8.85546875" style="141"/>
    <col min="5029" max="5029" width="5.42578125" style="141" customWidth="1"/>
    <col min="5030" max="5031" width="12.85546875" style="141" customWidth="1"/>
    <col min="5032" max="5038" width="5.42578125" style="141" customWidth="1"/>
    <col min="5039" max="5040" width="8.42578125" style="141" customWidth="1"/>
    <col min="5041" max="5050" width="8" style="141" customWidth="1"/>
    <col min="5051" max="5051" width="8.85546875" style="141" customWidth="1"/>
    <col min="5052" max="5052" width="10.140625" style="141" customWidth="1"/>
    <col min="5053" max="5058" width="7.85546875" style="141" customWidth="1"/>
    <col min="5059" max="5284" width="8.85546875" style="141"/>
    <col min="5285" max="5285" width="5.42578125" style="141" customWidth="1"/>
    <col min="5286" max="5287" width="12.85546875" style="141" customWidth="1"/>
    <col min="5288" max="5294" width="5.42578125" style="141" customWidth="1"/>
    <col min="5295" max="5296" width="8.42578125" style="141" customWidth="1"/>
    <col min="5297" max="5306" width="8" style="141" customWidth="1"/>
    <col min="5307" max="5307" width="8.85546875" style="141" customWidth="1"/>
    <col min="5308" max="5308" width="10.140625" style="141" customWidth="1"/>
    <col min="5309" max="5314" width="7.85546875" style="141" customWidth="1"/>
    <col min="5315" max="5540" width="8.85546875" style="141"/>
    <col min="5541" max="5541" width="5.42578125" style="141" customWidth="1"/>
    <col min="5542" max="5543" width="12.85546875" style="141" customWidth="1"/>
    <col min="5544" max="5550" width="5.42578125" style="141" customWidth="1"/>
    <col min="5551" max="5552" width="8.42578125" style="141" customWidth="1"/>
    <col min="5553" max="5562" width="8" style="141" customWidth="1"/>
    <col min="5563" max="5563" width="8.85546875" style="141" customWidth="1"/>
    <col min="5564" max="5564" width="10.140625" style="141" customWidth="1"/>
    <col min="5565" max="5570" width="7.85546875" style="141" customWidth="1"/>
    <col min="5571" max="5796" width="8.85546875" style="141"/>
    <col min="5797" max="5797" width="5.42578125" style="141" customWidth="1"/>
    <col min="5798" max="5799" width="12.85546875" style="141" customWidth="1"/>
    <col min="5800" max="5806" width="5.42578125" style="141" customWidth="1"/>
    <col min="5807" max="5808" width="8.42578125" style="141" customWidth="1"/>
    <col min="5809" max="5818" width="8" style="141" customWidth="1"/>
    <col min="5819" max="5819" width="8.85546875" style="141" customWidth="1"/>
    <col min="5820" max="5820" width="10.140625" style="141" customWidth="1"/>
    <col min="5821" max="5826" width="7.85546875" style="141" customWidth="1"/>
    <col min="5827" max="6052" width="8.85546875" style="141"/>
    <col min="6053" max="6053" width="5.42578125" style="141" customWidth="1"/>
    <col min="6054" max="6055" width="12.85546875" style="141" customWidth="1"/>
    <col min="6056" max="6062" width="5.42578125" style="141" customWidth="1"/>
    <col min="6063" max="6064" width="8.42578125" style="141" customWidth="1"/>
    <col min="6065" max="6074" width="8" style="141" customWidth="1"/>
    <col min="6075" max="6075" width="8.85546875" style="141" customWidth="1"/>
    <col min="6076" max="6076" width="10.140625" style="141" customWidth="1"/>
    <col min="6077" max="6082" width="7.85546875" style="141" customWidth="1"/>
    <col min="6083" max="6308" width="8.85546875" style="141"/>
    <col min="6309" max="6309" width="5.42578125" style="141" customWidth="1"/>
    <col min="6310" max="6311" width="12.85546875" style="141" customWidth="1"/>
    <col min="6312" max="6318" width="5.42578125" style="141" customWidth="1"/>
    <col min="6319" max="6320" width="8.42578125" style="141" customWidth="1"/>
    <col min="6321" max="6330" width="8" style="141" customWidth="1"/>
    <col min="6331" max="6331" width="8.85546875" style="141" customWidth="1"/>
    <col min="6332" max="6332" width="10.140625" style="141" customWidth="1"/>
    <col min="6333" max="6338" width="7.85546875" style="141" customWidth="1"/>
    <col min="6339" max="6564" width="8.85546875" style="141"/>
    <col min="6565" max="6565" width="5.42578125" style="141" customWidth="1"/>
    <col min="6566" max="6567" width="12.85546875" style="141" customWidth="1"/>
    <col min="6568" max="6574" width="5.42578125" style="141" customWidth="1"/>
    <col min="6575" max="6576" width="8.42578125" style="141" customWidth="1"/>
    <col min="6577" max="6586" width="8" style="141" customWidth="1"/>
    <col min="6587" max="6587" width="8.85546875" style="141" customWidth="1"/>
    <col min="6588" max="6588" width="10.140625" style="141" customWidth="1"/>
    <col min="6589" max="6594" width="7.85546875" style="141" customWidth="1"/>
    <col min="6595" max="6820" width="8.85546875" style="141"/>
    <col min="6821" max="6821" width="5.42578125" style="141" customWidth="1"/>
    <col min="6822" max="6823" width="12.85546875" style="141" customWidth="1"/>
    <col min="6824" max="6830" width="5.42578125" style="141" customWidth="1"/>
    <col min="6831" max="6832" width="8.42578125" style="141" customWidth="1"/>
    <col min="6833" max="6842" width="8" style="141" customWidth="1"/>
    <col min="6843" max="6843" width="8.85546875" style="141" customWidth="1"/>
    <col min="6844" max="6844" width="10.140625" style="141" customWidth="1"/>
    <col min="6845" max="6850" width="7.85546875" style="141" customWidth="1"/>
    <col min="6851" max="7076" width="8.85546875" style="141"/>
    <col min="7077" max="7077" width="5.42578125" style="141" customWidth="1"/>
    <col min="7078" max="7079" width="12.85546875" style="141" customWidth="1"/>
    <col min="7080" max="7086" width="5.42578125" style="141" customWidth="1"/>
    <col min="7087" max="7088" width="8.42578125" style="141" customWidth="1"/>
    <col min="7089" max="7098" width="8" style="141" customWidth="1"/>
    <col min="7099" max="7099" width="8.85546875" style="141" customWidth="1"/>
    <col min="7100" max="7100" width="10.140625" style="141" customWidth="1"/>
    <col min="7101" max="7106" width="7.85546875" style="141" customWidth="1"/>
    <col min="7107" max="7332" width="8.85546875" style="141"/>
    <col min="7333" max="7333" width="5.42578125" style="141" customWidth="1"/>
    <col min="7334" max="7335" width="12.85546875" style="141" customWidth="1"/>
    <col min="7336" max="7342" width="5.42578125" style="141" customWidth="1"/>
    <col min="7343" max="7344" width="8.42578125" style="141" customWidth="1"/>
    <col min="7345" max="7354" width="8" style="141" customWidth="1"/>
    <col min="7355" max="7355" width="8.85546875" style="141" customWidth="1"/>
    <col min="7356" max="7356" width="10.140625" style="141" customWidth="1"/>
    <col min="7357" max="7362" width="7.85546875" style="141" customWidth="1"/>
    <col min="7363" max="7588" width="8.85546875" style="141"/>
    <col min="7589" max="7589" width="5.42578125" style="141" customWidth="1"/>
    <col min="7590" max="7591" width="12.85546875" style="141" customWidth="1"/>
    <col min="7592" max="7598" width="5.42578125" style="141" customWidth="1"/>
    <col min="7599" max="7600" width="8.42578125" style="141" customWidth="1"/>
    <col min="7601" max="7610" width="8" style="141" customWidth="1"/>
    <col min="7611" max="7611" width="8.85546875" style="141" customWidth="1"/>
    <col min="7612" max="7612" width="10.140625" style="141" customWidth="1"/>
    <col min="7613" max="7618" width="7.85546875" style="141" customWidth="1"/>
    <col min="7619" max="7844" width="8.85546875" style="141"/>
    <col min="7845" max="7845" width="5.42578125" style="141" customWidth="1"/>
    <col min="7846" max="7847" width="12.85546875" style="141" customWidth="1"/>
    <col min="7848" max="7854" width="5.42578125" style="141" customWidth="1"/>
    <col min="7855" max="7856" width="8.42578125" style="141" customWidth="1"/>
    <col min="7857" max="7866" width="8" style="141" customWidth="1"/>
    <col min="7867" max="7867" width="8.85546875" style="141" customWidth="1"/>
    <col min="7868" max="7868" width="10.140625" style="141" customWidth="1"/>
    <col min="7869" max="7874" width="7.85546875" style="141" customWidth="1"/>
    <col min="7875" max="8100" width="8.85546875" style="141"/>
    <col min="8101" max="8101" width="5.42578125" style="141" customWidth="1"/>
    <col min="8102" max="8103" width="12.85546875" style="141" customWidth="1"/>
    <col min="8104" max="8110" width="5.42578125" style="141" customWidth="1"/>
    <col min="8111" max="8112" width="8.42578125" style="141" customWidth="1"/>
    <col min="8113" max="8122" width="8" style="141" customWidth="1"/>
    <col min="8123" max="8123" width="8.85546875" style="141" customWidth="1"/>
    <col min="8124" max="8124" width="10.140625" style="141" customWidth="1"/>
    <col min="8125" max="8130" width="7.85546875" style="141" customWidth="1"/>
    <col min="8131" max="8356" width="8.85546875" style="141"/>
    <col min="8357" max="8357" width="5.42578125" style="141" customWidth="1"/>
    <col min="8358" max="8359" width="12.85546875" style="141" customWidth="1"/>
    <col min="8360" max="8366" width="5.42578125" style="141" customWidth="1"/>
    <col min="8367" max="8368" width="8.42578125" style="141" customWidth="1"/>
    <col min="8369" max="8378" width="8" style="141" customWidth="1"/>
    <col min="8379" max="8379" width="8.85546875" style="141" customWidth="1"/>
    <col min="8380" max="8380" width="10.140625" style="141" customWidth="1"/>
    <col min="8381" max="8386" width="7.85546875" style="141" customWidth="1"/>
    <col min="8387" max="8612" width="8.85546875" style="141"/>
    <col min="8613" max="8613" width="5.42578125" style="141" customWidth="1"/>
    <col min="8614" max="8615" width="12.85546875" style="141" customWidth="1"/>
    <col min="8616" max="8622" width="5.42578125" style="141" customWidth="1"/>
    <col min="8623" max="8624" width="8.42578125" style="141" customWidth="1"/>
    <col min="8625" max="8634" width="8" style="141" customWidth="1"/>
    <col min="8635" max="8635" width="8.85546875" style="141" customWidth="1"/>
    <col min="8636" max="8636" width="10.140625" style="141" customWidth="1"/>
    <col min="8637" max="8642" width="7.85546875" style="141" customWidth="1"/>
    <col min="8643" max="8868" width="8.85546875" style="141"/>
    <col min="8869" max="8869" width="5.42578125" style="141" customWidth="1"/>
    <col min="8870" max="8871" width="12.85546875" style="141" customWidth="1"/>
    <col min="8872" max="8878" width="5.42578125" style="141" customWidth="1"/>
    <col min="8879" max="8880" width="8.42578125" style="141" customWidth="1"/>
    <col min="8881" max="8890" width="8" style="141" customWidth="1"/>
    <col min="8891" max="8891" width="8.85546875" style="141" customWidth="1"/>
    <col min="8892" max="8892" width="10.140625" style="141" customWidth="1"/>
    <col min="8893" max="8898" width="7.85546875" style="141" customWidth="1"/>
    <col min="8899" max="9124" width="8.85546875" style="141"/>
    <col min="9125" max="9125" width="5.42578125" style="141" customWidth="1"/>
    <col min="9126" max="9127" width="12.85546875" style="141" customWidth="1"/>
    <col min="9128" max="9134" width="5.42578125" style="141" customWidth="1"/>
    <col min="9135" max="9136" width="8.42578125" style="141" customWidth="1"/>
    <col min="9137" max="9146" width="8" style="141" customWidth="1"/>
    <col min="9147" max="9147" width="8.85546875" style="141" customWidth="1"/>
    <col min="9148" max="9148" width="10.140625" style="141" customWidth="1"/>
    <col min="9149" max="9154" width="7.85546875" style="141" customWidth="1"/>
    <col min="9155" max="9380" width="8.85546875" style="141"/>
    <col min="9381" max="9381" width="5.42578125" style="141" customWidth="1"/>
    <col min="9382" max="9383" width="12.85546875" style="141" customWidth="1"/>
    <col min="9384" max="9390" width="5.42578125" style="141" customWidth="1"/>
    <col min="9391" max="9392" width="8.42578125" style="141" customWidth="1"/>
    <col min="9393" max="9402" width="8" style="141" customWidth="1"/>
    <col min="9403" max="9403" width="8.85546875" style="141" customWidth="1"/>
    <col min="9404" max="9404" width="10.140625" style="141" customWidth="1"/>
    <col min="9405" max="9410" width="7.85546875" style="141" customWidth="1"/>
    <col min="9411" max="9636" width="8.85546875" style="141"/>
    <col min="9637" max="9637" width="5.42578125" style="141" customWidth="1"/>
    <col min="9638" max="9639" width="12.85546875" style="141" customWidth="1"/>
    <col min="9640" max="9646" width="5.42578125" style="141" customWidth="1"/>
    <col min="9647" max="9648" width="8.42578125" style="141" customWidth="1"/>
    <col min="9649" max="9658" width="8" style="141" customWidth="1"/>
    <col min="9659" max="9659" width="8.85546875" style="141" customWidth="1"/>
    <col min="9660" max="9660" width="10.140625" style="141" customWidth="1"/>
    <col min="9661" max="9666" width="7.85546875" style="141" customWidth="1"/>
    <col min="9667" max="9892" width="8.85546875" style="141"/>
    <col min="9893" max="9893" width="5.42578125" style="141" customWidth="1"/>
    <col min="9894" max="9895" width="12.85546875" style="141" customWidth="1"/>
    <col min="9896" max="9902" width="5.42578125" style="141" customWidth="1"/>
    <col min="9903" max="9904" width="8.42578125" style="141" customWidth="1"/>
    <col min="9905" max="9914" width="8" style="141" customWidth="1"/>
    <col min="9915" max="9915" width="8.85546875" style="141" customWidth="1"/>
    <col min="9916" max="9916" width="10.140625" style="141" customWidth="1"/>
    <col min="9917" max="9922" width="7.85546875" style="141" customWidth="1"/>
    <col min="9923" max="10148" width="8.85546875" style="141"/>
    <col min="10149" max="10149" width="5.42578125" style="141" customWidth="1"/>
    <col min="10150" max="10151" width="12.85546875" style="141" customWidth="1"/>
    <col min="10152" max="10158" width="5.42578125" style="141" customWidth="1"/>
    <col min="10159" max="10160" width="8.42578125" style="141" customWidth="1"/>
    <col min="10161" max="10170" width="8" style="141" customWidth="1"/>
    <col min="10171" max="10171" width="8.85546875" style="141" customWidth="1"/>
    <col min="10172" max="10172" width="10.140625" style="141" customWidth="1"/>
    <col min="10173" max="10178" width="7.85546875" style="141" customWidth="1"/>
    <col min="10179" max="10404" width="8.85546875" style="141"/>
    <col min="10405" max="10405" width="5.42578125" style="141" customWidth="1"/>
    <col min="10406" max="10407" width="12.85546875" style="141" customWidth="1"/>
    <col min="10408" max="10414" width="5.42578125" style="141" customWidth="1"/>
    <col min="10415" max="10416" width="8.42578125" style="141" customWidth="1"/>
    <col min="10417" max="10426" width="8" style="141" customWidth="1"/>
    <col min="10427" max="10427" width="8.85546875" style="141" customWidth="1"/>
    <col min="10428" max="10428" width="10.140625" style="141" customWidth="1"/>
    <col min="10429" max="10434" width="7.85546875" style="141" customWidth="1"/>
    <col min="10435" max="10660" width="8.85546875" style="141"/>
    <col min="10661" max="10661" width="5.42578125" style="141" customWidth="1"/>
    <col min="10662" max="10663" width="12.85546875" style="141" customWidth="1"/>
    <col min="10664" max="10670" width="5.42578125" style="141" customWidth="1"/>
    <col min="10671" max="10672" width="8.42578125" style="141" customWidth="1"/>
    <col min="10673" max="10682" width="8" style="141" customWidth="1"/>
    <col min="10683" max="10683" width="8.85546875" style="141" customWidth="1"/>
    <col min="10684" max="10684" width="10.140625" style="141" customWidth="1"/>
    <col min="10685" max="10690" width="7.85546875" style="141" customWidth="1"/>
    <col min="10691" max="10916" width="8.85546875" style="141"/>
    <col min="10917" max="10917" width="5.42578125" style="141" customWidth="1"/>
    <col min="10918" max="10919" width="12.85546875" style="141" customWidth="1"/>
    <col min="10920" max="10926" width="5.42578125" style="141" customWidth="1"/>
    <col min="10927" max="10928" width="8.42578125" style="141" customWidth="1"/>
    <col min="10929" max="10938" width="8" style="141" customWidth="1"/>
    <col min="10939" max="10939" width="8.85546875" style="141" customWidth="1"/>
    <col min="10940" max="10940" width="10.140625" style="141" customWidth="1"/>
    <col min="10941" max="10946" width="7.85546875" style="141" customWidth="1"/>
    <col min="10947" max="11172" width="8.85546875" style="141"/>
    <col min="11173" max="11173" width="5.42578125" style="141" customWidth="1"/>
    <col min="11174" max="11175" width="12.85546875" style="141" customWidth="1"/>
    <col min="11176" max="11182" width="5.42578125" style="141" customWidth="1"/>
    <col min="11183" max="11184" width="8.42578125" style="141" customWidth="1"/>
    <col min="11185" max="11194" width="8" style="141" customWidth="1"/>
    <col min="11195" max="11195" width="8.85546875" style="141" customWidth="1"/>
    <col min="11196" max="11196" width="10.140625" style="141" customWidth="1"/>
    <col min="11197" max="11202" width="7.85546875" style="141" customWidth="1"/>
    <col min="11203" max="11428" width="8.85546875" style="141"/>
    <col min="11429" max="11429" width="5.42578125" style="141" customWidth="1"/>
    <col min="11430" max="11431" width="12.85546875" style="141" customWidth="1"/>
    <col min="11432" max="11438" width="5.42578125" style="141" customWidth="1"/>
    <col min="11439" max="11440" width="8.42578125" style="141" customWidth="1"/>
    <col min="11441" max="11450" width="8" style="141" customWidth="1"/>
    <col min="11451" max="11451" width="8.85546875" style="141" customWidth="1"/>
    <col min="11452" max="11452" width="10.140625" style="141" customWidth="1"/>
    <col min="11453" max="11458" width="7.85546875" style="141" customWidth="1"/>
    <col min="11459" max="11684" width="8.85546875" style="141"/>
    <col min="11685" max="11685" width="5.42578125" style="141" customWidth="1"/>
    <col min="11686" max="11687" width="12.85546875" style="141" customWidth="1"/>
    <col min="11688" max="11694" width="5.42578125" style="141" customWidth="1"/>
    <col min="11695" max="11696" width="8.42578125" style="141" customWidth="1"/>
    <col min="11697" max="11706" width="8" style="141" customWidth="1"/>
    <col min="11707" max="11707" width="8.85546875" style="141" customWidth="1"/>
    <col min="11708" max="11708" width="10.140625" style="141" customWidth="1"/>
    <col min="11709" max="11714" width="7.85546875" style="141" customWidth="1"/>
    <col min="11715" max="11940" width="8.85546875" style="141"/>
    <col min="11941" max="11941" width="5.42578125" style="141" customWidth="1"/>
    <col min="11942" max="11943" width="12.85546875" style="141" customWidth="1"/>
    <col min="11944" max="11950" width="5.42578125" style="141" customWidth="1"/>
    <col min="11951" max="11952" width="8.42578125" style="141" customWidth="1"/>
    <col min="11953" max="11962" width="8" style="141" customWidth="1"/>
    <col min="11963" max="11963" width="8.85546875" style="141" customWidth="1"/>
    <col min="11964" max="11964" width="10.140625" style="141" customWidth="1"/>
    <col min="11965" max="11970" width="7.85546875" style="141" customWidth="1"/>
    <col min="11971" max="12196" width="8.85546875" style="141"/>
    <col min="12197" max="12197" width="5.42578125" style="141" customWidth="1"/>
    <col min="12198" max="12199" width="12.85546875" style="141" customWidth="1"/>
    <col min="12200" max="12206" width="5.42578125" style="141" customWidth="1"/>
    <col min="12207" max="12208" width="8.42578125" style="141" customWidth="1"/>
    <col min="12209" max="12218" width="8" style="141" customWidth="1"/>
    <col min="12219" max="12219" width="8.85546875" style="141" customWidth="1"/>
    <col min="12220" max="12220" width="10.140625" style="141" customWidth="1"/>
    <col min="12221" max="12226" width="7.85546875" style="141" customWidth="1"/>
    <col min="12227" max="12452" width="8.85546875" style="141"/>
    <col min="12453" max="12453" width="5.42578125" style="141" customWidth="1"/>
    <col min="12454" max="12455" width="12.85546875" style="141" customWidth="1"/>
    <col min="12456" max="12462" width="5.42578125" style="141" customWidth="1"/>
    <col min="12463" max="12464" width="8.42578125" style="141" customWidth="1"/>
    <col min="12465" max="12474" width="8" style="141" customWidth="1"/>
    <col min="12475" max="12475" width="8.85546875" style="141" customWidth="1"/>
    <col min="12476" max="12476" width="10.140625" style="141" customWidth="1"/>
    <col min="12477" max="12482" width="7.85546875" style="141" customWidth="1"/>
    <col min="12483" max="12708" width="8.85546875" style="141"/>
    <col min="12709" max="12709" width="5.42578125" style="141" customWidth="1"/>
    <col min="12710" max="12711" width="12.85546875" style="141" customWidth="1"/>
    <col min="12712" max="12718" width="5.42578125" style="141" customWidth="1"/>
    <col min="12719" max="12720" width="8.42578125" style="141" customWidth="1"/>
    <col min="12721" max="12730" width="8" style="141" customWidth="1"/>
    <col min="12731" max="12731" width="8.85546875" style="141" customWidth="1"/>
    <col min="12732" max="12732" width="10.140625" style="141" customWidth="1"/>
    <col min="12733" max="12738" width="7.85546875" style="141" customWidth="1"/>
    <col min="12739" max="12964" width="8.85546875" style="141"/>
    <col min="12965" max="12965" width="5.42578125" style="141" customWidth="1"/>
    <col min="12966" max="12967" width="12.85546875" style="141" customWidth="1"/>
    <col min="12968" max="12974" width="5.42578125" style="141" customWidth="1"/>
    <col min="12975" max="12976" width="8.42578125" style="141" customWidth="1"/>
    <col min="12977" max="12986" width="8" style="141" customWidth="1"/>
    <col min="12987" max="12987" width="8.85546875" style="141" customWidth="1"/>
    <col min="12988" max="12988" width="10.140625" style="141" customWidth="1"/>
    <col min="12989" max="12994" width="7.85546875" style="141" customWidth="1"/>
    <col min="12995" max="13220" width="8.85546875" style="141"/>
    <col min="13221" max="13221" width="5.42578125" style="141" customWidth="1"/>
    <col min="13222" max="13223" width="12.85546875" style="141" customWidth="1"/>
    <col min="13224" max="13230" width="5.42578125" style="141" customWidth="1"/>
    <col min="13231" max="13232" width="8.42578125" style="141" customWidth="1"/>
    <col min="13233" max="13242" width="8" style="141" customWidth="1"/>
    <col min="13243" max="13243" width="8.85546875" style="141" customWidth="1"/>
    <col min="13244" max="13244" width="10.140625" style="141" customWidth="1"/>
    <col min="13245" max="13250" width="7.85546875" style="141" customWidth="1"/>
    <col min="13251" max="13476" width="8.85546875" style="141"/>
    <col min="13477" max="13477" width="5.42578125" style="141" customWidth="1"/>
    <col min="13478" max="13479" width="12.85546875" style="141" customWidth="1"/>
    <col min="13480" max="13486" width="5.42578125" style="141" customWidth="1"/>
    <col min="13487" max="13488" width="8.42578125" style="141" customWidth="1"/>
    <col min="13489" max="13498" width="8" style="141" customWidth="1"/>
    <col min="13499" max="13499" width="8.85546875" style="141" customWidth="1"/>
    <col min="13500" max="13500" width="10.140625" style="141" customWidth="1"/>
    <col min="13501" max="13506" width="7.85546875" style="141" customWidth="1"/>
    <col min="13507" max="13732" width="8.85546875" style="141"/>
    <col min="13733" max="13733" width="5.42578125" style="141" customWidth="1"/>
    <col min="13734" max="13735" width="12.85546875" style="141" customWidth="1"/>
    <col min="13736" max="13742" width="5.42578125" style="141" customWidth="1"/>
    <col min="13743" max="13744" width="8.42578125" style="141" customWidth="1"/>
    <col min="13745" max="13754" width="8" style="141" customWidth="1"/>
    <col min="13755" max="13755" width="8.85546875" style="141" customWidth="1"/>
    <col min="13756" max="13756" width="10.140625" style="141" customWidth="1"/>
    <col min="13757" max="13762" width="7.85546875" style="141" customWidth="1"/>
    <col min="13763" max="13988" width="8.85546875" style="141"/>
    <col min="13989" max="13989" width="5.42578125" style="141" customWidth="1"/>
    <col min="13990" max="13991" width="12.85546875" style="141" customWidth="1"/>
    <col min="13992" max="13998" width="5.42578125" style="141" customWidth="1"/>
    <col min="13999" max="14000" width="8.42578125" style="141" customWidth="1"/>
    <col min="14001" max="14010" width="8" style="141" customWidth="1"/>
    <col min="14011" max="14011" width="8.85546875" style="141" customWidth="1"/>
    <col min="14012" max="14012" width="10.140625" style="141" customWidth="1"/>
    <col min="14013" max="14018" width="7.85546875" style="141" customWidth="1"/>
    <col min="14019" max="14244" width="8.85546875" style="141"/>
    <col min="14245" max="14245" width="5.42578125" style="141" customWidth="1"/>
    <col min="14246" max="14247" width="12.85546875" style="141" customWidth="1"/>
    <col min="14248" max="14254" width="5.42578125" style="141" customWidth="1"/>
    <col min="14255" max="14256" width="8.42578125" style="141" customWidth="1"/>
    <col min="14257" max="14266" width="8" style="141" customWidth="1"/>
    <col min="14267" max="14267" width="8.85546875" style="141" customWidth="1"/>
    <col min="14268" max="14268" width="10.140625" style="141" customWidth="1"/>
    <col min="14269" max="14274" width="7.85546875" style="141" customWidth="1"/>
    <col min="14275" max="14500" width="8.85546875" style="141"/>
    <col min="14501" max="14501" width="5.42578125" style="141" customWidth="1"/>
    <col min="14502" max="14503" width="12.85546875" style="141" customWidth="1"/>
    <col min="14504" max="14510" width="5.42578125" style="141" customWidth="1"/>
    <col min="14511" max="14512" width="8.42578125" style="141" customWidth="1"/>
    <col min="14513" max="14522" width="8" style="141" customWidth="1"/>
    <col min="14523" max="14523" width="8.85546875" style="141" customWidth="1"/>
    <col min="14524" max="14524" width="10.140625" style="141" customWidth="1"/>
    <col min="14525" max="14530" width="7.85546875" style="141" customWidth="1"/>
    <col min="14531" max="14756" width="8.85546875" style="141"/>
    <col min="14757" max="14757" width="5.42578125" style="141" customWidth="1"/>
    <col min="14758" max="14759" width="12.85546875" style="141" customWidth="1"/>
    <col min="14760" max="14766" width="5.42578125" style="141" customWidth="1"/>
    <col min="14767" max="14768" width="8.42578125" style="141" customWidth="1"/>
    <col min="14769" max="14778" width="8" style="141" customWidth="1"/>
    <col min="14779" max="14779" width="8.85546875" style="141" customWidth="1"/>
    <col min="14780" max="14780" width="10.140625" style="141" customWidth="1"/>
    <col min="14781" max="14786" width="7.85546875" style="141" customWidth="1"/>
    <col min="14787" max="15012" width="8.85546875" style="141"/>
    <col min="15013" max="15013" width="5.42578125" style="141" customWidth="1"/>
    <col min="15014" max="15015" width="12.85546875" style="141" customWidth="1"/>
    <col min="15016" max="15022" width="5.42578125" style="141" customWidth="1"/>
    <col min="15023" max="15024" width="8.42578125" style="141" customWidth="1"/>
    <col min="15025" max="15034" width="8" style="141" customWidth="1"/>
    <col min="15035" max="15035" width="8.85546875" style="141" customWidth="1"/>
    <col min="15036" max="15036" width="10.140625" style="141" customWidth="1"/>
    <col min="15037" max="15042" width="7.85546875" style="141" customWidth="1"/>
    <col min="15043" max="15268" width="8.85546875" style="141"/>
    <col min="15269" max="15269" width="5.42578125" style="141" customWidth="1"/>
    <col min="15270" max="15271" width="12.85546875" style="141" customWidth="1"/>
    <col min="15272" max="15278" width="5.42578125" style="141" customWidth="1"/>
    <col min="15279" max="15280" width="8.42578125" style="141" customWidth="1"/>
    <col min="15281" max="15290" width="8" style="141" customWidth="1"/>
    <col min="15291" max="15291" width="8.85546875" style="141" customWidth="1"/>
    <col min="15292" max="15292" width="10.140625" style="141" customWidth="1"/>
    <col min="15293" max="15298" width="7.85546875" style="141" customWidth="1"/>
    <col min="15299" max="15524" width="8.85546875" style="141"/>
    <col min="15525" max="15525" width="5.42578125" style="141" customWidth="1"/>
    <col min="15526" max="15527" width="12.85546875" style="141" customWidth="1"/>
    <col min="15528" max="15534" width="5.42578125" style="141" customWidth="1"/>
    <col min="15535" max="15536" width="8.42578125" style="141" customWidth="1"/>
    <col min="15537" max="15546" width="8" style="141" customWidth="1"/>
    <col min="15547" max="15547" width="8.85546875" style="141" customWidth="1"/>
    <col min="15548" max="15548" width="10.140625" style="141" customWidth="1"/>
    <col min="15549" max="15554" width="7.85546875" style="141" customWidth="1"/>
    <col min="15555" max="15780" width="8.85546875" style="141"/>
    <col min="15781" max="15781" width="5.42578125" style="141" customWidth="1"/>
    <col min="15782" max="15783" width="12.85546875" style="141" customWidth="1"/>
    <col min="15784" max="15790" width="5.42578125" style="141" customWidth="1"/>
    <col min="15791" max="15792" width="8.42578125" style="141" customWidth="1"/>
    <col min="15793" max="15802" width="8" style="141" customWidth="1"/>
    <col min="15803" max="15803" width="8.85546875" style="141" customWidth="1"/>
    <col min="15804" max="15804" width="10.140625" style="141" customWidth="1"/>
    <col min="15805" max="15810" width="7.85546875" style="141" customWidth="1"/>
    <col min="15811" max="16036" width="8.85546875" style="141"/>
    <col min="16037" max="16037" width="5.42578125" style="141" customWidth="1"/>
    <col min="16038" max="16039" width="12.85546875" style="141" customWidth="1"/>
    <col min="16040" max="16046" width="5.42578125" style="141" customWidth="1"/>
    <col min="16047" max="16048" width="8.42578125" style="141" customWidth="1"/>
    <col min="16049" max="16058" width="8" style="141" customWidth="1"/>
    <col min="16059" max="16059" width="8.85546875" style="141" customWidth="1"/>
    <col min="16060" max="16060" width="10.140625" style="141" customWidth="1"/>
    <col min="16061" max="16066" width="7.85546875" style="141" customWidth="1"/>
    <col min="16067" max="16384" width="8.85546875" style="141"/>
  </cols>
  <sheetData>
    <row r="1" spans="1:19" ht="27" customHeight="1">
      <c r="A1" s="142"/>
      <c r="B1" s="52"/>
      <c r="C1" s="52"/>
      <c r="D1" s="52"/>
      <c r="E1" s="52"/>
      <c r="F1" s="52"/>
      <c r="G1" s="52"/>
      <c r="H1" s="52"/>
      <c r="I1" s="52"/>
      <c r="J1" s="143"/>
      <c r="K1" s="34"/>
      <c r="L1" s="34"/>
      <c r="M1" s="34"/>
      <c r="N1" s="34"/>
      <c r="O1" s="34"/>
      <c r="P1" s="34"/>
      <c r="Q1" s="34"/>
      <c r="R1" s="291" t="s">
        <v>872</v>
      </c>
      <c r="S1" s="291"/>
    </row>
    <row r="2" spans="1:19" ht="38.25" customHeight="1">
      <c r="A2" s="54"/>
      <c r="B2" s="52"/>
      <c r="C2" s="52"/>
      <c r="D2" s="52"/>
      <c r="E2" s="52"/>
      <c r="F2" s="52"/>
      <c r="G2" s="52"/>
      <c r="H2" s="52"/>
      <c r="I2" s="52"/>
      <c r="J2" s="143"/>
      <c r="K2" s="34"/>
      <c r="L2" s="34"/>
      <c r="M2" s="34"/>
      <c r="N2" s="34"/>
      <c r="O2" s="34"/>
      <c r="P2" s="34"/>
      <c r="Q2" s="34"/>
      <c r="R2" s="34"/>
      <c r="S2" s="28"/>
    </row>
    <row r="3" spans="1:19" s="144" customFormat="1" ht="22.5" customHeight="1">
      <c r="A3" s="212" t="s">
        <v>270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s="144" customFormat="1" ht="22.5" customHeight="1">
      <c r="A4" s="212" t="s">
        <v>879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s="146" customFormat="1" ht="27" customHeight="1">
      <c r="A5" s="214" t="s">
        <v>271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37"/>
      <c r="M5" s="37"/>
      <c r="N5" s="145"/>
      <c r="O5" s="37"/>
      <c r="P5" s="37"/>
      <c r="Q5" s="37"/>
      <c r="R5" s="34"/>
      <c r="S5" s="28" t="s">
        <v>3</v>
      </c>
    </row>
    <row r="6" spans="1:19" s="146" customFormat="1" ht="27" customHeight="1">
      <c r="A6" s="227" t="s">
        <v>873</v>
      </c>
      <c r="B6" s="227" t="s">
        <v>874</v>
      </c>
      <c r="C6" s="227"/>
      <c r="D6" s="227"/>
      <c r="E6" s="227"/>
      <c r="F6" s="227"/>
      <c r="G6" s="227"/>
      <c r="H6" s="227"/>
      <c r="I6" s="227"/>
      <c r="J6" s="227"/>
      <c r="K6" s="241" t="s">
        <v>5</v>
      </c>
      <c r="L6" s="235" t="s">
        <v>6</v>
      </c>
      <c r="M6" s="235"/>
      <c r="N6" s="235"/>
      <c r="O6" s="235"/>
      <c r="P6" s="235"/>
      <c r="Q6" s="235"/>
      <c r="R6" s="235"/>
      <c r="S6" s="235"/>
    </row>
    <row r="7" spans="1:19" s="146" customFormat="1" ht="27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41"/>
      <c r="L7" s="235"/>
      <c r="M7" s="235" t="s">
        <v>12</v>
      </c>
      <c r="N7" s="227" t="s">
        <v>7</v>
      </c>
      <c r="O7" s="227"/>
      <c r="P7" s="227" t="s">
        <v>8</v>
      </c>
      <c r="Q7" s="227"/>
      <c r="R7" s="227" t="s">
        <v>9</v>
      </c>
      <c r="S7" s="227"/>
    </row>
    <row r="8" spans="1:19" s="146" customFormat="1" ht="27" customHeight="1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41"/>
      <c r="L8" s="235"/>
      <c r="M8" s="235"/>
      <c r="N8" s="297" t="s">
        <v>20</v>
      </c>
      <c r="O8" s="235" t="s">
        <v>12</v>
      </c>
      <c r="P8" s="235" t="s">
        <v>20</v>
      </c>
      <c r="Q8" s="235" t="s">
        <v>12</v>
      </c>
      <c r="R8" s="235" t="s">
        <v>20</v>
      </c>
      <c r="S8" s="235" t="s">
        <v>12</v>
      </c>
    </row>
    <row r="9" spans="1:19" s="146" customFormat="1" ht="27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41"/>
      <c r="L9" s="235"/>
      <c r="M9" s="235"/>
      <c r="N9" s="297"/>
      <c r="O9" s="235"/>
      <c r="P9" s="235"/>
      <c r="Q9" s="235"/>
      <c r="R9" s="235"/>
      <c r="S9" s="235"/>
    </row>
    <row r="10" spans="1:19" s="146" customFormat="1" ht="27" customHeight="1">
      <c r="A10" s="147" t="s">
        <v>24</v>
      </c>
      <c r="B10" s="266" t="s">
        <v>25</v>
      </c>
      <c r="C10" s="266"/>
      <c r="D10" s="266"/>
      <c r="E10" s="266"/>
      <c r="F10" s="266"/>
      <c r="G10" s="266"/>
      <c r="H10" s="266"/>
      <c r="I10" s="266"/>
      <c r="J10" s="266"/>
      <c r="K10" s="69" t="s">
        <v>875</v>
      </c>
      <c r="L10" s="41">
        <v>1</v>
      </c>
      <c r="M10" s="41">
        <v>2</v>
      </c>
      <c r="N10" s="46">
        <v>3</v>
      </c>
      <c r="O10" s="41">
        <v>4</v>
      </c>
      <c r="P10" s="41">
        <v>5</v>
      </c>
      <c r="Q10" s="41">
        <v>6</v>
      </c>
      <c r="R10" s="41">
        <v>7</v>
      </c>
      <c r="S10" s="41">
        <v>8</v>
      </c>
    </row>
    <row r="11" spans="1:19" s="146" customFormat="1" ht="27" customHeight="1">
      <c r="A11" s="292" t="s">
        <v>70</v>
      </c>
      <c r="B11" s="292"/>
      <c r="C11" s="292"/>
      <c r="D11" s="292"/>
      <c r="E11" s="292"/>
      <c r="F11" s="292"/>
      <c r="G11" s="292"/>
      <c r="H11" s="292"/>
      <c r="I11" s="292"/>
      <c r="J11" s="292"/>
      <c r="K11" s="45">
        <v>1</v>
      </c>
      <c r="L11" s="43">
        <f>+L12+L211+L367+L807+L898</f>
        <v>22251</v>
      </c>
      <c r="M11" s="43">
        <f t="shared" ref="M11:S11" si="0">+M12+M211+M367+M807+M898</f>
        <v>9508</v>
      </c>
      <c r="N11" s="43">
        <f t="shared" si="0"/>
        <v>1729</v>
      </c>
      <c r="O11" s="43">
        <f t="shared" si="0"/>
        <v>708</v>
      </c>
      <c r="P11" s="43">
        <f t="shared" si="0"/>
        <v>18318</v>
      </c>
      <c r="Q11" s="43">
        <f t="shared" si="0"/>
        <v>8367</v>
      </c>
      <c r="R11" s="43">
        <f t="shared" si="0"/>
        <v>2204</v>
      </c>
      <c r="S11" s="43">
        <f t="shared" si="0"/>
        <v>433</v>
      </c>
    </row>
    <row r="12" spans="1:19" s="146" customFormat="1" ht="27" customHeight="1">
      <c r="A12" s="256" t="s">
        <v>281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83">
        <f t="shared" ref="K12:K75" si="1">+K11+1</f>
        <v>2</v>
      </c>
      <c r="L12" s="44">
        <f>+L13+L32+L51+L67+L77+L94+L108+L119+L129+L136+L146+L154+L163+L170+L186+L200</f>
        <v>3493</v>
      </c>
      <c r="M12" s="44">
        <f t="shared" ref="M12:S12" si="2">+M13+M32+M51+M67+M77+M94+M108+M119+M129+M136+M146+M154+M163+M170+M186+M200</f>
        <v>1746</v>
      </c>
      <c r="N12" s="44">
        <f t="shared" si="2"/>
        <v>0</v>
      </c>
      <c r="O12" s="44">
        <f t="shared" si="2"/>
        <v>0</v>
      </c>
      <c r="P12" s="44">
        <f t="shared" si="2"/>
        <v>3301</v>
      </c>
      <c r="Q12" s="44">
        <f t="shared" si="2"/>
        <v>1619</v>
      </c>
      <c r="R12" s="44">
        <f t="shared" si="2"/>
        <v>192</v>
      </c>
      <c r="S12" s="44">
        <f t="shared" si="2"/>
        <v>127</v>
      </c>
    </row>
    <row r="13" spans="1:19" s="146" customFormat="1" ht="27" customHeight="1">
      <c r="A13" s="289" t="s">
        <v>282</v>
      </c>
      <c r="B13" s="289"/>
      <c r="C13" s="289"/>
      <c r="D13" s="289"/>
      <c r="E13" s="289"/>
      <c r="F13" s="289"/>
      <c r="G13" s="289"/>
      <c r="H13" s="289"/>
      <c r="I13" s="289"/>
      <c r="J13" s="290"/>
      <c r="K13" s="86">
        <f t="shared" si="1"/>
        <v>3</v>
      </c>
      <c r="L13" s="148">
        <f>+N13+P13+R13</f>
        <v>386</v>
      </c>
      <c r="M13" s="148">
        <f>+O13+Q13+S13</f>
        <v>174</v>
      </c>
      <c r="N13" s="148">
        <f>SUM(N14:N31)</f>
        <v>0</v>
      </c>
      <c r="O13" s="148">
        <f t="shared" ref="O13:S13" si="3">SUM(O14:O31)</f>
        <v>0</v>
      </c>
      <c r="P13" s="148">
        <f t="shared" si="3"/>
        <v>360</v>
      </c>
      <c r="Q13" s="148">
        <f t="shared" si="3"/>
        <v>156</v>
      </c>
      <c r="R13" s="148">
        <f t="shared" si="3"/>
        <v>26</v>
      </c>
      <c r="S13" s="148">
        <f t="shared" si="3"/>
        <v>18</v>
      </c>
    </row>
    <row r="14" spans="1:19" s="146" customFormat="1" ht="27" customHeight="1">
      <c r="A14" s="149" t="s">
        <v>283</v>
      </c>
      <c r="B14" s="293" t="s">
        <v>215</v>
      </c>
      <c r="C14" s="294"/>
      <c r="D14" s="294"/>
      <c r="E14" s="294"/>
      <c r="F14" s="294"/>
      <c r="G14" s="294"/>
      <c r="H14" s="294"/>
      <c r="I14" s="294"/>
      <c r="J14" s="295"/>
      <c r="K14" s="46">
        <f t="shared" si="1"/>
        <v>4</v>
      </c>
      <c r="L14" s="150">
        <f t="shared" ref="L14:M77" si="4">+N14+P14+R14</f>
        <v>34</v>
      </c>
      <c r="M14" s="150">
        <f t="shared" si="4"/>
        <v>1</v>
      </c>
      <c r="N14" s="46">
        <v>0</v>
      </c>
      <c r="O14" s="46">
        <v>0</v>
      </c>
      <c r="P14" s="46">
        <v>34</v>
      </c>
      <c r="Q14" s="46">
        <v>1</v>
      </c>
      <c r="R14" s="46">
        <v>0</v>
      </c>
      <c r="S14" s="46">
        <v>0</v>
      </c>
    </row>
    <row r="15" spans="1:19" s="146" customFormat="1" ht="27" customHeight="1">
      <c r="A15" s="151" t="s">
        <v>285</v>
      </c>
      <c r="B15" s="253" t="s">
        <v>231</v>
      </c>
      <c r="C15" s="296"/>
      <c r="D15" s="296"/>
      <c r="E15" s="296"/>
      <c r="F15" s="296"/>
      <c r="G15" s="296"/>
      <c r="H15" s="296"/>
      <c r="I15" s="296"/>
      <c r="J15" s="254"/>
      <c r="K15" s="46">
        <f t="shared" si="1"/>
        <v>5</v>
      </c>
      <c r="L15" s="150">
        <f t="shared" si="4"/>
        <v>30</v>
      </c>
      <c r="M15" s="150">
        <f t="shared" si="4"/>
        <v>28</v>
      </c>
      <c r="N15" s="46">
        <v>0</v>
      </c>
      <c r="O15" s="46">
        <v>0</v>
      </c>
      <c r="P15" s="46">
        <v>30</v>
      </c>
      <c r="Q15" s="46">
        <v>28</v>
      </c>
      <c r="R15" s="46">
        <v>0</v>
      </c>
      <c r="S15" s="46">
        <v>0</v>
      </c>
    </row>
    <row r="16" spans="1:19" s="146" customFormat="1" ht="27" customHeight="1">
      <c r="A16" s="151" t="s">
        <v>286</v>
      </c>
      <c r="B16" s="253" t="s">
        <v>131</v>
      </c>
      <c r="C16" s="296"/>
      <c r="D16" s="296"/>
      <c r="E16" s="296"/>
      <c r="F16" s="296"/>
      <c r="G16" s="296"/>
      <c r="H16" s="296"/>
      <c r="I16" s="296"/>
      <c r="J16" s="254"/>
      <c r="K16" s="46">
        <f t="shared" si="1"/>
        <v>6</v>
      </c>
      <c r="L16" s="150">
        <f t="shared" si="4"/>
        <v>23</v>
      </c>
      <c r="M16" s="150">
        <f t="shared" si="4"/>
        <v>7</v>
      </c>
      <c r="N16" s="46">
        <v>0</v>
      </c>
      <c r="O16" s="46">
        <v>0</v>
      </c>
      <c r="P16" s="46">
        <v>14</v>
      </c>
      <c r="Q16" s="46">
        <v>6</v>
      </c>
      <c r="R16" s="46">
        <v>9</v>
      </c>
      <c r="S16" s="46">
        <v>1</v>
      </c>
    </row>
    <row r="17" spans="1:19" s="146" customFormat="1" ht="27" customHeight="1">
      <c r="A17" s="152" t="s">
        <v>288</v>
      </c>
      <c r="B17" s="253" t="s">
        <v>238</v>
      </c>
      <c r="C17" s="296"/>
      <c r="D17" s="296"/>
      <c r="E17" s="296"/>
      <c r="F17" s="296"/>
      <c r="G17" s="296"/>
      <c r="H17" s="296"/>
      <c r="I17" s="296"/>
      <c r="J17" s="254"/>
      <c r="K17" s="46">
        <f t="shared" si="1"/>
        <v>7</v>
      </c>
      <c r="L17" s="150">
        <f t="shared" si="4"/>
        <v>46</v>
      </c>
      <c r="M17" s="150">
        <f t="shared" si="4"/>
        <v>37</v>
      </c>
      <c r="N17" s="46">
        <v>0</v>
      </c>
      <c r="O17" s="46">
        <v>0</v>
      </c>
      <c r="P17" s="46">
        <v>29</v>
      </c>
      <c r="Q17" s="46">
        <v>20</v>
      </c>
      <c r="R17" s="46">
        <v>17</v>
      </c>
      <c r="S17" s="46">
        <v>17</v>
      </c>
    </row>
    <row r="18" spans="1:19" s="146" customFormat="1" ht="27" customHeight="1">
      <c r="A18" s="151" t="s">
        <v>289</v>
      </c>
      <c r="B18" s="253" t="s">
        <v>261</v>
      </c>
      <c r="C18" s="296"/>
      <c r="D18" s="296"/>
      <c r="E18" s="296"/>
      <c r="F18" s="296"/>
      <c r="G18" s="296"/>
      <c r="H18" s="296"/>
      <c r="I18" s="296"/>
      <c r="J18" s="254"/>
      <c r="K18" s="46">
        <f t="shared" si="1"/>
        <v>8</v>
      </c>
      <c r="L18" s="150">
        <f t="shared" si="4"/>
        <v>15</v>
      </c>
      <c r="M18" s="150">
        <f t="shared" si="4"/>
        <v>13</v>
      </c>
      <c r="N18" s="46">
        <v>0</v>
      </c>
      <c r="O18" s="46">
        <v>0</v>
      </c>
      <c r="P18" s="46">
        <v>15</v>
      </c>
      <c r="Q18" s="46">
        <v>13</v>
      </c>
      <c r="R18" s="46">
        <v>0</v>
      </c>
      <c r="S18" s="46">
        <v>0</v>
      </c>
    </row>
    <row r="19" spans="1:19" s="146" customFormat="1" ht="27" customHeight="1">
      <c r="A19" s="151" t="s">
        <v>290</v>
      </c>
      <c r="B19" s="253" t="s">
        <v>135</v>
      </c>
      <c r="C19" s="296"/>
      <c r="D19" s="296"/>
      <c r="E19" s="296"/>
      <c r="F19" s="296"/>
      <c r="G19" s="296"/>
      <c r="H19" s="296"/>
      <c r="I19" s="296"/>
      <c r="J19" s="254"/>
      <c r="K19" s="46">
        <f t="shared" si="1"/>
        <v>9</v>
      </c>
      <c r="L19" s="150">
        <f t="shared" si="4"/>
        <v>11</v>
      </c>
      <c r="M19" s="150">
        <f t="shared" si="4"/>
        <v>4</v>
      </c>
      <c r="N19" s="46">
        <v>0</v>
      </c>
      <c r="O19" s="46">
        <v>0</v>
      </c>
      <c r="P19" s="46">
        <v>11</v>
      </c>
      <c r="Q19" s="46">
        <v>4</v>
      </c>
      <c r="R19" s="46">
        <v>0</v>
      </c>
      <c r="S19" s="46">
        <v>0</v>
      </c>
    </row>
    <row r="20" spans="1:19" s="146" customFormat="1" ht="27" customHeight="1">
      <c r="A20" s="151" t="s">
        <v>292</v>
      </c>
      <c r="B20" s="253" t="s">
        <v>150</v>
      </c>
      <c r="C20" s="296"/>
      <c r="D20" s="296"/>
      <c r="E20" s="296"/>
      <c r="F20" s="296"/>
      <c r="G20" s="296"/>
      <c r="H20" s="296"/>
      <c r="I20" s="296"/>
      <c r="J20" s="254"/>
      <c r="K20" s="46">
        <f t="shared" si="1"/>
        <v>10</v>
      </c>
      <c r="L20" s="150">
        <f t="shared" si="4"/>
        <v>15</v>
      </c>
      <c r="M20" s="150">
        <f t="shared" si="4"/>
        <v>1</v>
      </c>
      <c r="N20" s="46">
        <v>0</v>
      </c>
      <c r="O20" s="46">
        <v>0</v>
      </c>
      <c r="P20" s="46">
        <v>15</v>
      </c>
      <c r="Q20" s="46">
        <v>1</v>
      </c>
      <c r="R20" s="46">
        <v>0</v>
      </c>
      <c r="S20" s="46">
        <v>0</v>
      </c>
    </row>
    <row r="21" spans="1:19" s="146" customFormat="1" ht="27" customHeight="1">
      <c r="A21" s="151" t="s">
        <v>293</v>
      </c>
      <c r="B21" s="253" t="s">
        <v>139</v>
      </c>
      <c r="C21" s="296"/>
      <c r="D21" s="296"/>
      <c r="E21" s="296"/>
      <c r="F21" s="296"/>
      <c r="G21" s="296"/>
      <c r="H21" s="296"/>
      <c r="I21" s="296"/>
      <c r="J21" s="254"/>
      <c r="K21" s="46">
        <f t="shared" si="1"/>
        <v>11</v>
      </c>
      <c r="L21" s="150">
        <f t="shared" si="4"/>
        <v>27</v>
      </c>
      <c r="M21" s="150">
        <f t="shared" si="4"/>
        <v>5</v>
      </c>
      <c r="N21" s="46">
        <v>0</v>
      </c>
      <c r="O21" s="46">
        <v>0</v>
      </c>
      <c r="P21" s="46">
        <v>27</v>
      </c>
      <c r="Q21" s="46">
        <v>5</v>
      </c>
      <c r="R21" s="46">
        <v>0</v>
      </c>
      <c r="S21" s="46">
        <v>0</v>
      </c>
    </row>
    <row r="22" spans="1:19" s="146" customFormat="1" ht="27" customHeight="1">
      <c r="A22" s="151" t="s">
        <v>294</v>
      </c>
      <c r="B22" s="253" t="s">
        <v>153</v>
      </c>
      <c r="C22" s="296"/>
      <c r="D22" s="296"/>
      <c r="E22" s="296"/>
      <c r="F22" s="296"/>
      <c r="G22" s="296"/>
      <c r="H22" s="296"/>
      <c r="I22" s="296"/>
      <c r="J22" s="254"/>
      <c r="K22" s="46">
        <f t="shared" si="1"/>
        <v>12</v>
      </c>
      <c r="L22" s="150">
        <f t="shared" si="4"/>
        <v>15</v>
      </c>
      <c r="M22" s="150">
        <f t="shared" si="4"/>
        <v>0</v>
      </c>
      <c r="N22" s="46">
        <v>0</v>
      </c>
      <c r="O22" s="46">
        <v>0</v>
      </c>
      <c r="P22" s="46">
        <v>15</v>
      </c>
      <c r="Q22" s="46">
        <v>0</v>
      </c>
      <c r="R22" s="46">
        <v>0</v>
      </c>
      <c r="S22" s="46">
        <v>0</v>
      </c>
    </row>
    <row r="23" spans="1:19" s="146" customFormat="1" ht="27" customHeight="1">
      <c r="A23" s="151" t="s">
        <v>295</v>
      </c>
      <c r="B23" s="253" t="s">
        <v>296</v>
      </c>
      <c r="C23" s="296"/>
      <c r="D23" s="296"/>
      <c r="E23" s="296"/>
      <c r="F23" s="296"/>
      <c r="G23" s="296"/>
      <c r="H23" s="296"/>
      <c r="I23" s="296"/>
      <c r="J23" s="254"/>
      <c r="K23" s="46">
        <f t="shared" si="1"/>
        <v>13</v>
      </c>
      <c r="L23" s="150">
        <f t="shared" si="4"/>
        <v>15</v>
      </c>
      <c r="M23" s="150">
        <f t="shared" si="4"/>
        <v>8</v>
      </c>
      <c r="N23" s="46">
        <v>0</v>
      </c>
      <c r="O23" s="46">
        <v>0</v>
      </c>
      <c r="P23" s="46">
        <v>15</v>
      </c>
      <c r="Q23" s="46">
        <v>8</v>
      </c>
      <c r="R23" s="46">
        <v>0</v>
      </c>
      <c r="S23" s="46">
        <v>0</v>
      </c>
    </row>
    <row r="24" spans="1:19" s="146" customFormat="1" ht="27" customHeight="1">
      <c r="A24" s="151" t="s">
        <v>297</v>
      </c>
      <c r="B24" s="253" t="s">
        <v>229</v>
      </c>
      <c r="C24" s="296"/>
      <c r="D24" s="296"/>
      <c r="E24" s="296"/>
      <c r="F24" s="296"/>
      <c r="G24" s="296"/>
      <c r="H24" s="296"/>
      <c r="I24" s="296"/>
      <c r="J24" s="254"/>
      <c r="K24" s="46">
        <f t="shared" si="1"/>
        <v>14</v>
      </c>
      <c r="L24" s="150">
        <f t="shared" si="4"/>
        <v>22</v>
      </c>
      <c r="M24" s="150">
        <f t="shared" si="4"/>
        <v>13</v>
      </c>
      <c r="N24" s="46">
        <v>0</v>
      </c>
      <c r="O24" s="46">
        <v>0</v>
      </c>
      <c r="P24" s="46">
        <v>22</v>
      </c>
      <c r="Q24" s="46">
        <v>13</v>
      </c>
      <c r="R24" s="46">
        <v>0</v>
      </c>
      <c r="S24" s="46">
        <v>0</v>
      </c>
    </row>
    <row r="25" spans="1:19" s="146" customFormat="1" ht="27" customHeight="1">
      <c r="A25" s="151" t="s">
        <v>299</v>
      </c>
      <c r="B25" s="253" t="s">
        <v>122</v>
      </c>
      <c r="C25" s="296"/>
      <c r="D25" s="296"/>
      <c r="E25" s="296"/>
      <c r="F25" s="296"/>
      <c r="G25" s="296"/>
      <c r="H25" s="296"/>
      <c r="I25" s="296"/>
      <c r="J25" s="254"/>
      <c r="K25" s="46">
        <f t="shared" si="1"/>
        <v>15</v>
      </c>
      <c r="L25" s="150">
        <f t="shared" si="4"/>
        <v>17</v>
      </c>
      <c r="M25" s="150">
        <f t="shared" si="4"/>
        <v>6</v>
      </c>
      <c r="N25" s="46">
        <v>0</v>
      </c>
      <c r="O25" s="46">
        <v>0</v>
      </c>
      <c r="P25" s="46">
        <v>17</v>
      </c>
      <c r="Q25" s="46">
        <v>6</v>
      </c>
      <c r="R25" s="46">
        <v>0</v>
      </c>
      <c r="S25" s="46">
        <v>0</v>
      </c>
    </row>
    <row r="26" spans="1:19" s="146" customFormat="1" ht="27" customHeight="1">
      <c r="A26" s="151" t="s">
        <v>300</v>
      </c>
      <c r="B26" s="253" t="s">
        <v>301</v>
      </c>
      <c r="C26" s="296"/>
      <c r="D26" s="296"/>
      <c r="E26" s="296"/>
      <c r="F26" s="296"/>
      <c r="G26" s="296"/>
      <c r="H26" s="296"/>
      <c r="I26" s="296"/>
      <c r="J26" s="254"/>
      <c r="K26" s="46">
        <f t="shared" si="1"/>
        <v>16</v>
      </c>
      <c r="L26" s="150">
        <f t="shared" si="4"/>
        <v>39</v>
      </c>
      <c r="M26" s="150">
        <f t="shared" si="4"/>
        <v>14</v>
      </c>
      <c r="N26" s="46">
        <v>0</v>
      </c>
      <c r="O26" s="46">
        <v>0</v>
      </c>
      <c r="P26" s="46">
        <v>39</v>
      </c>
      <c r="Q26" s="46">
        <v>14</v>
      </c>
      <c r="R26" s="46">
        <v>0</v>
      </c>
      <c r="S26" s="46">
        <v>0</v>
      </c>
    </row>
    <row r="27" spans="1:19" s="146" customFormat="1" ht="27" customHeight="1">
      <c r="A27" s="151" t="s">
        <v>302</v>
      </c>
      <c r="B27" s="253" t="s">
        <v>236</v>
      </c>
      <c r="C27" s="296"/>
      <c r="D27" s="296"/>
      <c r="E27" s="296"/>
      <c r="F27" s="296"/>
      <c r="G27" s="296"/>
      <c r="H27" s="296"/>
      <c r="I27" s="296"/>
      <c r="J27" s="254"/>
      <c r="K27" s="46">
        <f t="shared" si="1"/>
        <v>17</v>
      </c>
      <c r="L27" s="150">
        <f t="shared" si="4"/>
        <v>32</v>
      </c>
      <c r="M27" s="150">
        <f t="shared" si="4"/>
        <v>26</v>
      </c>
      <c r="N27" s="46">
        <v>0</v>
      </c>
      <c r="O27" s="46">
        <v>0</v>
      </c>
      <c r="P27" s="46">
        <v>32</v>
      </c>
      <c r="Q27" s="46">
        <v>26</v>
      </c>
      <c r="R27" s="46">
        <v>0</v>
      </c>
      <c r="S27" s="46">
        <v>0</v>
      </c>
    </row>
    <row r="28" spans="1:19" s="146" customFormat="1" ht="27" customHeight="1">
      <c r="A28" s="151" t="s">
        <v>303</v>
      </c>
      <c r="B28" s="253" t="s">
        <v>136</v>
      </c>
      <c r="C28" s="296"/>
      <c r="D28" s="296"/>
      <c r="E28" s="296"/>
      <c r="F28" s="296"/>
      <c r="G28" s="296"/>
      <c r="H28" s="296"/>
      <c r="I28" s="296"/>
      <c r="J28" s="254"/>
      <c r="K28" s="46">
        <f t="shared" si="1"/>
        <v>18</v>
      </c>
      <c r="L28" s="150">
        <f t="shared" si="4"/>
        <v>7</v>
      </c>
      <c r="M28" s="150">
        <f t="shared" si="4"/>
        <v>0</v>
      </c>
      <c r="N28" s="46">
        <v>0</v>
      </c>
      <c r="O28" s="46">
        <v>0</v>
      </c>
      <c r="P28" s="46">
        <v>7</v>
      </c>
      <c r="Q28" s="46">
        <v>0</v>
      </c>
      <c r="R28" s="46">
        <v>0</v>
      </c>
      <c r="S28" s="46">
        <v>0</v>
      </c>
    </row>
    <row r="29" spans="1:19" s="146" customFormat="1" ht="27" customHeight="1">
      <c r="A29" s="151" t="s">
        <v>304</v>
      </c>
      <c r="B29" s="253" t="s">
        <v>305</v>
      </c>
      <c r="C29" s="296"/>
      <c r="D29" s="296"/>
      <c r="E29" s="296"/>
      <c r="F29" s="296"/>
      <c r="G29" s="296"/>
      <c r="H29" s="296"/>
      <c r="I29" s="296"/>
      <c r="J29" s="254"/>
      <c r="K29" s="46">
        <f t="shared" si="1"/>
        <v>19</v>
      </c>
      <c r="L29" s="150">
        <f t="shared" si="4"/>
        <v>11</v>
      </c>
      <c r="M29" s="150">
        <f t="shared" si="4"/>
        <v>0</v>
      </c>
      <c r="N29" s="46">
        <v>0</v>
      </c>
      <c r="O29" s="46">
        <v>0</v>
      </c>
      <c r="P29" s="46">
        <v>11</v>
      </c>
      <c r="Q29" s="46">
        <v>0</v>
      </c>
      <c r="R29" s="46">
        <v>0</v>
      </c>
      <c r="S29" s="46">
        <v>0</v>
      </c>
    </row>
    <row r="30" spans="1:19" s="146" customFormat="1" ht="27" customHeight="1">
      <c r="A30" s="151" t="s">
        <v>306</v>
      </c>
      <c r="B30" s="253" t="s">
        <v>307</v>
      </c>
      <c r="C30" s="296"/>
      <c r="D30" s="296"/>
      <c r="E30" s="296"/>
      <c r="F30" s="296"/>
      <c r="G30" s="296"/>
      <c r="H30" s="296"/>
      <c r="I30" s="296"/>
      <c r="J30" s="254"/>
      <c r="K30" s="46">
        <f t="shared" si="1"/>
        <v>20</v>
      </c>
      <c r="L30" s="150">
        <f t="shared" si="4"/>
        <v>12</v>
      </c>
      <c r="M30" s="150">
        <f t="shared" si="4"/>
        <v>7</v>
      </c>
      <c r="N30" s="46">
        <v>0</v>
      </c>
      <c r="O30" s="46">
        <v>0</v>
      </c>
      <c r="P30" s="46">
        <v>12</v>
      </c>
      <c r="Q30" s="46">
        <v>7</v>
      </c>
      <c r="R30" s="46">
        <v>0</v>
      </c>
      <c r="S30" s="46">
        <v>0</v>
      </c>
    </row>
    <row r="31" spans="1:19" s="146" customFormat="1" ht="27" customHeight="1">
      <c r="A31" s="151" t="s">
        <v>308</v>
      </c>
      <c r="B31" s="253" t="s">
        <v>120</v>
      </c>
      <c r="C31" s="296"/>
      <c r="D31" s="296"/>
      <c r="E31" s="296"/>
      <c r="F31" s="296"/>
      <c r="G31" s="296"/>
      <c r="H31" s="296"/>
      <c r="I31" s="296"/>
      <c r="J31" s="254"/>
      <c r="K31" s="46">
        <f t="shared" si="1"/>
        <v>21</v>
      </c>
      <c r="L31" s="150">
        <f t="shared" si="4"/>
        <v>15</v>
      </c>
      <c r="M31" s="150">
        <f t="shared" si="4"/>
        <v>4</v>
      </c>
      <c r="N31" s="46">
        <v>0</v>
      </c>
      <c r="O31" s="46">
        <v>0</v>
      </c>
      <c r="P31" s="46">
        <v>15</v>
      </c>
      <c r="Q31" s="46">
        <v>4</v>
      </c>
      <c r="R31" s="46">
        <v>0</v>
      </c>
      <c r="S31" s="46">
        <v>0</v>
      </c>
    </row>
    <row r="32" spans="1:19" s="146" customFormat="1" ht="27" customHeight="1">
      <c r="A32" s="298" t="s">
        <v>309</v>
      </c>
      <c r="B32" s="298"/>
      <c r="C32" s="298"/>
      <c r="D32" s="298"/>
      <c r="E32" s="298"/>
      <c r="F32" s="298"/>
      <c r="G32" s="298"/>
      <c r="H32" s="298"/>
      <c r="I32" s="298"/>
      <c r="J32" s="299"/>
      <c r="K32" s="86">
        <f t="shared" si="1"/>
        <v>22</v>
      </c>
      <c r="L32" s="148">
        <f t="shared" si="4"/>
        <v>546</v>
      </c>
      <c r="M32" s="148">
        <f t="shared" si="4"/>
        <v>286</v>
      </c>
      <c r="N32" s="148">
        <f>SUM(N33:N50)</f>
        <v>0</v>
      </c>
      <c r="O32" s="148">
        <f t="shared" ref="O32:S32" si="5">SUM(O33:O50)</f>
        <v>0</v>
      </c>
      <c r="P32" s="148">
        <f t="shared" si="5"/>
        <v>398</v>
      </c>
      <c r="Q32" s="148">
        <f t="shared" si="5"/>
        <v>186</v>
      </c>
      <c r="R32" s="148">
        <f t="shared" si="5"/>
        <v>148</v>
      </c>
      <c r="S32" s="148">
        <f t="shared" si="5"/>
        <v>100</v>
      </c>
    </row>
    <row r="33" spans="1:19" s="146" customFormat="1" ht="27" customHeight="1">
      <c r="A33" s="153" t="s">
        <v>294</v>
      </c>
      <c r="B33" s="253" t="s">
        <v>153</v>
      </c>
      <c r="C33" s="296"/>
      <c r="D33" s="296"/>
      <c r="E33" s="296"/>
      <c r="F33" s="296"/>
      <c r="G33" s="296"/>
      <c r="H33" s="296"/>
      <c r="I33" s="296"/>
      <c r="J33" s="254"/>
      <c r="K33" s="46">
        <f t="shared" si="1"/>
        <v>23</v>
      </c>
      <c r="L33" s="150">
        <f t="shared" si="4"/>
        <v>45</v>
      </c>
      <c r="M33" s="150">
        <f t="shared" si="4"/>
        <v>0</v>
      </c>
      <c r="N33" s="46">
        <v>0</v>
      </c>
      <c r="O33" s="46">
        <v>0</v>
      </c>
      <c r="P33" s="46">
        <v>39</v>
      </c>
      <c r="Q33" s="46">
        <v>0</v>
      </c>
      <c r="R33" s="46">
        <v>6</v>
      </c>
      <c r="S33" s="46">
        <v>0</v>
      </c>
    </row>
    <row r="34" spans="1:19" s="146" customFormat="1" ht="27" customHeight="1">
      <c r="A34" s="153" t="s">
        <v>310</v>
      </c>
      <c r="B34" s="253" t="s">
        <v>134</v>
      </c>
      <c r="C34" s="296"/>
      <c r="D34" s="296"/>
      <c r="E34" s="296"/>
      <c r="F34" s="296"/>
      <c r="G34" s="296"/>
      <c r="H34" s="296"/>
      <c r="I34" s="296"/>
      <c r="J34" s="254"/>
      <c r="K34" s="46">
        <f t="shared" si="1"/>
        <v>24</v>
      </c>
      <c r="L34" s="150">
        <f t="shared" si="4"/>
        <v>37</v>
      </c>
      <c r="M34" s="150">
        <f t="shared" si="4"/>
        <v>7</v>
      </c>
      <c r="N34" s="46">
        <v>0</v>
      </c>
      <c r="O34" s="46">
        <v>0</v>
      </c>
      <c r="P34" s="46">
        <v>34</v>
      </c>
      <c r="Q34" s="46">
        <v>7</v>
      </c>
      <c r="R34" s="46">
        <v>3</v>
      </c>
      <c r="S34" s="46">
        <v>0</v>
      </c>
    </row>
    <row r="35" spans="1:19" s="146" customFormat="1" ht="27" customHeight="1">
      <c r="A35" s="153" t="s">
        <v>303</v>
      </c>
      <c r="B35" s="253" t="s">
        <v>136</v>
      </c>
      <c r="C35" s="296"/>
      <c r="D35" s="296"/>
      <c r="E35" s="296"/>
      <c r="F35" s="296"/>
      <c r="G35" s="296"/>
      <c r="H35" s="296"/>
      <c r="I35" s="296"/>
      <c r="J35" s="254"/>
      <c r="K35" s="46">
        <f t="shared" si="1"/>
        <v>25</v>
      </c>
      <c r="L35" s="150">
        <f t="shared" si="4"/>
        <v>32</v>
      </c>
      <c r="M35" s="150">
        <f t="shared" si="4"/>
        <v>0</v>
      </c>
      <c r="N35" s="46">
        <v>0</v>
      </c>
      <c r="O35" s="46">
        <v>0</v>
      </c>
      <c r="P35" s="46">
        <v>32</v>
      </c>
      <c r="Q35" s="46">
        <v>0</v>
      </c>
      <c r="R35" s="46">
        <v>0</v>
      </c>
      <c r="S35" s="46">
        <v>0</v>
      </c>
    </row>
    <row r="36" spans="1:19" s="146" customFormat="1" ht="27" customHeight="1">
      <c r="A36" s="153" t="s">
        <v>290</v>
      </c>
      <c r="B36" s="253" t="s">
        <v>135</v>
      </c>
      <c r="C36" s="296"/>
      <c r="D36" s="296"/>
      <c r="E36" s="296"/>
      <c r="F36" s="296"/>
      <c r="G36" s="296"/>
      <c r="H36" s="296"/>
      <c r="I36" s="296"/>
      <c r="J36" s="254"/>
      <c r="K36" s="46">
        <f t="shared" si="1"/>
        <v>26</v>
      </c>
      <c r="L36" s="150">
        <f t="shared" si="4"/>
        <v>27</v>
      </c>
      <c r="M36" s="150">
        <f t="shared" si="4"/>
        <v>6</v>
      </c>
      <c r="N36" s="46">
        <v>0</v>
      </c>
      <c r="O36" s="46">
        <v>0</v>
      </c>
      <c r="P36" s="46">
        <v>27</v>
      </c>
      <c r="Q36" s="46">
        <v>6</v>
      </c>
      <c r="R36" s="46">
        <v>0</v>
      </c>
      <c r="S36" s="46">
        <v>0</v>
      </c>
    </row>
    <row r="37" spans="1:19" s="146" customFormat="1" ht="27" customHeight="1">
      <c r="A37" s="153" t="s">
        <v>286</v>
      </c>
      <c r="B37" s="253" t="s">
        <v>131</v>
      </c>
      <c r="C37" s="296"/>
      <c r="D37" s="296"/>
      <c r="E37" s="296"/>
      <c r="F37" s="296"/>
      <c r="G37" s="296"/>
      <c r="H37" s="296"/>
      <c r="I37" s="296"/>
      <c r="J37" s="254"/>
      <c r="K37" s="46">
        <f t="shared" si="1"/>
        <v>27</v>
      </c>
      <c r="L37" s="150">
        <f t="shared" si="4"/>
        <v>23</v>
      </c>
      <c r="M37" s="150">
        <f t="shared" si="4"/>
        <v>11</v>
      </c>
      <c r="N37" s="46">
        <v>0</v>
      </c>
      <c r="O37" s="46">
        <v>0</v>
      </c>
      <c r="P37" s="46">
        <v>23</v>
      </c>
      <c r="Q37" s="46">
        <v>11</v>
      </c>
      <c r="R37" s="46">
        <v>0</v>
      </c>
      <c r="S37" s="46">
        <v>0</v>
      </c>
    </row>
    <row r="38" spans="1:19" s="146" customFormat="1" ht="27" customHeight="1">
      <c r="A38" s="153" t="s">
        <v>293</v>
      </c>
      <c r="B38" s="253" t="s">
        <v>139</v>
      </c>
      <c r="C38" s="296"/>
      <c r="D38" s="296"/>
      <c r="E38" s="296"/>
      <c r="F38" s="296"/>
      <c r="G38" s="296"/>
      <c r="H38" s="296"/>
      <c r="I38" s="296"/>
      <c r="J38" s="254"/>
      <c r="K38" s="46">
        <f t="shared" si="1"/>
        <v>28</v>
      </c>
      <c r="L38" s="150">
        <f t="shared" si="4"/>
        <v>27</v>
      </c>
      <c r="M38" s="150">
        <f t="shared" si="4"/>
        <v>4</v>
      </c>
      <c r="N38" s="46">
        <v>0</v>
      </c>
      <c r="O38" s="46">
        <v>0</v>
      </c>
      <c r="P38" s="46">
        <v>25</v>
      </c>
      <c r="Q38" s="46">
        <v>4</v>
      </c>
      <c r="R38" s="46">
        <v>2</v>
      </c>
      <c r="S38" s="46">
        <v>0</v>
      </c>
    </row>
    <row r="39" spans="1:19" s="146" customFormat="1" ht="27" customHeight="1">
      <c r="A39" s="153" t="s">
        <v>283</v>
      </c>
      <c r="B39" s="253" t="s">
        <v>215</v>
      </c>
      <c r="C39" s="296"/>
      <c r="D39" s="296"/>
      <c r="E39" s="296"/>
      <c r="F39" s="296"/>
      <c r="G39" s="296"/>
      <c r="H39" s="296"/>
      <c r="I39" s="296"/>
      <c r="J39" s="254"/>
      <c r="K39" s="46">
        <f t="shared" si="1"/>
        <v>29</v>
      </c>
      <c r="L39" s="150">
        <f t="shared" si="4"/>
        <v>35</v>
      </c>
      <c r="M39" s="150">
        <f t="shared" si="4"/>
        <v>0</v>
      </c>
      <c r="N39" s="46">
        <v>0</v>
      </c>
      <c r="O39" s="46">
        <v>0</v>
      </c>
      <c r="P39" s="46">
        <v>28</v>
      </c>
      <c r="Q39" s="46">
        <v>0</v>
      </c>
      <c r="R39" s="46">
        <v>7</v>
      </c>
      <c r="S39" s="46">
        <v>0</v>
      </c>
    </row>
    <row r="40" spans="1:19" s="146" customFormat="1" ht="27" customHeight="1">
      <c r="A40" s="153" t="s">
        <v>311</v>
      </c>
      <c r="B40" s="253" t="s">
        <v>256</v>
      </c>
      <c r="C40" s="296"/>
      <c r="D40" s="296"/>
      <c r="E40" s="296"/>
      <c r="F40" s="296"/>
      <c r="G40" s="296"/>
      <c r="H40" s="296"/>
      <c r="I40" s="296"/>
      <c r="J40" s="254"/>
      <c r="K40" s="46">
        <f t="shared" si="1"/>
        <v>30</v>
      </c>
      <c r="L40" s="150">
        <f t="shared" si="4"/>
        <v>11</v>
      </c>
      <c r="M40" s="150">
        <f t="shared" si="4"/>
        <v>11</v>
      </c>
      <c r="N40" s="46">
        <v>0</v>
      </c>
      <c r="O40" s="46">
        <v>0</v>
      </c>
      <c r="P40" s="46">
        <v>11</v>
      </c>
      <c r="Q40" s="46">
        <v>11</v>
      </c>
      <c r="R40" s="46">
        <v>0</v>
      </c>
      <c r="S40" s="46">
        <v>0</v>
      </c>
    </row>
    <row r="41" spans="1:19" s="146" customFormat="1" ht="27" customHeight="1">
      <c r="A41" s="153" t="s">
        <v>312</v>
      </c>
      <c r="B41" s="253" t="s">
        <v>313</v>
      </c>
      <c r="C41" s="296"/>
      <c r="D41" s="296"/>
      <c r="E41" s="296"/>
      <c r="F41" s="296"/>
      <c r="G41" s="296"/>
      <c r="H41" s="296"/>
      <c r="I41" s="296"/>
      <c r="J41" s="254"/>
      <c r="K41" s="46">
        <f t="shared" si="1"/>
        <v>31</v>
      </c>
      <c r="L41" s="150">
        <f t="shared" si="4"/>
        <v>15</v>
      </c>
      <c r="M41" s="150">
        <f t="shared" si="4"/>
        <v>8</v>
      </c>
      <c r="N41" s="46">
        <v>0</v>
      </c>
      <c r="O41" s="46">
        <v>0</v>
      </c>
      <c r="P41" s="46">
        <v>15</v>
      </c>
      <c r="Q41" s="46">
        <v>8</v>
      </c>
      <c r="R41" s="46">
        <v>0</v>
      </c>
      <c r="S41" s="46">
        <v>0</v>
      </c>
    </row>
    <row r="42" spans="1:19" s="146" customFormat="1" ht="27" customHeight="1">
      <c r="A42" s="153" t="s">
        <v>285</v>
      </c>
      <c r="B42" s="253" t="s">
        <v>231</v>
      </c>
      <c r="C42" s="296"/>
      <c r="D42" s="296"/>
      <c r="E42" s="296"/>
      <c r="F42" s="296"/>
      <c r="G42" s="296"/>
      <c r="H42" s="296"/>
      <c r="I42" s="296"/>
      <c r="J42" s="254"/>
      <c r="K42" s="46">
        <f t="shared" si="1"/>
        <v>32</v>
      </c>
      <c r="L42" s="150">
        <f t="shared" si="4"/>
        <v>68</v>
      </c>
      <c r="M42" s="150">
        <f t="shared" si="4"/>
        <v>67</v>
      </c>
      <c r="N42" s="46">
        <v>0</v>
      </c>
      <c r="O42" s="46">
        <v>0</v>
      </c>
      <c r="P42" s="46">
        <v>47</v>
      </c>
      <c r="Q42" s="46">
        <v>47</v>
      </c>
      <c r="R42" s="46">
        <v>21</v>
      </c>
      <c r="S42" s="46">
        <v>20</v>
      </c>
    </row>
    <row r="43" spans="1:19" s="146" customFormat="1" ht="27" customHeight="1">
      <c r="A43" s="153" t="s">
        <v>288</v>
      </c>
      <c r="B43" s="253" t="s">
        <v>238</v>
      </c>
      <c r="C43" s="296"/>
      <c r="D43" s="296"/>
      <c r="E43" s="296"/>
      <c r="F43" s="296"/>
      <c r="G43" s="296"/>
      <c r="H43" s="296"/>
      <c r="I43" s="296"/>
      <c r="J43" s="254"/>
      <c r="K43" s="46">
        <f t="shared" si="1"/>
        <v>33</v>
      </c>
      <c r="L43" s="150">
        <f t="shared" si="4"/>
        <v>60</v>
      </c>
      <c r="M43" s="150">
        <f t="shared" si="4"/>
        <v>60</v>
      </c>
      <c r="N43" s="46">
        <v>0</v>
      </c>
      <c r="O43" s="46">
        <v>0</v>
      </c>
      <c r="P43" s="46">
        <v>29</v>
      </c>
      <c r="Q43" s="46">
        <v>29</v>
      </c>
      <c r="R43" s="46">
        <v>31</v>
      </c>
      <c r="S43" s="46">
        <v>31</v>
      </c>
    </row>
    <row r="44" spans="1:19" s="146" customFormat="1" ht="27" customHeight="1">
      <c r="A44" s="153" t="s">
        <v>314</v>
      </c>
      <c r="B44" s="253" t="s">
        <v>237</v>
      </c>
      <c r="C44" s="296"/>
      <c r="D44" s="296"/>
      <c r="E44" s="296"/>
      <c r="F44" s="296"/>
      <c r="G44" s="296"/>
      <c r="H44" s="296"/>
      <c r="I44" s="296"/>
      <c r="J44" s="254"/>
      <c r="K44" s="46">
        <f t="shared" si="1"/>
        <v>34</v>
      </c>
      <c r="L44" s="150">
        <f t="shared" si="4"/>
        <v>21</v>
      </c>
      <c r="M44" s="150">
        <f t="shared" si="4"/>
        <v>21</v>
      </c>
      <c r="N44" s="46">
        <v>0</v>
      </c>
      <c r="O44" s="46">
        <v>0</v>
      </c>
      <c r="P44" s="46">
        <v>11</v>
      </c>
      <c r="Q44" s="46">
        <v>11</v>
      </c>
      <c r="R44" s="46">
        <v>10</v>
      </c>
      <c r="S44" s="46">
        <v>10</v>
      </c>
    </row>
    <row r="45" spans="1:19" s="146" customFormat="1" ht="27" customHeight="1">
      <c r="A45" s="153" t="s">
        <v>289</v>
      </c>
      <c r="B45" s="253" t="s">
        <v>261</v>
      </c>
      <c r="C45" s="296"/>
      <c r="D45" s="296"/>
      <c r="E45" s="296"/>
      <c r="F45" s="296"/>
      <c r="G45" s="296"/>
      <c r="H45" s="296"/>
      <c r="I45" s="296"/>
      <c r="J45" s="254"/>
      <c r="K45" s="46">
        <f t="shared" si="1"/>
        <v>35</v>
      </c>
      <c r="L45" s="150">
        <f t="shared" si="4"/>
        <v>51</v>
      </c>
      <c r="M45" s="150">
        <f t="shared" si="4"/>
        <v>46</v>
      </c>
      <c r="N45" s="46">
        <v>0</v>
      </c>
      <c r="O45" s="46">
        <v>0</v>
      </c>
      <c r="P45" s="46">
        <v>28</v>
      </c>
      <c r="Q45" s="46">
        <v>26</v>
      </c>
      <c r="R45" s="46">
        <v>23</v>
      </c>
      <c r="S45" s="46">
        <v>20</v>
      </c>
    </row>
    <row r="46" spans="1:19" s="146" customFormat="1" ht="27" customHeight="1">
      <c r="A46" s="153" t="s">
        <v>315</v>
      </c>
      <c r="B46" s="253" t="s">
        <v>205</v>
      </c>
      <c r="C46" s="296"/>
      <c r="D46" s="296"/>
      <c r="E46" s="296"/>
      <c r="F46" s="296"/>
      <c r="G46" s="296"/>
      <c r="H46" s="296"/>
      <c r="I46" s="296"/>
      <c r="J46" s="254"/>
      <c r="K46" s="46">
        <f t="shared" si="1"/>
        <v>36</v>
      </c>
      <c r="L46" s="150">
        <f t="shared" si="4"/>
        <v>10</v>
      </c>
      <c r="M46" s="150">
        <f t="shared" si="4"/>
        <v>3</v>
      </c>
      <c r="N46" s="46">
        <v>0</v>
      </c>
      <c r="O46" s="46">
        <v>0</v>
      </c>
      <c r="P46" s="46">
        <v>10</v>
      </c>
      <c r="Q46" s="46">
        <v>3</v>
      </c>
      <c r="R46" s="46">
        <v>0</v>
      </c>
      <c r="S46" s="46">
        <v>0</v>
      </c>
    </row>
    <row r="47" spans="1:19" s="146" customFormat="1" ht="27" customHeight="1">
      <c r="A47" s="153" t="s">
        <v>316</v>
      </c>
      <c r="B47" s="253" t="s">
        <v>187</v>
      </c>
      <c r="C47" s="296"/>
      <c r="D47" s="296"/>
      <c r="E47" s="296"/>
      <c r="F47" s="296"/>
      <c r="G47" s="296"/>
      <c r="H47" s="296"/>
      <c r="I47" s="296"/>
      <c r="J47" s="254"/>
      <c r="K47" s="46">
        <f t="shared" si="1"/>
        <v>37</v>
      </c>
      <c r="L47" s="150">
        <f t="shared" si="4"/>
        <v>13</v>
      </c>
      <c r="M47" s="150">
        <f t="shared" si="4"/>
        <v>0</v>
      </c>
      <c r="N47" s="46">
        <v>0</v>
      </c>
      <c r="O47" s="46">
        <v>0</v>
      </c>
      <c r="P47" s="46">
        <v>13</v>
      </c>
      <c r="Q47" s="46">
        <v>0</v>
      </c>
      <c r="R47" s="46">
        <v>0</v>
      </c>
      <c r="S47" s="46">
        <v>0</v>
      </c>
    </row>
    <row r="48" spans="1:19" s="146" customFormat="1" ht="27" customHeight="1">
      <c r="A48" s="153" t="s">
        <v>318</v>
      </c>
      <c r="B48" s="253" t="s">
        <v>209</v>
      </c>
      <c r="C48" s="296"/>
      <c r="D48" s="296"/>
      <c r="E48" s="296"/>
      <c r="F48" s="296"/>
      <c r="G48" s="296"/>
      <c r="H48" s="296"/>
      <c r="I48" s="296"/>
      <c r="J48" s="254"/>
      <c r="K48" s="46">
        <f t="shared" si="1"/>
        <v>38</v>
      </c>
      <c r="L48" s="150">
        <f t="shared" si="4"/>
        <v>14</v>
      </c>
      <c r="M48" s="150">
        <f t="shared" si="4"/>
        <v>14</v>
      </c>
      <c r="N48" s="46">
        <v>0</v>
      </c>
      <c r="O48" s="46">
        <v>0</v>
      </c>
      <c r="P48" s="46">
        <v>14</v>
      </c>
      <c r="Q48" s="46">
        <v>14</v>
      </c>
      <c r="R48" s="46">
        <v>0</v>
      </c>
      <c r="S48" s="46">
        <v>0</v>
      </c>
    </row>
    <row r="49" spans="1:19" s="146" customFormat="1" ht="27" customHeight="1">
      <c r="A49" s="153" t="s">
        <v>295</v>
      </c>
      <c r="B49" s="253" t="s">
        <v>296</v>
      </c>
      <c r="C49" s="296"/>
      <c r="D49" s="296"/>
      <c r="E49" s="296"/>
      <c r="F49" s="296"/>
      <c r="G49" s="296"/>
      <c r="H49" s="296"/>
      <c r="I49" s="296"/>
      <c r="J49" s="254"/>
      <c r="K49" s="46">
        <f t="shared" si="1"/>
        <v>39</v>
      </c>
      <c r="L49" s="150">
        <f t="shared" si="4"/>
        <v>12</v>
      </c>
      <c r="M49" s="150">
        <f t="shared" si="4"/>
        <v>9</v>
      </c>
      <c r="N49" s="46">
        <v>0</v>
      </c>
      <c r="O49" s="46">
        <v>0</v>
      </c>
      <c r="P49" s="46">
        <v>12</v>
      </c>
      <c r="Q49" s="46">
        <v>9</v>
      </c>
      <c r="R49" s="46">
        <v>0</v>
      </c>
      <c r="S49" s="46">
        <v>0</v>
      </c>
    </row>
    <row r="50" spans="1:19" s="146" customFormat="1" ht="27" customHeight="1">
      <c r="A50" s="153" t="s">
        <v>319</v>
      </c>
      <c r="B50" s="253" t="s">
        <v>320</v>
      </c>
      <c r="C50" s="296"/>
      <c r="D50" s="296"/>
      <c r="E50" s="296"/>
      <c r="F50" s="296"/>
      <c r="G50" s="296"/>
      <c r="H50" s="296"/>
      <c r="I50" s="296"/>
      <c r="J50" s="254"/>
      <c r="K50" s="46">
        <f t="shared" si="1"/>
        <v>40</v>
      </c>
      <c r="L50" s="150">
        <f t="shared" si="4"/>
        <v>45</v>
      </c>
      <c r="M50" s="150">
        <f t="shared" si="4"/>
        <v>19</v>
      </c>
      <c r="N50" s="46">
        <v>0</v>
      </c>
      <c r="O50" s="46">
        <v>0</v>
      </c>
      <c r="P50" s="46">
        <v>0</v>
      </c>
      <c r="Q50" s="46">
        <v>0</v>
      </c>
      <c r="R50" s="46">
        <v>45</v>
      </c>
      <c r="S50" s="46">
        <v>19</v>
      </c>
    </row>
    <row r="51" spans="1:19" s="146" customFormat="1" ht="27" customHeight="1">
      <c r="A51" s="298" t="s">
        <v>321</v>
      </c>
      <c r="B51" s="298"/>
      <c r="C51" s="298"/>
      <c r="D51" s="298"/>
      <c r="E51" s="298"/>
      <c r="F51" s="298"/>
      <c r="G51" s="298"/>
      <c r="H51" s="298"/>
      <c r="I51" s="298"/>
      <c r="J51" s="299"/>
      <c r="K51" s="86">
        <f t="shared" si="1"/>
        <v>41</v>
      </c>
      <c r="L51" s="148">
        <f t="shared" si="4"/>
        <v>290</v>
      </c>
      <c r="M51" s="148">
        <f t="shared" si="4"/>
        <v>179</v>
      </c>
      <c r="N51" s="148">
        <f>SUM(N52:N66)</f>
        <v>0</v>
      </c>
      <c r="O51" s="148">
        <f t="shared" ref="O51:S51" si="6">SUM(O52:O66)</f>
        <v>0</v>
      </c>
      <c r="P51" s="148">
        <f t="shared" si="6"/>
        <v>290</v>
      </c>
      <c r="Q51" s="148">
        <f t="shared" si="6"/>
        <v>179</v>
      </c>
      <c r="R51" s="148">
        <f t="shared" si="6"/>
        <v>0</v>
      </c>
      <c r="S51" s="148">
        <f t="shared" si="6"/>
        <v>0</v>
      </c>
    </row>
    <row r="52" spans="1:19" s="146" customFormat="1" ht="27" customHeight="1">
      <c r="A52" s="154" t="s">
        <v>288</v>
      </c>
      <c r="B52" s="253" t="s">
        <v>238</v>
      </c>
      <c r="C52" s="296"/>
      <c r="D52" s="296"/>
      <c r="E52" s="296"/>
      <c r="F52" s="296"/>
      <c r="G52" s="296"/>
      <c r="H52" s="296"/>
      <c r="I52" s="296"/>
      <c r="J52" s="254"/>
      <c r="K52" s="46">
        <f t="shared" si="1"/>
        <v>42</v>
      </c>
      <c r="L52" s="150">
        <f t="shared" si="4"/>
        <v>24</v>
      </c>
      <c r="M52" s="150">
        <f t="shared" si="4"/>
        <v>22</v>
      </c>
      <c r="N52" s="46">
        <v>0</v>
      </c>
      <c r="O52" s="46">
        <v>0</v>
      </c>
      <c r="P52" s="46">
        <v>24</v>
      </c>
      <c r="Q52" s="46">
        <v>22</v>
      </c>
      <c r="R52" s="46">
        <v>0</v>
      </c>
      <c r="S52" s="46">
        <v>0</v>
      </c>
    </row>
    <row r="53" spans="1:19" s="146" customFormat="1" ht="27" customHeight="1">
      <c r="A53" s="154" t="s">
        <v>311</v>
      </c>
      <c r="B53" s="253" t="s">
        <v>256</v>
      </c>
      <c r="C53" s="296"/>
      <c r="D53" s="296"/>
      <c r="E53" s="296"/>
      <c r="F53" s="296"/>
      <c r="G53" s="296"/>
      <c r="H53" s="296"/>
      <c r="I53" s="296"/>
      <c r="J53" s="254"/>
      <c r="K53" s="46">
        <f t="shared" si="1"/>
        <v>43</v>
      </c>
      <c r="L53" s="150">
        <f t="shared" si="4"/>
        <v>13</v>
      </c>
      <c r="M53" s="150">
        <f t="shared" si="4"/>
        <v>13</v>
      </c>
      <c r="N53" s="46">
        <v>0</v>
      </c>
      <c r="O53" s="46">
        <v>0</v>
      </c>
      <c r="P53" s="46">
        <v>13</v>
      </c>
      <c r="Q53" s="46">
        <v>13</v>
      </c>
      <c r="R53" s="46">
        <v>0</v>
      </c>
      <c r="S53" s="46">
        <v>0</v>
      </c>
    </row>
    <row r="54" spans="1:19" s="146" customFormat="1" ht="27" customHeight="1">
      <c r="A54" s="154" t="s">
        <v>312</v>
      </c>
      <c r="B54" s="253" t="s">
        <v>313</v>
      </c>
      <c r="C54" s="296"/>
      <c r="D54" s="296"/>
      <c r="E54" s="296"/>
      <c r="F54" s="296"/>
      <c r="G54" s="296"/>
      <c r="H54" s="296"/>
      <c r="I54" s="296"/>
      <c r="J54" s="254"/>
      <c r="K54" s="46">
        <f t="shared" si="1"/>
        <v>44</v>
      </c>
      <c r="L54" s="150">
        <f t="shared" si="4"/>
        <v>14</v>
      </c>
      <c r="M54" s="150">
        <f t="shared" si="4"/>
        <v>12</v>
      </c>
      <c r="N54" s="46">
        <v>0</v>
      </c>
      <c r="O54" s="46">
        <v>0</v>
      </c>
      <c r="P54" s="46">
        <v>14</v>
      </c>
      <c r="Q54" s="46">
        <v>12</v>
      </c>
      <c r="R54" s="46">
        <v>0</v>
      </c>
      <c r="S54" s="46">
        <v>0</v>
      </c>
    </row>
    <row r="55" spans="1:19" s="146" customFormat="1" ht="27" customHeight="1">
      <c r="A55" s="154" t="s">
        <v>285</v>
      </c>
      <c r="B55" s="253" t="s">
        <v>231</v>
      </c>
      <c r="C55" s="296"/>
      <c r="D55" s="296"/>
      <c r="E55" s="296"/>
      <c r="F55" s="296"/>
      <c r="G55" s="296"/>
      <c r="H55" s="296"/>
      <c r="I55" s="296"/>
      <c r="J55" s="254"/>
      <c r="K55" s="46">
        <f t="shared" si="1"/>
        <v>45</v>
      </c>
      <c r="L55" s="150">
        <f t="shared" si="4"/>
        <v>40</v>
      </c>
      <c r="M55" s="150">
        <f t="shared" si="4"/>
        <v>40</v>
      </c>
      <c r="N55" s="46">
        <v>0</v>
      </c>
      <c r="O55" s="46">
        <v>0</v>
      </c>
      <c r="P55" s="46">
        <v>40</v>
      </c>
      <c r="Q55" s="46">
        <v>40</v>
      </c>
      <c r="R55" s="46">
        <v>0</v>
      </c>
      <c r="S55" s="46">
        <v>0</v>
      </c>
    </row>
    <row r="56" spans="1:19" s="146" customFormat="1" ht="27" customHeight="1">
      <c r="A56" s="154" t="s">
        <v>295</v>
      </c>
      <c r="B56" s="253" t="s">
        <v>296</v>
      </c>
      <c r="C56" s="296"/>
      <c r="D56" s="296"/>
      <c r="E56" s="296"/>
      <c r="F56" s="296"/>
      <c r="G56" s="296"/>
      <c r="H56" s="296"/>
      <c r="I56" s="296"/>
      <c r="J56" s="254"/>
      <c r="K56" s="46">
        <f t="shared" si="1"/>
        <v>46</v>
      </c>
      <c r="L56" s="150">
        <f t="shared" si="4"/>
        <v>19</v>
      </c>
      <c r="M56" s="150">
        <f t="shared" si="4"/>
        <v>15</v>
      </c>
      <c r="N56" s="46">
        <v>0</v>
      </c>
      <c r="O56" s="46">
        <v>0</v>
      </c>
      <c r="P56" s="46">
        <v>19</v>
      </c>
      <c r="Q56" s="46">
        <v>15</v>
      </c>
      <c r="R56" s="46">
        <v>0</v>
      </c>
      <c r="S56" s="46">
        <v>0</v>
      </c>
    </row>
    <row r="57" spans="1:19" s="146" customFormat="1" ht="27" customHeight="1">
      <c r="A57" s="154" t="s">
        <v>289</v>
      </c>
      <c r="B57" s="253" t="s">
        <v>261</v>
      </c>
      <c r="C57" s="296"/>
      <c r="D57" s="296"/>
      <c r="E57" s="296"/>
      <c r="F57" s="296"/>
      <c r="G57" s="296"/>
      <c r="H57" s="296"/>
      <c r="I57" s="296"/>
      <c r="J57" s="254"/>
      <c r="K57" s="46">
        <f t="shared" si="1"/>
        <v>47</v>
      </c>
      <c r="L57" s="150">
        <f t="shared" si="4"/>
        <v>20</v>
      </c>
      <c r="M57" s="150">
        <f t="shared" si="4"/>
        <v>17</v>
      </c>
      <c r="N57" s="46">
        <v>0</v>
      </c>
      <c r="O57" s="46">
        <v>0</v>
      </c>
      <c r="P57" s="46">
        <v>20</v>
      </c>
      <c r="Q57" s="46">
        <v>17</v>
      </c>
      <c r="R57" s="46">
        <v>0</v>
      </c>
      <c r="S57" s="46">
        <v>0</v>
      </c>
    </row>
    <row r="58" spans="1:19" s="146" customFormat="1" ht="27" customHeight="1">
      <c r="A58" s="154" t="s">
        <v>283</v>
      </c>
      <c r="B58" s="253" t="s">
        <v>215</v>
      </c>
      <c r="C58" s="296"/>
      <c r="D58" s="296"/>
      <c r="E58" s="296"/>
      <c r="F58" s="296"/>
      <c r="G58" s="296"/>
      <c r="H58" s="296"/>
      <c r="I58" s="296"/>
      <c r="J58" s="254"/>
      <c r="K58" s="46">
        <f t="shared" si="1"/>
        <v>48</v>
      </c>
      <c r="L58" s="150">
        <f t="shared" si="4"/>
        <v>22</v>
      </c>
      <c r="M58" s="150">
        <f t="shared" si="4"/>
        <v>0</v>
      </c>
      <c r="N58" s="46">
        <v>0</v>
      </c>
      <c r="O58" s="46">
        <v>0</v>
      </c>
      <c r="P58" s="46">
        <v>22</v>
      </c>
      <c r="Q58" s="46">
        <v>0</v>
      </c>
      <c r="R58" s="46">
        <v>0</v>
      </c>
      <c r="S58" s="46">
        <v>0</v>
      </c>
    </row>
    <row r="59" spans="1:19" s="146" customFormat="1" ht="27" customHeight="1">
      <c r="A59" s="154" t="s">
        <v>323</v>
      </c>
      <c r="B59" s="253" t="s">
        <v>153</v>
      </c>
      <c r="C59" s="296"/>
      <c r="D59" s="296"/>
      <c r="E59" s="296"/>
      <c r="F59" s="296"/>
      <c r="G59" s="296"/>
      <c r="H59" s="296"/>
      <c r="I59" s="296"/>
      <c r="J59" s="254"/>
      <c r="K59" s="46">
        <f t="shared" si="1"/>
        <v>49</v>
      </c>
      <c r="L59" s="150">
        <f t="shared" si="4"/>
        <v>13</v>
      </c>
      <c r="M59" s="150">
        <f t="shared" si="4"/>
        <v>2</v>
      </c>
      <c r="N59" s="46">
        <v>0</v>
      </c>
      <c r="O59" s="46">
        <v>0</v>
      </c>
      <c r="P59" s="46">
        <v>13</v>
      </c>
      <c r="Q59" s="46">
        <v>2</v>
      </c>
      <c r="R59" s="46">
        <v>0</v>
      </c>
      <c r="S59" s="46">
        <v>0</v>
      </c>
    </row>
    <row r="60" spans="1:19" s="146" customFormat="1" ht="27" customHeight="1">
      <c r="A60" s="154" t="s">
        <v>325</v>
      </c>
      <c r="B60" s="253" t="s">
        <v>326</v>
      </c>
      <c r="C60" s="296"/>
      <c r="D60" s="296"/>
      <c r="E60" s="296"/>
      <c r="F60" s="296"/>
      <c r="G60" s="296"/>
      <c r="H60" s="296"/>
      <c r="I60" s="296"/>
      <c r="J60" s="254"/>
      <c r="K60" s="46">
        <f t="shared" si="1"/>
        <v>50</v>
      </c>
      <c r="L60" s="150">
        <f t="shared" si="4"/>
        <v>13</v>
      </c>
      <c r="M60" s="150">
        <f t="shared" si="4"/>
        <v>9</v>
      </c>
      <c r="N60" s="46">
        <v>0</v>
      </c>
      <c r="O60" s="46">
        <v>0</v>
      </c>
      <c r="P60" s="46">
        <v>13</v>
      </c>
      <c r="Q60" s="46">
        <v>9</v>
      </c>
      <c r="R60" s="46">
        <v>0</v>
      </c>
      <c r="S60" s="46">
        <v>0</v>
      </c>
    </row>
    <row r="61" spans="1:19" s="146" customFormat="1" ht="27" customHeight="1">
      <c r="A61" s="154" t="s">
        <v>292</v>
      </c>
      <c r="B61" s="253" t="s">
        <v>150</v>
      </c>
      <c r="C61" s="296"/>
      <c r="D61" s="296"/>
      <c r="E61" s="296"/>
      <c r="F61" s="296"/>
      <c r="G61" s="296"/>
      <c r="H61" s="296"/>
      <c r="I61" s="296"/>
      <c r="J61" s="254"/>
      <c r="K61" s="46">
        <f t="shared" si="1"/>
        <v>51</v>
      </c>
      <c r="L61" s="150">
        <f t="shared" si="4"/>
        <v>15</v>
      </c>
      <c r="M61" s="150">
        <f t="shared" si="4"/>
        <v>0</v>
      </c>
      <c r="N61" s="46">
        <v>0</v>
      </c>
      <c r="O61" s="46">
        <v>0</v>
      </c>
      <c r="P61" s="46">
        <v>15</v>
      </c>
      <c r="Q61" s="46">
        <v>0</v>
      </c>
      <c r="R61" s="46">
        <v>0</v>
      </c>
      <c r="S61" s="46">
        <v>0</v>
      </c>
    </row>
    <row r="62" spans="1:19" s="146" customFormat="1" ht="27" customHeight="1">
      <c r="A62" s="154" t="s">
        <v>328</v>
      </c>
      <c r="B62" s="253" t="s">
        <v>95</v>
      </c>
      <c r="C62" s="296"/>
      <c r="D62" s="296"/>
      <c r="E62" s="296"/>
      <c r="F62" s="296"/>
      <c r="G62" s="296"/>
      <c r="H62" s="296"/>
      <c r="I62" s="296"/>
      <c r="J62" s="254"/>
      <c r="K62" s="46">
        <f t="shared" si="1"/>
        <v>52</v>
      </c>
      <c r="L62" s="150">
        <f t="shared" si="4"/>
        <v>18</v>
      </c>
      <c r="M62" s="150">
        <f t="shared" si="4"/>
        <v>16</v>
      </c>
      <c r="N62" s="46">
        <v>0</v>
      </c>
      <c r="O62" s="46">
        <v>0</v>
      </c>
      <c r="P62" s="46">
        <v>18</v>
      </c>
      <c r="Q62" s="46">
        <v>16</v>
      </c>
      <c r="R62" s="46">
        <v>0</v>
      </c>
      <c r="S62" s="46">
        <v>0</v>
      </c>
    </row>
    <row r="63" spans="1:19" s="146" customFormat="1" ht="27" customHeight="1">
      <c r="A63" s="154" t="s">
        <v>330</v>
      </c>
      <c r="B63" s="253" t="s">
        <v>204</v>
      </c>
      <c r="C63" s="296"/>
      <c r="D63" s="296"/>
      <c r="E63" s="296"/>
      <c r="F63" s="296"/>
      <c r="G63" s="296"/>
      <c r="H63" s="296"/>
      <c r="I63" s="296"/>
      <c r="J63" s="254"/>
      <c r="K63" s="46">
        <f t="shared" si="1"/>
        <v>53</v>
      </c>
      <c r="L63" s="150">
        <f t="shared" si="4"/>
        <v>29</v>
      </c>
      <c r="M63" s="150">
        <f t="shared" si="4"/>
        <v>4</v>
      </c>
      <c r="N63" s="46">
        <v>0</v>
      </c>
      <c r="O63" s="46">
        <v>0</v>
      </c>
      <c r="P63" s="46">
        <v>29</v>
      </c>
      <c r="Q63" s="46">
        <v>4</v>
      </c>
      <c r="R63" s="46">
        <v>0</v>
      </c>
      <c r="S63" s="46">
        <v>0</v>
      </c>
    </row>
    <row r="64" spans="1:19" s="146" customFormat="1" ht="27" customHeight="1">
      <c r="A64" s="154" t="s">
        <v>332</v>
      </c>
      <c r="B64" s="253" t="s">
        <v>92</v>
      </c>
      <c r="C64" s="296"/>
      <c r="D64" s="296"/>
      <c r="E64" s="296"/>
      <c r="F64" s="296"/>
      <c r="G64" s="296"/>
      <c r="H64" s="296"/>
      <c r="I64" s="296"/>
      <c r="J64" s="254"/>
      <c r="K64" s="46">
        <f t="shared" si="1"/>
        <v>54</v>
      </c>
      <c r="L64" s="150">
        <f t="shared" si="4"/>
        <v>20</v>
      </c>
      <c r="M64" s="150">
        <f t="shared" si="4"/>
        <v>14</v>
      </c>
      <c r="N64" s="46">
        <v>0</v>
      </c>
      <c r="O64" s="46">
        <v>0</v>
      </c>
      <c r="P64" s="46">
        <v>20</v>
      </c>
      <c r="Q64" s="46">
        <v>14</v>
      </c>
      <c r="R64" s="46">
        <v>0</v>
      </c>
      <c r="S64" s="46">
        <v>0</v>
      </c>
    </row>
    <row r="65" spans="1:19" s="146" customFormat="1" ht="27" customHeight="1">
      <c r="A65" s="154" t="s">
        <v>286</v>
      </c>
      <c r="B65" s="253" t="s">
        <v>131</v>
      </c>
      <c r="C65" s="296"/>
      <c r="D65" s="296"/>
      <c r="E65" s="296"/>
      <c r="F65" s="296"/>
      <c r="G65" s="296"/>
      <c r="H65" s="296"/>
      <c r="I65" s="296"/>
      <c r="J65" s="254"/>
      <c r="K65" s="46">
        <f t="shared" si="1"/>
        <v>55</v>
      </c>
      <c r="L65" s="150">
        <f t="shared" si="4"/>
        <v>15</v>
      </c>
      <c r="M65" s="150">
        <f t="shared" si="4"/>
        <v>5</v>
      </c>
      <c r="N65" s="46">
        <v>0</v>
      </c>
      <c r="O65" s="46">
        <v>0</v>
      </c>
      <c r="P65" s="46">
        <v>15</v>
      </c>
      <c r="Q65" s="46">
        <v>5</v>
      </c>
      <c r="R65" s="46">
        <v>0</v>
      </c>
      <c r="S65" s="46">
        <v>0</v>
      </c>
    </row>
    <row r="66" spans="1:19" s="146" customFormat="1" ht="27" customHeight="1">
      <c r="A66" s="154" t="s">
        <v>333</v>
      </c>
      <c r="B66" s="253" t="s">
        <v>221</v>
      </c>
      <c r="C66" s="296"/>
      <c r="D66" s="296"/>
      <c r="E66" s="296"/>
      <c r="F66" s="296"/>
      <c r="G66" s="296"/>
      <c r="H66" s="296"/>
      <c r="I66" s="296"/>
      <c r="J66" s="254"/>
      <c r="K66" s="46">
        <f t="shared" si="1"/>
        <v>56</v>
      </c>
      <c r="L66" s="150">
        <f t="shared" si="4"/>
        <v>15</v>
      </c>
      <c r="M66" s="150">
        <f t="shared" si="4"/>
        <v>10</v>
      </c>
      <c r="N66" s="46">
        <v>0</v>
      </c>
      <c r="O66" s="46">
        <v>0</v>
      </c>
      <c r="P66" s="46">
        <v>15</v>
      </c>
      <c r="Q66" s="46">
        <v>10</v>
      </c>
      <c r="R66" s="46">
        <v>0</v>
      </c>
      <c r="S66" s="46">
        <v>0</v>
      </c>
    </row>
    <row r="67" spans="1:19" s="146" customFormat="1" ht="27" customHeight="1">
      <c r="A67" s="298" t="s">
        <v>335</v>
      </c>
      <c r="B67" s="298"/>
      <c r="C67" s="298"/>
      <c r="D67" s="298"/>
      <c r="E67" s="298"/>
      <c r="F67" s="298"/>
      <c r="G67" s="298"/>
      <c r="H67" s="298"/>
      <c r="I67" s="298"/>
      <c r="J67" s="299"/>
      <c r="K67" s="86">
        <f t="shared" si="1"/>
        <v>57</v>
      </c>
      <c r="L67" s="148">
        <f t="shared" si="4"/>
        <v>122</v>
      </c>
      <c r="M67" s="148">
        <f t="shared" si="4"/>
        <v>78</v>
      </c>
      <c r="N67" s="148">
        <f>SUM(N68:N76)</f>
        <v>0</v>
      </c>
      <c r="O67" s="148">
        <f t="shared" ref="O67:S67" si="7">SUM(O68:O76)</f>
        <v>0</v>
      </c>
      <c r="P67" s="148">
        <f t="shared" si="7"/>
        <v>122</v>
      </c>
      <c r="Q67" s="148">
        <f t="shared" si="7"/>
        <v>78</v>
      </c>
      <c r="R67" s="148">
        <f t="shared" si="7"/>
        <v>0</v>
      </c>
      <c r="S67" s="148">
        <f t="shared" si="7"/>
        <v>0</v>
      </c>
    </row>
    <row r="68" spans="1:19" s="146" customFormat="1" ht="27" customHeight="1">
      <c r="A68" s="154" t="s">
        <v>302</v>
      </c>
      <c r="B68" s="253" t="s">
        <v>236</v>
      </c>
      <c r="C68" s="296"/>
      <c r="D68" s="296"/>
      <c r="E68" s="296"/>
      <c r="F68" s="296"/>
      <c r="G68" s="296"/>
      <c r="H68" s="296"/>
      <c r="I68" s="296"/>
      <c r="J68" s="254"/>
      <c r="K68" s="46">
        <f t="shared" si="1"/>
        <v>58</v>
      </c>
      <c r="L68" s="150">
        <f t="shared" si="4"/>
        <v>13</v>
      </c>
      <c r="M68" s="150">
        <f t="shared" si="4"/>
        <v>13</v>
      </c>
      <c r="N68" s="46">
        <v>0</v>
      </c>
      <c r="O68" s="46">
        <v>0</v>
      </c>
      <c r="P68" s="46">
        <v>13</v>
      </c>
      <c r="Q68" s="46">
        <v>13</v>
      </c>
      <c r="R68" s="46">
        <v>0</v>
      </c>
      <c r="S68" s="46">
        <v>0</v>
      </c>
    </row>
    <row r="69" spans="1:19" s="146" customFormat="1" ht="27" customHeight="1">
      <c r="A69" s="154" t="s">
        <v>337</v>
      </c>
      <c r="B69" s="253" t="s">
        <v>301</v>
      </c>
      <c r="C69" s="296"/>
      <c r="D69" s="296"/>
      <c r="E69" s="296"/>
      <c r="F69" s="296"/>
      <c r="G69" s="296"/>
      <c r="H69" s="296"/>
      <c r="I69" s="296"/>
      <c r="J69" s="254"/>
      <c r="K69" s="46">
        <f t="shared" si="1"/>
        <v>59</v>
      </c>
      <c r="L69" s="150">
        <f t="shared" si="4"/>
        <v>20</v>
      </c>
      <c r="M69" s="150">
        <f t="shared" si="4"/>
        <v>9</v>
      </c>
      <c r="N69" s="46">
        <v>0</v>
      </c>
      <c r="O69" s="46">
        <v>0</v>
      </c>
      <c r="P69" s="46">
        <v>20</v>
      </c>
      <c r="Q69" s="46">
        <v>9</v>
      </c>
      <c r="R69" s="46">
        <v>0</v>
      </c>
      <c r="S69" s="46">
        <v>0</v>
      </c>
    </row>
    <row r="70" spans="1:19" s="146" customFormat="1" ht="27" customHeight="1">
      <c r="A70" s="151" t="s">
        <v>330</v>
      </c>
      <c r="B70" s="253" t="s">
        <v>204</v>
      </c>
      <c r="C70" s="296"/>
      <c r="D70" s="296"/>
      <c r="E70" s="296"/>
      <c r="F70" s="296"/>
      <c r="G70" s="296"/>
      <c r="H70" s="296"/>
      <c r="I70" s="296"/>
      <c r="J70" s="254"/>
      <c r="K70" s="46">
        <f t="shared" si="1"/>
        <v>60</v>
      </c>
      <c r="L70" s="150">
        <f t="shared" si="4"/>
        <v>7</v>
      </c>
      <c r="M70" s="150">
        <f t="shared" si="4"/>
        <v>1</v>
      </c>
      <c r="N70" s="46">
        <v>0</v>
      </c>
      <c r="O70" s="46">
        <v>0</v>
      </c>
      <c r="P70" s="46">
        <v>7</v>
      </c>
      <c r="Q70" s="46">
        <v>1</v>
      </c>
      <c r="R70" s="46">
        <v>0</v>
      </c>
      <c r="S70" s="46">
        <v>0</v>
      </c>
    </row>
    <row r="71" spans="1:19" s="146" customFormat="1" ht="27" customHeight="1">
      <c r="A71" s="151" t="s">
        <v>339</v>
      </c>
      <c r="B71" s="253" t="s">
        <v>198</v>
      </c>
      <c r="C71" s="296"/>
      <c r="D71" s="296"/>
      <c r="E71" s="296"/>
      <c r="F71" s="296"/>
      <c r="G71" s="296"/>
      <c r="H71" s="296"/>
      <c r="I71" s="296"/>
      <c r="J71" s="254"/>
      <c r="K71" s="46">
        <f t="shared" si="1"/>
        <v>61</v>
      </c>
      <c r="L71" s="150">
        <f t="shared" si="4"/>
        <v>14</v>
      </c>
      <c r="M71" s="150">
        <f t="shared" si="4"/>
        <v>10</v>
      </c>
      <c r="N71" s="46">
        <v>0</v>
      </c>
      <c r="O71" s="46">
        <v>0</v>
      </c>
      <c r="P71" s="46">
        <v>14</v>
      </c>
      <c r="Q71" s="46">
        <v>10</v>
      </c>
      <c r="R71" s="46">
        <v>0</v>
      </c>
      <c r="S71" s="46">
        <v>0</v>
      </c>
    </row>
    <row r="72" spans="1:19" s="146" customFormat="1" ht="27" customHeight="1">
      <c r="A72" s="154" t="s">
        <v>340</v>
      </c>
      <c r="B72" s="253" t="s">
        <v>209</v>
      </c>
      <c r="C72" s="296"/>
      <c r="D72" s="296"/>
      <c r="E72" s="296"/>
      <c r="F72" s="296"/>
      <c r="G72" s="296"/>
      <c r="H72" s="296"/>
      <c r="I72" s="296"/>
      <c r="J72" s="254"/>
      <c r="K72" s="46">
        <f t="shared" si="1"/>
        <v>62</v>
      </c>
      <c r="L72" s="150">
        <f t="shared" si="4"/>
        <v>20</v>
      </c>
      <c r="M72" s="150">
        <f t="shared" si="4"/>
        <v>9</v>
      </c>
      <c r="N72" s="46">
        <v>0</v>
      </c>
      <c r="O72" s="46">
        <v>0</v>
      </c>
      <c r="P72" s="46">
        <v>20</v>
      </c>
      <c r="Q72" s="46">
        <v>9</v>
      </c>
      <c r="R72" s="46">
        <v>0</v>
      </c>
      <c r="S72" s="46">
        <v>0</v>
      </c>
    </row>
    <row r="73" spans="1:19" s="146" customFormat="1" ht="27" customHeight="1">
      <c r="A73" s="154" t="s">
        <v>306</v>
      </c>
      <c r="B73" s="253" t="s">
        <v>208</v>
      </c>
      <c r="C73" s="296"/>
      <c r="D73" s="296"/>
      <c r="E73" s="296"/>
      <c r="F73" s="296"/>
      <c r="G73" s="296"/>
      <c r="H73" s="296"/>
      <c r="I73" s="296"/>
      <c r="J73" s="254"/>
      <c r="K73" s="46">
        <f t="shared" si="1"/>
        <v>63</v>
      </c>
      <c r="L73" s="150">
        <f t="shared" si="4"/>
        <v>10</v>
      </c>
      <c r="M73" s="150">
        <f t="shared" si="4"/>
        <v>9</v>
      </c>
      <c r="N73" s="46">
        <v>0</v>
      </c>
      <c r="O73" s="46">
        <v>0</v>
      </c>
      <c r="P73" s="46">
        <v>10</v>
      </c>
      <c r="Q73" s="46">
        <v>9</v>
      </c>
      <c r="R73" s="46">
        <v>0</v>
      </c>
      <c r="S73" s="46">
        <v>0</v>
      </c>
    </row>
    <row r="74" spans="1:19" s="146" customFormat="1" ht="27" customHeight="1">
      <c r="A74" s="154" t="s">
        <v>299</v>
      </c>
      <c r="B74" s="253" t="s">
        <v>122</v>
      </c>
      <c r="C74" s="296"/>
      <c r="D74" s="296"/>
      <c r="E74" s="296"/>
      <c r="F74" s="296"/>
      <c r="G74" s="296"/>
      <c r="H74" s="296"/>
      <c r="I74" s="296"/>
      <c r="J74" s="254"/>
      <c r="K74" s="46">
        <f t="shared" si="1"/>
        <v>64</v>
      </c>
      <c r="L74" s="150">
        <f t="shared" si="4"/>
        <v>8</v>
      </c>
      <c r="M74" s="150">
        <f t="shared" si="4"/>
        <v>4</v>
      </c>
      <c r="N74" s="46">
        <v>0</v>
      </c>
      <c r="O74" s="46">
        <v>0</v>
      </c>
      <c r="P74" s="46">
        <v>8</v>
      </c>
      <c r="Q74" s="46">
        <v>4</v>
      </c>
      <c r="R74" s="46">
        <v>0</v>
      </c>
      <c r="S74" s="46">
        <v>0</v>
      </c>
    </row>
    <row r="75" spans="1:19" s="146" customFormat="1" ht="27" customHeight="1">
      <c r="A75" s="155" t="s">
        <v>342</v>
      </c>
      <c r="B75" s="253" t="s">
        <v>200</v>
      </c>
      <c r="C75" s="296"/>
      <c r="D75" s="296"/>
      <c r="E75" s="296"/>
      <c r="F75" s="296"/>
      <c r="G75" s="296"/>
      <c r="H75" s="296"/>
      <c r="I75" s="296"/>
      <c r="J75" s="254"/>
      <c r="K75" s="46">
        <f t="shared" si="1"/>
        <v>65</v>
      </c>
      <c r="L75" s="150">
        <f t="shared" si="4"/>
        <v>12</v>
      </c>
      <c r="M75" s="150">
        <f t="shared" si="4"/>
        <v>10</v>
      </c>
      <c r="N75" s="46">
        <v>0</v>
      </c>
      <c r="O75" s="46">
        <v>0</v>
      </c>
      <c r="P75" s="46">
        <v>12</v>
      </c>
      <c r="Q75" s="46">
        <v>10</v>
      </c>
      <c r="R75" s="46">
        <v>0</v>
      </c>
      <c r="S75" s="46">
        <v>0</v>
      </c>
    </row>
    <row r="76" spans="1:19" s="146" customFormat="1" ht="27" customHeight="1">
      <c r="A76" s="155" t="s">
        <v>343</v>
      </c>
      <c r="B76" s="253" t="s">
        <v>201</v>
      </c>
      <c r="C76" s="296"/>
      <c r="D76" s="296"/>
      <c r="E76" s="296"/>
      <c r="F76" s="296"/>
      <c r="G76" s="296"/>
      <c r="H76" s="296"/>
      <c r="I76" s="296"/>
      <c r="J76" s="254"/>
      <c r="K76" s="46">
        <f t="shared" ref="K76:K139" si="8">+K75+1</f>
        <v>66</v>
      </c>
      <c r="L76" s="150">
        <f t="shared" si="4"/>
        <v>18</v>
      </c>
      <c r="M76" s="150">
        <f t="shared" si="4"/>
        <v>13</v>
      </c>
      <c r="N76" s="46">
        <v>0</v>
      </c>
      <c r="O76" s="46">
        <v>0</v>
      </c>
      <c r="P76" s="46">
        <v>18</v>
      </c>
      <c r="Q76" s="46">
        <v>13</v>
      </c>
      <c r="R76" s="46">
        <v>0</v>
      </c>
      <c r="S76" s="46">
        <v>0</v>
      </c>
    </row>
    <row r="77" spans="1:19" s="146" customFormat="1" ht="27" customHeight="1">
      <c r="A77" s="298" t="s">
        <v>344</v>
      </c>
      <c r="B77" s="298"/>
      <c r="C77" s="298"/>
      <c r="D77" s="298"/>
      <c r="E77" s="298"/>
      <c r="F77" s="298"/>
      <c r="G77" s="298"/>
      <c r="H77" s="298"/>
      <c r="I77" s="298"/>
      <c r="J77" s="299"/>
      <c r="K77" s="86">
        <f t="shared" si="8"/>
        <v>67</v>
      </c>
      <c r="L77" s="148">
        <f t="shared" si="4"/>
        <v>191</v>
      </c>
      <c r="M77" s="148">
        <f t="shared" si="4"/>
        <v>98</v>
      </c>
      <c r="N77" s="148">
        <f>SUM(N78:N93)</f>
        <v>0</v>
      </c>
      <c r="O77" s="148">
        <f t="shared" ref="O77:S77" si="9">SUM(O78:O93)</f>
        <v>0</v>
      </c>
      <c r="P77" s="148">
        <f t="shared" si="9"/>
        <v>191</v>
      </c>
      <c r="Q77" s="148">
        <f t="shared" si="9"/>
        <v>98</v>
      </c>
      <c r="R77" s="148">
        <f t="shared" si="9"/>
        <v>0</v>
      </c>
      <c r="S77" s="148">
        <f t="shared" si="9"/>
        <v>0</v>
      </c>
    </row>
    <row r="78" spans="1:19" s="146" customFormat="1" ht="27" customHeight="1">
      <c r="A78" s="154" t="s">
        <v>346</v>
      </c>
      <c r="B78" s="253" t="s">
        <v>231</v>
      </c>
      <c r="C78" s="296"/>
      <c r="D78" s="296"/>
      <c r="E78" s="296"/>
      <c r="F78" s="296"/>
      <c r="G78" s="296"/>
      <c r="H78" s="296"/>
      <c r="I78" s="296"/>
      <c r="J78" s="254"/>
      <c r="K78" s="46">
        <f t="shared" si="8"/>
        <v>68</v>
      </c>
      <c r="L78" s="150">
        <f t="shared" ref="L78:M141" si="10">+N78+P78+R78</f>
        <v>27</v>
      </c>
      <c r="M78" s="150">
        <f t="shared" si="10"/>
        <v>26</v>
      </c>
      <c r="N78" s="46">
        <v>0</v>
      </c>
      <c r="O78" s="46">
        <v>0</v>
      </c>
      <c r="P78" s="46">
        <v>27</v>
      </c>
      <c r="Q78" s="46">
        <v>26</v>
      </c>
      <c r="R78" s="46">
        <v>0</v>
      </c>
      <c r="S78" s="46">
        <v>0</v>
      </c>
    </row>
    <row r="79" spans="1:19" s="146" customFormat="1" ht="27" customHeight="1">
      <c r="A79" s="161" t="s">
        <v>347</v>
      </c>
      <c r="B79" s="253" t="s">
        <v>150</v>
      </c>
      <c r="C79" s="296"/>
      <c r="D79" s="296"/>
      <c r="E79" s="296"/>
      <c r="F79" s="296"/>
      <c r="G79" s="296"/>
      <c r="H79" s="296"/>
      <c r="I79" s="296"/>
      <c r="J79" s="254"/>
      <c r="K79" s="46">
        <f t="shared" si="8"/>
        <v>69</v>
      </c>
      <c r="L79" s="150">
        <f t="shared" si="10"/>
        <v>7</v>
      </c>
      <c r="M79" s="150">
        <f t="shared" si="10"/>
        <v>0</v>
      </c>
      <c r="N79" s="46">
        <v>0</v>
      </c>
      <c r="O79" s="46">
        <v>0</v>
      </c>
      <c r="P79" s="46">
        <v>7</v>
      </c>
      <c r="Q79" s="46">
        <v>0</v>
      </c>
      <c r="R79" s="46">
        <v>0</v>
      </c>
      <c r="S79" s="46">
        <v>0</v>
      </c>
    </row>
    <row r="80" spans="1:19" s="146" customFormat="1" ht="27" customHeight="1">
      <c r="A80" s="161" t="s">
        <v>348</v>
      </c>
      <c r="B80" s="253" t="s">
        <v>260</v>
      </c>
      <c r="C80" s="296"/>
      <c r="D80" s="296"/>
      <c r="E80" s="296"/>
      <c r="F80" s="296"/>
      <c r="G80" s="296"/>
      <c r="H80" s="296"/>
      <c r="I80" s="296"/>
      <c r="J80" s="254"/>
      <c r="K80" s="46">
        <f t="shared" si="8"/>
        <v>70</v>
      </c>
      <c r="L80" s="150">
        <f t="shared" si="10"/>
        <v>12</v>
      </c>
      <c r="M80" s="150">
        <f t="shared" si="10"/>
        <v>9</v>
      </c>
      <c r="N80" s="46">
        <v>0</v>
      </c>
      <c r="O80" s="46">
        <v>0</v>
      </c>
      <c r="P80" s="46">
        <v>12</v>
      </c>
      <c r="Q80" s="46">
        <v>9</v>
      </c>
      <c r="R80" s="46">
        <v>0</v>
      </c>
      <c r="S80" s="46">
        <v>0</v>
      </c>
    </row>
    <row r="81" spans="1:19" s="146" customFormat="1" ht="27" customHeight="1">
      <c r="A81" s="161" t="s">
        <v>349</v>
      </c>
      <c r="B81" s="253" t="s">
        <v>206</v>
      </c>
      <c r="C81" s="296"/>
      <c r="D81" s="296"/>
      <c r="E81" s="296"/>
      <c r="F81" s="296"/>
      <c r="G81" s="296"/>
      <c r="H81" s="296"/>
      <c r="I81" s="296"/>
      <c r="J81" s="254"/>
      <c r="K81" s="46">
        <f t="shared" si="8"/>
        <v>71</v>
      </c>
      <c r="L81" s="150">
        <f t="shared" si="10"/>
        <v>8</v>
      </c>
      <c r="M81" s="150">
        <f t="shared" si="10"/>
        <v>3</v>
      </c>
      <c r="N81" s="46">
        <v>0</v>
      </c>
      <c r="O81" s="46">
        <v>0</v>
      </c>
      <c r="P81" s="46">
        <v>8</v>
      </c>
      <c r="Q81" s="46">
        <v>3</v>
      </c>
      <c r="R81" s="46">
        <v>0</v>
      </c>
      <c r="S81" s="46">
        <v>0</v>
      </c>
    </row>
    <row r="82" spans="1:19" s="146" customFormat="1" ht="27" customHeight="1">
      <c r="A82" s="154" t="s">
        <v>295</v>
      </c>
      <c r="B82" s="253" t="s">
        <v>296</v>
      </c>
      <c r="C82" s="296"/>
      <c r="D82" s="296"/>
      <c r="E82" s="296"/>
      <c r="F82" s="296"/>
      <c r="G82" s="296"/>
      <c r="H82" s="296"/>
      <c r="I82" s="296"/>
      <c r="J82" s="254"/>
      <c r="K82" s="46">
        <f t="shared" si="8"/>
        <v>72</v>
      </c>
      <c r="L82" s="150">
        <f t="shared" si="10"/>
        <v>7</v>
      </c>
      <c r="M82" s="150">
        <f t="shared" si="10"/>
        <v>6</v>
      </c>
      <c r="N82" s="46">
        <v>0</v>
      </c>
      <c r="O82" s="46">
        <v>0</v>
      </c>
      <c r="P82" s="46">
        <v>7</v>
      </c>
      <c r="Q82" s="46">
        <v>6</v>
      </c>
      <c r="R82" s="46">
        <v>0</v>
      </c>
      <c r="S82" s="46">
        <v>0</v>
      </c>
    </row>
    <row r="83" spans="1:19" s="146" customFormat="1" ht="27" customHeight="1">
      <c r="A83" s="154" t="s">
        <v>294</v>
      </c>
      <c r="B83" s="253" t="s">
        <v>153</v>
      </c>
      <c r="C83" s="296"/>
      <c r="D83" s="296"/>
      <c r="E83" s="296"/>
      <c r="F83" s="296"/>
      <c r="G83" s="296"/>
      <c r="H83" s="296"/>
      <c r="I83" s="296"/>
      <c r="J83" s="254"/>
      <c r="K83" s="46">
        <f t="shared" si="8"/>
        <v>73</v>
      </c>
      <c r="L83" s="150">
        <f t="shared" si="10"/>
        <v>13</v>
      </c>
      <c r="M83" s="150">
        <f t="shared" si="10"/>
        <v>0</v>
      </c>
      <c r="N83" s="46">
        <v>0</v>
      </c>
      <c r="O83" s="46">
        <v>0</v>
      </c>
      <c r="P83" s="46">
        <v>13</v>
      </c>
      <c r="Q83" s="46">
        <v>0</v>
      </c>
      <c r="R83" s="46">
        <v>0</v>
      </c>
      <c r="S83" s="46">
        <v>0</v>
      </c>
    </row>
    <row r="84" spans="1:19" s="146" customFormat="1" ht="27" customHeight="1">
      <c r="A84" s="154" t="s">
        <v>286</v>
      </c>
      <c r="B84" s="253" t="s">
        <v>131</v>
      </c>
      <c r="C84" s="296"/>
      <c r="D84" s="296"/>
      <c r="E84" s="296"/>
      <c r="F84" s="296"/>
      <c r="G84" s="296"/>
      <c r="H84" s="296"/>
      <c r="I84" s="296"/>
      <c r="J84" s="254"/>
      <c r="K84" s="46">
        <f t="shared" si="8"/>
        <v>74</v>
      </c>
      <c r="L84" s="150">
        <f t="shared" si="10"/>
        <v>12</v>
      </c>
      <c r="M84" s="150">
        <f t="shared" si="10"/>
        <v>2</v>
      </c>
      <c r="N84" s="46">
        <v>0</v>
      </c>
      <c r="O84" s="46">
        <v>0</v>
      </c>
      <c r="P84" s="46">
        <v>12</v>
      </c>
      <c r="Q84" s="46">
        <v>2</v>
      </c>
      <c r="R84" s="46">
        <v>0</v>
      </c>
      <c r="S84" s="46">
        <v>0</v>
      </c>
    </row>
    <row r="85" spans="1:19" s="146" customFormat="1" ht="27" customHeight="1">
      <c r="A85" s="161" t="s">
        <v>351</v>
      </c>
      <c r="B85" s="253" t="s">
        <v>136</v>
      </c>
      <c r="C85" s="296"/>
      <c r="D85" s="296"/>
      <c r="E85" s="296"/>
      <c r="F85" s="296"/>
      <c r="G85" s="296"/>
      <c r="H85" s="296"/>
      <c r="I85" s="296"/>
      <c r="J85" s="254"/>
      <c r="K85" s="46">
        <f t="shared" si="8"/>
        <v>75</v>
      </c>
      <c r="L85" s="150">
        <f t="shared" si="10"/>
        <v>5</v>
      </c>
      <c r="M85" s="150">
        <f t="shared" si="10"/>
        <v>0</v>
      </c>
      <c r="N85" s="46">
        <v>0</v>
      </c>
      <c r="O85" s="46">
        <v>0</v>
      </c>
      <c r="P85" s="46">
        <v>5</v>
      </c>
      <c r="Q85" s="46">
        <v>0</v>
      </c>
      <c r="R85" s="46">
        <v>0</v>
      </c>
      <c r="S85" s="46">
        <v>0</v>
      </c>
    </row>
    <row r="86" spans="1:19" s="146" customFormat="1" ht="27" customHeight="1">
      <c r="A86" s="161" t="s">
        <v>352</v>
      </c>
      <c r="B86" s="253" t="s">
        <v>139</v>
      </c>
      <c r="C86" s="296"/>
      <c r="D86" s="296"/>
      <c r="E86" s="296"/>
      <c r="F86" s="296"/>
      <c r="G86" s="296"/>
      <c r="H86" s="296"/>
      <c r="I86" s="296"/>
      <c r="J86" s="254"/>
      <c r="K86" s="46">
        <f t="shared" si="8"/>
        <v>76</v>
      </c>
      <c r="L86" s="150">
        <f t="shared" si="10"/>
        <v>13</v>
      </c>
      <c r="M86" s="150">
        <f t="shared" si="10"/>
        <v>0</v>
      </c>
      <c r="N86" s="46">
        <v>0</v>
      </c>
      <c r="O86" s="46">
        <v>0</v>
      </c>
      <c r="P86" s="46">
        <v>13</v>
      </c>
      <c r="Q86" s="46">
        <v>0</v>
      </c>
      <c r="R86" s="46">
        <v>0</v>
      </c>
      <c r="S86" s="46">
        <v>0</v>
      </c>
    </row>
    <row r="87" spans="1:19" s="146" customFormat="1" ht="27" customHeight="1">
      <c r="A87" s="154" t="s">
        <v>328</v>
      </c>
      <c r="B87" s="253" t="s">
        <v>95</v>
      </c>
      <c r="C87" s="296"/>
      <c r="D87" s="296"/>
      <c r="E87" s="296"/>
      <c r="F87" s="296"/>
      <c r="G87" s="296"/>
      <c r="H87" s="296"/>
      <c r="I87" s="296"/>
      <c r="J87" s="254"/>
      <c r="K87" s="46">
        <f t="shared" si="8"/>
        <v>77</v>
      </c>
      <c r="L87" s="150">
        <f t="shared" si="10"/>
        <v>12</v>
      </c>
      <c r="M87" s="150">
        <f t="shared" si="10"/>
        <v>12</v>
      </c>
      <c r="N87" s="46">
        <v>0</v>
      </c>
      <c r="O87" s="46">
        <v>0</v>
      </c>
      <c r="P87" s="46">
        <v>12</v>
      </c>
      <c r="Q87" s="46">
        <v>12</v>
      </c>
      <c r="R87" s="46">
        <v>0</v>
      </c>
      <c r="S87" s="46">
        <v>0</v>
      </c>
    </row>
    <row r="88" spans="1:19" s="146" customFormat="1" ht="27" customHeight="1">
      <c r="A88" s="154" t="s">
        <v>289</v>
      </c>
      <c r="B88" s="253" t="s">
        <v>261</v>
      </c>
      <c r="C88" s="296"/>
      <c r="D88" s="296"/>
      <c r="E88" s="296"/>
      <c r="F88" s="296"/>
      <c r="G88" s="296"/>
      <c r="H88" s="296"/>
      <c r="I88" s="296"/>
      <c r="J88" s="254"/>
      <c r="K88" s="46">
        <f t="shared" si="8"/>
        <v>78</v>
      </c>
      <c r="L88" s="150">
        <f t="shared" si="10"/>
        <v>13</v>
      </c>
      <c r="M88" s="150">
        <f t="shared" si="10"/>
        <v>12</v>
      </c>
      <c r="N88" s="46">
        <v>0</v>
      </c>
      <c r="O88" s="46">
        <v>0</v>
      </c>
      <c r="P88" s="46">
        <v>13</v>
      </c>
      <c r="Q88" s="46">
        <v>12</v>
      </c>
      <c r="R88" s="46">
        <v>0</v>
      </c>
      <c r="S88" s="46">
        <v>0</v>
      </c>
    </row>
    <row r="89" spans="1:19" s="146" customFormat="1" ht="27" customHeight="1">
      <c r="A89" s="154" t="s">
        <v>353</v>
      </c>
      <c r="B89" s="253" t="s">
        <v>354</v>
      </c>
      <c r="C89" s="296"/>
      <c r="D89" s="296"/>
      <c r="E89" s="296"/>
      <c r="F89" s="296"/>
      <c r="G89" s="296"/>
      <c r="H89" s="296"/>
      <c r="I89" s="296"/>
      <c r="J89" s="254"/>
      <c r="K89" s="46">
        <f t="shared" si="8"/>
        <v>79</v>
      </c>
      <c r="L89" s="150">
        <f t="shared" si="10"/>
        <v>13</v>
      </c>
      <c r="M89" s="150">
        <f t="shared" si="10"/>
        <v>1</v>
      </c>
      <c r="N89" s="46">
        <v>0</v>
      </c>
      <c r="O89" s="46">
        <v>0</v>
      </c>
      <c r="P89" s="46">
        <v>13</v>
      </c>
      <c r="Q89" s="46">
        <v>1</v>
      </c>
      <c r="R89" s="46">
        <v>0</v>
      </c>
      <c r="S89" s="46">
        <v>0</v>
      </c>
    </row>
    <row r="90" spans="1:19" s="146" customFormat="1" ht="27" customHeight="1">
      <c r="A90" s="161" t="s">
        <v>355</v>
      </c>
      <c r="B90" s="253" t="s">
        <v>238</v>
      </c>
      <c r="C90" s="296"/>
      <c r="D90" s="296"/>
      <c r="E90" s="296"/>
      <c r="F90" s="296"/>
      <c r="G90" s="296"/>
      <c r="H90" s="296"/>
      <c r="I90" s="296"/>
      <c r="J90" s="254"/>
      <c r="K90" s="46">
        <f t="shared" si="8"/>
        <v>80</v>
      </c>
      <c r="L90" s="150">
        <f t="shared" si="10"/>
        <v>9</v>
      </c>
      <c r="M90" s="150">
        <f t="shared" si="10"/>
        <v>9</v>
      </c>
      <c r="N90" s="46">
        <v>0</v>
      </c>
      <c r="O90" s="46">
        <v>0</v>
      </c>
      <c r="P90" s="46">
        <v>9</v>
      </c>
      <c r="Q90" s="46">
        <v>9</v>
      </c>
      <c r="R90" s="46">
        <v>0</v>
      </c>
      <c r="S90" s="46">
        <v>0</v>
      </c>
    </row>
    <row r="91" spans="1:19" s="146" customFormat="1" ht="27" customHeight="1">
      <c r="A91" s="161" t="s">
        <v>356</v>
      </c>
      <c r="B91" s="253" t="s">
        <v>209</v>
      </c>
      <c r="C91" s="296"/>
      <c r="D91" s="296"/>
      <c r="E91" s="296"/>
      <c r="F91" s="296"/>
      <c r="G91" s="296"/>
      <c r="H91" s="296"/>
      <c r="I91" s="296"/>
      <c r="J91" s="254"/>
      <c r="K91" s="46">
        <f t="shared" si="8"/>
        <v>81</v>
      </c>
      <c r="L91" s="150">
        <f t="shared" si="10"/>
        <v>11</v>
      </c>
      <c r="M91" s="150">
        <f t="shared" si="10"/>
        <v>10</v>
      </c>
      <c r="N91" s="46">
        <v>0</v>
      </c>
      <c r="O91" s="46">
        <v>0</v>
      </c>
      <c r="P91" s="46">
        <v>11</v>
      </c>
      <c r="Q91" s="46">
        <v>10</v>
      </c>
      <c r="R91" s="46">
        <v>0</v>
      </c>
      <c r="S91" s="46">
        <v>0</v>
      </c>
    </row>
    <row r="92" spans="1:19" s="146" customFormat="1" ht="27" customHeight="1">
      <c r="A92" s="154" t="s">
        <v>316</v>
      </c>
      <c r="B92" s="253" t="s">
        <v>187</v>
      </c>
      <c r="C92" s="296"/>
      <c r="D92" s="296"/>
      <c r="E92" s="296"/>
      <c r="F92" s="296"/>
      <c r="G92" s="296"/>
      <c r="H92" s="296"/>
      <c r="I92" s="296"/>
      <c r="J92" s="254"/>
      <c r="K92" s="46">
        <f t="shared" si="8"/>
        <v>82</v>
      </c>
      <c r="L92" s="150">
        <f t="shared" si="10"/>
        <v>14</v>
      </c>
      <c r="M92" s="150">
        <f t="shared" si="10"/>
        <v>0</v>
      </c>
      <c r="N92" s="46">
        <v>0</v>
      </c>
      <c r="O92" s="46">
        <v>0</v>
      </c>
      <c r="P92" s="46">
        <v>14</v>
      </c>
      <c r="Q92" s="46">
        <v>0</v>
      </c>
      <c r="R92" s="46">
        <v>0</v>
      </c>
      <c r="S92" s="46">
        <v>0</v>
      </c>
    </row>
    <row r="93" spans="1:19" s="146" customFormat="1" ht="27" customHeight="1">
      <c r="A93" s="151" t="s">
        <v>319</v>
      </c>
      <c r="B93" s="253" t="s">
        <v>168</v>
      </c>
      <c r="C93" s="296"/>
      <c r="D93" s="296"/>
      <c r="E93" s="296"/>
      <c r="F93" s="296"/>
      <c r="G93" s="296"/>
      <c r="H93" s="296"/>
      <c r="I93" s="296"/>
      <c r="J93" s="254"/>
      <c r="K93" s="46">
        <f t="shared" si="8"/>
        <v>83</v>
      </c>
      <c r="L93" s="150">
        <f t="shared" si="10"/>
        <v>15</v>
      </c>
      <c r="M93" s="150">
        <f t="shared" si="10"/>
        <v>8</v>
      </c>
      <c r="N93" s="46">
        <v>0</v>
      </c>
      <c r="O93" s="46">
        <v>0</v>
      </c>
      <c r="P93" s="46">
        <v>15</v>
      </c>
      <c r="Q93" s="46">
        <v>8</v>
      </c>
      <c r="R93" s="46">
        <v>0</v>
      </c>
      <c r="S93" s="46">
        <v>0</v>
      </c>
    </row>
    <row r="94" spans="1:19" s="146" customFormat="1" ht="27" customHeight="1">
      <c r="A94" s="298" t="s">
        <v>357</v>
      </c>
      <c r="B94" s="298"/>
      <c r="C94" s="298"/>
      <c r="D94" s="298"/>
      <c r="E94" s="298"/>
      <c r="F94" s="298"/>
      <c r="G94" s="298"/>
      <c r="H94" s="298"/>
      <c r="I94" s="298"/>
      <c r="J94" s="299"/>
      <c r="K94" s="86">
        <f t="shared" si="8"/>
        <v>84</v>
      </c>
      <c r="L94" s="148">
        <f t="shared" si="10"/>
        <v>186</v>
      </c>
      <c r="M94" s="148">
        <f t="shared" si="10"/>
        <v>117</v>
      </c>
      <c r="N94" s="148">
        <f>SUM(N95:N107)</f>
        <v>0</v>
      </c>
      <c r="O94" s="148">
        <f t="shared" ref="O94:S94" si="11">SUM(O95:O107)</f>
        <v>0</v>
      </c>
      <c r="P94" s="148">
        <f t="shared" si="11"/>
        <v>186</v>
      </c>
      <c r="Q94" s="148">
        <f t="shared" si="11"/>
        <v>117</v>
      </c>
      <c r="R94" s="148">
        <f t="shared" si="11"/>
        <v>0</v>
      </c>
      <c r="S94" s="148">
        <f t="shared" si="11"/>
        <v>0</v>
      </c>
    </row>
    <row r="95" spans="1:19" s="146" customFormat="1" ht="27" customHeight="1">
      <c r="A95" s="154" t="s">
        <v>286</v>
      </c>
      <c r="B95" s="253" t="s">
        <v>131</v>
      </c>
      <c r="C95" s="296"/>
      <c r="D95" s="296"/>
      <c r="E95" s="296"/>
      <c r="F95" s="296"/>
      <c r="G95" s="296"/>
      <c r="H95" s="296"/>
      <c r="I95" s="296"/>
      <c r="J95" s="254"/>
      <c r="K95" s="46">
        <f t="shared" si="8"/>
        <v>85</v>
      </c>
      <c r="L95" s="150">
        <f t="shared" si="10"/>
        <v>13</v>
      </c>
      <c r="M95" s="150">
        <f t="shared" si="10"/>
        <v>8</v>
      </c>
      <c r="N95" s="46">
        <v>0</v>
      </c>
      <c r="O95" s="46">
        <v>0</v>
      </c>
      <c r="P95" s="46">
        <v>13</v>
      </c>
      <c r="Q95" s="46">
        <v>8</v>
      </c>
      <c r="R95" s="46">
        <v>0</v>
      </c>
      <c r="S95" s="46">
        <v>0</v>
      </c>
    </row>
    <row r="96" spans="1:19" s="146" customFormat="1" ht="27" customHeight="1">
      <c r="A96" s="154" t="s">
        <v>293</v>
      </c>
      <c r="B96" s="253" t="s">
        <v>139</v>
      </c>
      <c r="C96" s="296"/>
      <c r="D96" s="296"/>
      <c r="E96" s="296"/>
      <c r="F96" s="296"/>
      <c r="G96" s="296"/>
      <c r="H96" s="296"/>
      <c r="I96" s="296"/>
      <c r="J96" s="254"/>
      <c r="K96" s="46">
        <f t="shared" si="8"/>
        <v>86</v>
      </c>
      <c r="L96" s="150">
        <f t="shared" si="10"/>
        <v>9</v>
      </c>
      <c r="M96" s="150">
        <f t="shared" si="10"/>
        <v>1</v>
      </c>
      <c r="N96" s="46">
        <v>0</v>
      </c>
      <c r="O96" s="46">
        <v>0</v>
      </c>
      <c r="P96" s="46">
        <v>9</v>
      </c>
      <c r="Q96" s="46">
        <v>1</v>
      </c>
      <c r="R96" s="46">
        <v>0</v>
      </c>
      <c r="S96" s="46">
        <v>0</v>
      </c>
    </row>
    <row r="97" spans="1:19" s="146" customFormat="1" ht="27" customHeight="1">
      <c r="A97" s="154" t="s">
        <v>310</v>
      </c>
      <c r="B97" s="253" t="s">
        <v>134</v>
      </c>
      <c r="C97" s="296"/>
      <c r="D97" s="296"/>
      <c r="E97" s="296"/>
      <c r="F97" s="296"/>
      <c r="G97" s="296"/>
      <c r="H97" s="296"/>
      <c r="I97" s="296"/>
      <c r="J97" s="254"/>
      <c r="K97" s="46">
        <f t="shared" si="8"/>
        <v>87</v>
      </c>
      <c r="L97" s="150">
        <f t="shared" si="10"/>
        <v>13</v>
      </c>
      <c r="M97" s="150">
        <f t="shared" si="10"/>
        <v>0</v>
      </c>
      <c r="N97" s="46">
        <v>0</v>
      </c>
      <c r="O97" s="46">
        <v>0</v>
      </c>
      <c r="P97" s="46">
        <v>13</v>
      </c>
      <c r="Q97" s="46">
        <v>0</v>
      </c>
      <c r="R97" s="46">
        <v>0</v>
      </c>
      <c r="S97" s="46">
        <v>0</v>
      </c>
    </row>
    <row r="98" spans="1:19" s="146" customFormat="1" ht="27" customHeight="1">
      <c r="A98" s="154" t="s">
        <v>346</v>
      </c>
      <c r="B98" s="253" t="s">
        <v>231</v>
      </c>
      <c r="C98" s="296"/>
      <c r="D98" s="296"/>
      <c r="E98" s="296"/>
      <c r="F98" s="296"/>
      <c r="G98" s="296"/>
      <c r="H98" s="296"/>
      <c r="I98" s="296"/>
      <c r="J98" s="254"/>
      <c r="K98" s="46">
        <f t="shared" si="8"/>
        <v>88</v>
      </c>
      <c r="L98" s="150">
        <f t="shared" si="10"/>
        <v>29</v>
      </c>
      <c r="M98" s="150">
        <f t="shared" si="10"/>
        <v>27</v>
      </c>
      <c r="N98" s="46">
        <v>0</v>
      </c>
      <c r="O98" s="46">
        <v>0</v>
      </c>
      <c r="P98" s="46">
        <v>29</v>
      </c>
      <c r="Q98" s="46">
        <v>27</v>
      </c>
      <c r="R98" s="46">
        <v>0</v>
      </c>
      <c r="S98" s="46">
        <v>0</v>
      </c>
    </row>
    <row r="99" spans="1:19" s="146" customFormat="1" ht="27" customHeight="1">
      <c r="A99" s="154" t="s">
        <v>283</v>
      </c>
      <c r="B99" s="253" t="s">
        <v>215</v>
      </c>
      <c r="C99" s="296"/>
      <c r="D99" s="296"/>
      <c r="E99" s="296"/>
      <c r="F99" s="296"/>
      <c r="G99" s="296"/>
      <c r="H99" s="296"/>
      <c r="I99" s="296"/>
      <c r="J99" s="254"/>
      <c r="K99" s="46">
        <f t="shared" si="8"/>
        <v>89</v>
      </c>
      <c r="L99" s="150">
        <f t="shared" si="10"/>
        <v>12</v>
      </c>
      <c r="M99" s="150">
        <f t="shared" si="10"/>
        <v>0</v>
      </c>
      <c r="N99" s="46">
        <v>0</v>
      </c>
      <c r="O99" s="46">
        <v>0</v>
      </c>
      <c r="P99" s="46">
        <v>12</v>
      </c>
      <c r="Q99" s="46">
        <v>0</v>
      </c>
      <c r="R99" s="46">
        <v>0</v>
      </c>
      <c r="S99" s="46">
        <v>0</v>
      </c>
    </row>
    <row r="100" spans="1:19" s="146" customFormat="1" ht="27" customHeight="1">
      <c r="A100" s="154" t="s">
        <v>294</v>
      </c>
      <c r="B100" s="253" t="s">
        <v>153</v>
      </c>
      <c r="C100" s="296"/>
      <c r="D100" s="296"/>
      <c r="E100" s="296"/>
      <c r="F100" s="296"/>
      <c r="G100" s="296"/>
      <c r="H100" s="296"/>
      <c r="I100" s="296"/>
      <c r="J100" s="254"/>
      <c r="K100" s="46">
        <f t="shared" si="8"/>
        <v>90</v>
      </c>
      <c r="L100" s="150">
        <f t="shared" si="10"/>
        <v>16</v>
      </c>
      <c r="M100" s="150">
        <f t="shared" si="10"/>
        <v>0</v>
      </c>
      <c r="N100" s="46">
        <v>0</v>
      </c>
      <c r="O100" s="46">
        <v>0</v>
      </c>
      <c r="P100" s="46">
        <v>16</v>
      </c>
      <c r="Q100" s="46">
        <v>0</v>
      </c>
      <c r="R100" s="46">
        <v>0</v>
      </c>
      <c r="S100" s="46">
        <v>0</v>
      </c>
    </row>
    <row r="101" spans="1:19" s="146" customFormat="1" ht="27" customHeight="1">
      <c r="A101" s="154" t="s">
        <v>360</v>
      </c>
      <c r="B101" s="253" t="s">
        <v>167</v>
      </c>
      <c r="C101" s="296"/>
      <c r="D101" s="296"/>
      <c r="E101" s="296"/>
      <c r="F101" s="296"/>
      <c r="G101" s="296"/>
      <c r="H101" s="296"/>
      <c r="I101" s="296"/>
      <c r="J101" s="254"/>
      <c r="K101" s="46">
        <f t="shared" si="8"/>
        <v>91</v>
      </c>
      <c r="L101" s="150">
        <f t="shared" si="10"/>
        <v>11</v>
      </c>
      <c r="M101" s="150">
        <f t="shared" si="10"/>
        <v>4</v>
      </c>
      <c r="N101" s="46">
        <v>0</v>
      </c>
      <c r="O101" s="46">
        <v>0</v>
      </c>
      <c r="P101" s="46">
        <v>11</v>
      </c>
      <c r="Q101" s="46">
        <v>4</v>
      </c>
      <c r="R101" s="46">
        <v>0</v>
      </c>
      <c r="S101" s="46">
        <v>0</v>
      </c>
    </row>
    <row r="102" spans="1:19" s="146" customFormat="1" ht="27" customHeight="1">
      <c r="A102" s="154" t="s">
        <v>312</v>
      </c>
      <c r="B102" s="253" t="s">
        <v>313</v>
      </c>
      <c r="C102" s="296"/>
      <c r="D102" s="296"/>
      <c r="E102" s="296"/>
      <c r="F102" s="296"/>
      <c r="G102" s="296"/>
      <c r="H102" s="296"/>
      <c r="I102" s="296"/>
      <c r="J102" s="254"/>
      <c r="K102" s="46">
        <f t="shared" si="8"/>
        <v>92</v>
      </c>
      <c r="L102" s="150">
        <f t="shared" si="10"/>
        <v>12</v>
      </c>
      <c r="M102" s="150">
        <f t="shared" si="10"/>
        <v>8</v>
      </c>
      <c r="N102" s="46">
        <v>0</v>
      </c>
      <c r="O102" s="46">
        <v>0</v>
      </c>
      <c r="P102" s="46">
        <v>12</v>
      </c>
      <c r="Q102" s="46">
        <v>8</v>
      </c>
      <c r="R102" s="46">
        <v>0</v>
      </c>
      <c r="S102" s="46">
        <v>0</v>
      </c>
    </row>
    <row r="103" spans="1:19" s="146" customFormat="1" ht="27" customHeight="1">
      <c r="A103" s="154" t="s">
        <v>308</v>
      </c>
      <c r="B103" s="253" t="s">
        <v>120</v>
      </c>
      <c r="C103" s="296"/>
      <c r="D103" s="296"/>
      <c r="E103" s="296"/>
      <c r="F103" s="296"/>
      <c r="G103" s="296"/>
      <c r="H103" s="296"/>
      <c r="I103" s="296"/>
      <c r="J103" s="254"/>
      <c r="K103" s="46">
        <f t="shared" si="8"/>
        <v>93</v>
      </c>
      <c r="L103" s="150">
        <f t="shared" si="10"/>
        <v>14</v>
      </c>
      <c r="M103" s="150">
        <f t="shared" si="10"/>
        <v>12</v>
      </c>
      <c r="N103" s="46">
        <v>0</v>
      </c>
      <c r="O103" s="46">
        <v>0</v>
      </c>
      <c r="P103" s="46">
        <v>14</v>
      </c>
      <c r="Q103" s="46">
        <v>12</v>
      </c>
      <c r="R103" s="46">
        <v>0</v>
      </c>
      <c r="S103" s="46">
        <v>0</v>
      </c>
    </row>
    <row r="104" spans="1:19" s="146" customFormat="1" ht="27" customHeight="1">
      <c r="A104" s="154" t="s">
        <v>332</v>
      </c>
      <c r="B104" s="253" t="s">
        <v>92</v>
      </c>
      <c r="C104" s="296"/>
      <c r="D104" s="296"/>
      <c r="E104" s="296"/>
      <c r="F104" s="296"/>
      <c r="G104" s="296"/>
      <c r="H104" s="296"/>
      <c r="I104" s="296"/>
      <c r="J104" s="254"/>
      <c r="K104" s="46">
        <f t="shared" si="8"/>
        <v>94</v>
      </c>
      <c r="L104" s="150">
        <f t="shared" si="10"/>
        <v>11</v>
      </c>
      <c r="M104" s="150">
        <f t="shared" si="10"/>
        <v>11</v>
      </c>
      <c r="N104" s="46">
        <v>0</v>
      </c>
      <c r="O104" s="46">
        <v>0</v>
      </c>
      <c r="P104" s="46">
        <v>11</v>
      </c>
      <c r="Q104" s="46">
        <v>11</v>
      </c>
      <c r="R104" s="46">
        <v>0</v>
      </c>
      <c r="S104" s="46">
        <v>0</v>
      </c>
    </row>
    <row r="105" spans="1:19" s="146" customFormat="1" ht="27" customHeight="1">
      <c r="A105" s="154" t="s">
        <v>362</v>
      </c>
      <c r="B105" s="253" t="s">
        <v>363</v>
      </c>
      <c r="C105" s="296"/>
      <c r="D105" s="296"/>
      <c r="E105" s="296"/>
      <c r="F105" s="296"/>
      <c r="G105" s="296"/>
      <c r="H105" s="296"/>
      <c r="I105" s="296"/>
      <c r="J105" s="254"/>
      <c r="K105" s="46">
        <f t="shared" si="8"/>
        <v>95</v>
      </c>
      <c r="L105" s="150">
        <f t="shared" si="10"/>
        <v>13</v>
      </c>
      <c r="M105" s="150">
        <f t="shared" si="10"/>
        <v>13</v>
      </c>
      <c r="N105" s="46">
        <v>0</v>
      </c>
      <c r="O105" s="46">
        <v>0</v>
      </c>
      <c r="P105" s="46">
        <v>13</v>
      </c>
      <c r="Q105" s="46">
        <v>13</v>
      </c>
      <c r="R105" s="46">
        <v>0</v>
      </c>
      <c r="S105" s="46">
        <v>0</v>
      </c>
    </row>
    <row r="106" spans="1:19" s="146" customFormat="1" ht="27" customHeight="1">
      <c r="A106" s="154" t="s">
        <v>314</v>
      </c>
      <c r="B106" s="253" t="s">
        <v>237</v>
      </c>
      <c r="C106" s="296"/>
      <c r="D106" s="296"/>
      <c r="E106" s="296"/>
      <c r="F106" s="296"/>
      <c r="G106" s="296"/>
      <c r="H106" s="296"/>
      <c r="I106" s="296"/>
      <c r="J106" s="254"/>
      <c r="K106" s="46">
        <f t="shared" si="8"/>
        <v>96</v>
      </c>
      <c r="L106" s="150">
        <f t="shared" si="10"/>
        <v>13</v>
      </c>
      <c r="M106" s="150">
        <f t="shared" si="10"/>
        <v>13</v>
      </c>
      <c r="N106" s="46">
        <v>0</v>
      </c>
      <c r="O106" s="46">
        <v>0</v>
      </c>
      <c r="P106" s="46">
        <v>13</v>
      </c>
      <c r="Q106" s="46">
        <v>13</v>
      </c>
      <c r="R106" s="46">
        <v>0</v>
      </c>
      <c r="S106" s="46">
        <v>0</v>
      </c>
    </row>
    <row r="107" spans="1:19" s="146" customFormat="1" ht="27" customHeight="1">
      <c r="A107" s="154" t="s">
        <v>366</v>
      </c>
      <c r="B107" s="253" t="s">
        <v>98</v>
      </c>
      <c r="C107" s="296"/>
      <c r="D107" s="296"/>
      <c r="E107" s="296"/>
      <c r="F107" s="296"/>
      <c r="G107" s="296"/>
      <c r="H107" s="296"/>
      <c r="I107" s="296"/>
      <c r="J107" s="254"/>
      <c r="K107" s="46">
        <f t="shared" si="8"/>
        <v>97</v>
      </c>
      <c r="L107" s="150">
        <f t="shared" si="10"/>
        <v>20</v>
      </c>
      <c r="M107" s="150">
        <f t="shared" si="10"/>
        <v>20</v>
      </c>
      <c r="N107" s="46">
        <v>0</v>
      </c>
      <c r="O107" s="46">
        <v>0</v>
      </c>
      <c r="P107" s="46">
        <v>20</v>
      </c>
      <c r="Q107" s="46">
        <v>20</v>
      </c>
      <c r="R107" s="46">
        <v>0</v>
      </c>
      <c r="S107" s="46">
        <v>0</v>
      </c>
    </row>
    <row r="108" spans="1:19" s="146" customFormat="1" ht="27" customHeight="1">
      <c r="A108" s="298" t="s">
        <v>367</v>
      </c>
      <c r="B108" s="298"/>
      <c r="C108" s="298"/>
      <c r="D108" s="298"/>
      <c r="E108" s="298"/>
      <c r="F108" s="298"/>
      <c r="G108" s="298"/>
      <c r="H108" s="298"/>
      <c r="I108" s="298"/>
      <c r="J108" s="299"/>
      <c r="K108" s="86">
        <f t="shared" si="8"/>
        <v>98</v>
      </c>
      <c r="L108" s="148">
        <f t="shared" si="10"/>
        <v>167</v>
      </c>
      <c r="M108" s="148">
        <f t="shared" si="10"/>
        <v>87</v>
      </c>
      <c r="N108" s="148">
        <f>SUM(N109:N118)</f>
        <v>0</v>
      </c>
      <c r="O108" s="148">
        <f t="shared" ref="O108:S108" si="12">SUM(O109:O118)</f>
        <v>0</v>
      </c>
      <c r="P108" s="148">
        <f t="shared" si="12"/>
        <v>167</v>
      </c>
      <c r="Q108" s="148">
        <f t="shared" si="12"/>
        <v>87</v>
      </c>
      <c r="R108" s="148">
        <f t="shared" si="12"/>
        <v>0</v>
      </c>
      <c r="S108" s="148">
        <f t="shared" si="12"/>
        <v>0</v>
      </c>
    </row>
    <row r="109" spans="1:19" s="146" customFormat="1" ht="27" customHeight="1">
      <c r="A109" s="154" t="s">
        <v>368</v>
      </c>
      <c r="B109" s="253" t="s">
        <v>369</v>
      </c>
      <c r="C109" s="296"/>
      <c r="D109" s="296"/>
      <c r="E109" s="296"/>
      <c r="F109" s="296"/>
      <c r="G109" s="296"/>
      <c r="H109" s="296"/>
      <c r="I109" s="296"/>
      <c r="J109" s="254"/>
      <c r="K109" s="46">
        <f t="shared" si="8"/>
        <v>99</v>
      </c>
      <c r="L109" s="150">
        <f t="shared" si="10"/>
        <v>30</v>
      </c>
      <c r="M109" s="150">
        <f t="shared" si="10"/>
        <v>9</v>
      </c>
      <c r="N109" s="46">
        <v>0</v>
      </c>
      <c r="O109" s="46">
        <v>0</v>
      </c>
      <c r="P109" s="46">
        <v>30</v>
      </c>
      <c r="Q109" s="46">
        <v>9</v>
      </c>
      <c r="R109" s="46">
        <v>0</v>
      </c>
      <c r="S109" s="46">
        <v>0</v>
      </c>
    </row>
    <row r="110" spans="1:19" s="146" customFormat="1" ht="27" customHeight="1">
      <c r="A110" s="154" t="s">
        <v>370</v>
      </c>
      <c r="B110" s="253" t="s">
        <v>363</v>
      </c>
      <c r="C110" s="296"/>
      <c r="D110" s="296"/>
      <c r="E110" s="296"/>
      <c r="F110" s="296"/>
      <c r="G110" s="296"/>
      <c r="H110" s="296"/>
      <c r="I110" s="296"/>
      <c r="J110" s="254"/>
      <c r="K110" s="46">
        <f t="shared" si="8"/>
        <v>100</v>
      </c>
      <c r="L110" s="150">
        <f t="shared" si="10"/>
        <v>20</v>
      </c>
      <c r="M110" s="150">
        <f t="shared" si="10"/>
        <v>16</v>
      </c>
      <c r="N110" s="46">
        <v>0</v>
      </c>
      <c r="O110" s="46">
        <v>0</v>
      </c>
      <c r="P110" s="46">
        <v>20</v>
      </c>
      <c r="Q110" s="46">
        <v>16</v>
      </c>
      <c r="R110" s="46">
        <v>0</v>
      </c>
      <c r="S110" s="46">
        <v>0</v>
      </c>
    </row>
    <row r="111" spans="1:19" s="146" customFormat="1" ht="27" customHeight="1">
      <c r="A111" s="154" t="s">
        <v>371</v>
      </c>
      <c r="B111" s="253" t="s">
        <v>372</v>
      </c>
      <c r="C111" s="296"/>
      <c r="D111" s="296"/>
      <c r="E111" s="296"/>
      <c r="F111" s="296"/>
      <c r="G111" s="296"/>
      <c r="H111" s="296"/>
      <c r="I111" s="296"/>
      <c r="J111" s="254"/>
      <c r="K111" s="46">
        <f t="shared" si="8"/>
        <v>101</v>
      </c>
      <c r="L111" s="150">
        <f t="shared" si="10"/>
        <v>20</v>
      </c>
      <c r="M111" s="150">
        <f t="shared" si="10"/>
        <v>20</v>
      </c>
      <c r="N111" s="46">
        <v>0</v>
      </c>
      <c r="O111" s="46">
        <v>0</v>
      </c>
      <c r="P111" s="46">
        <v>20</v>
      </c>
      <c r="Q111" s="46">
        <v>20</v>
      </c>
      <c r="R111" s="46">
        <v>0</v>
      </c>
      <c r="S111" s="46">
        <v>0</v>
      </c>
    </row>
    <row r="112" spans="1:19" s="146" customFormat="1" ht="27" customHeight="1">
      <c r="A112" s="154" t="s">
        <v>373</v>
      </c>
      <c r="B112" s="253" t="s">
        <v>125</v>
      </c>
      <c r="C112" s="296"/>
      <c r="D112" s="296"/>
      <c r="E112" s="296"/>
      <c r="F112" s="296"/>
      <c r="G112" s="296"/>
      <c r="H112" s="296"/>
      <c r="I112" s="296"/>
      <c r="J112" s="254"/>
      <c r="K112" s="46">
        <f t="shared" si="8"/>
        <v>102</v>
      </c>
      <c r="L112" s="150">
        <f t="shared" si="10"/>
        <v>15</v>
      </c>
      <c r="M112" s="150">
        <f t="shared" si="10"/>
        <v>4</v>
      </c>
      <c r="N112" s="46">
        <v>0</v>
      </c>
      <c r="O112" s="46">
        <v>0</v>
      </c>
      <c r="P112" s="46">
        <v>15</v>
      </c>
      <c r="Q112" s="46">
        <v>4</v>
      </c>
      <c r="R112" s="46">
        <v>0</v>
      </c>
      <c r="S112" s="46">
        <v>0</v>
      </c>
    </row>
    <row r="113" spans="1:19" s="146" customFormat="1" ht="27" customHeight="1">
      <c r="A113" s="154" t="s">
        <v>374</v>
      </c>
      <c r="B113" s="253" t="s">
        <v>238</v>
      </c>
      <c r="C113" s="296"/>
      <c r="D113" s="296"/>
      <c r="E113" s="296"/>
      <c r="F113" s="296"/>
      <c r="G113" s="296"/>
      <c r="H113" s="296"/>
      <c r="I113" s="296"/>
      <c r="J113" s="254"/>
      <c r="K113" s="46">
        <f t="shared" si="8"/>
        <v>103</v>
      </c>
      <c r="L113" s="150">
        <f t="shared" si="10"/>
        <v>28</v>
      </c>
      <c r="M113" s="150">
        <f t="shared" si="10"/>
        <v>24</v>
      </c>
      <c r="N113" s="46">
        <v>0</v>
      </c>
      <c r="O113" s="46">
        <v>0</v>
      </c>
      <c r="P113" s="46">
        <v>28</v>
      </c>
      <c r="Q113" s="46">
        <v>24</v>
      </c>
      <c r="R113" s="46">
        <v>0</v>
      </c>
      <c r="S113" s="46">
        <v>0</v>
      </c>
    </row>
    <row r="114" spans="1:19" s="146" customFormat="1" ht="27" customHeight="1">
      <c r="A114" s="154" t="s">
        <v>375</v>
      </c>
      <c r="B114" s="253" t="s">
        <v>209</v>
      </c>
      <c r="C114" s="296"/>
      <c r="D114" s="296"/>
      <c r="E114" s="296"/>
      <c r="F114" s="296"/>
      <c r="G114" s="296"/>
      <c r="H114" s="296"/>
      <c r="I114" s="296"/>
      <c r="J114" s="254"/>
      <c r="K114" s="46">
        <f t="shared" si="8"/>
        <v>104</v>
      </c>
      <c r="L114" s="150">
        <f t="shared" si="10"/>
        <v>15</v>
      </c>
      <c r="M114" s="150">
        <f t="shared" si="10"/>
        <v>9</v>
      </c>
      <c r="N114" s="46">
        <v>0</v>
      </c>
      <c r="O114" s="46">
        <v>0</v>
      </c>
      <c r="P114" s="46">
        <v>15</v>
      </c>
      <c r="Q114" s="46">
        <v>9</v>
      </c>
      <c r="R114" s="46">
        <v>0</v>
      </c>
      <c r="S114" s="46">
        <v>0</v>
      </c>
    </row>
    <row r="115" spans="1:19" s="146" customFormat="1" ht="27" customHeight="1">
      <c r="A115" s="154" t="s">
        <v>356</v>
      </c>
      <c r="B115" s="253" t="s">
        <v>153</v>
      </c>
      <c r="C115" s="296"/>
      <c r="D115" s="296"/>
      <c r="E115" s="296"/>
      <c r="F115" s="296"/>
      <c r="G115" s="296"/>
      <c r="H115" s="296"/>
      <c r="I115" s="296"/>
      <c r="J115" s="254"/>
      <c r="K115" s="46">
        <f t="shared" si="8"/>
        <v>105</v>
      </c>
      <c r="L115" s="150">
        <f t="shared" si="10"/>
        <v>15</v>
      </c>
      <c r="M115" s="150">
        <f t="shared" si="10"/>
        <v>0</v>
      </c>
      <c r="N115" s="46">
        <v>0</v>
      </c>
      <c r="O115" s="46">
        <v>0</v>
      </c>
      <c r="P115" s="46">
        <v>15</v>
      </c>
      <c r="Q115" s="46">
        <v>0</v>
      </c>
      <c r="R115" s="46">
        <v>0</v>
      </c>
      <c r="S115" s="46">
        <v>0</v>
      </c>
    </row>
    <row r="116" spans="1:19" s="146" customFormat="1" ht="27" customHeight="1">
      <c r="A116" s="154" t="s">
        <v>376</v>
      </c>
      <c r="B116" s="253" t="s">
        <v>377</v>
      </c>
      <c r="C116" s="296"/>
      <c r="D116" s="296"/>
      <c r="E116" s="296"/>
      <c r="F116" s="296"/>
      <c r="G116" s="296"/>
      <c r="H116" s="296"/>
      <c r="I116" s="296"/>
      <c r="J116" s="254"/>
      <c r="K116" s="46">
        <f t="shared" si="8"/>
        <v>106</v>
      </c>
      <c r="L116" s="150">
        <f t="shared" si="10"/>
        <v>10</v>
      </c>
      <c r="M116" s="150">
        <f t="shared" si="10"/>
        <v>0</v>
      </c>
      <c r="N116" s="46">
        <v>0</v>
      </c>
      <c r="O116" s="46">
        <v>0</v>
      </c>
      <c r="P116" s="46">
        <v>10</v>
      </c>
      <c r="Q116" s="46">
        <v>0</v>
      </c>
      <c r="R116" s="46">
        <v>0</v>
      </c>
      <c r="S116" s="46">
        <v>0</v>
      </c>
    </row>
    <row r="117" spans="1:19" s="146" customFormat="1" ht="27" customHeight="1">
      <c r="A117" s="154" t="s">
        <v>378</v>
      </c>
      <c r="B117" s="253" t="s">
        <v>114</v>
      </c>
      <c r="C117" s="296"/>
      <c r="D117" s="296"/>
      <c r="E117" s="296"/>
      <c r="F117" s="296"/>
      <c r="G117" s="296"/>
      <c r="H117" s="296"/>
      <c r="I117" s="296"/>
      <c r="J117" s="254"/>
      <c r="K117" s="46">
        <f t="shared" si="8"/>
        <v>107</v>
      </c>
      <c r="L117" s="150">
        <f t="shared" si="10"/>
        <v>9</v>
      </c>
      <c r="M117" s="150">
        <f t="shared" si="10"/>
        <v>4</v>
      </c>
      <c r="N117" s="46">
        <v>0</v>
      </c>
      <c r="O117" s="46">
        <v>0</v>
      </c>
      <c r="P117" s="46">
        <v>9</v>
      </c>
      <c r="Q117" s="46">
        <v>4</v>
      </c>
      <c r="R117" s="46">
        <v>0</v>
      </c>
      <c r="S117" s="46">
        <v>0</v>
      </c>
    </row>
    <row r="118" spans="1:19" s="146" customFormat="1" ht="27" customHeight="1">
      <c r="A118" s="154" t="s">
        <v>347</v>
      </c>
      <c r="B118" s="253" t="s">
        <v>379</v>
      </c>
      <c r="C118" s="296"/>
      <c r="D118" s="296"/>
      <c r="E118" s="296"/>
      <c r="F118" s="296"/>
      <c r="G118" s="296"/>
      <c r="H118" s="296"/>
      <c r="I118" s="296"/>
      <c r="J118" s="254"/>
      <c r="K118" s="46">
        <f t="shared" si="8"/>
        <v>108</v>
      </c>
      <c r="L118" s="150">
        <f t="shared" si="10"/>
        <v>5</v>
      </c>
      <c r="M118" s="150">
        <f t="shared" si="10"/>
        <v>1</v>
      </c>
      <c r="N118" s="46">
        <v>0</v>
      </c>
      <c r="O118" s="46">
        <v>0</v>
      </c>
      <c r="P118" s="46">
        <v>5</v>
      </c>
      <c r="Q118" s="46">
        <v>1</v>
      </c>
      <c r="R118" s="46">
        <v>0</v>
      </c>
      <c r="S118" s="46">
        <v>0</v>
      </c>
    </row>
    <row r="119" spans="1:19" s="146" customFormat="1" ht="27" customHeight="1">
      <c r="A119" s="298" t="s">
        <v>380</v>
      </c>
      <c r="B119" s="298"/>
      <c r="C119" s="298"/>
      <c r="D119" s="298"/>
      <c r="E119" s="298"/>
      <c r="F119" s="298"/>
      <c r="G119" s="298"/>
      <c r="H119" s="298"/>
      <c r="I119" s="298"/>
      <c r="J119" s="299"/>
      <c r="K119" s="86">
        <f t="shared" si="8"/>
        <v>109</v>
      </c>
      <c r="L119" s="148">
        <f t="shared" si="10"/>
        <v>216</v>
      </c>
      <c r="M119" s="148">
        <f t="shared" si="10"/>
        <v>120</v>
      </c>
      <c r="N119" s="148">
        <f>SUM(N120:N128)</f>
        <v>0</v>
      </c>
      <c r="O119" s="148">
        <f t="shared" ref="O119:S119" si="13">SUM(O120:O128)</f>
        <v>0</v>
      </c>
      <c r="P119" s="148">
        <f t="shared" si="13"/>
        <v>216</v>
      </c>
      <c r="Q119" s="148">
        <f t="shared" si="13"/>
        <v>120</v>
      </c>
      <c r="R119" s="148">
        <f t="shared" si="13"/>
        <v>0</v>
      </c>
      <c r="S119" s="148">
        <f t="shared" si="13"/>
        <v>0</v>
      </c>
    </row>
    <row r="120" spans="1:19" s="146" customFormat="1" ht="27" customHeight="1">
      <c r="A120" s="154" t="s">
        <v>376</v>
      </c>
      <c r="B120" s="253" t="s">
        <v>153</v>
      </c>
      <c r="C120" s="296"/>
      <c r="D120" s="296"/>
      <c r="E120" s="296"/>
      <c r="F120" s="296"/>
      <c r="G120" s="296"/>
      <c r="H120" s="296"/>
      <c r="I120" s="296"/>
      <c r="J120" s="254"/>
      <c r="K120" s="46">
        <f t="shared" si="8"/>
        <v>110</v>
      </c>
      <c r="L120" s="150">
        <f t="shared" si="10"/>
        <v>19</v>
      </c>
      <c r="M120" s="150">
        <f t="shared" si="10"/>
        <v>1</v>
      </c>
      <c r="N120" s="46">
        <v>0</v>
      </c>
      <c r="O120" s="46">
        <v>0</v>
      </c>
      <c r="P120" s="46">
        <v>19</v>
      </c>
      <c r="Q120" s="46">
        <v>1</v>
      </c>
      <c r="R120" s="46">
        <v>0</v>
      </c>
      <c r="S120" s="46">
        <v>0</v>
      </c>
    </row>
    <row r="121" spans="1:19" s="146" customFormat="1" ht="27" customHeight="1">
      <c r="A121" s="154" t="s">
        <v>381</v>
      </c>
      <c r="B121" s="253" t="s">
        <v>131</v>
      </c>
      <c r="C121" s="296"/>
      <c r="D121" s="296"/>
      <c r="E121" s="296"/>
      <c r="F121" s="296"/>
      <c r="G121" s="296"/>
      <c r="H121" s="296"/>
      <c r="I121" s="296"/>
      <c r="J121" s="254"/>
      <c r="K121" s="46">
        <f t="shared" si="8"/>
        <v>111</v>
      </c>
      <c r="L121" s="150">
        <f t="shared" si="10"/>
        <v>25</v>
      </c>
      <c r="M121" s="150">
        <f t="shared" si="10"/>
        <v>15</v>
      </c>
      <c r="N121" s="46">
        <v>0</v>
      </c>
      <c r="O121" s="46">
        <v>0</v>
      </c>
      <c r="P121" s="46">
        <v>25</v>
      </c>
      <c r="Q121" s="46">
        <v>15</v>
      </c>
      <c r="R121" s="46">
        <v>0</v>
      </c>
      <c r="S121" s="46">
        <v>0</v>
      </c>
    </row>
    <row r="122" spans="1:19" s="146" customFormat="1" ht="27" customHeight="1">
      <c r="A122" s="154" t="s">
        <v>382</v>
      </c>
      <c r="B122" s="253" t="s">
        <v>134</v>
      </c>
      <c r="C122" s="296"/>
      <c r="D122" s="296"/>
      <c r="E122" s="296"/>
      <c r="F122" s="296"/>
      <c r="G122" s="296"/>
      <c r="H122" s="296"/>
      <c r="I122" s="296"/>
      <c r="J122" s="254"/>
      <c r="K122" s="46">
        <f t="shared" si="8"/>
        <v>112</v>
      </c>
      <c r="L122" s="150">
        <f t="shared" si="10"/>
        <v>25</v>
      </c>
      <c r="M122" s="150">
        <f t="shared" si="10"/>
        <v>8</v>
      </c>
      <c r="N122" s="46">
        <v>0</v>
      </c>
      <c r="O122" s="46">
        <v>0</v>
      </c>
      <c r="P122" s="46">
        <v>25</v>
      </c>
      <c r="Q122" s="46">
        <v>8</v>
      </c>
      <c r="R122" s="46">
        <v>0</v>
      </c>
      <c r="S122" s="46">
        <v>0</v>
      </c>
    </row>
    <row r="123" spans="1:19" s="146" customFormat="1" ht="27" customHeight="1">
      <c r="A123" s="154" t="s">
        <v>351</v>
      </c>
      <c r="B123" s="253" t="s">
        <v>136</v>
      </c>
      <c r="C123" s="296"/>
      <c r="D123" s="296"/>
      <c r="E123" s="296"/>
      <c r="F123" s="296"/>
      <c r="G123" s="296"/>
      <c r="H123" s="296"/>
      <c r="I123" s="296"/>
      <c r="J123" s="254"/>
      <c r="K123" s="46">
        <f t="shared" si="8"/>
        <v>113</v>
      </c>
      <c r="L123" s="150">
        <f t="shared" si="10"/>
        <v>24</v>
      </c>
      <c r="M123" s="150">
        <f t="shared" si="10"/>
        <v>7</v>
      </c>
      <c r="N123" s="46">
        <v>0</v>
      </c>
      <c r="O123" s="46">
        <v>0</v>
      </c>
      <c r="P123" s="46">
        <v>24</v>
      </c>
      <c r="Q123" s="46">
        <v>7</v>
      </c>
      <c r="R123" s="46">
        <v>0</v>
      </c>
      <c r="S123" s="46">
        <v>0</v>
      </c>
    </row>
    <row r="124" spans="1:19" s="146" customFormat="1" ht="27" customHeight="1">
      <c r="A124" s="154" t="s">
        <v>368</v>
      </c>
      <c r="B124" s="253" t="s">
        <v>215</v>
      </c>
      <c r="C124" s="296"/>
      <c r="D124" s="296"/>
      <c r="E124" s="296"/>
      <c r="F124" s="296"/>
      <c r="G124" s="296"/>
      <c r="H124" s="296"/>
      <c r="I124" s="296"/>
      <c r="J124" s="254"/>
      <c r="K124" s="46">
        <f t="shared" si="8"/>
        <v>114</v>
      </c>
      <c r="L124" s="150">
        <f t="shared" si="10"/>
        <v>25</v>
      </c>
      <c r="M124" s="150">
        <f t="shared" si="10"/>
        <v>2</v>
      </c>
      <c r="N124" s="46">
        <v>0</v>
      </c>
      <c r="O124" s="46">
        <v>0</v>
      </c>
      <c r="P124" s="46">
        <v>25</v>
      </c>
      <c r="Q124" s="46">
        <v>2</v>
      </c>
      <c r="R124" s="46">
        <v>0</v>
      </c>
      <c r="S124" s="46">
        <v>0</v>
      </c>
    </row>
    <row r="125" spans="1:19" s="146" customFormat="1" ht="27" customHeight="1">
      <c r="A125" s="154" t="s">
        <v>383</v>
      </c>
      <c r="B125" s="253" t="s">
        <v>256</v>
      </c>
      <c r="C125" s="296"/>
      <c r="D125" s="296"/>
      <c r="E125" s="296"/>
      <c r="F125" s="296"/>
      <c r="G125" s="296"/>
      <c r="H125" s="296"/>
      <c r="I125" s="296"/>
      <c r="J125" s="254"/>
      <c r="K125" s="46">
        <f t="shared" si="8"/>
        <v>115</v>
      </c>
      <c r="L125" s="150">
        <f t="shared" si="10"/>
        <v>25</v>
      </c>
      <c r="M125" s="150">
        <f t="shared" si="10"/>
        <v>25</v>
      </c>
      <c r="N125" s="46">
        <v>0</v>
      </c>
      <c r="O125" s="46">
        <v>0</v>
      </c>
      <c r="P125" s="46">
        <v>25</v>
      </c>
      <c r="Q125" s="46">
        <v>25</v>
      </c>
      <c r="R125" s="46">
        <v>0</v>
      </c>
      <c r="S125" s="46">
        <v>0</v>
      </c>
    </row>
    <row r="126" spans="1:19" s="146" customFormat="1" ht="27" customHeight="1">
      <c r="A126" s="154" t="s">
        <v>384</v>
      </c>
      <c r="B126" s="253" t="s">
        <v>229</v>
      </c>
      <c r="C126" s="296"/>
      <c r="D126" s="296"/>
      <c r="E126" s="296"/>
      <c r="F126" s="296"/>
      <c r="G126" s="296"/>
      <c r="H126" s="296"/>
      <c r="I126" s="296"/>
      <c r="J126" s="254"/>
      <c r="K126" s="46">
        <f t="shared" si="8"/>
        <v>116</v>
      </c>
      <c r="L126" s="150">
        <f t="shared" si="10"/>
        <v>25</v>
      </c>
      <c r="M126" s="150">
        <f t="shared" si="10"/>
        <v>22</v>
      </c>
      <c r="N126" s="46">
        <v>0</v>
      </c>
      <c r="O126" s="46">
        <v>0</v>
      </c>
      <c r="P126" s="46">
        <v>25</v>
      </c>
      <c r="Q126" s="46">
        <v>22</v>
      </c>
      <c r="R126" s="46">
        <v>0</v>
      </c>
      <c r="S126" s="46">
        <v>0</v>
      </c>
    </row>
    <row r="127" spans="1:19" s="146" customFormat="1" ht="27" customHeight="1">
      <c r="A127" s="154" t="s">
        <v>375</v>
      </c>
      <c r="B127" s="253" t="s">
        <v>261</v>
      </c>
      <c r="C127" s="296"/>
      <c r="D127" s="296"/>
      <c r="E127" s="296"/>
      <c r="F127" s="296"/>
      <c r="G127" s="296"/>
      <c r="H127" s="296"/>
      <c r="I127" s="296"/>
      <c r="J127" s="254"/>
      <c r="K127" s="46">
        <f t="shared" si="8"/>
        <v>117</v>
      </c>
      <c r="L127" s="150">
        <f t="shared" si="10"/>
        <v>25</v>
      </c>
      <c r="M127" s="150">
        <f t="shared" si="10"/>
        <v>25</v>
      </c>
      <c r="N127" s="46">
        <v>0</v>
      </c>
      <c r="O127" s="46">
        <v>0</v>
      </c>
      <c r="P127" s="46">
        <v>25</v>
      </c>
      <c r="Q127" s="46">
        <v>25</v>
      </c>
      <c r="R127" s="46">
        <v>0</v>
      </c>
      <c r="S127" s="46">
        <v>0</v>
      </c>
    </row>
    <row r="128" spans="1:19" s="146" customFormat="1" ht="27" customHeight="1">
      <c r="A128" s="154" t="s">
        <v>386</v>
      </c>
      <c r="B128" s="253" t="s">
        <v>149</v>
      </c>
      <c r="C128" s="296"/>
      <c r="D128" s="296"/>
      <c r="E128" s="296"/>
      <c r="F128" s="296"/>
      <c r="G128" s="296"/>
      <c r="H128" s="296"/>
      <c r="I128" s="296"/>
      <c r="J128" s="254"/>
      <c r="K128" s="46">
        <f t="shared" si="8"/>
        <v>118</v>
      </c>
      <c r="L128" s="150">
        <f t="shared" si="10"/>
        <v>23</v>
      </c>
      <c r="M128" s="150">
        <f t="shared" si="10"/>
        <v>15</v>
      </c>
      <c r="N128" s="46">
        <v>0</v>
      </c>
      <c r="O128" s="46">
        <v>0</v>
      </c>
      <c r="P128" s="46">
        <v>23</v>
      </c>
      <c r="Q128" s="46">
        <v>15</v>
      </c>
      <c r="R128" s="46">
        <v>0</v>
      </c>
      <c r="S128" s="46">
        <v>0</v>
      </c>
    </row>
    <row r="129" spans="1:19" s="146" customFormat="1" ht="27" customHeight="1">
      <c r="A129" s="298" t="s">
        <v>387</v>
      </c>
      <c r="B129" s="298"/>
      <c r="C129" s="298"/>
      <c r="D129" s="298"/>
      <c r="E129" s="298"/>
      <c r="F129" s="298"/>
      <c r="G129" s="298"/>
      <c r="H129" s="298"/>
      <c r="I129" s="298"/>
      <c r="J129" s="299"/>
      <c r="K129" s="86">
        <f t="shared" si="8"/>
        <v>119</v>
      </c>
      <c r="L129" s="148">
        <f t="shared" si="10"/>
        <v>116</v>
      </c>
      <c r="M129" s="148">
        <f t="shared" si="10"/>
        <v>44</v>
      </c>
      <c r="N129" s="148">
        <f>SUM(N130:N135)</f>
        <v>0</v>
      </c>
      <c r="O129" s="148">
        <f t="shared" ref="O129:S129" si="14">SUM(O130:O135)</f>
        <v>0</v>
      </c>
      <c r="P129" s="148">
        <f t="shared" si="14"/>
        <v>116</v>
      </c>
      <c r="Q129" s="148">
        <f t="shared" si="14"/>
        <v>44</v>
      </c>
      <c r="R129" s="148">
        <f t="shared" si="14"/>
        <v>0</v>
      </c>
      <c r="S129" s="148">
        <f t="shared" si="14"/>
        <v>0</v>
      </c>
    </row>
    <row r="130" spans="1:19" s="146" customFormat="1" ht="27" customHeight="1">
      <c r="A130" s="154" t="s">
        <v>376</v>
      </c>
      <c r="B130" s="253" t="s">
        <v>153</v>
      </c>
      <c r="C130" s="296"/>
      <c r="D130" s="296"/>
      <c r="E130" s="296"/>
      <c r="F130" s="296"/>
      <c r="G130" s="296"/>
      <c r="H130" s="296"/>
      <c r="I130" s="296"/>
      <c r="J130" s="254"/>
      <c r="K130" s="46">
        <f t="shared" si="8"/>
        <v>120</v>
      </c>
      <c r="L130" s="150">
        <f t="shared" si="10"/>
        <v>28</v>
      </c>
      <c r="M130" s="150">
        <f t="shared" si="10"/>
        <v>0</v>
      </c>
      <c r="N130" s="46">
        <v>0</v>
      </c>
      <c r="O130" s="46">
        <v>0</v>
      </c>
      <c r="P130" s="46">
        <v>28</v>
      </c>
      <c r="Q130" s="46">
        <v>0</v>
      </c>
      <c r="R130" s="46">
        <v>0</v>
      </c>
      <c r="S130" s="46">
        <v>0</v>
      </c>
    </row>
    <row r="131" spans="1:19" s="146" customFormat="1" ht="27" customHeight="1">
      <c r="A131" s="154" t="s">
        <v>388</v>
      </c>
      <c r="B131" s="253" t="s">
        <v>204</v>
      </c>
      <c r="C131" s="296"/>
      <c r="D131" s="296"/>
      <c r="E131" s="296"/>
      <c r="F131" s="296"/>
      <c r="G131" s="296"/>
      <c r="H131" s="296"/>
      <c r="I131" s="296"/>
      <c r="J131" s="254"/>
      <c r="K131" s="46">
        <f t="shared" si="8"/>
        <v>121</v>
      </c>
      <c r="L131" s="150">
        <f t="shared" si="10"/>
        <v>13</v>
      </c>
      <c r="M131" s="150">
        <f t="shared" si="10"/>
        <v>0</v>
      </c>
      <c r="N131" s="46">
        <v>0</v>
      </c>
      <c r="O131" s="46">
        <v>0</v>
      </c>
      <c r="P131" s="46">
        <v>13</v>
      </c>
      <c r="Q131" s="46">
        <v>0</v>
      </c>
      <c r="R131" s="46">
        <v>0</v>
      </c>
      <c r="S131" s="46">
        <v>0</v>
      </c>
    </row>
    <row r="132" spans="1:19" s="146" customFormat="1" ht="27" customHeight="1">
      <c r="A132" s="154" t="s">
        <v>389</v>
      </c>
      <c r="B132" s="253" t="s">
        <v>178</v>
      </c>
      <c r="C132" s="296"/>
      <c r="D132" s="296"/>
      <c r="E132" s="296"/>
      <c r="F132" s="296"/>
      <c r="G132" s="296"/>
      <c r="H132" s="296"/>
      <c r="I132" s="296"/>
      <c r="J132" s="254"/>
      <c r="K132" s="46">
        <f t="shared" si="8"/>
        <v>122</v>
      </c>
      <c r="L132" s="150">
        <f t="shared" si="10"/>
        <v>23</v>
      </c>
      <c r="M132" s="150">
        <f t="shared" si="10"/>
        <v>9</v>
      </c>
      <c r="N132" s="46">
        <v>0</v>
      </c>
      <c r="O132" s="46">
        <v>0</v>
      </c>
      <c r="P132" s="46">
        <v>23</v>
      </c>
      <c r="Q132" s="46">
        <v>9</v>
      </c>
      <c r="R132" s="46">
        <v>0</v>
      </c>
      <c r="S132" s="46">
        <v>0</v>
      </c>
    </row>
    <row r="133" spans="1:19" s="146" customFormat="1" ht="27" customHeight="1">
      <c r="A133" s="154" t="s">
        <v>356</v>
      </c>
      <c r="B133" s="253" t="s">
        <v>209</v>
      </c>
      <c r="C133" s="296"/>
      <c r="D133" s="296"/>
      <c r="E133" s="296"/>
      <c r="F133" s="296"/>
      <c r="G133" s="296"/>
      <c r="H133" s="296"/>
      <c r="I133" s="296"/>
      <c r="J133" s="254"/>
      <c r="K133" s="46">
        <f t="shared" si="8"/>
        <v>123</v>
      </c>
      <c r="L133" s="150">
        <f t="shared" si="10"/>
        <v>22</v>
      </c>
      <c r="M133" s="150">
        <f t="shared" si="10"/>
        <v>20</v>
      </c>
      <c r="N133" s="46">
        <v>0</v>
      </c>
      <c r="O133" s="46">
        <v>0</v>
      </c>
      <c r="P133" s="46">
        <v>22</v>
      </c>
      <c r="Q133" s="46">
        <v>20</v>
      </c>
      <c r="R133" s="46">
        <v>0</v>
      </c>
      <c r="S133" s="46">
        <v>0</v>
      </c>
    </row>
    <row r="134" spans="1:19" s="146" customFormat="1" ht="27" customHeight="1">
      <c r="A134" s="154" t="s">
        <v>391</v>
      </c>
      <c r="B134" s="253" t="s">
        <v>208</v>
      </c>
      <c r="C134" s="296"/>
      <c r="D134" s="296"/>
      <c r="E134" s="296"/>
      <c r="F134" s="296"/>
      <c r="G134" s="296"/>
      <c r="H134" s="296"/>
      <c r="I134" s="296"/>
      <c r="J134" s="254"/>
      <c r="K134" s="46">
        <f t="shared" si="8"/>
        <v>124</v>
      </c>
      <c r="L134" s="150">
        <f t="shared" si="10"/>
        <v>13</v>
      </c>
      <c r="M134" s="150">
        <f t="shared" si="10"/>
        <v>13</v>
      </c>
      <c r="N134" s="46">
        <v>0</v>
      </c>
      <c r="O134" s="46">
        <v>0</v>
      </c>
      <c r="P134" s="46">
        <v>13</v>
      </c>
      <c r="Q134" s="46">
        <v>13</v>
      </c>
      <c r="R134" s="46">
        <v>0</v>
      </c>
      <c r="S134" s="46">
        <v>0</v>
      </c>
    </row>
    <row r="135" spans="1:19" s="146" customFormat="1" ht="27" customHeight="1">
      <c r="A135" s="154" t="s">
        <v>352</v>
      </c>
      <c r="B135" s="253" t="s">
        <v>139</v>
      </c>
      <c r="C135" s="296"/>
      <c r="D135" s="296"/>
      <c r="E135" s="296"/>
      <c r="F135" s="296"/>
      <c r="G135" s="296"/>
      <c r="H135" s="296"/>
      <c r="I135" s="296"/>
      <c r="J135" s="254"/>
      <c r="K135" s="46">
        <f t="shared" si="8"/>
        <v>125</v>
      </c>
      <c r="L135" s="150">
        <f t="shared" si="10"/>
        <v>17</v>
      </c>
      <c r="M135" s="150">
        <f t="shared" si="10"/>
        <v>2</v>
      </c>
      <c r="N135" s="46">
        <v>0</v>
      </c>
      <c r="O135" s="46">
        <v>0</v>
      </c>
      <c r="P135" s="46">
        <v>17</v>
      </c>
      <c r="Q135" s="46">
        <v>2</v>
      </c>
      <c r="R135" s="46">
        <v>0</v>
      </c>
      <c r="S135" s="46">
        <v>0</v>
      </c>
    </row>
    <row r="136" spans="1:19" s="146" customFormat="1" ht="27" customHeight="1">
      <c r="A136" s="298" t="s">
        <v>392</v>
      </c>
      <c r="B136" s="298"/>
      <c r="C136" s="298"/>
      <c r="D136" s="298"/>
      <c r="E136" s="298"/>
      <c r="F136" s="298"/>
      <c r="G136" s="298"/>
      <c r="H136" s="298"/>
      <c r="I136" s="298"/>
      <c r="J136" s="299"/>
      <c r="K136" s="86">
        <f t="shared" si="8"/>
        <v>126</v>
      </c>
      <c r="L136" s="148">
        <f t="shared" si="10"/>
        <v>272</v>
      </c>
      <c r="M136" s="148">
        <f t="shared" si="10"/>
        <v>95</v>
      </c>
      <c r="N136" s="148">
        <f>SUM(N137:N145)</f>
        <v>0</v>
      </c>
      <c r="O136" s="148">
        <f t="shared" ref="O136:S136" si="15">SUM(O137:O145)</f>
        <v>0</v>
      </c>
      <c r="P136" s="148">
        <f t="shared" si="15"/>
        <v>272</v>
      </c>
      <c r="Q136" s="148">
        <f t="shared" si="15"/>
        <v>95</v>
      </c>
      <c r="R136" s="148">
        <f t="shared" si="15"/>
        <v>0</v>
      </c>
      <c r="S136" s="148">
        <f t="shared" si="15"/>
        <v>0</v>
      </c>
    </row>
    <row r="137" spans="1:19" s="146" customFormat="1" ht="27" customHeight="1">
      <c r="A137" s="154" t="s">
        <v>290</v>
      </c>
      <c r="B137" s="253" t="s">
        <v>393</v>
      </c>
      <c r="C137" s="296"/>
      <c r="D137" s="296"/>
      <c r="E137" s="296"/>
      <c r="F137" s="296"/>
      <c r="G137" s="296"/>
      <c r="H137" s="296"/>
      <c r="I137" s="296"/>
      <c r="J137" s="254"/>
      <c r="K137" s="46">
        <f t="shared" si="8"/>
        <v>127</v>
      </c>
      <c r="L137" s="150">
        <f t="shared" si="10"/>
        <v>32</v>
      </c>
      <c r="M137" s="150">
        <f t="shared" si="10"/>
        <v>0</v>
      </c>
      <c r="N137" s="46">
        <v>0</v>
      </c>
      <c r="O137" s="46">
        <v>0</v>
      </c>
      <c r="P137" s="46">
        <v>32</v>
      </c>
      <c r="Q137" s="46">
        <v>0</v>
      </c>
      <c r="R137" s="46">
        <v>0</v>
      </c>
      <c r="S137" s="46">
        <v>0</v>
      </c>
    </row>
    <row r="138" spans="1:19" s="146" customFormat="1" ht="27" customHeight="1">
      <c r="A138" s="154" t="s">
        <v>394</v>
      </c>
      <c r="B138" s="253" t="s">
        <v>77</v>
      </c>
      <c r="C138" s="296"/>
      <c r="D138" s="296"/>
      <c r="E138" s="296"/>
      <c r="F138" s="296"/>
      <c r="G138" s="296"/>
      <c r="H138" s="296"/>
      <c r="I138" s="296"/>
      <c r="J138" s="254"/>
      <c r="K138" s="46">
        <f t="shared" si="8"/>
        <v>128</v>
      </c>
      <c r="L138" s="150">
        <f t="shared" si="10"/>
        <v>12</v>
      </c>
      <c r="M138" s="150">
        <f t="shared" si="10"/>
        <v>11</v>
      </c>
      <c r="N138" s="46">
        <v>0</v>
      </c>
      <c r="O138" s="46">
        <v>0</v>
      </c>
      <c r="P138" s="46">
        <v>12</v>
      </c>
      <c r="Q138" s="46">
        <v>11</v>
      </c>
      <c r="R138" s="46">
        <v>0</v>
      </c>
      <c r="S138" s="46">
        <v>0</v>
      </c>
    </row>
    <row r="139" spans="1:19" s="146" customFormat="1" ht="27" customHeight="1">
      <c r="A139" s="154" t="s">
        <v>293</v>
      </c>
      <c r="B139" s="253" t="s">
        <v>139</v>
      </c>
      <c r="C139" s="296"/>
      <c r="D139" s="296"/>
      <c r="E139" s="296"/>
      <c r="F139" s="296"/>
      <c r="G139" s="296"/>
      <c r="H139" s="296"/>
      <c r="I139" s="296"/>
      <c r="J139" s="254"/>
      <c r="K139" s="46">
        <f t="shared" si="8"/>
        <v>129</v>
      </c>
      <c r="L139" s="150">
        <f t="shared" si="10"/>
        <v>24</v>
      </c>
      <c r="M139" s="150">
        <f t="shared" si="10"/>
        <v>4</v>
      </c>
      <c r="N139" s="46">
        <v>0</v>
      </c>
      <c r="O139" s="46">
        <v>0</v>
      </c>
      <c r="P139" s="46">
        <v>24</v>
      </c>
      <c r="Q139" s="46">
        <v>4</v>
      </c>
      <c r="R139" s="46">
        <v>0</v>
      </c>
      <c r="S139" s="46">
        <v>0</v>
      </c>
    </row>
    <row r="140" spans="1:19" s="146" customFormat="1" ht="27" customHeight="1">
      <c r="A140" s="154" t="s">
        <v>286</v>
      </c>
      <c r="B140" s="253" t="s">
        <v>131</v>
      </c>
      <c r="C140" s="296"/>
      <c r="D140" s="296"/>
      <c r="E140" s="296"/>
      <c r="F140" s="296"/>
      <c r="G140" s="296"/>
      <c r="H140" s="296"/>
      <c r="I140" s="296"/>
      <c r="J140" s="254"/>
      <c r="K140" s="46">
        <f t="shared" ref="K140:K203" si="16">+K139+1</f>
        <v>130</v>
      </c>
      <c r="L140" s="150">
        <f t="shared" si="10"/>
        <v>62</v>
      </c>
      <c r="M140" s="150">
        <f t="shared" si="10"/>
        <v>19</v>
      </c>
      <c r="N140" s="46">
        <v>0</v>
      </c>
      <c r="O140" s="46">
        <v>0</v>
      </c>
      <c r="P140" s="46">
        <v>62</v>
      </c>
      <c r="Q140" s="46">
        <v>19</v>
      </c>
      <c r="R140" s="46">
        <v>0</v>
      </c>
      <c r="S140" s="46">
        <v>0</v>
      </c>
    </row>
    <row r="141" spans="1:19" s="146" customFormat="1" ht="27" customHeight="1">
      <c r="A141" s="154" t="s">
        <v>288</v>
      </c>
      <c r="B141" s="253" t="s">
        <v>396</v>
      </c>
      <c r="C141" s="296"/>
      <c r="D141" s="296"/>
      <c r="E141" s="296"/>
      <c r="F141" s="296"/>
      <c r="G141" s="296"/>
      <c r="H141" s="296"/>
      <c r="I141" s="296"/>
      <c r="J141" s="254"/>
      <c r="K141" s="46">
        <f t="shared" si="16"/>
        <v>131</v>
      </c>
      <c r="L141" s="150">
        <f t="shared" si="10"/>
        <v>30</v>
      </c>
      <c r="M141" s="150">
        <f t="shared" si="10"/>
        <v>24</v>
      </c>
      <c r="N141" s="46">
        <v>0</v>
      </c>
      <c r="O141" s="46">
        <v>0</v>
      </c>
      <c r="P141" s="46">
        <v>30</v>
      </c>
      <c r="Q141" s="46">
        <v>24</v>
      </c>
      <c r="R141" s="46">
        <v>0</v>
      </c>
      <c r="S141" s="46">
        <v>0</v>
      </c>
    </row>
    <row r="142" spans="1:19" s="146" customFormat="1" ht="27" customHeight="1">
      <c r="A142" s="154" t="s">
        <v>292</v>
      </c>
      <c r="B142" s="253" t="s">
        <v>377</v>
      </c>
      <c r="C142" s="296"/>
      <c r="D142" s="296"/>
      <c r="E142" s="296"/>
      <c r="F142" s="296"/>
      <c r="G142" s="296"/>
      <c r="H142" s="296"/>
      <c r="I142" s="296"/>
      <c r="J142" s="254"/>
      <c r="K142" s="46">
        <f t="shared" si="16"/>
        <v>132</v>
      </c>
      <c r="L142" s="150">
        <f t="shared" ref="L142:M205" si="17">+N142+P142+R142</f>
        <v>10</v>
      </c>
      <c r="M142" s="150">
        <f t="shared" si="17"/>
        <v>0</v>
      </c>
      <c r="N142" s="46">
        <v>0</v>
      </c>
      <c r="O142" s="46">
        <v>0</v>
      </c>
      <c r="P142" s="46">
        <v>10</v>
      </c>
      <c r="Q142" s="46">
        <v>0</v>
      </c>
      <c r="R142" s="46">
        <v>0</v>
      </c>
      <c r="S142" s="46">
        <v>0</v>
      </c>
    </row>
    <row r="143" spans="1:19" s="146" customFormat="1" ht="27" customHeight="1">
      <c r="A143" s="154" t="s">
        <v>283</v>
      </c>
      <c r="B143" s="253" t="s">
        <v>215</v>
      </c>
      <c r="C143" s="296"/>
      <c r="D143" s="296"/>
      <c r="E143" s="296"/>
      <c r="F143" s="296"/>
      <c r="G143" s="296"/>
      <c r="H143" s="296"/>
      <c r="I143" s="296"/>
      <c r="J143" s="254"/>
      <c r="K143" s="46">
        <f t="shared" si="16"/>
        <v>133</v>
      </c>
      <c r="L143" s="150">
        <f t="shared" si="17"/>
        <v>46</v>
      </c>
      <c r="M143" s="150">
        <f t="shared" si="17"/>
        <v>0</v>
      </c>
      <c r="N143" s="46">
        <v>0</v>
      </c>
      <c r="O143" s="46">
        <v>0</v>
      </c>
      <c r="P143" s="46">
        <v>46</v>
      </c>
      <c r="Q143" s="46">
        <v>0</v>
      </c>
      <c r="R143" s="46">
        <v>0</v>
      </c>
      <c r="S143" s="46">
        <v>0</v>
      </c>
    </row>
    <row r="144" spans="1:19" s="146" customFormat="1" ht="27" customHeight="1">
      <c r="A144" s="154" t="s">
        <v>397</v>
      </c>
      <c r="B144" s="253" t="s">
        <v>167</v>
      </c>
      <c r="C144" s="296"/>
      <c r="D144" s="296"/>
      <c r="E144" s="296"/>
      <c r="F144" s="296"/>
      <c r="G144" s="296"/>
      <c r="H144" s="296"/>
      <c r="I144" s="296"/>
      <c r="J144" s="254"/>
      <c r="K144" s="46">
        <f t="shared" si="16"/>
        <v>134</v>
      </c>
      <c r="L144" s="150">
        <f t="shared" si="17"/>
        <v>29</v>
      </c>
      <c r="M144" s="150">
        <f t="shared" si="17"/>
        <v>11</v>
      </c>
      <c r="N144" s="46">
        <v>0</v>
      </c>
      <c r="O144" s="46">
        <v>0</v>
      </c>
      <c r="P144" s="46">
        <v>29</v>
      </c>
      <c r="Q144" s="46">
        <v>11</v>
      </c>
      <c r="R144" s="46">
        <v>0</v>
      </c>
      <c r="S144" s="46">
        <v>0</v>
      </c>
    </row>
    <row r="145" spans="1:19" s="146" customFormat="1" ht="27" customHeight="1">
      <c r="A145" s="154" t="s">
        <v>285</v>
      </c>
      <c r="B145" s="253" t="s">
        <v>231</v>
      </c>
      <c r="C145" s="296"/>
      <c r="D145" s="296"/>
      <c r="E145" s="296"/>
      <c r="F145" s="296"/>
      <c r="G145" s="296"/>
      <c r="H145" s="296"/>
      <c r="I145" s="296"/>
      <c r="J145" s="254"/>
      <c r="K145" s="46">
        <f t="shared" si="16"/>
        <v>135</v>
      </c>
      <c r="L145" s="150">
        <f t="shared" si="17"/>
        <v>27</v>
      </c>
      <c r="M145" s="150">
        <f t="shared" si="17"/>
        <v>26</v>
      </c>
      <c r="N145" s="46">
        <v>0</v>
      </c>
      <c r="O145" s="46">
        <v>0</v>
      </c>
      <c r="P145" s="46">
        <v>27</v>
      </c>
      <c r="Q145" s="46">
        <v>26</v>
      </c>
      <c r="R145" s="46">
        <v>0</v>
      </c>
      <c r="S145" s="46">
        <v>0</v>
      </c>
    </row>
    <row r="146" spans="1:19" s="146" customFormat="1" ht="27" customHeight="1">
      <c r="A146" s="298" t="s">
        <v>398</v>
      </c>
      <c r="B146" s="298"/>
      <c r="C146" s="298"/>
      <c r="D146" s="298"/>
      <c r="E146" s="298"/>
      <c r="F146" s="298"/>
      <c r="G146" s="298"/>
      <c r="H146" s="298"/>
      <c r="I146" s="298"/>
      <c r="J146" s="299"/>
      <c r="K146" s="86">
        <f t="shared" si="16"/>
        <v>136</v>
      </c>
      <c r="L146" s="148">
        <f t="shared" si="17"/>
        <v>144</v>
      </c>
      <c r="M146" s="148">
        <f t="shared" si="17"/>
        <v>69</v>
      </c>
      <c r="N146" s="148">
        <f>SUM(N147:N153)</f>
        <v>0</v>
      </c>
      <c r="O146" s="148">
        <f t="shared" ref="O146:S146" si="18">SUM(O147:O153)</f>
        <v>0</v>
      </c>
      <c r="P146" s="148">
        <f t="shared" si="18"/>
        <v>144</v>
      </c>
      <c r="Q146" s="148">
        <f t="shared" si="18"/>
        <v>69</v>
      </c>
      <c r="R146" s="148">
        <f t="shared" si="18"/>
        <v>0</v>
      </c>
      <c r="S146" s="148">
        <f t="shared" si="18"/>
        <v>0</v>
      </c>
    </row>
    <row r="147" spans="1:19" s="146" customFormat="1" ht="27" customHeight="1">
      <c r="A147" s="154" t="s">
        <v>299</v>
      </c>
      <c r="B147" s="253" t="s">
        <v>122</v>
      </c>
      <c r="C147" s="296"/>
      <c r="D147" s="296"/>
      <c r="E147" s="296"/>
      <c r="F147" s="296"/>
      <c r="G147" s="296"/>
      <c r="H147" s="296"/>
      <c r="I147" s="296"/>
      <c r="J147" s="254"/>
      <c r="K147" s="46">
        <f t="shared" si="16"/>
        <v>137</v>
      </c>
      <c r="L147" s="150">
        <f t="shared" si="17"/>
        <v>21</v>
      </c>
      <c r="M147" s="150">
        <f t="shared" si="17"/>
        <v>3</v>
      </c>
      <c r="N147" s="46">
        <v>0</v>
      </c>
      <c r="O147" s="46">
        <v>0</v>
      </c>
      <c r="P147" s="46">
        <v>21</v>
      </c>
      <c r="Q147" s="46">
        <v>3</v>
      </c>
      <c r="R147" s="46">
        <v>0</v>
      </c>
      <c r="S147" s="46">
        <v>0</v>
      </c>
    </row>
    <row r="148" spans="1:19" s="146" customFormat="1" ht="27" customHeight="1">
      <c r="A148" s="154" t="s">
        <v>286</v>
      </c>
      <c r="B148" s="253" t="s">
        <v>131</v>
      </c>
      <c r="C148" s="296"/>
      <c r="D148" s="296"/>
      <c r="E148" s="296"/>
      <c r="F148" s="296"/>
      <c r="G148" s="296"/>
      <c r="H148" s="296"/>
      <c r="I148" s="296"/>
      <c r="J148" s="254"/>
      <c r="K148" s="46">
        <f t="shared" si="16"/>
        <v>138</v>
      </c>
      <c r="L148" s="150">
        <f t="shared" si="17"/>
        <v>9</v>
      </c>
      <c r="M148" s="150">
        <f t="shared" si="17"/>
        <v>5</v>
      </c>
      <c r="N148" s="46">
        <v>0</v>
      </c>
      <c r="O148" s="46">
        <v>0</v>
      </c>
      <c r="P148" s="46">
        <v>9</v>
      </c>
      <c r="Q148" s="46">
        <v>5</v>
      </c>
      <c r="R148" s="46">
        <v>0</v>
      </c>
      <c r="S148" s="46">
        <v>0</v>
      </c>
    </row>
    <row r="149" spans="1:19" s="146" customFormat="1" ht="27" customHeight="1">
      <c r="A149" s="154" t="s">
        <v>285</v>
      </c>
      <c r="B149" s="253" t="s">
        <v>372</v>
      </c>
      <c r="C149" s="296"/>
      <c r="D149" s="296"/>
      <c r="E149" s="296"/>
      <c r="F149" s="296"/>
      <c r="G149" s="296"/>
      <c r="H149" s="296"/>
      <c r="I149" s="296"/>
      <c r="J149" s="254"/>
      <c r="K149" s="46">
        <f t="shared" si="16"/>
        <v>139</v>
      </c>
      <c r="L149" s="150">
        <f t="shared" si="17"/>
        <v>12</v>
      </c>
      <c r="M149" s="150">
        <f t="shared" si="17"/>
        <v>12</v>
      </c>
      <c r="N149" s="46">
        <v>0</v>
      </c>
      <c r="O149" s="46">
        <v>0</v>
      </c>
      <c r="P149" s="46">
        <v>12</v>
      </c>
      <c r="Q149" s="46">
        <v>12</v>
      </c>
      <c r="R149" s="46">
        <v>0</v>
      </c>
      <c r="S149" s="46">
        <v>0</v>
      </c>
    </row>
    <row r="150" spans="1:19" s="146" customFormat="1" ht="27" customHeight="1">
      <c r="A150" s="154" t="s">
        <v>288</v>
      </c>
      <c r="B150" s="253" t="s">
        <v>396</v>
      </c>
      <c r="C150" s="296"/>
      <c r="D150" s="296"/>
      <c r="E150" s="296"/>
      <c r="F150" s="296"/>
      <c r="G150" s="296"/>
      <c r="H150" s="296"/>
      <c r="I150" s="296"/>
      <c r="J150" s="254"/>
      <c r="K150" s="46">
        <f t="shared" si="16"/>
        <v>140</v>
      </c>
      <c r="L150" s="150">
        <f t="shared" si="17"/>
        <v>27</v>
      </c>
      <c r="M150" s="150">
        <f t="shared" si="17"/>
        <v>22</v>
      </c>
      <c r="N150" s="46">
        <v>0</v>
      </c>
      <c r="O150" s="46">
        <v>0</v>
      </c>
      <c r="P150" s="46">
        <v>27</v>
      </c>
      <c r="Q150" s="46">
        <v>22</v>
      </c>
      <c r="R150" s="46">
        <v>0</v>
      </c>
      <c r="S150" s="46">
        <v>0</v>
      </c>
    </row>
    <row r="151" spans="1:19" s="146" customFormat="1" ht="27" customHeight="1">
      <c r="A151" s="154" t="s">
        <v>362</v>
      </c>
      <c r="B151" s="253" t="s">
        <v>363</v>
      </c>
      <c r="C151" s="296"/>
      <c r="D151" s="296"/>
      <c r="E151" s="296"/>
      <c r="F151" s="296"/>
      <c r="G151" s="296"/>
      <c r="H151" s="296"/>
      <c r="I151" s="296"/>
      <c r="J151" s="254"/>
      <c r="K151" s="46">
        <f t="shared" si="16"/>
        <v>141</v>
      </c>
      <c r="L151" s="150">
        <f t="shared" si="17"/>
        <v>28</v>
      </c>
      <c r="M151" s="150">
        <f t="shared" si="17"/>
        <v>27</v>
      </c>
      <c r="N151" s="46">
        <v>0</v>
      </c>
      <c r="O151" s="46">
        <v>0</v>
      </c>
      <c r="P151" s="46">
        <v>28</v>
      </c>
      <c r="Q151" s="46">
        <v>27</v>
      </c>
      <c r="R151" s="46">
        <v>0</v>
      </c>
      <c r="S151" s="46">
        <v>0</v>
      </c>
    </row>
    <row r="152" spans="1:19" s="146" customFormat="1" ht="27" customHeight="1">
      <c r="A152" s="154" t="s">
        <v>294</v>
      </c>
      <c r="B152" s="253" t="s">
        <v>153</v>
      </c>
      <c r="C152" s="296"/>
      <c r="D152" s="296"/>
      <c r="E152" s="296"/>
      <c r="F152" s="296"/>
      <c r="G152" s="296"/>
      <c r="H152" s="296"/>
      <c r="I152" s="296"/>
      <c r="J152" s="254"/>
      <c r="K152" s="46">
        <f t="shared" si="16"/>
        <v>142</v>
      </c>
      <c r="L152" s="150">
        <f t="shared" si="17"/>
        <v>17</v>
      </c>
      <c r="M152" s="150">
        <f t="shared" si="17"/>
        <v>0</v>
      </c>
      <c r="N152" s="46">
        <v>0</v>
      </c>
      <c r="O152" s="46">
        <v>0</v>
      </c>
      <c r="P152" s="46">
        <v>17</v>
      </c>
      <c r="Q152" s="46">
        <v>0</v>
      </c>
      <c r="R152" s="46">
        <v>0</v>
      </c>
      <c r="S152" s="46">
        <v>0</v>
      </c>
    </row>
    <row r="153" spans="1:19" s="146" customFormat="1" ht="27" customHeight="1">
      <c r="A153" s="154" t="s">
        <v>402</v>
      </c>
      <c r="B153" s="253" t="s">
        <v>215</v>
      </c>
      <c r="C153" s="296"/>
      <c r="D153" s="296"/>
      <c r="E153" s="296"/>
      <c r="F153" s="296"/>
      <c r="G153" s="296"/>
      <c r="H153" s="296"/>
      <c r="I153" s="296"/>
      <c r="J153" s="254"/>
      <c r="K153" s="46">
        <f t="shared" si="16"/>
        <v>143</v>
      </c>
      <c r="L153" s="150">
        <f t="shared" si="17"/>
        <v>30</v>
      </c>
      <c r="M153" s="150">
        <f t="shared" si="17"/>
        <v>0</v>
      </c>
      <c r="N153" s="46">
        <v>0</v>
      </c>
      <c r="O153" s="46">
        <v>0</v>
      </c>
      <c r="P153" s="46">
        <v>30</v>
      </c>
      <c r="Q153" s="46">
        <v>0</v>
      </c>
      <c r="R153" s="46">
        <v>0</v>
      </c>
      <c r="S153" s="46">
        <v>0</v>
      </c>
    </row>
    <row r="154" spans="1:19" s="146" customFormat="1" ht="27" customHeight="1">
      <c r="A154" s="300" t="s">
        <v>404</v>
      </c>
      <c r="B154" s="300"/>
      <c r="C154" s="300"/>
      <c r="D154" s="300"/>
      <c r="E154" s="300"/>
      <c r="F154" s="300"/>
      <c r="G154" s="300"/>
      <c r="H154" s="300"/>
      <c r="I154" s="300"/>
      <c r="J154" s="301"/>
      <c r="K154" s="86">
        <f t="shared" si="16"/>
        <v>144</v>
      </c>
      <c r="L154" s="148">
        <f t="shared" si="17"/>
        <v>143</v>
      </c>
      <c r="M154" s="148">
        <f t="shared" si="17"/>
        <v>84</v>
      </c>
      <c r="N154" s="148">
        <f>SUM(N155:N162)</f>
        <v>0</v>
      </c>
      <c r="O154" s="148">
        <f t="shared" ref="O154:S154" si="19">SUM(O155:O162)</f>
        <v>0</v>
      </c>
      <c r="P154" s="148">
        <f t="shared" si="19"/>
        <v>143</v>
      </c>
      <c r="Q154" s="148">
        <f t="shared" si="19"/>
        <v>84</v>
      </c>
      <c r="R154" s="148">
        <f t="shared" si="19"/>
        <v>0</v>
      </c>
      <c r="S154" s="148">
        <f t="shared" si="19"/>
        <v>0</v>
      </c>
    </row>
    <row r="155" spans="1:19" s="146" customFormat="1" ht="27" customHeight="1">
      <c r="A155" s="154" t="s">
        <v>405</v>
      </c>
      <c r="B155" s="253" t="s">
        <v>153</v>
      </c>
      <c r="C155" s="296"/>
      <c r="D155" s="296"/>
      <c r="E155" s="296"/>
      <c r="F155" s="296"/>
      <c r="G155" s="296"/>
      <c r="H155" s="296"/>
      <c r="I155" s="296"/>
      <c r="J155" s="254"/>
      <c r="K155" s="46">
        <f t="shared" si="16"/>
        <v>145</v>
      </c>
      <c r="L155" s="150">
        <f t="shared" si="17"/>
        <v>24</v>
      </c>
      <c r="M155" s="150">
        <f t="shared" si="17"/>
        <v>9</v>
      </c>
      <c r="N155" s="46">
        <v>0</v>
      </c>
      <c r="O155" s="46">
        <v>0</v>
      </c>
      <c r="P155" s="46">
        <v>24</v>
      </c>
      <c r="Q155" s="46">
        <v>9</v>
      </c>
      <c r="R155" s="46">
        <v>0</v>
      </c>
      <c r="S155" s="46">
        <v>0</v>
      </c>
    </row>
    <row r="156" spans="1:19" s="146" customFormat="1" ht="27" customHeight="1">
      <c r="A156" s="154" t="s">
        <v>289</v>
      </c>
      <c r="B156" s="253" t="s">
        <v>261</v>
      </c>
      <c r="C156" s="296"/>
      <c r="D156" s="296"/>
      <c r="E156" s="296"/>
      <c r="F156" s="296"/>
      <c r="G156" s="296"/>
      <c r="H156" s="296"/>
      <c r="I156" s="296"/>
      <c r="J156" s="254"/>
      <c r="K156" s="46">
        <f t="shared" si="16"/>
        <v>146</v>
      </c>
      <c r="L156" s="150">
        <f t="shared" si="17"/>
        <v>13</v>
      </c>
      <c r="M156" s="150">
        <f t="shared" si="17"/>
        <v>12</v>
      </c>
      <c r="N156" s="46">
        <v>0</v>
      </c>
      <c r="O156" s="46">
        <v>0</v>
      </c>
      <c r="P156" s="46">
        <v>13</v>
      </c>
      <c r="Q156" s="46">
        <v>12</v>
      </c>
      <c r="R156" s="46">
        <v>0</v>
      </c>
      <c r="S156" s="46">
        <v>0</v>
      </c>
    </row>
    <row r="157" spans="1:19" s="146" customFormat="1" ht="27" customHeight="1">
      <c r="A157" s="154" t="s">
        <v>288</v>
      </c>
      <c r="B157" s="253" t="s">
        <v>238</v>
      </c>
      <c r="C157" s="296"/>
      <c r="D157" s="296"/>
      <c r="E157" s="296"/>
      <c r="F157" s="296"/>
      <c r="G157" s="296"/>
      <c r="H157" s="296"/>
      <c r="I157" s="296"/>
      <c r="J157" s="254"/>
      <c r="K157" s="46">
        <f t="shared" si="16"/>
        <v>147</v>
      </c>
      <c r="L157" s="150">
        <f t="shared" si="17"/>
        <v>17</v>
      </c>
      <c r="M157" s="150">
        <f t="shared" si="17"/>
        <v>16</v>
      </c>
      <c r="N157" s="46">
        <v>0</v>
      </c>
      <c r="O157" s="46">
        <v>0</v>
      </c>
      <c r="P157" s="46">
        <v>17</v>
      </c>
      <c r="Q157" s="46">
        <v>16</v>
      </c>
      <c r="R157" s="46">
        <v>0</v>
      </c>
      <c r="S157" s="46">
        <v>0</v>
      </c>
    </row>
    <row r="158" spans="1:19" s="146" customFormat="1" ht="27" customHeight="1">
      <c r="A158" s="154" t="s">
        <v>342</v>
      </c>
      <c r="B158" s="253" t="s">
        <v>200</v>
      </c>
      <c r="C158" s="296"/>
      <c r="D158" s="296"/>
      <c r="E158" s="296"/>
      <c r="F158" s="296"/>
      <c r="G158" s="296"/>
      <c r="H158" s="296"/>
      <c r="I158" s="296"/>
      <c r="J158" s="254"/>
      <c r="K158" s="46">
        <f t="shared" si="16"/>
        <v>148</v>
      </c>
      <c r="L158" s="150">
        <f t="shared" si="17"/>
        <v>18</v>
      </c>
      <c r="M158" s="150">
        <f t="shared" si="17"/>
        <v>17</v>
      </c>
      <c r="N158" s="46">
        <v>0</v>
      </c>
      <c r="O158" s="46">
        <v>0</v>
      </c>
      <c r="P158" s="46">
        <v>18</v>
      </c>
      <c r="Q158" s="46">
        <v>17</v>
      </c>
      <c r="R158" s="46">
        <v>0</v>
      </c>
      <c r="S158" s="46">
        <v>0</v>
      </c>
    </row>
    <row r="159" spans="1:19" s="146" customFormat="1" ht="27" customHeight="1">
      <c r="A159" s="154" t="s">
        <v>316</v>
      </c>
      <c r="B159" s="253" t="s">
        <v>187</v>
      </c>
      <c r="C159" s="296"/>
      <c r="D159" s="296"/>
      <c r="E159" s="296"/>
      <c r="F159" s="296"/>
      <c r="G159" s="296"/>
      <c r="H159" s="296"/>
      <c r="I159" s="296"/>
      <c r="J159" s="254"/>
      <c r="K159" s="46">
        <f t="shared" si="16"/>
        <v>149</v>
      </c>
      <c r="L159" s="150">
        <f t="shared" si="17"/>
        <v>17</v>
      </c>
      <c r="M159" s="150">
        <f t="shared" si="17"/>
        <v>1</v>
      </c>
      <c r="N159" s="46">
        <v>0</v>
      </c>
      <c r="O159" s="46">
        <v>0</v>
      </c>
      <c r="P159" s="46">
        <v>17</v>
      </c>
      <c r="Q159" s="46">
        <v>1</v>
      </c>
      <c r="R159" s="46">
        <v>0</v>
      </c>
      <c r="S159" s="46">
        <v>0</v>
      </c>
    </row>
    <row r="160" spans="1:19" s="146" customFormat="1" ht="27" customHeight="1">
      <c r="A160" s="154" t="s">
        <v>407</v>
      </c>
      <c r="B160" s="253" t="s">
        <v>101</v>
      </c>
      <c r="C160" s="296"/>
      <c r="D160" s="296"/>
      <c r="E160" s="296"/>
      <c r="F160" s="296"/>
      <c r="G160" s="296"/>
      <c r="H160" s="296"/>
      <c r="I160" s="296"/>
      <c r="J160" s="254"/>
      <c r="K160" s="46">
        <f t="shared" si="16"/>
        <v>150</v>
      </c>
      <c r="L160" s="150">
        <f t="shared" si="17"/>
        <v>14</v>
      </c>
      <c r="M160" s="150">
        <f t="shared" si="17"/>
        <v>10</v>
      </c>
      <c r="N160" s="46">
        <v>0</v>
      </c>
      <c r="O160" s="46">
        <v>0</v>
      </c>
      <c r="P160" s="46">
        <v>14</v>
      </c>
      <c r="Q160" s="46">
        <v>10</v>
      </c>
      <c r="R160" s="46">
        <v>0</v>
      </c>
      <c r="S160" s="46">
        <v>0</v>
      </c>
    </row>
    <row r="161" spans="1:19" s="146" customFormat="1" ht="27" customHeight="1">
      <c r="A161" s="154" t="s">
        <v>408</v>
      </c>
      <c r="B161" s="253" t="s">
        <v>254</v>
      </c>
      <c r="C161" s="296"/>
      <c r="D161" s="296"/>
      <c r="E161" s="296"/>
      <c r="F161" s="296"/>
      <c r="G161" s="296"/>
      <c r="H161" s="296"/>
      <c r="I161" s="296"/>
      <c r="J161" s="254"/>
      <c r="K161" s="46">
        <f t="shared" si="16"/>
        <v>151</v>
      </c>
      <c r="L161" s="150">
        <f t="shared" si="17"/>
        <v>25</v>
      </c>
      <c r="M161" s="150">
        <f t="shared" si="17"/>
        <v>15</v>
      </c>
      <c r="N161" s="46">
        <v>0</v>
      </c>
      <c r="O161" s="46">
        <v>0</v>
      </c>
      <c r="P161" s="46">
        <v>25</v>
      </c>
      <c r="Q161" s="46">
        <v>15</v>
      </c>
      <c r="R161" s="46">
        <v>0</v>
      </c>
      <c r="S161" s="46">
        <v>0</v>
      </c>
    </row>
    <row r="162" spans="1:19" s="146" customFormat="1" ht="27" customHeight="1">
      <c r="A162" s="154" t="s">
        <v>409</v>
      </c>
      <c r="B162" s="253" t="s">
        <v>301</v>
      </c>
      <c r="C162" s="296"/>
      <c r="D162" s="296"/>
      <c r="E162" s="296"/>
      <c r="F162" s="296"/>
      <c r="G162" s="296"/>
      <c r="H162" s="296"/>
      <c r="I162" s="296"/>
      <c r="J162" s="254"/>
      <c r="K162" s="46">
        <f t="shared" si="16"/>
        <v>152</v>
      </c>
      <c r="L162" s="150">
        <f t="shared" si="17"/>
        <v>15</v>
      </c>
      <c r="M162" s="150">
        <f t="shared" si="17"/>
        <v>4</v>
      </c>
      <c r="N162" s="46">
        <v>0</v>
      </c>
      <c r="O162" s="46">
        <v>0</v>
      </c>
      <c r="P162" s="46">
        <v>15</v>
      </c>
      <c r="Q162" s="46">
        <v>4</v>
      </c>
      <c r="R162" s="46">
        <v>0</v>
      </c>
      <c r="S162" s="46">
        <v>0</v>
      </c>
    </row>
    <row r="163" spans="1:19" s="146" customFormat="1" ht="27" customHeight="1">
      <c r="A163" s="300" t="s">
        <v>410</v>
      </c>
      <c r="B163" s="300"/>
      <c r="C163" s="300"/>
      <c r="D163" s="300"/>
      <c r="E163" s="300"/>
      <c r="F163" s="300"/>
      <c r="G163" s="300"/>
      <c r="H163" s="300"/>
      <c r="I163" s="300"/>
      <c r="J163" s="301"/>
      <c r="K163" s="86">
        <f t="shared" si="16"/>
        <v>153</v>
      </c>
      <c r="L163" s="148">
        <f t="shared" si="17"/>
        <v>75</v>
      </c>
      <c r="M163" s="148">
        <f t="shared" si="17"/>
        <v>36</v>
      </c>
      <c r="N163" s="148">
        <f>SUM(N164:N169)</f>
        <v>0</v>
      </c>
      <c r="O163" s="148">
        <f t="shared" ref="O163:S163" si="20">SUM(O164:O169)</f>
        <v>0</v>
      </c>
      <c r="P163" s="148">
        <f t="shared" si="20"/>
        <v>75</v>
      </c>
      <c r="Q163" s="148">
        <f t="shared" si="20"/>
        <v>36</v>
      </c>
      <c r="R163" s="148">
        <f t="shared" si="20"/>
        <v>0</v>
      </c>
      <c r="S163" s="148">
        <f t="shared" si="20"/>
        <v>0</v>
      </c>
    </row>
    <row r="164" spans="1:19" s="146" customFormat="1" ht="27" customHeight="1">
      <c r="A164" s="156" t="s">
        <v>355</v>
      </c>
      <c r="B164" s="253" t="s">
        <v>238</v>
      </c>
      <c r="C164" s="296"/>
      <c r="D164" s="296"/>
      <c r="E164" s="296"/>
      <c r="F164" s="296"/>
      <c r="G164" s="296"/>
      <c r="H164" s="296"/>
      <c r="I164" s="296"/>
      <c r="J164" s="254"/>
      <c r="K164" s="46">
        <f t="shared" si="16"/>
        <v>154</v>
      </c>
      <c r="L164" s="150">
        <f t="shared" si="17"/>
        <v>14</v>
      </c>
      <c r="M164" s="150">
        <f t="shared" si="17"/>
        <v>10</v>
      </c>
      <c r="N164" s="46">
        <v>0</v>
      </c>
      <c r="O164" s="46">
        <v>0</v>
      </c>
      <c r="P164" s="46">
        <v>14</v>
      </c>
      <c r="Q164" s="46">
        <v>10</v>
      </c>
      <c r="R164" s="46">
        <v>0</v>
      </c>
      <c r="S164" s="46">
        <v>0</v>
      </c>
    </row>
    <row r="165" spans="1:19" s="146" customFormat="1" ht="27" customHeight="1">
      <c r="A165" s="156" t="s">
        <v>411</v>
      </c>
      <c r="B165" s="253" t="s">
        <v>237</v>
      </c>
      <c r="C165" s="296"/>
      <c r="D165" s="296"/>
      <c r="E165" s="296"/>
      <c r="F165" s="296"/>
      <c r="G165" s="296"/>
      <c r="H165" s="296"/>
      <c r="I165" s="296"/>
      <c r="J165" s="254"/>
      <c r="K165" s="46">
        <f t="shared" si="16"/>
        <v>155</v>
      </c>
      <c r="L165" s="150">
        <f t="shared" si="17"/>
        <v>11</v>
      </c>
      <c r="M165" s="150">
        <f t="shared" si="17"/>
        <v>11</v>
      </c>
      <c r="N165" s="46">
        <v>0</v>
      </c>
      <c r="O165" s="46">
        <v>0</v>
      </c>
      <c r="P165" s="46">
        <v>11</v>
      </c>
      <c r="Q165" s="46">
        <v>11</v>
      </c>
      <c r="R165" s="46">
        <v>0</v>
      </c>
      <c r="S165" s="46">
        <v>0</v>
      </c>
    </row>
    <row r="166" spans="1:19" s="146" customFormat="1" ht="27" customHeight="1">
      <c r="A166" s="156" t="s">
        <v>412</v>
      </c>
      <c r="B166" s="253" t="s">
        <v>92</v>
      </c>
      <c r="C166" s="296"/>
      <c r="D166" s="296"/>
      <c r="E166" s="296"/>
      <c r="F166" s="296"/>
      <c r="G166" s="296"/>
      <c r="H166" s="296"/>
      <c r="I166" s="296"/>
      <c r="J166" s="254"/>
      <c r="K166" s="46">
        <f t="shared" si="16"/>
        <v>156</v>
      </c>
      <c r="L166" s="150">
        <f t="shared" si="17"/>
        <v>20</v>
      </c>
      <c r="M166" s="150">
        <f t="shared" si="17"/>
        <v>12</v>
      </c>
      <c r="N166" s="46">
        <v>0</v>
      </c>
      <c r="O166" s="46">
        <v>0</v>
      </c>
      <c r="P166" s="46">
        <v>20</v>
      </c>
      <c r="Q166" s="46">
        <v>12</v>
      </c>
      <c r="R166" s="46">
        <v>0</v>
      </c>
      <c r="S166" s="46">
        <v>0</v>
      </c>
    </row>
    <row r="167" spans="1:19" s="146" customFormat="1" ht="27" customHeight="1">
      <c r="A167" s="156" t="s">
        <v>347</v>
      </c>
      <c r="B167" s="253" t="s">
        <v>150</v>
      </c>
      <c r="C167" s="296"/>
      <c r="D167" s="296"/>
      <c r="E167" s="296"/>
      <c r="F167" s="296"/>
      <c r="G167" s="296"/>
      <c r="H167" s="296"/>
      <c r="I167" s="296"/>
      <c r="J167" s="254"/>
      <c r="K167" s="46">
        <f t="shared" si="16"/>
        <v>157</v>
      </c>
      <c r="L167" s="150">
        <f t="shared" si="17"/>
        <v>10</v>
      </c>
      <c r="M167" s="150">
        <f t="shared" si="17"/>
        <v>1</v>
      </c>
      <c r="N167" s="46">
        <v>0</v>
      </c>
      <c r="O167" s="46">
        <v>0</v>
      </c>
      <c r="P167" s="46">
        <v>10</v>
      </c>
      <c r="Q167" s="46">
        <v>1</v>
      </c>
      <c r="R167" s="46">
        <v>0</v>
      </c>
      <c r="S167" s="46">
        <v>0</v>
      </c>
    </row>
    <row r="168" spans="1:19" s="146" customFormat="1" ht="27" customHeight="1">
      <c r="A168" s="156" t="s">
        <v>413</v>
      </c>
      <c r="B168" s="253" t="s">
        <v>118</v>
      </c>
      <c r="C168" s="296"/>
      <c r="D168" s="296"/>
      <c r="E168" s="296"/>
      <c r="F168" s="296"/>
      <c r="G168" s="296"/>
      <c r="H168" s="296"/>
      <c r="I168" s="296"/>
      <c r="J168" s="254"/>
      <c r="K168" s="46">
        <f t="shared" si="16"/>
        <v>158</v>
      </c>
      <c r="L168" s="150">
        <f t="shared" si="17"/>
        <v>10</v>
      </c>
      <c r="M168" s="150">
        <f t="shared" si="17"/>
        <v>0</v>
      </c>
      <c r="N168" s="46">
        <v>0</v>
      </c>
      <c r="O168" s="46">
        <v>0</v>
      </c>
      <c r="P168" s="46">
        <v>10</v>
      </c>
      <c r="Q168" s="46">
        <v>0</v>
      </c>
      <c r="R168" s="46">
        <v>0</v>
      </c>
      <c r="S168" s="46">
        <v>0</v>
      </c>
    </row>
    <row r="169" spans="1:19" s="146" customFormat="1" ht="27" customHeight="1">
      <c r="A169" s="156" t="s">
        <v>415</v>
      </c>
      <c r="B169" s="253" t="s">
        <v>82</v>
      </c>
      <c r="C169" s="296"/>
      <c r="D169" s="296"/>
      <c r="E169" s="296"/>
      <c r="F169" s="296"/>
      <c r="G169" s="296"/>
      <c r="H169" s="296"/>
      <c r="I169" s="296"/>
      <c r="J169" s="254"/>
      <c r="K169" s="46">
        <f t="shared" si="16"/>
        <v>159</v>
      </c>
      <c r="L169" s="150">
        <f t="shared" si="17"/>
        <v>10</v>
      </c>
      <c r="M169" s="150">
        <f t="shared" si="17"/>
        <v>2</v>
      </c>
      <c r="N169" s="46">
        <v>0</v>
      </c>
      <c r="O169" s="46">
        <v>0</v>
      </c>
      <c r="P169" s="46">
        <v>10</v>
      </c>
      <c r="Q169" s="46">
        <v>2</v>
      </c>
      <c r="R169" s="46">
        <v>0</v>
      </c>
      <c r="S169" s="46">
        <v>0</v>
      </c>
    </row>
    <row r="170" spans="1:19" s="146" customFormat="1" ht="27" customHeight="1">
      <c r="A170" s="300" t="s">
        <v>416</v>
      </c>
      <c r="B170" s="300"/>
      <c r="C170" s="300"/>
      <c r="D170" s="300"/>
      <c r="E170" s="300"/>
      <c r="F170" s="300"/>
      <c r="G170" s="300"/>
      <c r="H170" s="300"/>
      <c r="I170" s="300"/>
      <c r="J170" s="301"/>
      <c r="K170" s="86">
        <f t="shared" si="16"/>
        <v>160</v>
      </c>
      <c r="L170" s="148">
        <f t="shared" si="17"/>
        <v>252</v>
      </c>
      <c r="M170" s="148">
        <f t="shared" si="17"/>
        <v>106</v>
      </c>
      <c r="N170" s="148">
        <f>SUM(N171:N185)</f>
        <v>0</v>
      </c>
      <c r="O170" s="148">
        <f t="shared" ref="O170:S170" si="21">SUM(O171:O185)</f>
        <v>0</v>
      </c>
      <c r="P170" s="148">
        <f t="shared" si="21"/>
        <v>252</v>
      </c>
      <c r="Q170" s="148">
        <f t="shared" si="21"/>
        <v>106</v>
      </c>
      <c r="R170" s="148">
        <f t="shared" si="21"/>
        <v>0</v>
      </c>
      <c r="S170" s="148">
        <f t="shared" si="21"/>
        <v>0</v>
      </c>
    </row>
    <row r="171" spans="1:19" s="146" customFormat="1" ht="27" customHeight="1">
      <c r="A171" s="154" t="s">
        <v>283</v>
      </c>
      <c r="B171" s="253" t="s">
        <v>215</v>
      </c>
      <c r="C171" s="296"/>
      <c r="D171" s="296"/>
      <c r="E171" s="296"/>
      <c r="F171" s="296"/>
      <c r="G171" s="296"/>
      <c r="H171" s="296"/>
      <c r="I171" s="296"/>
      <c r="J171" s="254"/>
      <c r="K171" s="46">
        <f t="shared" si="16"/>
        <v>161</v>
      </c>
      <c r="L171" s="150">
        <f t="shared" si="17"/>
        <v>31</v>
      </c>
      <c r="M171" s="150">
        <f t="shared" si="17"/>
        <v>0</v>
      </c>
      <c r="N171" s="46">
        <v>0</v>
      </c>
      <c r="O171" s="46">
        <v>0</v>
      </c>
      <c r="P171" s="46">
        <v>31</v>
      </c>
      <c r="Q171" s="46">
        <v>0</v>
      </c>
      <c r="R171" s="46">
        <v>0</v>
      </c>
      <c r="S171" s="46">
        <v>0</v>
      </c>
    </row>
    <row r="172" spans="1:19" s="146" customFormat="1" ht="27" customHeight="1">
      <c r="A172" s="154" t="s">
        <v>417</v>
      </c>
      <c r="B172" s="253" t="s">
        <v>208</v>
      </c>
      <c r="C172" s="296"/>
      <c r="D172" s="296"/>
      <c r="E172" s="296"/>
      <c r="F172" s="296"/>
      <c r="G172" s="296"/>
      <c r="H172" s="296"/>
      <c r="I172" s="296"/>
      <c r="J172" s="254"/>
      <c r="K172" s="46">
        <f t="shared" si="16"/>
        <v>162</v>
      </c>
      <c r="L172" s="150">
        <f t="shared" si="17"/>
        <v>0</v>
      </c>
      <c r="M172" s="150">
        <f t="shared" si="17"/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</row>
    <row r="173" spans="1:19" s="146" customFormat="1" ht="27" customHeight="1">
      <c r="A173" s="154" t="s">
        <v>315</v>
      </c>
      <c r="B173" s="253" t="s">
        <v>205</v>
      </c>
      <c r="C173" s="296"/>
      <c r="D173" s="296"/>
      <c r="E173" s="296"/>
      <c r="F173" s="296"/>
      <c r="G173" s="296"/>
      <c r="H173" s="296"/>
      <c r="I173" s="296"/>
      <c r="J173" s="254"/>
      <c r="K173" s="46">
        <f t="shared" si="16"/>
        <v>163</v>
      </c>
      <c r="L173" s="150">
        <f t="shared" si="17"/>
        <v>0</v>
      </c>
      <c r="M173" s="150">
        <f t="shared" si="17"/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</row>
    <row r="174" spans="1:19" s="146" customFormat="1" ht="27" customHeight="1">
      <c r="A174" s="154" t="s">
        <v>409</v>
      </c>
      <c r="B174" s="253" t="s">
        <v>301</v>
      </c>
      <c r="C174" s="296"/>
      <c r="D174" s="296"/>
      <c r="E174" s="296"/>
      <c r="F174" s="296"/>
      <c r="G174" s="296"/>
      <c r="H174" s="296"/>
      <c r="I174" s="296"/>
      <c r="J174" s="254"/>
      <c r="K174" s="46">
        <f t="shared" si="16"/>
        <v>164</v>
      </c>
      <c r="L174" s="150">
        <f t="shared" si="17"/>
        <v>19</v>
      </c>
      <c r="M174" s="150">
        <f t="shared" si="17"/>
        <v>9</v>
      </c>
      <c r="N174" s="46">
        <v>0</v>
      </c>
      <c r="O174" s="46">
        <v>0</v>
      </c>
      <c r="P174" s="46">
        <v>19</v>
      </c>
      <c r="Q174" s="46">
        <v>9</v>
      </c>
      <c r="R174" s="46">
        <v>0</v>
      </c>
      <c r="S174" s="46">
        <v>0</v>
      </c>
    </row>
    <row r="175" spans="1:19" s="146" customFormat="1" ht="27" customHeight="1">
      <c r="A175" s="154" t="s">
        <v>286</v>
      </c>
      <c r="B175" s="253" t="s">
        <v>131</v>
      </c>
      <c r="C175" s="296"/>
      <c r="D175" s="296"/>
      <c r="E175" s="296"/>
      <c r="F175" s="296"/>
      <c r="G175" s="296"/>
      <c r="H175" s="296"/>
      <c r="I175" s="296"/>
      <c r="J175" s="254"/>
      <c r="K175" s="46">
        <f t="shared" si="16"/>
        <v>165</v>
      </c>
      <c r="L175" s="150">
        <f t="shared" si="17"/>
        <v>17</v>
      </c>
      <c r="M175" s="150">
        <f t="shared" si="17"/>
        <v>7</v>
      </c>
      <c r="N175" s="46">
        <v>0</v>
      </c>
      <c r="O175" s="46">
        <v>0</v>
      </c>
      <c r="P175" s="46">
        <v>17</v>
      </c>
      <c r="Q175" s="46">
        <v>7</v>
      </c>
      <c r="R175" s="46">
        <v>0</v>
      </c>
      <c r="S175" s="46">
        <v>0</v>
      </c>
    </row>
    <row r="176" spans="1:19" s="146" customFormat="1" ht="27" customHeight="1">
      <c r="A176" s="154" t="s">
        <v>419</v>
      </c>
      <c r="B176" s="253" t="s">
        <v>420</v>
      </c>
      <c r="C176" s="296"/>
      <c r="D176" s="296"/>
      <c r="E176" s="296"/>
      <c r="F176" s="296"/>
      <c r="G176" s="296"/>
      <c r="H176" s="296"/>
      <c r="I176" s="296"/>
      <c r="J176" s="254"/>
      <c r="K176" s="46">
        <f t="shared" si="16"/>
        <v>166</v>
      </c>
      <c r="L176" s="150">
        <f t="shared" si="17"/>
        <v>15</v>
      </c>
      <c r="M176" s="150">
        <f t="shared" si="17"/>
        <v>9</v>
      </c>
      <c r="N176" s="46">
        <v>0</v>
      </c>
      <c r="O176" s="46">
        <v>0</v>
      </c>
      <c r="P176" s="46">
        <v>15</v>
      </c>
      <c r="Q176" s="46">
        <v>9</v>
      </c>
      <c r="R176" s="46">
        <v>0</v>
      </c>
      <c r="S176" s="46">
        <v>0</v>
      </c>
    </row>
    <row r="177" spans="1:19" s="146" customFormat="1" ht="27" customHeight="1">
      <c r="A177" s="154" t="s">
        <v>294</v>
      </c>
      <c r="B177" s="253" t="s">
        <v>153</v>
      </c>
      <c r="C177" s="296"/>
      <c r="D177" s="296"/>
      <c r="E177" s="296"/>
      <c r="F177" s="296"/>
      <c r="G177" s="296"/>
      <c r="H177" s="296"/>
      <c r="I177" s="296"/>
      <c r="J177" s="254"/>
      <c r="K177" s="46">
        <f t="shared" si="16"/>
        <v>167</v>
      </c>
      <c r="L177" s="150">
        <f t="shared" si="17"/>
        <v>20</v>
      </c>
      <c r="M177" s="150">
        <f t="shared" si="17"/>
        <v>0</v>
      </c>
      <c r="N177" s="46">
        <v>0</v>
      </c>
      <c r="O177" s="46">
        <v>0</v>
      </c>
      <c r="P177" s="46">
        <v>20</v>
      </c>
      <c r="Q177" s="46">
        <v>0</v>
      </c>
      <c r="R177" s="46">
        <v>0</v>
      </c>
      <c r="S177" s="46">
        <v>0</v>
      </c>
    </row>
    <row r="178" spans="1:19" s="146" customFormat="1" ht="27" customHeight="1">
      <c r="A178" s="154" t="s">
        <v>288</v>
      </c>
      <c r="B178" s="253" t="s">
        <v>238</v>
      </c>
      <c r="C178" s="296"/>
      <c r="D178" s="296"/>
      <c r="E178" s="296"/>
      <c r="F178" s="296"/>
      <c r="G178" s="296"/>
      <c r="H178" s="296"/>
      <c r="I178" s="296"/>
      <c r="J178" s="254"/>
      <c r="K178" s="46">
        <f t="shared" si="16"/>
        <v>168</v>
      </c>
      <c r="L178" s="150">
        <f t="shared" si="17"/>
        <v>25</v>
      </c>
      <c r="M178" s="150">
        <f t="shared" si="17"/>
        <v>22</v>
      </c>
      <c r="N178" s="46">
        <v>0</v>
      </c>
      <c r="O178" s="46">
        <v>0</v>
      </c>
      <c r="P178" s="46">
        <v>25</v>
      </c>
      <c r="Q178" s="46">
        <v>22</v>
      </c>
      <c r="R178" s="46">
        <v>0</v>
      </c>
      <c r="S178" s="46">
        <v>0</v>
      </c>
    </row>
    <row r="179" spans="1:19" s="146" customFormat="1" ht="27" customHeight="1">
      <c r="A179" s="154" t="s">
        <v>316</v>
      </c>
      <c r="B179" s="253" t="s">
        <v>187</v>
      </c>
      <c r="C179" s="296"/>
      <c r="D179" s="296"/>
      <c r="E179" s="296"/>
      <c r="F179" s="296"/>
      <c r="G179" s="296"/>
      <c r="H179" s="296"/>
      <c r="I179" s="296"/>
      <c r="J179" s="254"/>
      <c r="K179" s="46">
        <f t="shared" si="16"/>
        <v>169</v>
      </c>
      <c r="L179" s="150">
        <f t="shared" si="17"/>
        <v>25</v>
      </c>
      <c r="M179" s="150">
        <f t="shared" si="17"/>
        <v>1</v>
      </c>
      <c r="N179" s="46">
        <v>0</v>
      </c>
      <c r="O179" s="46">
        <v>0</v>
      </c>
      <c r="P179" s="46">
        <v>25</v>
      </c>
      <c r="Q179" s="46">
        <v>1</v>
      </c>
      <c r="R179" s="46">
        <v>0</v>
      </c>
      <c r="S179" s="46">
        <v>0</v>
      </c>
    </row>
    <row r="180" spans="1:19" s="146" customFormat="1" ht="27" customHeight="1">
      <c r="A180" s="154" t="s">
        <v>304</v>
      </c>
      <c r="B180" s="253" t="s">
        <v>305</v>
      </c>
      <c r="C180" s="296"/>
      <c r="D180" s="296"/>
      <c r="E180" s="296"/>
      <c r="F180" s="296"/>
      <c r="G180" s="296"/>
      <c r="H180" s="296"/>
      <c r="I180" s="296"/>
      <c r="J180" s="254"/>
      <c r="K180" s="46">
        <f t="shared" si="16"/>
        <v>170</v>
      </c>
      <c r="L180" s="150">
        <f t="shared" si="17"/>
        <v>18</v>
      </c>
      <c r="M180" s="150">
        <f t="shared" si="17"/>
        <v>0</v>
      </c>
      <c r="N180" s="46">
        <v>0</v>
      </c>
      <c r="O180" s="46">
        <v>0</v>
      </c>
      <c r="P180" s="46">
        <v>18</v>
      </c>
      <c r="Q180" s="46">
        <v>0</v>
      </c>
      <c r="R180" s="46">
        <v>0</v>
      </c>
      <c r="S180" s="46">
        <v>0</v>
      </c>
    </row>
    <row r="181" spans="1:19" s="146" customFormat="1" ht="27" customHeight="1">
      <c r="A181" s="154" t="s">
        <v>285</v>
      </c>
      <c r="B181" s="253" t="s">
        <v>231</v>
      </c>
      <c r="C181" s="296"/>
      <c r="D181" s="296"/>
      <c r="E181" s="296"/>
      <c r="F181" s="296"/>
      <c r="G181" s="296"/>
      <c r="H181" s="296"/>
      <c r="I181" s="296"/>
      <c r="J181" s="254"/>
      <c r="K181" s="46">
        <f t="shared" si="16"/>
        <v>171</v>
      </c>
      <c r="L181" s="150">
        <f t="shared" si="17"/>
        <v>15</v>
      </c>
      <c r="M181" s="150">
        <f t="shared" si="17"/>
        <v>15</v>
      </c>
      <c r="N181" s="46">
        <v>0</v>
      </c>
      <c r="O181" s="46">
        <v>0</v>
      </c>
      <c r="P181" s="46">
        <v>15</v>
      </c>
      <c r="Q181" s="46">
        <v>15</v>
      </c>
      <c r="R181" s="46">
        <v>0</v>
      </c>
      <c r="S181" s="46">
        <v>0</v>
      </c>
    </row>
    <row r="182" spans="1:19" s="146" customFormat="1" ht="27" customHeight="1">
      <c r="A182" s="154" t="s">
        <v>362</v>
      </c>
      <c r="B182" s="253" t="s">
        <v>363</v>
      </c>
      <c r="C182" s="296"/>
      <c r="D182" s="296"/>
      <c r="E182" s="296"/>
      <c r="F182" s="296"/>
      <c r="G182" s="296"/>
      <c r="H182" s="296"/>
      <c r="I182" s="296"/>
      <c r="J182" s="254"/>
      <c r="K182" s="46">
        <f t="shared" si="16"/>
        <v>172</v>
      </c>
      <c r="L182" s="150">
        <f t="shared" si="17"/>
        <v>17</v>
      </c>
      <c r="M182" s="150">
        <f t="shared" si="17"/>
        <v>17</v>
      </c>
      <c r="N182" s="46">
        <v>0</v>
      </c>
      <c r="O182" s="46">
        <v>0</v>
      </c>
      <c r="P182" s="46">
        <v>17</v>
      </c>
      <c r="Q182" s="46">
        <v>17</v>
      </c>
      <c r="R182" s="46">
        <v>0</v>
      </c>
      <c r="S182" s="46">
        <v>0</v>
      </c>
    </row>
    <row r="183" spans="1:19" s="146" customFormat="1" ht="27" customHeight="1">
      <c r="A183" s="154" t="s">
        <v>423</v>
      </c>
      <c r="B183" s="253" t="s">
        <v>183</v>
      </c>
      <c r="C183" s="296"/>
      <c r="D183" s="296"/>
      <c r="E183" s="296"/>
      <c r="F183" s="296"/>
      <c r="G183" s="296"/>
      <c r="H183" s="296"/>
      <c r="I183" s="296"/>
      <c r="J183" s="254"/>
      <c r="K183" s="46">
        <f t="shared" si="16"/>
        <v>173</v>
      </c>
      <c r="L183" s="150">
        <f t="shared" si="17"/>
        <v>22</v>
      </c>
      <c r="M183" s="150">
        <f t="shared" si="17"/>
        <v>12</v>
      </c>
      <c r="N183" s="46">
        <v>0</v>
      </c>
      <c r="O183" s="46">
        <v>0</v>
      </c>
      <c r="P183" s="46">
        <v>22</v>
      </c>
      <c r="Q183" s="46">
        <v>12</v>
      </c>
      <c r="R183" s="46">
        <v>0</v>
      </c>
      <c r="S183" s="46">
        <v>0</v>
      </c>
    </row>
    <row r="184" spans="1:19" s="146" customFormat="1" ht="27" customHeight="1">
      <c r="A184" s="154" t="s">
        <v>289</v>
      </c>
      <c r="B184" s="253" t="s">
        <v>261</v>
      </c>
      <c r="C184" s="296"/>
      <c r="D184" s="296"/>
      <c r="E184" s="296"/>
      <c r="F184" s="296"/>
      <c r="G184" s="296"/>
      <c r="H184" s="296"/>
      <c r="I184" s="296"/>
      <c r="J184" s="254"/>
      <c r="K184" s="46">
        <f t="shared" si="16"/>
        <v>174</v>
      </c>
      <c r="L184" s="150">
        <f t="shared" si="17"/>
        <v>15</v>
      </c>
      <c r="M184" s="150">
        <f t="shared" si="17"/>
        <v>14</v>
      </c>
      <c r="N184" s="46">
        <v>0</v>
      </c>
      <c r="O184" s="46">
        <v>0</v>
      </c>
      <c r="P184" s="46">
        <v>15</v>
      </c>
      <c r="Q184" s="46">
        <v>14</v>
      </c>
      <c r="R184" s="46">
        <v>0</v>
      </c>
      <c r="S184" s="46">
        <v>0</v>
      </c>
    </row>
    <row r="185" spans="1:19" s="146" customFormat="1" ht="27" customHeight="1">
      <c r="A185" s="154" t="s">
        <v>425</v>
      </c>
      <c r="B185" s="253" t="s">
        <v>186</v>
      </c>
      <c r="C185" s="296"/>
      <c r="D185" s="296"/>
      <c r="E185" s="296"/>
      <c r="F185" s="296"/>
      <c r="G185" s="296"/>
      <c r="H185" s="296"/>
      <c r="I185" s="296"/>
      <c r="J185" s="254"/>
      <c r="K185" s="46">
        <f t="shared" si="16"/>
        <v>175</v>
      </c>
      <c r="L185" s="150">
        <f t="shared" si="17"/>
        <v>13</v>
      </c>
      <c r="M185" s="150">
        <f t="shared" si="17"/>
        <v>0</v>
      </c>
      <c r="N185" s="46">
        <v>0</v>
      </c>
      <c r="O185" s="46">
        <v>0</v>
      </c>
      <c r="P185" s="46">
        <v>13</v>
      </c>
      <c r="Q185" s="46">
        <v>0</v>
      </c>
      <c r="R185" s="46">
        <v>0</v>
      </c>
      <c r="S185" s="46">
        <v>0</v>
      </c>
    </row>
    <row r="186" spans="1:19" s="146" customFormat="1" ht="27" customHeight="1">
      <c r="A186" s="289" t="s">
        <v>426</v>
      </c>
      <c r="B186" s="289"/>
      <c r="C186" s="289"/>
      <c r="D186" s="289"/>
      <c r="E186" s="289"/>
      <c r="F186" s="289"/>
      <c r="G186" s="289"/>
      <c r="H186" s="289"/>
      <c r="I186" s="289"/>
      <c r="J186" s="290"/>
      <c r="K186" s="86">
        <f t="shared" si="16"/>
        <v>176</v>
      </c>
      <c r="L186" s="148">
        <f t="shared" si="17"/>
        <v>221</v>
      </c>
      <c r="M186" s="148">
        <f t="shared" si="17"/>
        <v>89</v>
      </c>
      <c r="N186" s="148">
        <f>SUM(N187:N199)</f>
        <v>0</v>
      </c>
      <c r="O186" s="148">
        <f t="shared" ref="O186:S186" si="22">SUM(O187:O199)</f>
        <v>0</v>
      </c>
      <c r="P186" s="148">
        <f t="shared" si="22"/>
        <v>203</v>
      </c>
      <c r="Q186" s="148">
        <f t="shared" si="22"/>
        <v>80</v>
      </c>
      <c r="R186" s="148">
        <f t="shared" si="22"/>
        <v>18</v>
      </c>
      <c r="S186" s="148">
        <f t="shared" si="22"/>
        <v>9</v>
      </c>
    </row>
    <row r="187" spans="1:19" s="146" customFormat="1" ht="27" customHeight="1">
      <c r="A187" s="154" t="s">
        <v>427</v>
      </c>
      <c r="B187" s="253" t="s">
        <v>231</v>
      </c>
      <c r="C187" s="296"/>
      <c r="D187" s="296"/>
      <c r="E187" s="296"/>
      <c r="F187" s="296"/>
      <c r="G187" s="296"/>
      <c r="H187" s="296"/>
      <c r="I187" s="296"/>
      <c r="J187" s="254"/>
      <c r="K187" s="46">
        <f t="shared" si="16"/>
        <v>177</v>
      </c>
      <c r="L187" s="150">
        <f t="shared" si="17"/>
        <v>22</v>
      </c>
      <c r="M187" s="150">
        <f t="shared" si="17"/>
        <v>22</v>
      </c>
      <c r="N187" s="46">
        <v>0</v>
      </c>
      <c r="O187" s="46">
        <v>0</v>
      </c>
      <c r="P187" s="46">
        <v>22</v>
      </c>
      <c r="Q187" s="46">
        <v>22</v>
      </c>
      <c r="R187" s="46">
        <v>0</v>
      </c>
      <c r="S187" s="46">
        <v>0</v>
      </c>
    </row>
    <row r="188" spans="1:19" s="146" customFormat="1" ht="27" customHeight="1">
      <c r="A188" s="154" t="s">
        <v>288</v>
      </c>
      <c r="B188" s="253" t="s">
        <v>396</v>
      </c>
      <c r="C188" s="296"/>
      <c r="D188" s="296"/>
      <c r="E188" s="296"/>
      <c r="F188" s="296"/>
      <c r="G188" s="296"/>
      <c r="H188" s="296"/>
      <c r="I188" s="296"/>
      <c r="J188" s="254"/>
      <c r="K188" s="46">
        <f t="shared" si="16"/>
        <v>178</v>
      </c>
      <c r="L188" s="150">
        <f t="shared" si="17"/>
        <v>29</v>
      </c>
      <c r="M188" s="150">
        <f t="shared" si="17"/>
        <v>22</v>
      </c>
      <c r="N188" s="46">
        <v>0</v>
      </c>
      <c r="O188" s="46">
        <v>0</v>
      </c>
      <c r="P188" s="46">
        <v>29</v>
      </c>
      <c r="Q188" s="46">
        <v>22</v>
      </c>
      <c r="R188" s="46">
        <v>0</v>
      </c>
      <c r="S188" s="46">
        <v>0</v>
      </c>
    </row>
    <row r="189" spans="1:19" s="146" customFormat="1" ht="27" customHeight="1">
      <c r="A189" s="154" t="s">
        <v>286</v>
      </c>
      <c r="B189" s="253" t="s">
        <v>131</v>
      </c>
      <c r="C189" s="296"/>
      <c r="D189" s="296"/>
      <c r="E189" s="296"/>
      <c r="F189" s="296"/>
      <c r="G189" s="296"/>
      <c r="H189" s="296"/>
      <c r="I189" s="296"/>
      <c r="J189" s="254"/>
      <c r="K189" s="46">
        <f t="shared" si="16"/>
        <v>179</v>
      </c>
      <c r="L189" s="150">
        <f t="shared" si="17"/>
        <v>4</v>
      </c>
      <c r="M189" s="150">
        <f t="shared" si="17"/>
        <v>4</v>
      </c>
      <c r="N189" s="46">
        <v>0</v>
      </c>
      <c r="O189" s="46">
        <v>0</v>
      </c>
      <c r="P189" s="46">
        <v>4</v>
      </c>
      <c r="Q189" s="46">
        <v>4</v>
      </c>
      <c r="R189" s="46">
        <v>0</v>
      </c>
      <c r="S189" s="46">
        <v>0</v>
      </c>
    </row>
    <row r="190" spans="1:19" s="146" customFormat="1" ht="27" customHeight="1">
      <c r="A190" s="154" t="s">
        <v>283</v>
      </c>
      <c r="B190" s="253" t="s">
        <v>215</v>
      </c>
      <c r="C190" s="296"/>
      <c r="D190" s="296"/>
      <c r="E190" s="296"/>
      <c r="F190" s="296"/>
      <c r="G190" s="296"/>
      <c r="H190" s="296"/>
      <c r="I190" s="296"/>
      <c r="J190" s="254"/>
      <c r="K190" s="46">
        <f t="shared" si="16"/>
        <v>180</v>
      </c>
      <c r="L190" s="150">
        <f t="shared" si="17"/>
        <v>27</v>
      </c>
      <c r="M190" s="150">
        <f t="shared" si="17"/>
        <v>0</v>
      </c>
      <c r="N190" s="46">
        <v>0</v>
      </c>
      <c r="O190" s="46">
        <v>0</v>
      </c>
      <c r="P190" s="46">
        <v>27</v>
      </c>
      <c r="Q190" s="46">
        <v>0</v>
      </c>
      <c r="R190" s="46">
        <v>0</v>
      </c>
      <c r="S190" s="46">
        <v>0</v>
      </c>
    </row>
    <row r="191" spans="1:19" s="146" customFormat="1" ht="27" customHeight="1">
      <c r="A191" s="154" t="s">
        <v>294</v>
      </c>
      <c r="B191" s="253" t="s">
        <v>153</v>
      </c>
      <c r="C191" s="296"/>
      <c r="D191" s="296"/>
      <c r="E191" s="296"/>
      <c r="F191" s="296"/>
      <c r="G191" s="296"/>
      <c r="H191" s="296"/>
      <c r="I191" s="296"/>
      <c r="J191" s="254"/>
      <c r="K191" s="46">
        <f t="shared" si="16"/>
        <v>181</v>
      </c>
      <c r="L191" s="150">
        <f t="shared" si="17"/>
        <v>7</v>
      </c>
      <c r="M191" s="150">
        <f t="shared" si="17"/>
        <v>0</v>
      </c>
      <c r="N191" s="46">
        <v>0</v>
      </c>
      <c r="O191" s="46">
        <v>0</v>
      </c>
      <c r="P191" s="46">
        <v>7</v>
      </c>
      <c r="Q191" s="46">
        <v>0</v>
      </c>
      <c r="R191" s="46">
        <v>0</v>
      </c>
      <c r="S191" s="46">
        <v>0</v>
      </c>
    </row>
    <row r="192" spans="1:19" s="146" customFormat="1" ht="27" customHeight="1">
      <c r="A192" s="154" t="s">
        <v>429</v>
      </c>
      <c r="B192" s="253" t="s">
        <v>187</v>
      </c>
      <c r="C192" s="296"/>
      <c r="D192" s="296"/>
      <c r="E192" s="296"/>
      <c r="F192" s="296"/>
      <c r="G192" s="296"/>
      <c r="H192" s="296"/>
      <c r="I192" s="296"/>
      <c r="J192" s="254"/>
      <c r="K192" s="46">
        <f t="shared" si="16"/>
        <v>182</v>
      </c>
      <c r="L192" s="150">
        <f t="shared" si="17"/>
        <v>36</v>
      </c>
      <c r="M192" s="150">
        <f t="shared" si="17"/>
        <v>2</v>
      </c>
      <c r="N192" s="46">
        <v>0</v>
      </c>
      <c r="O192" s="46">
        <v>0</v>
      </c>
      <c r="P192" s="46">
        <v>36</v>
      </c>
      <c r="Q192" s="46">
        <v>2</v>
      </c>
      <c r="R192" s="46">
        <v>0</v>
      </c>
      <c r="S192" s="46">
        <v>0</v>
      </c>
    </row>
    <row r="193" spans="1:19" s="146" customFormat="1" ht="27" customHeight="1">
      <c r="A193" s="154" t="s">
        <v>303</v>
      </c>
      <c r="B193" s="253" t="s">
        <v>136</v>
      </c>
      <c r="C193" s="296"/>
      <c r="D193" s="296"/>
      <c r="E193" s="296"/>
      <c r="F193" s="296"/>
      <c r="G193" s="296"/>
      <c r="H193" s="296"/>
      <c r="I193" s="296"/>
      <c r="J193" s="254"/>
      <c r="K193" s="46">
        <f t="shared" si="16"/>
        <v>183</v>
      </c>
      <c r="L193" s="150">
        <f t="shared" si="17"/>
        <v>8</v>
      </c>
      <c r="M193" s="150">
        <f t="shared" si="17"/>
        <v>0</v>
      </c>
      <c r="N193" s="46">
        <v>0</v>
      </c>
      <c r="O193" s="46">
        <v>0</v>
      </c>
      <c r="P193" s="46">
        <v>8</v>
      </c>
      <c r="Q193" s="46">
        <v>0</v>
      </c>
      <c r="R193" s="46">
        <v>0</v>
      </c>
      <c r="S193" s="46">
        <v>0</v>
      </c>
    </row>
    <row r="194" spans="1:19" s="146" customFormat="1" ht="27" customHeight="1">
      <c r="A194" s="154" t="s">
        <v>302</v>
      </c>
      <c r="B194" s="253" t="s">
        <v>236</v>
      </c>
      <c r="C194" s="296"/>
      <c r="D194" s="296"/>
      <c r="E194" s="296"/>
      <c r="F194" s="296"/>
      <c r="G194" s="296"/>
      <c r="H194" s="296"/>
      <c r="I194" s="296"/>
      <c r="J194" s="254"/>
      <c r="K194" s="46">
        <f t="shared" si="16"/>
        <v>184</v>
      </c>
      <c r="L194" s="150">
        <f t="shared" si="17"/>
        <v>8</v>
      </c>
      <c r="M194" s="150">
        <f t="shared" si="17"/>
        <v>8</v>
      </c>
      <c r="N194" s="46">
        <v>0</v>
      </c>
      <c r="O194" s="46">
        <v>0</v>
      </c>
      <c r="P194" s="46">
        <v>8</v>
      </c>
      <c r="Q194" s="46">
        <v>8</v>
      </c>
      <c r="R194" s="46">
        <v>0</v>
      </c>
      <c r="S194" s="46">
        <v>0</v>
      </c>
    </row>
    <row r="195" spans="1:19" s="146" customFormat="1" ht="27" customHeight="1">
      <c r="A195" s="154" t="s">
        <v>304</v>
      </c>
      <c r="B195" s="253" t="s">
        <v>305</v>
      </c>
      <c r="C195" s="296"/>
      <c r="D195" s="296"/>
      <c r="E195" s="296"/>
      <c r="F195" s="296"/>
      <c r="G195" s="296"/>
      <c r="H195" s="296"/>
      <c r="I195" s="296"/>
      <c r="J195" s="254"/>
      <c r="K195" s="46">
        <f t="shared" si="16"/>
        <v>185</v>
      </c>
      <c r="L195" s="150">
        <f t="shared" si="17"/>
        <v>20</v>
      </c>
      <c r="M195" s="150">
        <f t="shared" si="17"/>
        <v>1</v>
      </c>
      <c r="N195" s="46">
        <v>0</v>
      </c>
      <c r="O195" s="46">
        <v>0</v>
      </c>
      <c r="P195" s="46">
        <v>20</v>
      </c>
      <c r="Q195" s="46">
        <v>1</v>
      </c>
      <c r="R195" s="46">
        <v>0</v>
      </c>
      <c r="S195" s="46">
        <v>0</v>
      </c>
    </row>
    <row r="196" spans="1:19" s="146" customFormat="1" ht="27" customHeight="1">
      <c r="A196" s="154" t="s">
        <v>431</v>
      </c>
      <c r="B196" s="253" t="s">
        <v>226</v>
      </c>
      <c r="C196" s="296"/>
      <c r="D196" s="296"/>
      <c r="E196" s="296"/>
      <c r="F196" s="296"/>
      <c r="G196" s="296"/>
      <c r="H196" s="296"/>
      <c r="I196" s="296"/>
      <c r="J196" s="254"/>
      <c r="K196" s="46">
        <f t="shared" si="16"/>
        <v>186</v>
      </c>
      <c r="L196" s="150">
        <f t="shared" si="17"/>
        <v>10</v>
      </c>
      <c r="M196" s="150">
        <f t="shared" si="17"/>
        <v>7</v>
      </c>
      <c r="N196" s="46">
        <v>0</v>
      </c>
      <c r="O196" s="46">
        <v>0</v>
      </c>
      <c r="P196" s="46">
        <v>10</v>
      </c>
      <c r="Q196" s="46">
        <v>7</v>
      </c>
      <c r="R196" s="46">
        <v>0</v>
      </c>
      <c r="S196" s="46">
        <v>0</v>
      </c>
    </row>
    <row r="197" spans="1:19" s="146" customFormat="1" ht="27" customHeight="1">
      <c r="A197" s="154" t="s">
        <v>432</v>
      </c>
      <c r="B197" s="253" t="s">
        <v>201</v>
      </c>
      <c r="C197" s="296"/>
      <c r="D197" s="296"/>
      <c r="E197" s="296"/>
      <c r="F197" s="296"/>
      <c r="G197" s="296"/>
      <c r="H197" s="296"/>
      <c r="I197" s="296"/>
      <c r="J197" s="254"/>
      <c r="K197" s="46">
        <f t="shared" si="16"/>
        <v>187</v>
      </c>
      <c r="L197" s="150">
        <f t="shared" si="17"/>
        <v>18</v>
      </c>
      <c r="M197" s="150">
        <f t="shared" si="17"/>
        <v>6</v>
      </c>
      <c r="N197" s="46">
        <v>0</v>
      </c>
      <c r="O197" s="46">
        <v>0</v>
      </c>
      <c r="P197" s="46">
        <v>18</v>
      </c>
      <c r="Q197" s="46">
        <v>6</v>
      </c>
      <c r="R197" s="46">
        <v>0</v>
      </c>
      <c r="S197" s="46">
        <v>0</v>
      </c>
    </row>
    <row r="198" spans="1:19" s="146" customFormat="1" ht="27" customHeight="1">
      <c r="A198" s="154" t="s">
        <v>299</v>
      </c>
      <c r="B198" s="253" t="s">
        <v>122</v>
      </c>
      <c r="C198" s="296"/>
      <c r="D198" s="296"/>
      <c r="E198" s="296"/>
      <c r="F198" s="296"/>
      <c r="G198" s="296"/>
      <c r="H198" s="296"/>
      <c r="I198" s="296"/>
      <c r="J198" s="254"/>
      <c r="K198" s="46">
        <f t="shared" si="16"/>
        <v>188</v>
      </c>
      <c r="L198" s="150">
        <f t="shared" si="17"/>
        <v>14</v>
      </c>
      <c r="M198" s="150">
        <f t="shared" si="17"/>
        <v>8</v>
      </c>
      <c r="N198" s="46">
        <v>0</v>
      </c>
      <c r="O198" s="46">
        <v>0</v>
      </c>
      <c r="P198" s="46">
        <v>14</v>
      </c>
      <c r="Q198" s="46">
        <v>8</v>
      </c>
      <c r="R198" s="46">
        <v>0</v>
      </c>
      <c r="S198" s="46">
        <v>0</v>
      </c>
    </row>
    <row r="199" spans="1:19" s="146" customFormat="1" ht="27" customHeight="1">
      <c r="A199" s="154"/>
      <c r="B199" s="253" t="s">
        <v>170</v>
      </c>
      <c r="C199" s="296"/>
      <c r="D199" s="296"/>
      <c r="E199" s="296"/>
      <c r="F199" s="296"/>
      <c r="G199" s="296"/>
      <c r="H199" s="296"/>
      <c r="I199" s="296"/>
      <c r="J199" s="254"/>
      <c r="K199" s="46">
        <f t="shared" si="16"/>
        <v>189</v>
      </c>
      <c r="L199" s="150">
        <f t="shared" si="17"/>
        <v>18</v>
      </c>
      <c r="M199" s="150">
        <f t="shared" si="17"/>
        <v>9</v>
      </c>
      <c r="N199" s="46">
        <v>0</v>
      </c>
      <c r="O199" s="46">
        <v>0</v>
      </c>
      <c r="P199" s="46">
        <v>0</v>
      </c>
      <c r="Q199" s="46">
        <v>0</v>
      </c>
      <c r="R199" s="46">
        <v>18</v>
      </c>
      <c r="S199" s="46">
        <v>9</v>
      </c>
    </row>
    <row r="200" spans="1:19" s="146" customFormat="1" ht="27" customHeight="1">
      <c r="A200" s="300" t="s">
        <v>433</v>
      </c>
      <c r="B200" s="300"/>
      <c r="C200" s="300"/>
      <c r="D200" s="300"/>
      <c r="E200" s="300"/>
      <c r="F200" s="300"/>
      <c r="G200" s="300"/>
      <c r="H200" s="300"/>
      <c r="I200" s="300"/>
      <c r="J200" s="301"/>
      <c r="K200" s="86">
        <f t="shared" si="16"/>
        <v>190</v>
      </c>
      <c r="L200" s="148">
        <f t="shared" si="17"/>
        <v>166</v>
      </c>
      <c r="M200" s="148">
        <f t="shared" si="17"/>
        <v>84</v>
      </c>
      <c r="N200" s="148">
        <f>SUM(N201:N210)</f>
        <v>0</v>
      </c>
      <c r="O200" s="148">
        <f t="shared" ref="O200:S200" si="23">SUM(O201:O210)</f>
        <v>0</v>
      </c>
      <c r="P200" s="148">
        <f t="shared" si="23"/>
        <v>166</v>
      </c>
      <c r="Q200" s="148">
        <f t="shared" si="23"/>
        <v>84</v>
      </c>
      <c r="R200" s="148">
        <f t="shared" si="23"/>
        <v>0</v>
      </c>
      <c r="S200" s="148">
        <f t="shared" si="23"/>
        <v>0</v>
      </c>
    </row>
    <row r="201" spans="1:19" s="146" customFormat="1" ht="27" customHeight="1">
      <c r="A201" s="154" t="s">
        <v>434</v>
      </c>
      <c r="B201" s="253" t="s">
        <v>194</v>
      </c>
      <c r="C201" s="296"/>
      <c r="D201" s="296"/>
      <c r="E201" s="296"/>
      <c r="F201" s="296"/>
      <c r="G201" s="296"/>
      <c r="H201" s="296"/>
      <c r="I201" s="296"/>
      <c r="J201" s="254"/>
      <c r="K201" s="46">
        <f t="shared" si="16"/>
        <v>191</v>
      </c>
      <c r="L201" s="150">
        <f t="shared" si="17"/>
        <v>21</v>
      </c>
      <c r="M201" s="150">
        <f t="shared" si="17"/>
        <v>20</v>
      </c>
      <c r="N201" s="46">
        <v>0</v>
      </c>
      <c r="O201" s="46">
        <v>0</v>
      </c>
      <c r="P201" s="46">
        <v>21</v>
      </c>
      <c r="Q201" s="46">
        <v>20</v>
      </c>
      <c r="R201" s="46">
        <v>0</v>
      </c>
      <c r="S201" s="46">
        <v>0</v>
      </c>
    </row>
    <row r="202" spans="1:19" s="146" customFormat="1" ht="27" customHeight="1">
      <c r="A202" s="154" t="s">
        <v>435</v>
      </c>
      <c r="B202" s="253" t="s">
        <v>193</v>
      </c>
      <c r="C202" s="296"/>
      <c r="D202" s="296"/>
      <c r="E202" s="296"/>
      <c r="F202" s="296"/>
      <c r="G202" s="296"/>
      <c r="H202" s="296"/>
      <c r="I202" s="296"/>
      <c r="J202" s="254"/>
      <c r="K202" s="46">
        <f t="shared" si="16"/>
        <v>192</v>
      </c>
      <c r="L202" s="150">
        <f t="shared" si="17"/>
        <v>26</v>
      </c>
      <c r="M202" s="150">
        <f t="shared" si="17"/>
        <v>19</v>
      </c>
      <c r="N202" s="46">
        <v>0</v>
      </c>
      <c r="O202" s="46">
        <v>0</v>
      </c>
      <c r="P202" s="46">
        <v>26</v>
      </c>
      <c r="Q202" s="46">
        <v>19</v>
      </c>
      <c r="R202" s="46">
        <v>0</v>
      </c>
      <c r="S202" s="46">
        <v>0</v>
      </c>
    </row>
    <row r="203" spans="1:19" s="146" customFormat="1" ht="27" customHeight="1">
      <c r="A203" s="154" t="s">
        <v>436</v>
      </c>
      <c r="B203" s="253" t="s">
        <v>437</v>
      </c>
      <c r="C203" s="296"/>
      <c r="D203" s="296"/>
      <c r="E203" s="296"/>
      <c r="F203" s="296"/>
      <c r="G203" s="296"/>
      <c r="H203" s="296"/>
      <c r="I203" s="296"/>
      <c r="J203" s="254"/>
      <c r="K203" s="46">
        <f t="shared" si="16"/>
        <v>193</v>
      </c>
      <c r="L203" s="150">
        <f t="shared" si="17"/>
        <v>9</v>
      </c>
      <c r="M203" s="150">
        <f t="shared" si="17"/>
        <v>3</v>
      </c>
      <c r="N203" s="46">
        <v>0</v>
      </c>
      <c r="O203" s="46">
        <v>0</v>
      </c>
      <c r="P203" s="46">
        <v>9</v>
      </c>
      <c r="Q203" s="46">
        <v>3</v>
      </c>
      <c r="R203" s="46">
        <v>0</v>
      </c>
      <c r="S203" s="46">
        <v>0</v>
      </c>
    </row>
    <row r="204" spans="1:19" s="146" customFormat="1" ht="27" customHeight="1">
      <c r="A204" s="154" t="s">
        <v>283</v>
      </c>
      <c r="B204" s="253" t="s">
        <v>215</v>
      </c>
      <c r="C204" s="296"/>
      <c r="D204" s="296"/>
      <c r="E204" s="296"/>
      <c r="F204" s="296"/>
      <c r="G204" s="296"/>
      <c r="H204" s="296"/>
      <c r="I204" s="296"/>
      <c r="J204" s="254"/>
      <c r="K204" s="46">
        <f t="shared" ref="K204:K267" si="24">+K203+1</f>
        <v>194</v>
      </c>
      <c r="L204" s="150">
        <f t="shared" si="17"/>
        <v>28</v>
      </c>
      <c r="M204" s="150">
        <f t="shared" si="17"/>
        <v>6</v>
      </c>
      <c r="N204" s="46">
        <v>0</v>
      </c>
      <c r="O204" s="46">
        <v>0</v>
      </c>
      <c r="P204" s="46">
        <v>28</v>
      </c>
      <c r="Q204" s="46">
        <v>6</v>
      </c>
      <c r="R204" s="46">
        <v>0</v>
      </c>
      <c r="S204" s="46">
        <v>0</v>
      </c>
    </row>
    <row r="205" spans="1:19" s="146" customFormat="1" ht="27" customHeight="1">
      <c r="A205" s="154" t="s">
        <v>439</v>
      </c>
      <c r="B205" s="253" t="s">
        <v>188</v>
      </c>
      <c r="C205" s="296"/>
      <c r="D205" s="296"/>
      <c r="E205" s="296"/>
      <c r="F205" s="296"/>
      <c r="G205" s="296"/>
      <c r="H205" s="296"/>
      <c r="I205" s="296"/>
      <c r="J205" s="254"/>
      <c r="K205" s="46">
        <f t="shared" si="24"/>
        <v>195</v>
      </c>
      <c r="L205" s="150">
        <f t="shared" si="17"/>
        <v>14</v>
      </c>
      <c r="M205" s="150">
        <f t="shared" si="17"/>
        <v>9</v>
      </c>
      <c r="N205" s="46">
        <v>0</v>
      </c>
      <c r="O205" s="46">
        <v>0</v>
      </c>
      <c r="P205" s="46">
        <v>14</v>
      </c>
      <c r="Q205" s="46">
        <v>9</v>
      </c>
      <c r="R205" s="46">
        <v>0</v>
      </c>
      <c r="S205" s="46">
        <v>0</v>
      </c>
    </row>
    <row r="206" spans="1:19" s="146" customFormat="1" ht="27" customHeight="1">
      <c r="A206" s="154" t="s">
        <v>423</v>
      </c>
      <c r="B206" s="253" t="s">
        <v>183</v>
      </c>
      <c r="C206" s="296"/>
      <c r="D206" s="296"/>
      <c r="E206" s="296"/>
      <c r="F206" s="296"/>
      <c r="G206" s="296"/>
      <c r="H206" s="296"/>
      <c r="I206" s="296"/>
      <c r="J206" s="254"/>
      <c r="K206" s="46">
        <f t="shared" si="24"/>
        <v>196</v>
      </c>
      <c r="L206" s="150">
        <f t="shared" ref="L206:M269" si="25">+N206+P206+R206</f>
        <v>24</v>
      </c>
      <c r="M206" s="150">
        <f t="shared" si="25"/>
        <v>22</v>
      </c>
      <c r="N206" s="46">
        <v>0</v>
      </c>
      <c r="O206" s="46">
        <v>0</v>
      </c>
      <c r="P206" s="46">
        <v>24</v>
      </c>
      <c r="Q206" s="46">
        <v>22</v>
      </c>
      <c r="R206" s="46">
        <v>0</v>
      </c>
      <c r="S206" s="46">
        <v>0</v>
      </c>
    </row>
    <row r="207" spans="1:19" s="146" customFormat="1" ht="27" customHeight="1">
      <c r="A207" s="154" t="s">
        <v>316</v>
      </c>
      <c r="B207" s="253" t="s">
        <v>187</v>
      </c>
      <c r="C207" s="296"/>
      <c r="D207" s="296"/>
      <c r="E207" s="296"/>
      <c r="F207" s="296"/>
      <c r="G207" s="296"/>
      <c r="H207" s="296"/>
      <c r="I207" s="296"/>
      <c r="J207" s="254"/>
      <c r="K207" s="46">
        <f t="shared" si="24"/>
        <v>197</v>
      </c>
      <c r="L207" s="150">
        <f t="shared" si="25"/>
        <v>14</v>
      </c>
      <c r="M207" s="150">
        <f t="shared" si="25"/>
        <v>0</v>
      </c>
      <c r="N207" s="46">
        <v>0</v>
      </c>
      <c r="O207" s="46">
        <v>0</v>
      </c>
      <c r="P207" s="46">
        <v>14</v>
      </c>
      <c r="Q207" s="46">
        <v>0</v>
      </c>
      <c r="R207" s="46">
        <v>0</v>
      </c>
      <c r="S207" s="46">
        <v>0</v>
      </c>
    </row>
    <row r="208" spans="1:19" s="146" customFormat="1" ht="27" customHeight="1">
      <c r="A208" s="154" t="s">
        <v>440</v>
      </c>
      <c r="B208" s="253" t="s">
        <v>441</v>
      </c>
      <c r="C208" s="296"/>
      <c r="D208" s="296"/>
      <c r="E208" s="296"/>
      <c r="F208" s="296"/>
      <c r="G208" s="296"/>
      <c r="H208" s="296"/>
      <c r="I208" s="296"/>
      <c r="J208" s="254"/>
      <c r="K208" s="46">
        <f t="shared" si="24"/>
        <v>198</v>
      </c>
      <c r="L208" s="150">
        <f t="shared" si="25"/>
        <v>7</v>
      </c>
      <c r="M208" s="150">
        <f t="shared" si="25"/>
        <v>4</v>
      </c>
      <c r="N208" s="46">
        <v>0</v>
      </c>
      <c r="O208" s="46">
        <v>0</v>
      </c>
      <c r="P208" s="46">
        <v>7</v>
      </c>
      <c r="Q208" s="46">
        <v>4</v>
      </c>
      <c r="R208" s="46">
        <v>0</v>
      </c>
      <c r="S208" s="46">
        <v>0</v>
      </c>
    </row>
    <row r="209" spans="1:19" s="146" customFormat="1" ht="27" customHeight="1">
      <c r="A209" s="154" t="s">
        <v>283</v>
      </c>
      <c r="B209" s="253" t="s">
        <v>215</v>
      </c>
      <c r="C209" s="296"/>
      <c r="D209" s="296"/>
      <c r="E209" s="296"/>
      <c r="F209" s="296"/>
      <c r="G209" s="296"/>
      <c r="H209" s="296"/>
      <c r="I209" s="296"/>
      <c r="J209" s="254"/>
      <c r="K209" s="46">
        <f t="shared" si="24"/>
        <v>199</v>
      </c>
      <c r="L209" s="150">
        <f t="shared" si="25"/>
        <v>12</v>
      </c>
      <c r="M209" s="150">
        <f t="shared" si="25"/>
        <v>1</v>
      </c>
      <c r="N209" s="46">
        <v>0</v>
      </c>
      <c r="O209" s="46">
        <v>0</v>
      </c>
      <c r="P209" s="46">
        <v>12</v>
      </c>
      <c r="Q209" s="46">
        <v>1</v>
      </c>
      <c r="R209" s="46">
        <v>0</v>
      </c>
      <c r="S209" s="46">
        <v>0</v>
      </c>
    </row>
    <row r="210" spans="1:19" s="146" customFormat="1" ht="27" customHeight="1">
      <c r="A210" s="154" t="s">
        <v>294</v>
      </c>
      <c r="B210" s="253" t="s">
        <v>153</v>
      </c>
      <c r="C210" s="296"/>
      <c r="D210" s="296"/>
      <c r="E210" s="296"/>
      <c r="F210" s="296"/>
      <c r="G210" s="296"/>
      <c r="H210" s="296"/>
      <c r="I210" s="296"/>
      <c r="J210" s="254"/>
      <c r="K210" s="46">
        <f t="shared" si="24"/>
        <v>200</v>
      </c>
      <c r="L210" s="150">
        <f t="shared" si="25"/>
        <v>11</v>
      </c>
      <c r="M210" s="150">
        <f t="shared" si="25"/>
        <v>0</v>
      </c>
      <c r="N210" s="46">
        <v>0</v>
      </c>
      <c r="O210" s="46">
        <v>0</v>
      </c>
      <c r="P210" s="46">
        <v>11</v>
      </c>
      <c r="Q210" s="46">
        <v>0</v>
      </c>
      <c r="R210" s="46">
        <v>0</v>
      </c>
      <c r="S210" s="46">
        <v>0</v>
      </c>
    </row>
    <row r="211" spans="1:19" s="146" customFormat="1" ht="27" customHeight="1">
      <c r="A211" s="302" t="s">
        <v>443</v>
      </c>
      <c r="B211" s="302"/>
      <c r="C211" s="302"/>
      <c r="D211" s="302"/>
      <c r="E211" s="302"/>
      <c r="F211" s="302"/>
      <c r="G211" s="302"/>
      <c r="H211" s="302"/>
      <c r="I211" s="302"/>
      <c r="J211" s="303"/>
      <c r="K211" s="83">
        <f t="shared" si="24"/>
        <v>201</v>
      </c>
      <c r="L211" s="44">
        <f>+L212+L224+L232+L236+L246+L250+L253+L261+L266+L272+L280+L285+L291+L303+L307+L314+L324+L329+L337+L343+L348+L351+L355+L361+L364</f>
        <v>5210</v>
      </c>
      <c r="M211" s="44">
        <f t="shared" ref="M211:S211" si="26">+M212+M224+M232+M236+M246+M250+M253+M261+M266+M272+M280+M285+M291+M303+M307+M314+M324+M329+M337+M343+M348+M351+M355+M361+M364</f>
        <v>2362</v>
      </c>
      <c r="N211" s="44">
        <f t="shared" si="26"/>
        <v>0</v>
      </c>
      <c r="O211" s="44">
        <f t="shared" si="26"/>
        <v>0</v>
      </c>
      <c r="P211" s="44">
        <f t="shared" si="26"/>
        <v>4061</v>
      </c>
      <c r="Q211" s="44">
        <f t="shared" si="26"/>
        <v>2343</v>
      </c>
      <c r="R211" s="44">
        <f t="shared" si="26"/>
        <v>1149</v>
      </c>
      <c r="S211" s="44">
        <f t="shared" si="26"/>
        <v>19</v>
      </c>
    </row>
    <row r="212" spans="1:19" s="146" customFormat="1" ht="27" customHeight="1">
      <c r="A212" s="300" t="s">
        <v>444</v>
      </c>
      <c r="B212" s="300"/>
      <c r="C212" s="300"/>
      <c r="D212" s="300"/>
      <c r="E212" s="300"/>
      <c r="F212" s="300"/>
      <c r="G212" s="300"/>
      <c r="H212" s="300"/>
      <c r="I212" s="300"/>
      <c r="J212" s="301"/>
      <c r="K212" s="86">
        <f t="shared" si="24"/>
        <v>202</v>
      </c>
      <c r="L212" s="148">
        <f t="shared" si="25"/>
        <v>334</v>
      </c>
      <c r="M212" s="148">
        <f t="shared" si="25"/>
        <v>188</v>
      </c>
      <c r="N212" s="148">
        <f>SUM(N213:N223)</f>
        <v>0</v>
      </c>
      <c r="O212" s="148">
        <f t="shared" ref="O212:S212" si="27">SUM(O213:O223)</f>
        <v>0</v>
      </c>
      <c r="P212" s="148">
        <f t="shared" si="27"/>
        <v>334</v>
      </c>
      <c r="Q212" s="148">
        <f t="shared" si="27"/>
        <v>188</v>
      </c>
      <c r="R212" s="148">
        <f t="shared" si="27"/>
        <v>0</v>
      </c>
      <c r="S212" s="148">
        <f t="shared" si="27"/>
        <v>0</v>
      </c>
    </row>
    <row r="213" spans="1:19" s="146" customFormat="1" ht="27" customHeight="1">
      <c r="A213" s="154" t="s">
        <v>286</v>
      </c>
      <c r="B213" s="253" t="s">
        <v>131</v>
      </c>
      <c r="C213" s="296"/>
      <c r="D213" s="296"/>
      <c r="E213" s="296"/>
      <c r="F213" s="296"/>
      <c r="G213" s="296"/>
      <c r="H213" s="296"/>
      <c r="I213" s="296"/>
      <c r="J213" s="254"/>
      <c r="K213" s="46">
        <f t="shared" si="24"/>
        <v>203</v>
      </c>
      <c r="L213" s="150">
        <f t="shared" si="25"/>
        <v>40</v>
      </c>
      <c r="M213" s="150">
        <f t="shared" si="25"/>
        <v>5</v>
      </c>
      <c r="N213" s="46">
        <v>0</v>
      </c>
      <c r="O213" s="46">
        <v>0</v>
      </c>
      <c r="P213" s="46">
        <v>40</v>
      </c>
      <c r="Q213" s="46">
        <v>5</v>
      </c>
      <c r="R213" s="46">
        <v>0</v>
      </c>
      <c r="S213" s="46">
        <v>0</v>
      </c>
    </row>
    <row r="214" spans="1:19" s="146" customFormat="1" ht="27" customHeight="1">
      <c r="A214" s="154" t="s">
        <v>351</v>
      </c>
      <c r="B214" s="253" t="s">
        <v>136</v>
      </c>
      <c r="C214" s="296"/>
      <c r="D214" s="296"/>
      <c r="E214" s="296"/>
      <c r="F214" s="296"/>
      <c r="G214" s="296"/>
      <c r="H214" s="296"/>
      <c r="I214" s="296"/>
      <c r="J214" s="254"/>
      <c r="K214" s="46">
        <f t="shared" si="24"/>
        <v>204</v>
      </c>
      <c r="L214" s="150">
        <f t="shared" si="25"/>
        <v>20</v>
      </c>
      <c r="M214" s="150">
        <f t="shared" si="25"/>
        <v>1</v>
      </c>
      <c r="N214" s="46">
        <v>0</v>
      </c>
      <c r="O214" s="46">
        <v>0</v>
      </c>
      <c r="P214" s="46">
        <v>20</v>
      </c>
      <c r="Q214" s="46">
        <v>1</v>
      </c>
      <c r="R214" s="46">
        <v>0</v>
      </c>
      <c r="S214" s="46">
        <v>0</v>
      </c>
    </row>
    <row r="215" spans="1:19" s="146" customFormat="1" ht="27" customHeight="1">
      <c r="A215" s="154" t="s">
        <v>352</v>
      </c>
      <c r="B215" s="253" t="s">
        <v>139</v>
      </c>
      <c r="C215" s="296"/>
      <c r="D215" s="296"/>
      <c r="E215" s="296"/>
      <c r="F215" s="296"/>
      <c r="G215" s="296"/>
      <c r="H215" s="296"/>
      <c r="I215" s="296"/>
      <c r="J215" s="254"/>
      <c r="K215" s="46">
        <f t="shared" si="24"/>
        <v>205</v>
      </c>
      <c r="L215" s="150">
        <f t="shared" si="25"/>
        <v>20</v>
      </c>
      <c r="M215" s="150">
        <f t="shared" si="25"/>
        <v>10</v>
      </c>
      <c r="N215" s="46">
        <v>0</v>
      </c>
      <c r="O215" s="46">
        <v>0</v>
      </c>
      <c r="P215" s="46">
        <v>20</v>
      </c>
      <c r="Q215" s="46">
        <v>10</v>
      </c>
      <c r="R215" s="46">
        <v>0</v>
      </c>
      <c r="S215" s="46">
        <v>0</v>
      </c>
    </row>
    <row r="216" spans="1:19" s="146" customFormat="1" ht="27" customHeight="1">
      <c r="A216" s="154" t="s">
        <v>446</v>
      </c>
      <c r="B216" s="253" t="s">
        <v>296</v>
      </c>
      <c r="C216" s="296"/>
      <c r="D216" s="296"/>
      <c r="E216" s="296"/>
      <c r="F216" s="296"/>
      <c r="G216" s="296"/>
      <c r="H216" s="296"/>
      <c r="I216" s="296"/>
      <c r="J216" s="254"/>
      <c r="K216" s="46">
        <f t="shared" si="24"/>
        <v>206</v>
      </c>
      <c r="L216" s="150">
        <f t="shared" si="25"/>
        <v>20</v>
      </c>
      <c r="M216" s="150">
        <f t="shared" si="25"/>
        <v>12</v>
      </c>
      <c r="N216" s="46">
        <v>0</v>
      </c>
      <c r="O216" s="46">
        <v>0</v>
      </c>
      <c r="P216" s="46">
        <v>20</v>
      </c>
      <c r="Q216" s="46">
        <v>12</v>
      </c>
      <c r="R216" s="46">
        <v>0</v>
      </c>
      <c r="S216" s="46">
        <v>0</v>
      </c>
    </row>
    <row r="217" spans="1:19" s="146" customFormat="1" ht="27" customHeight="1">
      <c r="A217" s="154" t="s">
        <v>373</v>
      </c>
      <c r="B217" s="253" t="s">
        <v>231</v>
      </c>
      <c r="C217" s="296"/>
      <c r="D217" s="296"/>
      <c r="E217" s="296"/>
      <c r="F217" s="296"/>
      <c r="G217" s="296"/>
      <c r="H217" s="296"/>
      <c r="I217" s="296"/>
      <c r="J217" s="254"/>
      <c r="K217" s="46">
        <f t="shared" si="24"/>
        <v>207</v>
      </c>
      <c r="L217" s="150">
        <f t="shared" si="25"/>
        <v>36</v>
      </c>
      <c r="M217" s="150">
        <f t="shared" si="25"/>
        <v>36</v>
      </c>
      <c r="N217" s="46">
        <v>0</v>
      </c>
      <c r="O217" s="46">
        <v>0</v>
      </c>
      <c r="P217" s="46">
        <v>36</v>
      </c>
      <c r="Q217" s="46">
        <v>36</v>
      </c>
      <c r="R217" s="46">
        <v>0</v>
      </c>
      <c r="S217" s="46">
        <v>0</v>
      </c>
    </row>
    <row r="218" spans="1:19" s="146" customFormat="1" ht="27" customHeight="1">
      <c r="A218" s="154" t="s">
        <v>375</v>
      </c>
      <c r="B218" s="253" t="s">
        <v>261</v>
      </c>
      <c r="C218" s="296"/>
      <c r="D218" s="296"/>
      <c r="E218" s="296"/>
      <c r="F218" s="296"/>
      <c r="G218" s="296"/>
      <c r="H218" s="296"/>
      <c r="I218" s="296"/>
      <c r="J218" s="254"/>
      <c r="K218" s="46">
        <f t="shared" si="24"/>
        <v>208</v>
      </c>
      <c r="L218" s="150">
        <f t="shared" si="25"/>
        <v>40</v>
      </c>
      <c r="M218" s="150">
        <f t="shared" si="25"/>
        <v>25</v>
      </c>
      <c r="N218" s="46">
        <v>0</v>
      </c>
      <c r="O218" s="46">
        <v>0</v>
      </c>
      <c r="P218" s="46">
        <v>40</v>
      </c>
      <c r="Q218" s="46">
        <v>25</v>
      </c>
      <c r="R218" s="46">
        <v>0</v>
      </c>
      <c r="S218" s="46">
        <v>0</v>
      </c>
    </row>
    <row r="219" spans="1:19" s="146" customFormat="1" ht="27" customHeight="1">
      <c r="A219" s="154" t="s">
        <v>383</v>
      </c>
      <c r="B219" s="253" t="s">
        <v>256</v>
      </c>
      <c r="C219" s="296"/>
      <c r="D219" s="296"/>
      <c r="E219" s="296"/>
      <c r="F219" s="296"/>
      <c r="G219" s="296"/>
      <c r="H219" s="296"/>
      <c r="I219" s="296"/>
      <c r="J219" s="254"/>
      <c r="K219" s="46">
        <f t="shared" si="24"/>
        <v>209</v>
      </c>
      <c r="L219" s="150">
        <f t="shared" si="25"/>
        <v>30</v>
      </c>
      <c r="M219" s="150">
        <f t="shared" si="25"/>
        <v>28</v>
      </c>
      <c r="N219" s="46">
        <v>0</v>
      </c>
      <c r="O219" s="46">
        <v>0</v>
      </c>
      <c r="P219" s="46">
        <v>30</v>
      </c>
      <c r="Q219" s="46">
        <v>28</v>
      </c>
      <c r="R219" s="46">
        <v>0</v>
      </c>
      <c r="S219" s="46">
        <v>0</v>
      </c>
    </row>
    <row r="220" spans="1:19" s="146" customFormat="1" ht="27" customHeight="1">
      <c r="A220" s="154" t="s">
        <v>355</v>
      </c>
      <c r="B220" s="253" t="s">
        <v>238</v>
      </c>
      <c r="C220" s="296"/>
      <c r="D220" s="296"/>
      <c r="E220" s="296"/>
      <c r="F220" s="296"/>
      <c r="G220" s="296"/>
      <c r="H220" s="296"/>
      <c r="I220" s="296"/>
      <c r="J220" s="254"/>
      <c r="K220" s="46">
        <f t="shared" si="24"/>
        <v>210</v>
      </c>
      <c r="L220" s="150">
        <f t="shared" si="25"/>
        <v>38</v>
      </c>
      <c r="M220" s="150">
        <f t="shared" si="25"/>
        <v>28</v>
      </c>
      <c r="N220" s="46">
        <v>0</v>
      </c>
      <c r="O220" s="46">
        <v>0</v>
      </c>
      <c r="P220" s="46">
        <v>38</v>
      </c>
      <c r="Q220" s="46">
        <v>28</v>
      </c>
      <c r="R220" s="46">
        <v>0</v>
      </c>
      <c r="S220" s="46">
        <v>0</v>
      </c>
    </row>
    <row r="221" spans="1:19" s="146" customFormat="1" ht="27" customHeight="1">
      <c r="A221" s="154" t="s">
        <v>447</v>
      </c>
      <c r="B221" s="253" t="s">
        <v>95</v>
      </c>
      <c r="C221" s="296"/>
      <c r="D221" s="296"/>
      <c r="E221" s="296"/>
      <c r="F221" s="296"/>
      <c r="G221" s="296"/>
      <c r="H221" s="296"/>
      <c r="I221" s="296"/>
      <c r="J221" s="254"/>
      <c r="K221" s="46">
        <f t="shared" si="24"/>
        <v>211</v>
      </c>
      <c r="L221" s="150">
        <f t="shared" si="25"/>
        <v>30</v>
      </c>
      <c r="M221" s="150">
        <f t="shared" si="25"/>
        <v>21</v>
      </c>
      <c r="N221" s="46">
        <v>0</v>
      </c>
      <c r="O221" s="46">
        <v>0</v>
      </c>
      <c r="P221" s="46">
        <v>30</v>
      </c>
      <c r="Q221" s="46">
        <v>21</v>
      </c>
      <c r="R221" s="46">
        <v>0</v>
      </c>
      <c r="S221" s="46">
        <v>0</v>
      </c>
    </row>
    <row r="222" spans="1:19" s="146" customFormat="1" ht="27" customHeight="1">
      <c r="A222" s="154" t="s">
        <v>449</v>
      </c>
      <c r="B222" s="253" t="s">
        <v>237</v>
      </c>
      <c r="C222" s="296"/>
      <c r="D222" s="296"/>
      <c r="E222" s="296"/>
      <c r="F222" s="296"/>
      <c r="G222" s="296"/>
      <c r="H222" s="296"/>
      <c r="I222" s="296"/>
      <c r="J222" s="254"/>
      <c r="K222" s="46">
        <f t="shared" si="24"/>
        <v>212</v>
      </c>
      <c r="L222" s="150">
        <f t="shared" si="25"/>
        <v>30</v>
      </c>
      <c r="M222" s="150">
        <f t="shared" si="25"/>
        <v>22</v>
      </c>
      <c r="N222" s="46">
        <v>0</v>
      </c>
      <c r="O222" s="46">
        <v>0</v>
      </c>
      <c r="P222" s="46">
        <v>30</v>
      </c>
      <c r="Q222" s="46">
        <v>22</v>
      </c>
      <c r="R222" s="46">
        <v>0</v>
      </c>
      <c r="S222" s="46">
        <v>0</v>
      </c>
    </row>
    <row r="223" spans="1:19" s="146" customFormat="1" ht="27" customHeight="1">
      <c r="A223" s="154" t="s">
        <v>451</v>
      </c>
      <c r="B223" s="253" t="s">
        <v>150</v>
      </c>
      <c r="C223" s="296"/>
      <c r="D223" s="296"/>
      <c r="E223" s="296"/>
      <c r="F223" s="296"/>
      <c r="G223" s="296"/>
      <c r="H223" s="296"/>
      <c r="I223" s="296"/>
      <c r="J223" s="254"/>
      <c r="K223" s="46">
        <f t="shared" si="24"/>
        <v>213</v>
      </c>
      <c r="L223" s="150">
        <f t="shared" si="25"/>
        <v>30</v>
      </c>
      <c r="M223" s="150">
        <f t="shared" si="25"/>
        <v>0</v>
      </c>
      <c r="N223" s="46">
        <v>0</v>
      </c>
      <c r="O223" s="46">
        <v>0</v>
      </c>
      <c r="P223" s="46">
        <v>30</v>
      </c>
      <c r="Q223" s="46">
        <v>0</v>
      </c>
      <c r="R223" s="46">
        <v>0</v>
      </c>
      <c r="S223" s="46">
        <v>0</v>
      </c>
    </row>
    <row r="224" spans="1:19" s="146" customFormat="1" ht="27" customHeight="1">
      <c r="A224" s="300" t="s">
        <v>452</v>
      </c>
      <c r="B224" s="300"/>
      <c r="C224" s="300"/>
      <c r="D224" s="300"/>
      <c r="E224" s="300"/>
      <c r="F224" s="300"/>
      <c r="G224" s="300"/>
      <c r="H224" s="300"/>
      <c r="I224" s="300"/>
      <c r="J224" s="301"/>
      <c r="K224" s="86">
        <f t="shared" si="24"/>
        <v>214</v>
      </c>
      <c r="L224" s="148">
        <f t="shared" si="25"/>
        <v>226</v>
      </c>
      <c r="M224" s="148">
        <f t="shared" si="25"/>
        <v>136</v>
      </c>
      <c r="N224" s="148">
        <f>SUM(N225:N231)</f>
        <v>0</v>
      </c>
      <c r="O224" s="148">
        <f t="shared" ref="O224:S224" si="28">SUM(O225:O231)</f>
        <v>0</v>
      </c>
      <c r="P224" s="148">
        <f t="shared" si="28"/>
        <v>226</v>
      </c>
      <c r="Q224" s="148">
        <f t="shared" si="28"/>
        <v>136</v>
      </c>
      <c r="R224" s="148">
        <f t="shared" si="28"/>
        <v>0</v>
      </c>
      <c r="S224" s="148">
        <f t="shared" si="28"/>
        <v>0</v>
      </c>
    </row>
    <row r="225" spans="1:19" s="146" customFormat="1" ht="27" customHeight="1">
      <c r="A225" s="152" t="s">
        <v>318</v>
      </c>
      <c r="B225" s="253" t="s">
        <v>209</v>
      </c>
      <c r="C225" s="296"/>
      <c r="D225" s="296"/>
      <c r="E225" s="296"/>
      <c r="F225" s="296"/>
      <c r="G225" s="296"/>
      <c r="H225" s="296"/>
      <c r="I225" s="296"/>
      <c r="J225" s="254"/>
      <c r="K225" s="46">
        <f t="shared" si="24"/>
        <v>215</v>
      </c>
      <c r="L225" s="150">
        <f t="shared" si="25"/>
        <v>35</v>
      </c>
      <c r="M225" s="150">
        <f t="shared" si="25"/>
        <v>21</v>
      </c>
      <c r="N225" s="46">
        <v>0</v>
      </c>
      <c r="O225" s="46">
        <v>0</v>
      </c>
      <c r="P225" s="46">
        <v>35</v>
      </c>
      <c r="Q225" s="46">
        <v>21</v>
      </c>
      <c r="R225" s="46">
        <v>0</v>
      </c>
      <c r="S225" s="46">
        <v>0</v>
      </c>
    </row>
    <row r="226" spans="1:19" s="146" customFormat="1" ht="27" customHeight="1">
      <c r="A226" s="152" t="s">
        <v>407</v>
      </c>
      <c r="B226" s="253" t="s">
        <v>101</v>
      </c>
      <c r="C226" s="296"/>
      <c r="D226" s="296"/>
      <c r="E226" s="296"/>
      <c r="F226" s="296"/>
      <c r="G226" s="296"/>
      <c r="H226" s="296"/>
      <c r="I226" s="296"/>
      <c r="J226" s="254"/>
      <c r="K226" s="46">
        <f t="shared" si="24"/>
        <v>216</v>
      </c>
      <c r="L226" s="150">
        <f t="shared" si="25"/>
        <v>40</v>
      </c>
      <c r="M226" s="150">
        <f t="shared" si="25"/>
        <v>30</v>
      </c>
      <c r="N226" s="46">
        <v>0</v>
      </c>
      <c r="O226" s="46">
        <v>0</v>
      </c>
      <c r="P226" s="46">
        <v>40</v>
      </c>
      <c r="Q226" s="46">
        <v>30</v>
      </c>
      <c r="R226" s="46">
        <v>0</v>
      </c>
      <c r="S226" s="46">
        <v>0</v>
      </c>
    </row>
    <row r="227" spans="1:19" s="146" customFormat="1" ht="27" customHeight="1">
      <c r="A227" s="152" t="s">
        <v>454</v>
      </c>
      <c r="B227" s="253" t="s">
        <v>206</v>
      </c>
      <c r="C227" s="296"/>
      <c r="D227" s="296"/>
      <c r="E227" s="296"/>
      <c r="F227" s="296"/>
      <c r="G227" s="296"/>
      <c r="H227" s="296"/>
      <c r="I227" s="296"/>
      <c r="J227" s="254"/>
      <c r="K227" s="46">
        <f t="shared" si="24"/>
        <v>217</v>
      </c>
      <c r="L227" s="150">
        <f t="shared" si="25"/>
        <v>30</v>
      </c>
      <c r="M227" s="150">
        <f t="shared" si="25"/>
        <v>15</v>
      </c>
      <c r="N227" s="46">
        <v>0</v>
      </c>
      <c r="O227" s="46">
        <v>0</v>
      </c>
      <c r="P227" s="46">
        <v>30</v>
      </c>
      <c r="Q227" s="46">
        <v>15</v>
      </c>
      <c r="R227" s="46">
        <v>0</v>
      </c>
      <c r="S227" s="46">
        <v>0</v>
      </c>
    </row>
    <row r="228" spans="1:19" s="146" customFormat="1" ht="27" customHeight="1">
      <c r="A228" s="152" t="s">
        <v>302</v>
      </c>
      <c r="B228" s="253" t="s">
        <v>236</v>
      </c>
      <c r="C228" s="296"/>
      <c r="D228" s="296"/>
      <c r="E228" s="296"/>
      <c r="F228" s="296"/>
      <c r="G228" s="296"/>
      <c r="H228" s="296"/>
      <c r="I228" s="296"/>
      <c r="J228" s="254"/>
      <c r="K228" s="46">
        <f t="shared" si="24"/>
        <v>218</v>
      </c>
      <c r="L228" s="150">
        <f t="shared" si="25"/>
        <v>30</v>
      </c>
      <c r="M228" s="150">
        <f t="shared" si="25"/>
        <v>29</v>
      </c>
      <c r="N228" s="46">
        <v>0</v>
      </c>
      <c r="O228" s="46">
        <v>0</v>
      </c>
      <c r="P228" s="46">
        <v>30</v>
      </c>
      <c r="Q228" s="46">
        <v>29</v>
      </c>
      <c r="R228" s="46">
        <v>0</v>
      </c>
      <c r="S228" s="46">
        <v>0</v>
      </c>
    </row>
    <row r="229" spans="1:19" s="146" customFormat="1" ht="27" customHeight="1">
      <c r="A229" s="152" t="s">
        <v>409</v>
      </c>
      <c r="B229" s="253" t="s">
        <v>301</v>
      </c>
      <c r="C229" s="296"/>
      <c r="D229" s="296"/>
      <c r="E229" s="296"/>
      <c r="F229" s="296"/>
      <c r="G229" s="296"/>
      <c r="H229" s="296"/>
      <c r="I229" s="296"/>
      <c r="J229" s="254"/>
      <c r="K229" s="46">
        <f t="shared" si="24"/>
        <v>219</v>
      </c>
      <c r="L229" s="150">
        <f t="shared" si="25"/>
        <v>40</v>
      </c>
      <c r="M229" s="150">
        <f t="shared" si="25"/>
        <v>15</v>
      </c>
      <c r="N229" s="46">
        <v>0</v>
      </c>
      <c r="O229" s="46">
        <v>0</v>
      </c>
      <c r="P229" s="46">
        <v>40</v>
      </c>
      <c r="Q229" s="46">
        <v>15</v>
      </c>
      <c r="R229" s="46">
        <v>0</v>
      </c>
      <c r="S229" s="46">
        <v>0</v>
      </c>
    </row>
    <row r="230" spans="1:19" s="146" customFormat="1" ht="27" customHeight="1">
      <c r="A230" s="152" t="s">
        <v>456</v>
      </c>
      <c r="B230" s="253" t="s">
        <v>121</v>
      </c>
      <c r="C230" s="296"/>
      <c r="D230" s="296"/>
      <c r="E230" s="296"/>
      <c r="F230" s="296"/>
      <c r="G230" s="296"/>
      <c r="H230" s="296"/>
      <c r="I230" s="296"/>
      <c r="J230" s="254"/>
      <c r="K230" s="46">
        <f t="shared" si="24"/>
        <v>220</v>
      </c>
      <c r="L230" s="150">
        <f t="shared" si="25"/>
        <v>35</v>
      </c>
      <c r="M230" s="150">
        <f t="shared" si="25"/>
        <v>23</v>
      </c>
      <c r="N230" s="46">
        <v>0</v>
      </c>
      <c r="O230" s="46">
        <v>0</v>
      </c>
      <c r="P230" s="46">
        <v>35</v>
      </c>
      <c r="Q230" s="46">
        <v>23</v>
      </c>
      <c r="R230" s="46">
        <v>0</v>
      </c>
      <c r="S230" s="46">
        <v>0</v>
      </c>
    </row>
    <row r="231" spans="1:19" s="146" customFormat="1" ht="27" customHeight="1">
      <c r="A231" s="152" t="s">
        <v>456</v>
      </c>
      <c r="B231" s="253" t="s">
        <v>121</v>
      </c>
      <c r="C231" s="296"/>
      <c r="D231" s="296"/>
      <c r="E231" s="296"/>
      <c r="F231" s="296"/>
      <c r="G231" s="296"/>
      <c r="H231" s="296"/>
      <c r="I231" s="296"/>
      <c r="J231" s="254"/>
      <c r="K231" s="46">
        <f t="shared" si="24"/>
        <v>221</v>
      </c>
      <c r="L231" s="150">
        <f t="shared" si="25"/>
        <v>16</v>
      </c>
      <c r="M231" s="150">
        <f t="shared" si="25"/>
        <v>3</v>
      </c>
      <c r="N231" s="46">
        <v>0</v>
      </c>
      <c r="O231" s="46">
        <v>0</v>
      </c>
      <c r="P231" s="46">
        <v>16</v>
      </c>
      <c r="Q231" s="46">
        <v>3</v>
      </c>
      <c r="R231" s="46">
        <v>0</v>
      </c>
      <c r="S231" s="46">
        <v>0</v>
      </c>
    </row>
    <row r="232" spans="1:19" s="146" customFormat="1" ht="27" customHeight="1">
      <c r="A232" s="300" t="s">
        <v>458</v>
      </c>
      <c r="B232" s="300"/>
      <c r="C232" s="300"/>
      <c r="D232" s="300"/>
      <c r="E232" s="300"/>
      <c r="F232" s="300"/>
      <c r="G232" s="300"/>
      <c r="H232" s="300"/>
      <c r="I232" s="300"/>
      <c r="J232" s="301"/>
      <c r="K232" s="86">
        <f t="shared" si="24"/>
        <v>222</v>
      </c>
      <c r="L232" s="148">
        <f t="shared" si="25"/>
        <v>74</v>
      </c>
      <c r="M232" s="148">
        <f t="shared" si="25"/>
        <v>45</v>
      </c>
      <c r="N232" s="148">
        <f>SUM(N233:N235)</f>
        <v>0</v>
      </c>
      <c r="O232" s="148">
        <f t="shared" ref="O232:S232" si="29">SUM(O233:O235)</f>
        <v>0</v>
      </c>
      <c r="P232" s="148">
        <f t="shared" si="29"/>
        <v>74</v>
      </c>
      <c r="Q232" s="148">
        <f t="shared" si="29"/>
        <v>45</v>
      </c>
      <c r="R232" s="148">
        <f t="shared" si="29"/>
        <v>0</v>
      </c>
      <c r="S232" s="148">
        <f t="shared" si="29"/>
        <v>0</v>
      </c>
    </row>
    <row r="233" spans="1:19" s="146" customFormat="1" ht="27" customHeight="1">
      <c r="A233" s="154" t="s">
        <v>288</v>
      </c>
      <c r="B233" s="253" t="s">
        <v>238</v>
      </c>
      <c r="C233" s="296"/>
      <c r="D233" s="296"/>
      <c r="E233" s="296"/>
      <c r="F233" s="296"/>
      <c r="G233" s="296"/>
      <c r="H233" s="296"/>
      <c r="I233" s="296"/>
      <c r="J233" s="254"/>
      <c r="K233" s="46">
        <f t="shared" si="24"/>
        <v>223</v>
      </c>
      <c r="L233" s="150">
        <f t="shared" si="25"/>
        <v>30</v>
      </c>
      <c r="M233" s="150">
        <f t="shared" si="25"/>
        <v>25</v>
      </c>
      <c r="N233" s="46">
        <v>0</v>
      </c>
      <c r="O233" s="46">
        <v>0</v>
      </c>
      <c r="P233" s="46">
        <v>30</v>
      </c>
      <c r="Q233" s="46">
        <v>25</v>
      </c>
      <c r="R233" s="46">
        <v>0</v>
      </c>
      <c r="S233" s="46">
        <v>0</v>
      </c>
    </row>
    <row r="234" spans="1:19" s="146" customFormat="1" ht="27" customHeight="1">
      <c r="A234" s="154" t="s">
        <v>456</v>
      </c>
      <c r="B234" s="253" t="s">
        <v>121</v>
      </c>
      <c r="C234" s="296"/>
      <c r="D234" s="296"/>
      <c r="E234" s="296"/>
      <c r="F234" s="296"/>
      <c r="G234" s="296"/>
      <c r="H234" s="296"/>
      <c r="I234" s="296"/>
      <c r="J234" s="254"/>
      <c r="K234" s="46">
        <f t="shared" si="24"/>
        <v>224</v>
      </c>
      <c r="L234" s="150">
        <f t="shared" si="25"/>
        <v>27</v>
      </c>
      <c r="M234" s="150">
        <f t="shared" si="25"/>
        <v>12</v>
      </c>
      <c r="N234" s="46">
        <v>0</v>
      </c>
      <c r="O234" s="46">
        <v>0</v>
      </c>
      <c r="P234" s="46">
        <v>27</v>
      </c>
      <c r="Q234" s="46">
        <v>12</v>
      </c>
      <c r="R234" s="46">
        <v>0</v>
      </c>
      <c r="S234" s="46">
        <v>0</v>
      </c>
    </row>
    <row r="235" spans="1:19" s="146" customFormat="1" ht="27" customHeight="1">
      <c r="A235" s="154" t="s">
        <v>460</v>
      </c>
      <c r="B235" s="253" t="s">
        <v>221</v>
      </c>
      <c r="C235" s="296"/>
      <c r="D235" s="296"/>
      <c r="E235" s="296"/>
      <c r="F235" s="296"/>
      <c r="G235" s="296"/>
      <c r="H235" s="296"/>
      <c r="I235" s="296"/>
      <c r="J235" s="254"/>
      <c r="K235" s="46">
        <f t="shared" si="24"/>
        <v>225</v>
      </c>
      <c r="L235" s="150">
        <f t="shared" si="25"/>
        <v>17</v>
      </c>
      <c r="M235" s="150">
        <f t="shared" si="25"/>
        <v>8</v>
      </c>
      <c r="N235" s="46">
        <v>0</v>
      </c>
      <c r="O235" s="46">
        <v>0</v>
      </c>
      <c r="P235" s="46">
        <v>17</v>
      </c>
      <c r="Q235" s="46">
        <v>8</v>
      </c>
      <c r="R235" s="46">
        <v>0</v>
      </c>
      <c r="S235" s="46">
        <v>0</v>
      </c>
    </row>
    <row r="236" spans="1:19" s="146" customFormat="1" ht="27" customHeight="1">
      <c r="A236" s="300" t="s">
        <v>461</v>
      </c>
      <c r="B236" s="300"/>
      <c r="C236" s="300"/>
      <c r="D236" s="300"/>
      <c r="E236" s="300"/>
      <c r="F236" s="300"/>
      <c r="G236" s="300"/>
      <c r="H236" s="300"/>
      <c r="I236" s="300"/>
      <c r="J236" s="301"/>
      <c r="K236" s="86">
        <f t="shared" si="24"/>
        <v>226</v>
      </c>
      <c r="L236" s="148">
        <f t="shared" si="25"/>
        <v>252</v>
      </c>
      <c r="M236" s="148">
        <f t="shared" si="25"/>
        <v>162</v>
      </c>
      <c r="N236" s="148">
        <f>SUM(N237:N245)</f>
        <v>0</v>
      </c>
      <c r="O236" s="148">
        <f t="shared" ref="O236:S236" si="30">SUM(O237:O245)</f>
        <v>0</v>
      </c>
      <c r="P236" s="148">
        <f t="shared" si="30"/>
        <v>252</v>
      </c>
      <c r="Q236" s="148">
        <f t="shared" si="30"/>
        <v>162</v>
      </c>
      <c r="R236" s="148">
        <f t="shared" si="30"/>
        <v>0</v>
      </c>
      <c r="S236" s="148">
        <f t="shared" si="30"/>
        <v>0</v>
      </c>
    </row>
    <row r="237" spans="1:19" s="146" customFormat="1" ht="27" customHeight="1">
      <c r="A237" s="154" t="s">
        <v>381</v>
      </c>
      <c r="B237" s="253" t="s">
        <v>131</v>
      </c>
      <c r="C237" s="296"/>
      <c r="D237" s="296"/>
      <c r="E237" s="296"/>
      <c r="F237" s="296"/>
      <c r="G237" s="296"/>
      <c r="H237" s="296"/>
      <c r="I237" s="296"/>
      <c r="J237" s="254"/>
      <c r="K237" s="46">
        <f t="shared" si="24"/>
        <v>227</v>
      </c>
      <c r="L237" s="150">
        <f t="shared" si="25"/>
        <v>29</v>
      </c>
      <c r="M237" s="150">
        <f t="shared" si="25"/>
        <v>14</v>
      </c>
      <c r="N237" s="46">
        <v>0</v>
      </c>
      <c r="O237" s="46">
        <v>0</v>
      </c>
      <c r="P237" s="46">
        <v>29</v>
      </c>
      <c r="Q237" s="46">
        <v>14</v>
      </c>
      <c r="R237" s="46">
        <v>0</v>
      </c>
      <c r="S237" s="46">
        <v>0</v>
      </c>
    </row>
    <row r="238" spans="1:19" s="146" customFormat="1" ht="27" customHeight="1">
      <c r="A238" s="154" t="s">
        <v>351</v>
      </c>
      <c r="B238" s="253" t="s">
        <v>136</v>
      </c>
      <c r="C238" s="296"/>
      <c r="D238" s="296"/>
      <c r="E238" s="296"/>
      <c r="F238" s="296"/>
      <c r="G238" s="296"/>
      <c r="H238" s="296"/>
      <c r="I238" s="296"/>
      <c r="J238" s="254"/>
      <c r="K238" s="46">
        <f t="shared" si="24"/>
        <v>228</v>
      </c>
      <c r="L238" s="150">
        <f t="shared" si="25"/>
        <v>31</v>
      </c>
      <c r="M238" s="150">
        <f t="shared" si="25"/>
        <v>3</v>
      </c>
      <c r="N238" s="46">
        <v>0</v>
      </c>
      <c r="O238" s="46">
        <v>0</v>
      </c>
      <c r="P238" s="46">
        <v>31</v>
      </c>
      <c r="Q238" s="46">
        <v>3</v>
      </c>
      <c r="R238" s="46">
        <v>0</v>
      </c>
      <c r="S238" s="46">
        <v>0</v>
      </c>
    </row>
    <row r="239" spans="1:19" s="146" customFormat="1" ht="27" customHeight="1">
      <c r="A239" s="154" t="s">
        <v>375</v>
      </c>
      <c r="B239" s="253" t="s">
        <v>261</v>
      </c>
      <c r="C239" s="296"/>
      <c r="D239" s="296"/>
      <c r="E239" s="296"/>
      <c r="F239" s="296"/>
      <c r="G239" s="296"/>
      <c r="H239" s="296"/>
      <c r="I239" s="296"/>
      <c r="J239" s="254"/>
      <c r="K239" s="46">
        <f t="shared" si="24"/>
        <v>229</v>
      </c>
      <c r="L239" s="150">
        <f t="shared" si="25"/>
        <v>35</v>
      </c>
      <c r="M239" s="150">
        <f t="shared" si="25"/>
        <v>28</v>
      </c>
      <c r="N239" s="46">
        <v>0</v>
      </c>
      <c r="O239" s="46">
        <v>0</v>
      </c>
      <c r="P239" s="46">
        <v>35</v>
      </c>
      <c r="Q239" s="46">
        <v>28</v>
      </c>
      <c r="R239" s="46">
        <v>0</v>
      </c>
      <c r="S239" s="46">
        <v>0</v>
      </c>
    </row>
    <row r="240" spans="1:19" s="146" customFormat="1" ht="27" customHeight="1">
      <c r="A240" s="154" t="s">
        <v>355</v>
      </c>
      <c r="B240" s="253" t="s">
        <v>238</v>
      </c>
      <c r="C240" s="296"/>
      <c r="D240" s="296"/>
      <c r="E240" s="296"/>
      <c r="F240" s="296"/>
      <c r="G240" s="296"/>
      <c r="H240" s="296"/>
      <c r="I240" s="296"/>
      <c r="J240" s="254"/>
      <c r="K240" s="46">
        <f t="shared" si="24"/>
        <v>230</v>
      </c>
      <c r="L240" s="150">
        <f t="shared" si="25"/>
        <v>35</v>
      </c>
      <c r="M240" s="150">
        <f t="shared" si="25"/>
        <v>21</v>
      </c>
      <c r="N240" s="46">
        <v>0</v>
      </c>
      <c r="O240" s="46">
        <v>0</v>
      </c>
      <c r="P240" s="46">
        <v>35</v>
      </c>
      <c r="Q240" s="46">
        <v>21</v>
      </c>
      <c r="R240" s="46">
        <v>0</v>
      </c>
      <c r="S240" s="46">
        <v>0</v>
      </c>
    </row>
    <row r="241" spans="1:19" s="146" customFormat="1" ht="27" customHeight="1">
      <c r="A241" s="154" t="s">
        <v>347</v>
      </c>
      <c r="B241" s="253" t="s">
        <v>150</v>
      </c>
      <c r="C241" s="296"/>
      <c r="D241" s="296"/>
      <c r="E241" s="296"/>
      <c r="F241" s="296"/>
      <c r="G241" s="296"/>
      <c r="H241" s="296"/>
      <c r="I241" s="296"/>
      <c r="J241" s="254"/>
      <c r="K241" s="46">
        <f t="shared" si="24"/>
        <v>231</v>
      </c>
      <c r="L241" s="150">
        <f t="shared" si="25"/>
        <v>18</v>
      </c>
      <c r="M241" s="150">
        <f t="shared" si="25"/>
        <v>3</v>
      </c>
      <c r="N241" s="46">
        <v>0</v>
      </c>
      <c r="O241" s="46">
        <v>0</v>
      </c>
      <c r="P241" s="46">
        <v>18</v>
      </c>
      <c r="Q241" s="46">
        <v>3</v>
      </c>
      <c r="R241" s="46">
        <v>0</v>
      </c>
      <c r="S241" s="46">
        <v>0</v>
      </c>
    </row>
    <row r="242" spans="1:19" s="146" customFormat="1" ht="27" customHeight="1">
      <c r="A242" s="154" t="s">
        <v>373</v>
      </c>
      <c r="B242" s="253" t="s">
        <v>231</v>
      </c>
      <c r="C242" s="296"/>
      <c r="D242" s="296"/>
      <c r="E242" s="296"/>
      <c r="F242" s="296"/>
      <c r="G242" s="296"/>
      <c r="H242" s="296"/>
      <c r="I242" s="296"/>
      <c r="J242" s="254"/>
      <c r="K242" s="46">
        <f t="shared" si="24"/>
        <v>232</v>
      </c>
      <c r="L242" s="150">
        <f t="shared" si="25"/>
        <v>54</v>
      </c>
      <c r="M242" s="150">
        <f t="shared" si="25"/>
        <v>54</v>
      </c>
      <c r="N242" s="46">
        <v>0</v>
      </c>
      <c r="O242" s="46">
        <v>0</v>
      </c>
      <c r="P242" s="46">
        <v>54</v>
      </c>
      <c r="Q242" s="46">
        <v>54</v>
      </c>
      <c r="R242" s="46">
        <v>0</v>
      </c>
      <c r="S242" s="46">
        <v>0</v>
      </c>
    </row>
    <row r="243" spans="1:19" s="146" customFormat="1" ht="27" customHeight="1">
      <c r="A243" s="154" t="s">
        <v>462</v>
      </c>
      <c r="B243" s="253" t="s">
        <v>95</v>
      </c>
      <c r="C243" s="296"/>
      <c r="D243" s="296"/>
      <c r="E243" s="296"/>
      <c r="F243" s="296"/>
      <c r="G243" s="296"/>
      <c r="H243" s="296"/>
      <c r="I243" s="296"/>
      <c r="J243" s="254"/>
      <c r="K243" s="46">
        <f t="shared" si="24"/>
        <v>233</v>
      </c>
      <c r="L243" s="150">
        <f t="shared" si="25"/>
        <v>16</v>
      </c>
      <c r="M243" s="150">
        <f t="shared" si="25"/>
        <v>14</v>
      </c>
      <c r="N243" s="46">
        <v>0</v>
      </c>
      <c r="O243" s="46">
        <v>0</v>
      </c>
      <c r="P243" s="46">
        <v>16</v>
      </c>
      <c r="Q243" s="46">
        <v>14</v>
      </c>
      <c r="R243" s="46">
        <v>0</v>
      </c>
      <c r="S243" s="46">
        <v>0</v>
      </c>
    </row>
    <row r="244" spans="1:19" s="146" customFormat="1" ht="27" customHeight="1">
      <c r="A244" s="154" t="s">
        <v>464</v>
      </c>
      <c r="B244" s="253" t="s">
        <v>198</v>
      </c>
      <c r="C244" s="296"/>
      <c r="D244" s="296"/>
      <c r="E244" s="296"/>
      <c r="F244" s="296"/>
      <c r="G244" s="296"/>
      <c r="H244" s="296"/>
      <c r="I244" s="296"/>
      <c r="J244" s="254"/>
      <c r="K244" s="46">
        <f t="shared" si="24"/>
        <v>234</v>
      </c>
      <c r="L244" s="150">
        <f t="shared" si="25"/>
        <v>17</v>
      </c>
      <c r="M244" s="150">
        <f t="shared" si="25"/>
        <v>13</v>
      </c>
      <c r="N244" s="46">
        <v>0</v>
      </c>
      <c r="O244" s="46">
        <v>0</v>
      </c>
      <c r="P244" s="46">
        <v>17</v>
      </c>
      <c r="Q244" s="46">
        <v>13</v>
      </c>
      <c r="R244" s="46">
        <v>0</v>
      </c>
      <c r="S244" s="46">
        <v>0</v>
      </c>
    </row>
    <row r="245" spans="1:19" s="146" customFormat="1" ht="27" customHeight="1">
      <c r="A245" s="154" t="s">
        <v>466</v>
      </c>
      <c r="B245" s="253" t="s">
        <v>205</v>
      </c>
      <c r="C245" s="296"/>
      <c r="D245" s="296"/>
      <c r="E245" s="296"/>
      <c r="F245" s="296"/>
      <c r="G245" s="296"/>
      <c r="H245" s="296"/>
      <c r="I245" s="296"/>
      <c r="J245" s="254"/>
      <c r="K245" s="46">
        <f t="shared" si="24"/>
        <v>235</v>
      </c>
      <c r="L245" s="150">
        <f t="shared" si="25"/>
        <v>17</v>
      </c>
      <c r="M245" s="150">
        <f t="shared" si="25"/>
        <v>12</v>
      </c>
      <c r="N245" s="46">
        <v>0</v>
      </c>
      <c r="O245" s="46">
        <v>0</v>
      </c>
      <c r="P245" s="46">
        <v>17</v>
      </c>
      <c r="Q245" s="46">
        <v>12</v>
      </c>
      <c r="R245" s="46">
        <v>0</v>
      </c>
      <c r="S245" s="46">
        <v>0</v>
      </c>
    </row>
    <row r="246" spans="1:19" s="146" customFormat="1" ht="27" customHeight="1">
      <c r="A246" s="300" t="s">
        <v>468</v>
      </c>
      <c r="B246" s="300"/>
      <c r="C246" s="300"/>
      <c r="D246" s="300"/>
      <c r="E246" s="300"/>
      <c r="F246" s="300"/>
      <c r="G246" s="300"/>
      <c r="H246" s="300"/>
      <c r="I246" s="300"/>
      <c r="J246" s="301"/>
      <c r="K246" s="86">
        <f t="shared" si="24"/>
        <v>236</v>
      </c>
      <c r="L246" s="148">
        <f t="shared" si="25"/>
        <v>400</v>
      </c>
      <c r="M246" s="148">
        <f t="shared" si="25"/>
        <v>270</v>
      </c>
      <c r="N246" s="148">
        <f>SUM(N247:N249)</f>
        <v>0</v>
      </c>
      <c r="O246" s="148">
        <f t="shared" ref="O246:S246" si="31">SUM(O247:O249)</f>
        <v>0</v>
      </c>
      <c r="P246" s="148">
        <f t="shared" si="31"/>
        <v>400</v>
      </c>
      <c r="Q246" s="148">
        <f t="shared" si="31"/>
        <v>270</v>
      </c>
      <c r="R246" s="148">
        <f t="shared" si="31"/>
        <v>0</v>
      </c>
      <c r="S246" s="148">
        <f t="shared" si="31"/>
        <v>0</v>
      </c>
    </row>
    <row r="247" spans="1:19" s="146" customFormat="1" ht="27" customHeight="1">
      <c r="A247" s="154" t="s">
        <v>306</v>
      </c>
      <c r="B247" s="253" t="s">
        <v>208</v>
      </c>
      <c r="C247" s="296"/>
      <c r="D247" s="296"/>
      <c r="E247" s="296"/>
      <c r="F247" s="296"/>
      <c r="G247" s="296"/>
      <c r="H247" s="296"/>
      <c r="I247" s="296"/>
      <c r="J247" s="254"/>
      <c r="K247" s="46">
        <f t="shared" si="24"/>
        <v>237</v>
      </c>
      <c r="L247" s="150">
        <f t="shared" si="25"/>
        <v>132</v>
      </c>
      <c r="M247" s="150">
        <f t="shared" si="25"/>
        <v>91</v>
      </c>
      <c r="N247" s="46">
        <v>0</v>
      </c>
      <c r="O247" s="46">
        <v>0</v>
      </c>
      <c r="P247" s="46">
        <v>132</v>
      </c>
      <c r="Q247" s="46">
        <v>91</v>
      </c>
      <c r="R247" s="46">
        <v>0</v>
      </c>
      <c r="S247" s="46">
        <v>0</v>
      </c>
    </row>
    <row r="248" spans="1:19" s="146" customFormat="1" ht="27" customHeight="1">
      <c r="A248" s="154" t="s">
        <v>302</v>
      </c>
      <c r="B248" s="253" t="s">
        <v>236</v>
      </c>
      <c r="C248" s="296"/>
      <c r="D248" s="296"/>
      <c r="E248" s="296"/>
      <c r="F248" s="296"/>
      <c r="G248" s="296"/>
      <c r="H248" s="296"/>
      <c r="I248" s="296"/>
      <c r="J248" s="254"/>
      <c r="K248" s="46">
        <f t="shared" si="24"/>
        <v>238</v>
      </c>
      <c r="L248" s="150">
        <f t="shared" si="25"/>
        <v>134</v>
      </c>
      <c r="M248" s="150">
        <f t="shared" si="25"/>
        <v>98</v>
      </c>
      <c r="N248" s="46">
        <v>0</v>
      </c>
      <c r="O248" s="46">
        <v>0</v>
      </c>
      <c r="P248" s="46">
        <v>134</v>
      </c>
      <c r="Q248" s="46">
        <v>98</v>
      </c>
      <c r="R248" s="46">
        <v>0</v>
      </c>
      <c r="S248" s="46">
        <v>0</v>
      </c>
    </row>
    <row r="249" spans="1:19" s="146" customFormat="1" ht="27" customHeight="1">
      <c r="A249" s="154" t="s">
        <v>299</v>
      </c>
      <c r="B249" s="253" t="s">
        <v>122</v>
      </c>
      <c r="C249" s="296"/>
      <c r="D249" s="296"/>
      <c r="E249" s="296"/>
      <c r="F249" s="296"/>
      <c r="G249" s="296"/>
      <c r="H249" s="296"/>
      <c r="I249" s="296"/>
      <c r="J249" s="254"/>
      <c r="K249" s="46">
        <f t="shared" si="24"/>
        <v>239</v>
      </c>
      <c r="L249" s="150">
        <f t="shared" si="25"/>
        <v>134</v>
      </c>
      <c r="M249" s="150">
        <f t="shared" si="25"/>
        <v>81</v>
      </c>
      <c r="N249" s="46">
        <v>0</v>
      </c>
      <c r="O249" s="46">
        <v>0</v>
      </c>
      <c r="P249" s="46">
        <v>134</v>
      </c>
      <c r="Q249" s="46">
        <v>81</v>
      </c>
      <c r="R249" s="46">
        <v>0</v>
      </c>
      <c r="S249" s="46">
        <v>0</v>
      </c>
    </row>
    <row r="250" spans="1:19" s="146" customFormat="1" ht="27" customHeight="1">
      <c r="A250" s="300" t="s">
        <v>469</v>
      </c>
      <c r="B250" s="300"/>
      <c r="C250" s="300"/>
      <c r="D250" s="300"/>
      <c r="E250" s="300"/>
      <c r="F250" s="300"/>
      <c r="G250" s="300"/>
      <c r="H250" s="300"/>
      <c r="I250" s="300"/>
      <c r="J250" s="301"/>
      <c r="K250" s="86">
        <f t="shared" si="24"/>
        <v>240</v>
      </c>
      <c r="L250" s="148">
        <f t="shared" si="25"/>
        <v>1101</v>
      </c>
      <c r="M250" s="148">
        <f t="shared" si="25"/>
        <v>1</v>
      </c>
      <c r="N250" s="148">
        <f>SUM(N251:N252)</f>
        <v>0</v>
      </c>
      <c r="O250" s="148">
        <f t="shared" ref="O250:S250" si="32">SUM(O251:O252)</f>
        <v>0</v>
      </c>
      <c r="P250" s="148">
        <f t="shared" si="32"/>
        <v>38</v>
      </c>
      <c r="Q250" s="148">
        <f t="shared" si="32"/>
        <v>1</v>
      </c>
      <c r="R250" s="148">
        <f t="shared" si="32"/>
        <v>1063</v>
      </c>
      <c r="S250" s="148">
        <f t="shared" si="32"/>
        <v>0</v>
      </c>
    </row>
    <row r="251" spans="1:19" s="146" customFormat="1" ht="27" customHeight="1">
      <c r="A251" s="154" t="s">
        <v>283</v>
      </c>
      <c r="B251" s="253" t="s">
        <v>215</v>
      </c>
      <c r="C251" s="296"/>
      <c r="D251" s="296"/>
      <c r="E251" s="296"/>
      <c r="F251" s="296"/>
      <c r="G251" s="296"/>
      <c r="H251" s="296"/>
      <c r="I251" s="296"/>
      <c r="J251" s="254"/>
      <c r="K251" s="46">
        <f t="shared" si="24"/>
        <v>241</v>
      </c>
      <c r="L251" s="150">
        <f t="shared" si="25"/>
        <v>1091</v>
      </c>
      <c r="M251" s="150">
        <f t="shared" si="25"/>
        <v>0</v>
      </c>
      <c r="N251" s="46">
        <v>0</v>
      </c>
      <c r="O251" s="46">
        <v>0</v>
      </c>
      <c r="P251" s="46">
        <v>28</v>
      </c>
      <c r="Q251" s="46">
        <v>0</v>
      </c>
      <c r="R251" s="46">
        <v>1063</v>
      </c>
      <c r="S251" s="46">
        <v>0</v>
      </c>
    </row>
    <row r="252" spans="1:19" s="146" customFormat="1" ht="27" customHeight="1">
      <c r="A252" s="154" t="s">
        <v>293</v>
      </c>
      <c r="B252" s="253" t="s">
        <v>139</v>
      </c>
      <c r="C252" s="296"/>
      <c r="D252" s="296"/>
      <c r="E252" s="296"/>
      <c r="F252" s="296"/>
      <c r="G252" s="296"/>
      <c r="H252" s="296"/>
      <c r="I252" s="296"/>
      <c r="J252" s="254"/>
      <c r="K252" s="46">
        <f t="shared" si="24"/>
        <v>242</v>
      </c>
      <c r="L252" s="150">
        <f t="shared" si="25"/>
        <v>10</v>
      </c>
      <c r="M252" s="150">
        <f t="shared" si="25"/>
        <v>1</v>
      </c>
      <c r="N252" s="46">
        <v>0</v>
      </c>
      <c r="O252" s="46">
        <v>0</v>
      </c>
      <c r="P252" s="46">
        <v>10</v>
      </c>
      <c r="Q252" s="46">
        <v>1</v>
      </c>
      <c r="R252" s="46">
        <v>0</v>
      </c>
      <c r="S252" s="46">
        <v>0</v>
      </c>
    </row>
    <row r="253" spans="1:19" s="146" customFormat="1" ht="27" customHeight="1">
      <c r="A253" s="300" t="s">
        <v>471</v>
      </c>
      <c r="B253" s="300"/>
      <c r="C253" s="300"/>
      <c r="D253" s="300"/>
      <c r="E253" s="300"/>
      <c r="F253" s="300"/>
      <c r="G253" s="300"/>
      <c r="H253" s="300"/>
      <c r="I253" s="300"/>
      <c r="J253" s="301"/>
      <c r="K253" s="86">
        <f t="shared" si="24"/>
        <v>243</v>
      </c>
      <c r="L253" s="148">
        <f t="shared" si="25"/>
        <v>138</v>
      </c>
      <c r="M253" s="148">
        <f t="shared" si="25"/>
        <v>73</v>
      </c>
      <c r="N253" s="148">
        <f>SUM(N254:N260)</f>
        <v>0</v>
      </c>
      <c r="O253" s="148">
        <f t="shared" ref="O253:S253" si="33">SUM(O254:O260)</f>
        <v>0</v>
      </c>
      <c r="P253" s="148">
        <f t="shared" si="33"/>
        <v>138</v>
      </c>
      <c r="Q253" s="148">
        <f t="shared" si="33"/>
        <v>73</v>
      </c>
      <c r="R253" s="148">
        <f t="shared" si="33"/>
        <v>0</v>
      </c>
      <c r="S253" s="148">
        <f t="shared" si="33"/>
        <v>0</v>
      </c>
    </row>
    <row r="254" spans="1:19" s="146" customFormat="1" ht="27" customHeight="1">
      <c r="A254" s="154" t="s">
        <v>381</v>
      </c>
      <c r="B254" s="253" t="s">
        <v>131</v>
      </c>
      <c r="C254" s="296"/>
      <c r="D254" s="296"/>
      <c r="E254" s="296"/>
      <c r="F254" s="296"/>
      <c r="G254" s="296"/>
      <c r="H254" s="296"/>
      <c r="I254" s="296"/>
      <c r="J254" s="254"/>
      <c r="K254" s="46">
        <f t="shared" si="24"/>
        <v>244</v>
      </c>
      <c r="L254" s="150">
        <f t="shared" si="25"/>
        <v>24</v>
      </c>
      <c r="M254" s="150">
        <f t="shared" si="25"/>
        <v>16</v>
      </c>
      <c r="N254" s="46">
        <v>0</v>
      </c>
      <c r="O254" s="46">
        <v>0</v>
      </c>
      <c r="P254" s="46">
        <v>24</v>
      </c>
      <c r="Q254" s="46">
        <v>16</v>
      </c>
      <c r="R254" s="46">
        <v>0</v>
      </c>
      <c r="S254" s="46">
        <v>0</v>
      </c>
    </row>
    <row r="255" spans="1:19" s="146" customFormat="1" ht="27" customHeight="1">
      <c r="A255" s="154" t="s">
        <v>351</v>
      </c>
      <c r="B255" s="253" t="s">
        <v>136</v>
      </c>
      <c r="C255" s="296"/>
      <c r="D255" s="296"/>
      <c r="E255" s="296"/>
      <c r="F255" s="296"/>
      <c r="G255" s="296"/>
      <c r="H255" s="296"/>
      <c r="I255" s="296"/>
      <c r="J255" s="254"/>
      <c r="K255" s="46">
        <f t="shared" si="24"/>
        <v>245</v>
      </c>
      <c r="L255" s="150">
        <f t="shared" si="25"/>
        <v>15</v>
      </c>
      <c r="M255" s="150">
        <f t="shared" si="25"/>
        <v>3</v>
      </c>
      <c r="N255" s="46">
        <v>0</v>
      </c>
      <c r="O255" s="46">
        <v>0</v>
      </c>
      <c r="P255" s="46">
        <v>15</v>
      </c>
      <c r="Q255" s="46">
        <v>3</v>
      </c>
      <c r="R255" s="46">
        <v>0</v>
      </c>
      <c r="S255" s="46">
        <v>0</v>
      </c>
    </row>
    <row r="256" spans="1:19" s="146" customFormat="1" ht="27" customHeight="1">
      <c r="A256" s="154" t="s">
        <v>472</v>
      </c>
      <c r="B256" s="253" t="s">
        <v>215</v>
      </c>
      <c r="C256" s="296"/>
      <c r="D256" s="296"/>
      <c r="E256" s="296"/>
      <c r="F256" s="296"/>
      <c r="G256" s="296"/>
      <c r="H256" s="296"/>
      <c r="I256" s="296"/>
      <c r="J256" s="254"/>
      <c r="K256" s="46">
        <f t="shared" si="24"/>
        <v>246</v>
      </c>
      <c r="L256" s="150">
        <f t="shared" si="25"/>
        <v>24</v>
      </c>
      <c r="M256" s="150">
        <f t="shared" si="25"/>
        <v>1</v>
      </c>
      <c r="N256" s="46">
        <v>0</v>
      </c>
      <c r="O256" s="46">
        <v>0</v>
      </c>
      <c r="P256" s="46">
        <v>24</v>
      </c>
      <c r="Q256" s="46">
        <v>1</v>
      </c>
      <c r="R256" s="46">
        <v>0</v>
      </c>
      <c r="S256" s="46">
        <v>0</v>
      </c>
    </row>
    <row r="257" spans="1:19" s="146" customFormat="1" ht="27" customHeight="1">
      <c r="A257" s="154" t="s">
        <v>474</v>
      </c>
      <c r="B257" s="253" t="s">
        <v>135</v>
      </c>
      <c r="C257" s="296"/>
      <c r="D257" s="296"/>
      <c r="E257" s="296"/>
      <c r="F257" s="296"/>
      <c r="G257" s="296"/>
      <c r="H257" s="296"/>
      <c r="I257" s="296"/>
      <c r="J257" s="254"/>
      <c r="K257" s="46">
        <f t="shared" si="24"/>
        <v>247</v>
      </c>
      <c r="L257" s="150">
        <f t="shared" si="25"/>
        <v>15</v>
      </c>
      <c r="M257" s="150">
        <f t="shared" si="25"/>
        <v>13</v>
      </c>
      <c r="N257" s="46">
        <v>0</v>
      </c>
      <c r="O257" s="46">
        <v>0</v>
      </c>
      <c r="P257" s="46">
        <v>15</v>
      </c>
      <c r="Q257" s="46">
        <v>13</v>
      </c>
      <c r="R257" s="46">
        <v>0</v>
      </c>
      <c r="S257" s="46">
        <v>0</v>
      </c>
    </row>
    <row r="258" spans="1:19" s="146" customFormat="1" ht="27" customHeight="1">
      <c r="A258" s="154" t="s">
        <v>476</v>
      </c>
      <c r="B258" s="253" t="s">
        <v>132</v>
      </c>
      <c r="C258" s="296"/>
      <c r="D258" s="296"/>
      <c r="E258" s="296"/>
      <c r="F258" s="296"/>
      <c r="G258" s="296"/>
      <c r="H258" s="296"/>
      <c r="I258" s="296"/>
      <c r="J258" s="254"/>
      <c r="K258" s="46">
        <f t="shared" si="24"/>
        <v>248</v>
      </c>
      <c r="L258" s="150">
        <f t="shared" si="25"/>
        <v>15</v>
      </c>
      <c r="M258" s="150">
        <f t="shared" si="25"/>
        <v>11</v>
      </c>
      <c r="N258" s="46">
        <v>0</v>
      </c>
      <c r="O258" s="46">
        <v>0</v>
      </c>
      <c r="P258" s="46">
        <v>15</v>
      </c>
      <c r="Q258" s="46">
        <v>11</v>
      </c>
      <c r="R258" s="46">
        <v>0</v>
      </c>
      <c r="S258" s="46">
        <v>0</v>
      </c>
    </row>
    <row r="259" spans="1:19" s="146" customFormat="1" ht="27" customHeight="1">
      <c r="A259" s="154" t="s">
        <v>477</v>
      </c>
      <c r="B259" s="253" t="s">
        <v>478</v>
      </c>
      <c r="C259" s="296"/>
      <c r="D259" s="296"/>
      <c r="E259" s="296"/>
      <c r="F259" s="296"/>
      <c r="G259" s="296"/>
      <c r="H259" s="296"/>
      <c r="I259" s="296"/>
      <c r="J259" s="254"/>
      <c r="K259" s="46">
        <f t="shared" si="24"/>
        <v>249</v>
      </c>
      <c r="L259" s="150">
        <f t="shared" si="25"/>
        <v>15</v>
      </c>
      <c r="M259" s="150">
        <f t="shared" si="25"/>
        <v>15</v>
      </c>
      <c r="N259" s="46">
        <v>0</v>
      </c>
      <c r="O259" s="46">
        <v>0</v>
      </c>
      <c r="P259" s="46">
        <v>15</v>
      </c>
      <c r="Q259" s="46">
        <v>15</v>
      </c>
      <c r="R259" s="46">
        <v>0</v>
      </c>
      <c r="S259" s="46">
        <v>0</v>
      </c>
    </row>
    <row r="260" spans="1:19" s="146" customFormat="1" ht="27" customHeight="1">
      <c r="A260" s="154" t="s">
        <v>479</v>
      </c>
      <c r="B260" s="253" t="s">
        <v>480</v>
      </c>
      <c r="C260" s="296"/>
      <c r="D260" s="296"/>
      <c r="E260" s="296"/>
      <c r="F260" s="296"/>
      <c r="G260" s="296"/>
      <c r="H260" s="296"/>
      <c r="I260" s="296"/>
      <c r="J260" s="254"/>
      <c r="K260" s="46">
        <f t="shared" si="24"/>
        <v>250</v>
      </c>
      <c r="L260" s="150">
        <f t="shared" si="25"/>
        <v>30</v>
      </c>
      <c r="M260" s="150">
        <f t="shared" si="25"/>
        <v>14</v>
      </c>
      <c r="N260" s="46">
        <v>0</v>
      </c>
      <c r="O260" s="46">
        <v>0</v>
      </c>
      <c r="P260" s="46">
        <v>30</v>
      </c>
      <c r="Q260" s="46">
        <v>14</v>
      </c>
      <c r="R260" s="46">
        <v>0</v>
      </c>
      <c r="S260" s="46">
        <v>0</v>
      </c>
    </row>
    <row r="261" spans="1:19" s="146" customFormat="1" ht="27" customHeight="1">
      <c r="A261" s="300" t="s">
        <v>481</v>
      </c>
      <c r="B261" s="300"/>
      <c r="C261" s="300"/>
      <c r="D261" s="300"/>
      <c r="E261" s="300"/>
      <c r="F261" s="300"/>
      <c r="G261" s="300"/>
      <c r="H261" s="300"/>
      <c r="I261" s="300"/>
      <c r="J261" s="301"/>
      <c r="K261" s="86">
        <f t="shared" si="24"/>
        <v>251</v>
      </c>
      <c r="L261" s="148">
        <f t="shared" si="25"/>
        <v>245</v>
      </c>
      <c r="M261" s="148">
        <f t="shared" si="25"/>
        <v>108</v>
      </c>
      <c r="N261" s="148">
        <f>SUM(N262:N265)</f>
        <v>0</v>
      </c>
      <c r="O261" s="148">
        <f t="shared" ref="O261:S261" si="34">SUM(O262:O265)</f>
        <v>0</v>
      </c>
      <c r="P261" s="148">
        <f t="shared" si="34"/>
        <v>245</v>
      </c>
      <c r="Q261" s="148">
        <f t="shared" si="34"/>
        <v>108</v>
      </c>
      <c r="R261" s="148">
        <f t="shared" si="34"/>
        <v>0</v>
      </c>
      <c r="S261" s="148">
        <f t="shared" si="34"/>
        <v>0</v>
      </c>
    </row>
    <row r="262" spans="1:19" s="146" customFormat="1" ht="27" customHeight="1">
      <c r="A262" s="154" t="s">
        <v>482</v>
      </c>
      <c r="B262" s="253" t="s">
        <v>163</v>
      </c>
      <c r="C262" s="296"/>
      <c r="D262" s="296"/>
      <c r="E262" s="296"/>
      <c r="F262" s="296"/>
      <c r="G262" s="296"/>
      <c r="H262" s="296"/>
      <c r="I262" s="296"/>
      <c r="J262" s="254"/>
      <c r="K262" s="46">
        <f t="shared" si="24"/>
        <v>252</v>
      </c>
      <c r="L262" s="150">
        <f t="shared" si="25"/>
        <v>51</v>
      </c>
      <c r="M262" s="150">
        <f t="shared" si="25"/>
        <v>0</v>
      </c>
      <c r="N262" s="46">
        <v>0</v>
      </c>
      <c r="O262" s="46">
        <v>0</v>
      </c>
      <c r="P262" s="46">
        <v>51</v>
      </c>
      <c r="Q262" s="46">
        <v>0</v>
      </c>
      <c r="R262" s="46">
        <v>0</v>
      </c>
      <c r="S262" s="46">
        <v>0</v>
      </c>
    </row>
    <row r="263" spans="1:19" s="146" customFormat="1" ht="27" customHeight="1">
      <c r="A263" s="154" t="s">
        <v>484</v>
      </c>
      <c r="B263" s="253" t="s">
        <v>167</v>
      </c>
      <c r="C263" s="296"/>
      <c r="D263" s="296"/>
      <c r="E263" s="296"/>
      <c r="F263" s="296"/>
      <c r="G263" s="296"/>
      <c r="H263" s="296"/>
      <c r="I263" s="296"/>
      <c r="J263" s="254"/>
      <c r="K263" s="46">
        <f t="shared" si="24"/>
        <v>253</v>
      </c>
      <c r="L263" s="150">
        <f t="shared" si="25"/>
        <v>111</v>
      </c>
      <c r="M263" s="150">
        <f t="shared" si="25"/>
        <v>38</v>
      </c>
      <c r="N263" s="46">
        <v>0</v>
      </c>
      <c r="O263" s="46">
        <v>0</v>
      </c>
      <c r="P263" s="46">
        <v>111</v>
      </c>
      <c r="Q263" s="46">
        <v>38</v>
      </c>
      <c r="R263" s="46">
        <v>0</v>
      </c>
      <c r="S263" s="46">
        <v>0</v>
      </c>
    </row>
    <row r="264" spans="1:19" s="146" customFormat="1" ht="27" customHeight="1">
      <c r="A264" s="154" t="s">
        <v>485</v>
      </c>
      <c r="B264" s="253" t="s">
        <v>165</v>
      </c>
      <c r="C264" s="296"/>
      <c r="D264" s="296"/>
      <c r="E264" s="296"/>
      <c r="F264" s="296"/>
      <c r="G264" s="296"/>
      <c r="H264" s="296"/>
      <c r="I264" s="296"/>
      <c r="J264" s="254"/>
      <c r="K264" s="46">
        <f t="shared" si="24"/>
        <v>254</v>
      </c>
      <c r="L264" s="150">
        <f t="shared" si="25"/>
        <v>46</v>
      </c>
      <c r="M264" s="150">
        <f t="shared" si="25"/>
        <v>37</v>
      </c>
      <c r="N264" s="46">
        <v>0</v>
      </c>
      <c r="O264" s="46">
        <v>0</v>
      </c>
      <c r="P264" s="46">
        <v>46</v>
      </c>
      <c r="Q264" s="46">
        <v>37</v>
      </c>
      <c r="R264" s="46">
        <v>0</v>
      </c>
      <c r="S264" s="46">
        <v>0</v>
      </c>
    </row>
    <row r="265" spans="1:19" s="146" customFormat="1" ht="27" customHeight="1">
      <c r="A265" s="154" t="s">
        <v>487</v>
      </c>
      <c r="B265" s="253" t="s">
        <v>155</v>
      </c>
      <c r="C265" s="296"/>
      <c r="D265" s="296"/>
      <c r="E265" s="296"/>
      <c r="F265" s="296"/>
      <c r="G265" s="296"/>
      <c r="H265" s="296"/>
      <c r="I265" s="296"/>
      <c r="J265" s="254"/>
      <c r="K265" s="46">
        <f t="shared" si="24"/>
        <v>255</v>
      </c>
      <c r="L265" s="150">
        <f t="shared" si="25"/>
        <v>37</v>
      </c>
      <c r="M265" s="150">
        <f t="shared" si="25"/>
        <v>33</v>
      </c>
      <c r="N265" s="46">
        <v>0</v>
      </c>
      <c r="O265" s="46">
        <v>0</v>
      </c>
      <c r="P265" s="46">
        <v>37</v>
      </c>
      <c r="Q265" s="46">
        <v>33</v>
      </c>
      <c r="R265" s="46">
        <v>0</v>
      </c>
      <c r="S265" s="46">
        <v>0</v>
      </c>
    </row>
    <row r="266" spans="1:19" s="146" customFormat="1" ht="27" customHeight="1">
      <c r="A266" s="300" t="s">
        <v>488</v>
      </c>
      <c r="B266" s="300"/>
      <c r="C266" s="300"/>
      <c r="D266" s="300"/>
      <c r="E266" s="300"/>
      <c r="F266" s="300"/>
      <c r="G266" s="300"/>
      <c r="H266" s="300"/>
      <c r="I266" s="300"/>
      <c r="J266" s="301"/>
      <c r="K266" s="86">
        <f t="shared" si="24"/>
        <v>256</v>
      </c>
      <c r="L266" s="148">
        <f t="shared" si="25"/>
        <v>61</v>
      </c>
      <c r="M266" s="148">
        <f t="shared" si="25"/>
        <v>18</v>
      </c>
      <c r="N266" s="148">
        <f>SUM(N267:N271)</f>
        <v>0</v>
      </c>
      <c r="O266" s="148">
        <f t="shared" ref="O266:S266" si="35">SUM(O267:O271)</f>
        <v>0</v>
      </c>
      <c r="P266" s="148">
        <f t="shared" si="35"/>
        <v>61</v>
      </c>
      <c r="Q266" s="148">
        <f t="shared" si="35"/>
        <v>18</v>
      </c>
      <c r="R266" s="148">
        <f t="shared" si="35"/>
        <v>0</v>
      </c>
      <c r="S266" s="148">
        <f t="shared" si="35"/>
        <v>0</v>
      </c>
    </row>
    <row r="267" spans="1:19" s="146" customFormat="1" ht="27" customHeight="1">
      <c r="A267" s="154" t="s">
        <v>294</v>
      </c>
      <c r="B267" s="253" t="s">
        <v>153</v>
      </c>
      <c r="C267" s="296"/>
      <c r="D267" s="296"/>
      <c r="E267" s="296"/>
      <c r="F267" s="296"/>
      <c r="G267" s="296"/>
      <c r="H267" s="296"/>
      <c r="I267" s="296"/>
      <c r="J267" s="254"/>
      <c r="K267" s="46">
        <f t="shared" si="24"/>
        <v>257</v>
      </c>
      <c r="L267" s="150">
        <f t="shared" si="25"/>
        <v>20</v>
      </c>
      <c r="M267" s="150">
        <f t="shared" si="25"/>
        <v>0</v>
      </c>
      <c r="N267" s="46">
        <v>0</v>
      </c>
      <c r="O267" s="46">
        <v>0</v>
      </c>
      <c r="P267" s="46">
        <v>20</v>
      </c>
      <c r="Q267" s="46">
        <v>0</v>
      </c>
      <c r="R267" s="46">
        <v>0</v>
      </c>
      <c r="S267" s="46">
        <v>0</v>
      </c>
    </row>
    <row r="268" spans="1:19" s="146" customFormat="1" ht="27" customHeight="1">
      <c r="A268" s="154" t="s">
        <v>351</v>
      </c>
      <c r="B268" s="253" t="s">
        <v>136</v>
      </c>
      <c r="C268" s="296"/>
      <c r="D268" s="296"/>
      <c r="E268" s="296"/>
      <c r="F268" s="296"/>
      <c r="G268" s="296"/>
      <c r="H268" s="296"/>
      <c r="I268" s="296"/>
      <c r="J268" s="254"/>
      <c r="K268" s="46">
        <f t="shared" ref="K268:K331" si="36">+K267+1</f>
        <v>258</v>
      </c>
      <c r="L268" s="150">
        <f t="shared" si="25"/>
        <v>9</v>
      </c>
      <c r="M268" s="150">
        <f t="shared" si="25"/>
        <v>0</v>
      </c>
      <c r="N268" s="46">
        <v>0</v>
      </c>
      <c r="O268" s="46">
        <v>0</v>
      </c>
      <c r="P268" s="46">
        <v>9</v>
      </c>
      <c r="Q268" s="46">
        <v>0</v>
      </c>
      <c r="R268" s="46">
        <v>0</v>
      </c>
      <c r="S268" s="46">
        <v>0</v>
      </c>
    </row>
    <row r="269" spans="1:19" s="146" customFormat="1" ht="27" customHeight="1">
      <c r="A269" s="154" t="s">
        <v>489</v>
      </c>
      <c r="B269" s="253" t="s">
        <v>231</v>
      </c>
      <c r="C269" s="296"/>
      <c r="D269" s="296"/>
      <c r="E269" s="296"/>
      <c r="F269" s="296"/>
      <c r="G269" s="296"/>
      <c r="H269" s="296"/>
      <c r="I269" s="296"/>
      <c r="J269" s="254"/>
      <c r="K269" s="46">
        <f t="shared" si="36"/>
        <v>259</v>
      </c>
      <c r="L269" s="150">
        <f t="shared" si="25"/>
        <v>6</v>
      </c>
      <c r="M269" s="150">
        <f t="shared" si="25"/>
        <v>6</v>
      </c>
      <c r="N269" s="46">
        <v>0</v>
      </c>
      <c r="O269" s="46">
        <v>0</v>
      </c>
      <c r="P269" s="46">
        <v>6</v>
      </c>
      <c r="Q269" s="46">
        <v>6</v>
      </c>
      <c r="R269" s="46">
        <v>0</v>
      </c>
      <c r="S269" s="46">
        <v>0</v>
      </c>
    </row>
    <row r="270" spans="1:19" s="146" customFormat="1" ht="27" customHeight="1">
      <c r="A270" s="154" t="s">
        <v>283</v>
      </c>
      <c r="B270" s="253" t="s">
        <v>215</v>
      </c>
      <c r="C270" s="296"/>
      <c r="D270" s="296"/>
      <c r="E270" s="296"/>
      <c r="F270" s="296"/>
      <c r="G270" s="296"/>
      <c r="H270" s="296"/>
      <c r="I270" s="296"/>
      <c r="J270" s="254"/>
      <c r="K270" s="46">
        <f t="shared" si="36"/>
        <v>260</v>
      </c>
      <c r="L270" s="150">
        <f t="shared" ref="L270:M333" si="37">+N270+P270+R270</f>
        <v>12</v>
      </c>
      <c r="M270" s="150">
        <f t="shared" si="37"/>
        <v>1</v>
      </c>
      <c r="N270" s="46">
        <v>0</v>
      </c>
      <c r="O270" s="46">
        <v>0</v>
      </c>
      <c r="P270" s="46">
        <v>12</v>
      </c>
      <c r="Q270" s="46">
        <v>1</v>
      </c>
      <c r="R270" s="46">
        <v>0</v>
      </c>
      <c r="S270" s="46">
        <v>0</v>
      </c>
    </row>
    <row r="271" spans="1:19" s="146" customFormat="1" ht="27" customHeight="1">
      <c r="A271" s="154" t="s">
        <v>371</v>
      </c>
      <c r="B271" s="253" t="s">
        <v>363</v>
      </c>
      <c r="C271" s="296"/>
      <c r="D271" s="296"/>
      <c r="E271" s="296"/>
      <c r="F271" s="296"/>
      <c r="G271" s="296"/>
      <c r="H271" s="296"/>
      <c r="I271" s="296"/>
      <c r="J271" s="254"/>
      <c r="K271" s="46">
        <f t="shared" si="36"/>
        <v>261</v>
      </c>
      <c r="L271" s="150">
        <f t="shared" si="37"/>
        <v>14</v>
      </c>
      <c r="M271" s="150">
        <f t="shared" si="37"/>
        <v>11</v>
      </c>
      <c r="N271" s="46">
        <v>0</v>
      </c>
      <c r="O271" s="46">
        <v>0</v>
      </c>
      <c r="P271" s="46">
        <v>14</v>
      </c>
      <c r="Q271" s="46">
        <v>11</v>
      </c>
      <c r="R271" s="46">
        <v>0</v>
      </c>
      <c r="S271" s="46">
        <v>0</v>
      </c>
    </row>
    <row r="272" spans="1:19" s="146" customFormat="1" ht="27" customHeight="1">
      <c r="A272" s="300" t="s">
        <v>490</v>
      </c>
      <c r="B272" s="300"/>
      <c r="C272" s="300"/>
      <c r="D272" s="300"/>
      <c r="E272" s="300"/>
      <c r="F272" s="300"/>
      <c r="G272" s="300"/>
      <c r="H272" s="300"/>
      <c r="I272" s="300"/>
      <c r="J272" s="301"/>
      <c r="K272" s="86">
        <f t="shared" si="36"/>
        <v>262</v>
      </c>
      <c r="L272" s="148">
        <f t="shared" si="37"/>
        <v>207</v>
      </c>
      <c r="M272" s="148">
        <f t="shared" si="37"/>
        <v>80</v>
      </c>
      <c r="N272" s="148">
        <f>SUM(N273:N279)</f>
        <v>0</v>
      </c>
      <c r="O272" s="148">
        <f t="shared" ref="O272:S272" si="38">SUM(O273:O279)</f>
        <v>0</v>
      </c>
      <c r="P272" s="148">
        <f t="shared" si="38"/>
        <v>207</v>
      </c>
      <c r="Q272" s="148">
        <f t="shared" si="38"/>
        <v>80</v>
      </c>
      <c r="R272" s="148">
        <f t="shared" si="38"/>
        <v>0</v>
      </c>
      <c r="S272" s="148">
        <f t="shared" si="38"/>
        <v>0</v>
      </c>
    </row>
    <row r="273" spans="1:19" s="146" customFormat="1" ht="27" customHeight="1">
      <c r="A273" s="154" t="s">
        <v>491</v>
      </c>
      <c r="B273" s="253" t="s">
        <v>155</v>
      </c>
      <c r="C273" s="296"/>
      <c r="D273" s="296"/>
      <c r="E273" s="296"/>
      <c r="F273" s="296"/>
      <c r="G273" s="296"/>
      <c r="H273" s="296"/>
      <c r="I273" s="296"/>
      <c r="J273" s="254"/>
      <c r="K273" s="46">
        <f t="shared" si="36"/>
        <v>263</v>
      </c>
      <c r="L273" s="150">
        <f t="shared" si="37"/>
        <v>53</v>
      </c>
      <c r="M273" s="150">
        <f t="shared" si="37"/>
        <v>43</v>
      </c>
      <c r="N273" s="46">
        <v>0</v>
      </c>
      <c r="O273" s="46">
        <v>0</v>
      </c>
      <c r="P273" s="46">
        <v>53</v>
      </c>
      <c r="Q273" s="46">
        <v>43</v>
      </c>
      <c r="R273" s="46">
        <v>0</v>
      </c>
      <c r="S273" s="46">
        <v>0</v>
      </c>
    </row>
    <row r="274" spans="1:19" s="146" customFormat="1" ht="27" customHeight="1">
      <c r="A274" s="154" t="s">
        <v>492</v>
      </c>
      <c r="B274" s="253" t="s">
        <v>157</v>
      </c>
      <c r="C274" s="296"/>
      <c r="D274" s="296"/>
      <c r="E274" s="296"/>
      <c r="F274" s="296"/>
      <c r="G274" s="296"/>
      <c r="H274" s="296"/>
      <c r="I274" s="296"/>
      <c r="J274" s="254"/>
      <c r="K274" s="46">
        <f t="shared" si="36"/>
        <v>264</v>
      </c>
      <c r="L274" s="150">
        <f t="shared" si="37"/>
        <v>25</v>
      </c>
      <c r="M274" s="150">
        <f t="shared" si="37"/>
        <v>8</v>
      </c>
      <c r="N274" s="46">
        <v>0</v>
      </c>
      <c r="O274" s="46">
        <v>0</v>
      </c>
      <c r="P274" s="46">
        <v>25</v>
      </c>
      <c r="Q274" s="46">
        <v>8</v>
      </c>
      <c r="R274" s="46">
        <v>0</v>
      </c>
      <c r="S274" s="46">
        <v>0</v>
      </c>
    </row>
    <row r="275" spans="1:19" s="146" customFormat="1" ht="27" customHeight="1">
      <c r="A275" s="154" t="s">
        <v>493</v>
      </c>
      <c r="B275" s="253" t="s">
        <v>161</v>
      </c>
      <c r="C275" s="296"/>
      <c r="D275" s="296"/>
      <c r="E275" s="296"/>
      <c r="F275" s="296"/>
      <c r="G275" s="296"/>
      <c r="H275" s="296"/>
      <c r="I275" s="296"/>
      <c r="J275" s="254"/>
      <c r="K275" s="46">
        <f t="shared" si="36"/>
        <v>265</v>
      </c>
      <c r="L275" s="150">
        <f t="shared" si="37"/>
        <v>5</v>
      </c>
      <c r="M275" s="150">
        <f t="shared" si="37"/>
        <v>5</v>
      </c>
      <c r="N275" s="46">
        <v>0</v>
      </c>
      <c r="O275" s="46">
        <v>0</v>
      </c>
      <c r="P275" s="46">
        <v>5</v>
      </c>
      <c r="Q275" s="46">
        <v>5</v>
      </c>
      <c r="R275" s="46">
        <v>0</v>
      </c>
      <c r="S275" s="46">
        <v>0</v>
      </c>
    </row>
    <row r="276" spans="1:19" s="146" customFormat="1" ht="27" customHeight="1">
      <c r="A276" s="154" t="s">
        <v>494</v>
      </c>
      <c r="B276" s="253" t="s">
        <v>163</v>
      </c>
      <c r="C276" s="296"/>
      <c r="D276" s="296"/>
      <c r="E276" s="296"/>
      <c r="F276" s="296"/>
      <c r="G276" s="296"/>
      <c r="H276" s="296"/>
      <c r="I276" s="296"/>
      <c r="J276" s="254"/>
      <c r="K276" s="46">
        <f t="shared" si="36"/>
        <v>266</v>
      </c>
      <c r="L276" s="150">
        <f t="shared" si="37"/>
        <v>39</v>
      </c>
      <c r="M276" s="150">
        <f t="shared" si="37"/>
        <v>0</v>
      </c>
      <c r="N276" s="46">
        <v>0</v>
      </c>
      <c r="O276" s="46">
        <v>0</v>
      </c>
      <c r="P276" s="46">
        <v>39</v>
      </c>
      <c r="Q276" s="46">
        <v>0</v>
      </c>
      <c r="R276" s="46">
        <v>0</v>
      </c>
      <c r="S276" s="46">
        <v>0</v>
      </c>
    </row>
    <row r="277" spans="1:19" s="146" customFormat="1" ht="27" customHeight="1">
      <c r="A277" s="154" t="s">
        <v>495</v>
      </c>
      <c r="B277" s="253" t="s">
        <v>164</v>
      </c>
      <c r="C277" s="296"/>
      <c r="D277" s="296"/>
      <c r="E277" s="296"/>
      <c r="F277" s="296"/>
      <c r="G277" s="296"/>
      <c r="H277" s="296"/>
      <c r="I277" s="296"/>
      <c r="J277" s="254"/>
      <c r="K277" s="46">
        <f t="shared" si="36"/>
        <v>267</v>
      </c>
      <c r="L277" s="150">
        <f t="shared" si="37"/>
        <v>44</v>
      </c>
      <c r="M277" s="150">
        <f t="shared" si="37"/>
        <v>0</v>
      </c>
      <c r="N277" s="46">
        <v>0</v>
      </c>
      <c r="O277" s="46">
        <v>0</v>
      </c>
      <c r="P277" s="46">
        <v>44</v>
      </c>
      <c r="Q277" s="46">
        <v>0</v>
      </c>
      <c r="R277" s="46">
        <v>0</v>
      </c>
      <c r="S277" s="46">
        <v>0</v>
      </c>
    </row>
    <row r="278" spans="1:19" s="146" customFormat="1" ht="27" customHeight="1">
      <c r="A278" s="154" t="s">
        <v>360</v>
      </c>
      <c r="B278" s="253" t="s">
        <v>167</v>
      </c>
      <c r="C278" s="296"/>
      <c r="D278" s="296"/>
      <c r="E278" s="296"/>
      <c r="F278" s="296"/>
      <c r="G278" s="296"/>
      <c r="H278" s="296"/>
      <c r="I278" s="296"/>
      <c r="J278" s="254"/>
      <c r="K278" s="46">
        <f t="shared" si="36"/>
        <v>268</v>
      </c>
      <c r="L278" s="150">
        <f t="shared" si="37"/>
        <v>8</v>
      </c>
      <c r="M278" s="150">
        <f t="shared" si="37"/>
        <v>3</v>
      </c>
      <c r="N278" s="46">
        <v>0</v>
      </c>
      <c r="O278" s="46">
        <v>0</v>
      </c>
      <c r="P278" s="46">
        <v>8</v>
      </c>
      <c r="Q278" s="46">
        <v>3</v>
      </c>
      <c r="R278" s="46">
        <v>0</v>
      </c>
      <c r="S278" s="46">
        <v>0</v>
      </c>
    </row>
    <row r="279" spans="1:19" s="146" customFormat="1" ht="27" customHeight="1">
      <c r="A279" s="154" t="s">
        <v>496</v>
      </c>
      <c r="B279" s="253" t="s">
        <v>165</v>
      </c>
      <c r="C279" s="296"/>
      <c r="D279" s="296"/>
      <c r="E279" s="296"/>
      <c r="F279" s="296"/>
      <c r="G279" s="296"/>
      <c r="H279" s="296"/>
      <c r="I279" s="296"/>
      <c r="J279" s="254"/>
      <c r="K279" s="46">
        <f t="shared" si="36"/>
        <v>269</v>
      </c>
      <c r="L279" s="150">
        <f t="shared" si="37"/>
        <v>33</v>
      </c>
      <c r="M279" s="150">
        <f t="shared" si="37"/>
        <v>21</v>
      </c>
      <c r="N279" s="46">
        <v>0</v>
      </c>
      <c r="O279" s="46">
        <v>0</v>
      </c>
      <c r="P279" s="46">
        <v>33</v>
      </c>
      <c r="Q279" s="46">
        <v>21</v>
      </c>
      <c r="R279" s="46">
        <v>0</v>
      </c>
      <c r="S279" s="46">
        <v>0</v>
      </c>
    </row>
    <row r="280" spans="1:19" s="146" customFormat="1" ht="27" customHeight="1">
      <c r="A280" s="300" t="s">
        <v>497</v>
      </c>
      <c r="B280" s="300"/>
      <c r="C280" s="300"/>
      <c r="D280" s="300"/>
      <c r="E280" s="300"/>
      <c r="F280" s="300"/>
      <c r="G280" s="300"/>
      <c r="H280" s="300"/>
      <c r="I280" s="300"/>
      <c r="J280" s="301"/>
      <c r="K280" s="86">
        <f t="shared" si="36"/>
        <v>270</v>
      </c>
      <c r="L280" s="148">
        <f t="shared" si="37"/>
        <v>47</v>
      </c>
      <c r="M280" s="148">
        <f t="shared" si="37"/>
        <v>38</v>
      </c>
      <c r="N280" s="148">
        <f>SUM(N281:N284)</f>
        <v>0</v>
      </c>
      <c r="O280" s="148">
        <f t="shared" ref="O280:S280" si="39">SUM(O281:O284)</f>
        <v>0</v>
      </c>
      <c r="P280" s="148">
        <f t="shared" si="39"/>
        <v>47</v>
      </c>
      <c r="Q280" s="148">
        <f t="shared" si="39"/>
        <v>38</v>
      </c>
      <c r="R280" s="148">
        <f t="shared" si="39"/>
        <v>0</v>
      </c>
      <c r="S280" s="148">
        <f t="shared" si="39"/>
        <v>0</v>
      </c>
    </row>
    <row r="281" spans="1:19" s="146" customFormat="1" ht="27" customHeight="1">
      <c r="A281" s="154" t="s">
        <v>498</v>
      </c>
      <c r="B281" s="253" t="s">
        <v>115</v>
      </c>
      <c r="C281" s="296"/>
      <c r="D281" s="296"/>
      <c r="E281" s="296"/>
      <c r="F281" s="296"/>
      <c r="G281" s="296"/>
      <c r="H281" s="296"/>
      <c r="I281" s="296"/>
      <c r="J281" s="254"/>
      <c r="K281" s="46">
        <f t="shared" si="36"/>
        <v>271</v>
      </c>
      <c r="L281" s="150">
        <f t="shared" si="37"/>
        <v>10</v>
      </c>
      <c r="M281" s="150">
        <f t="shared" si="37"/>
        <v>9</v>
      </c>
      <c r="N281" s="46">
        <v>0</v>
      </c>
      <c r="O281" s="46">
        <v>0</v>
      </c>
      <c r="P281" s="46">
        <v>10</v>
      </c>
      <c r="Q281" s="46">
        <v>9</v>
      </c>
      <c r="R281" s="46">
        <v>0</v>
      </c>
      <c r="S281" s="46">
        <v>0</v>
      </c>
    </row>
    <row r="282" spans="1:19" s="146" customFormat="1" ht="27" customHeight="1">
      <c r="A282" s="154" t="s">
        <v>499</v>
      </c>
      <c r="B282" s="253" t="s">
        <v>90</v>
      </c>
      <c r="C282" s="296"/>
      <c r="D282" s="296"/>
      <c r="E282" s="296"/>
      <c r="F282" s="296"/>
      <c r="G282" s="296"/>
      <c r="H282" s="296"/>
      <c r="I282" s="296"/>
      <c r="J282" s="254"/>
      <c r="K282" s="46">
        <f t="shared" si="36"/>
        <v>272</v>
      </c>
      <c r="L282" s="150">
        <f t="shared" si="37"/>
        <v>7</v>
      </c>
      <c r="M282" s="150">
        <f t="shared" si="37"/>
        <v>7</v>
      </c>
      <c r="N282" s="46">
        <v>0</v>
      </c>
      <c r="O282" s="46">
        <v>0</v>
      </c>
      <c r="P282" s="46">
        <v>7</v>
      </c>
      <c r="Q282" s="46">
        <v>7</v>
      </c>
      <c r="R282" s="46">
        <v>0</v>
      </c>
      <c r="S282" s="46">
        <v>0</v>
      </c>
    </row>
    <row r="283" spans="1:19" s="146" customFormat="1" ht="27" customHeight="1">
      <c r="A283" s="154" t="s">
        <v>383</v>
      </c>
      <c r="B283" s="253" t="s">
        <v>256</v>
      </c>
      <c r="C283" s="296"/>
      <c r="D283" s="296"/>
      <c r="E283" s="296"/>
      <c r="F283" s="296"/>
      <c r="G283" s="296"/>
      <c r="H283" s="296"/>
      <c r="I283" s="296"/>
      <c r="J283" s="254"/>
      <c r="K283" s="46">
        <f t="shared" si="36"/>
        <v>273</v>
      </c>
      <c r="L283" s="150">
        <f t="shared" si="37"/>
        <v>19</v>
      </c>
      <c r="M283" s="150">
        <f t="shared" si="37"/>
        <v>19</v>
      </c>
      <c r="N283" s="46">
        <v>0</v>
      </c>
      <c r="O283" s="46">
        <v>0</v>
      </c>
      <c r="P283" s="46">
        <v>19</v>
      </c>
      <c r="Q283" s="46">
        <v>19</v>
      </c>
      <c r="R283" s="46">
        <v>0</v>
      </c>
      <c r="S283" s="46">
        <v>0</v>
      </c>
    </row>
    <row r="284" spans="1:19" s="146" customFormat="1" ht="27" customHeight="1">
      <c r="A284" s="154" t="s">
        <v>500</v>
      </c>
      <c r="B284" s="253" t="s">
        <v>501</v>
      </c>
      <c r="C284" s="296"/>
      <c r="D284" s="296"/>
      <c r="E284" s="296"/>
      <c r="F284" s="296"/>
      <c r="G284" s="296"/>
      <c r="H284" s="296"/>
      <c r="I284" s="296"/>
      <c r="J284" s="254"/>
      <c r="K284" s="46">
        <f t="shared" si="36"/>
        <v>274</v>
      </c>
      <c r="L284" s="150">
        <f t="shared" si="37"/>
        <v>11</v>
      </c>
      <c r="M284" s="150">
        <f t="shared" si="37"/>
        <v>3</v>
      </c>
      <c r="N284" s="46">
        <v>0</v>
      </c>
      <c r="O284" s="46">
        <v>0</v>
      </c>
      <c r="P284" s="46">
        <v>11</v>
      </c>
      <c r="Q284" s="46">
        <v>3</v>
      </c>
      <c r="R284" s="46">
        <v>0</v>
      </c>
      <c r="S284" s="46">
        <v>0</v>
      </c>
    </row>
    <row r="285" spans="1:19" s="146" customFormat="1" ht="27" customHeight="1">
      <c r="A285" s="300" t="s">
        <v>502</v>
      </c>
      <c r="B285" s="300"/>
      <c r="C285" s="300"/>
      <c r="D285" s="300"/>
      <c r="E285" s="300"/>
      <c r="F285" s="300"/>
      <c r="G285" s="300"/>
      <c r="H285" s="300"/>
      <c r="I285" s="300"/>
      <c r="J285" s="301"/>
      <c r="K285" s="86">
        <f t="shared" si="36"/>
        <v>275</v>
      </c>
      <c r="L285" s="148">
        <f t="shared" si="37"/>
        <v>216</v>
      </c>
      <c r="M285" s="148">
        <f t="shared" si="37"/>
        <v>143</v>
      </c>
      <c r="N285" s="148">
        <f>SUM(N286:N290)</f>
        <v>0</v>
      </c>
      <c r="O285" s="148">
        <f t="shared" ref="O285:S285" si="40">SUM(O286:O290)</f>
        <v>0</v>
      </c>
      <c r="P285" s="148">
        <f t="shared" si="40"/>
        <v>216</v>
      </c>
      <c r="Q285" s="148">
        <f t="shared" si="40"/>
        <v>143</v>
      </c>
      <c r="R285" s="148">
        <f t="shared" si="40"/>
        <v>0</v>
      </c>
      <c r="S285" s="148">
        <f t="shared" si="40"/>
        <v>0</v>
      </c>
    </row>
    <row r="286" spans="1:19" s="146" customFormat="1" ht="27" customHeight="1">
      <c r="A286" s="154" t="s">
        <v>503</v>
      </c>
      <c r="B286" s="253" t="s">
        <v>504</v>
      </c>
      <c r="C286" s="296"/>
      <c r="D286" s="296"/>
      <c r="E286" s="296"/>
      <c r="F286" s="296"/>
      <c r="G286" s="296"/>
      <c r="H286" s="296"/>
      <c r="I286" s="296"/>
      <c r="J286" s="254"/>
      <c r="K286" s="46">
        <f t="shared" si="36"/>
        <v>276</v>
      </c>
      <c r="L286" s="150">
        <f t="shared" si="37"/>
        <v>96</v>
      </c>
      <c r="M286" s="150">
        <f t="shared" si="37"/>
        <v>42</v>
      </c>
      <c r="N286" s="46">
        <v>0</v>
      </c>
      <c r="O286" s="46">
        <v>0</v>
      </c>
      <c r="P286" s="46">
        <v>96</v>
      </c>
      <c r="Q286" s="46">
        <v>42</v>
      </c>
      <c r="R286" s="46">
        <v>0</v>
      </c>
      <c r="S286" s="46">
        <v>0</v>
      </c>
    </row>
    <row r="287" spans="1:19" s="146" customFormat="1" ht="27" customHeight="1">
      <c r="A287" s="154" t="s">
        <v>371</v>
      </c>
      <c r="B287" s="253" t="s">
        <v>363</v>
      </c>
      <c r="C287" s="296"/>
      <c r="D287" s="296"/>
      <c r="E287" s="296"/>
      <c r="F287" s="296"/>
      <c r="G287" s="296"/>
      <c r="H287" s="296"/>
      <c r="I287" s="296"/>
      <c r="J287" s="254"/>
      <c r="K287" s="46">
        <f t="shared" si="36"/>
        <v>277</v>
      </c>
      <c r="L287" s="150">
        <f t="shared" si="37"/>
        <v>47</v>
      </c>
      <c r="M287" s="150">
        <f t="shared" si="37"/>
        <v>41</v>
      </c>
      <c r="N287" s="46">
        <v>0</v>
      </c>
      <c r="O287" s="46">
        <v>0</v>
      </c>
      <c r="P287" s="46">
        <v>47</v>
      </c>
      <c r="Q287" s="46">
        <v>41</v>
      </c>
      <c r="R287" s="46">
        <v>0</v>
      </c>
      <c r="S287" s="46">
        <v>0</v>
      </c>
    </row>
    <row r="288" spans="1:19" s="146" customFormat="1" ht="27" customHeight="1">
      <c r="A288" s="154" t="s">
        <v>375</v>
      </c>
      <c r="B288" s="253" t="s">
        <v>506</v>
      </c>
      <c r="C288" s="296"/>
      <c r="D288" s="296"/>
      <c r="E288" s="296"/>
      <c r="F288" s="296"/>
      <c r="G288" s="296"/>
      <c r="H288" s="296"/>
      <c r="I288" s="296"/>
      <c r="J288" s="254"/>
      <c r="K288" s="46">
        <f t="shared" si="36"/>
        <v>278</v>
      </c>
      <c r="L288" s="150">
        <f t="shared" si="37"/>
        <v>37</v>
      </c>
      <c r="M288" s="150">
        <f t="shared" si="37"/>
        <v>30</v>
      </c>
      <c r="N288" s="46">
        <v>0</v>
      </c>
      <c r="O288" s="46">
        <v>0</v>
      </c>
      <c r="P288" s="46">
        <v>37</v>
      </c>
      <c r="Q288" s="46">
        <v>30</v>
      </c>
      <c r="R288" s="46">
        <v>0</v>
      </c>
      <c r="S288" s="46">
        <v>0</v>
      </c>
    </row>
    <row r="289" spans="1:19" s="146" customFormat="1" ht="27" customHeight="1">
      <c r="A289" s="154" t="s">
        <v>507</v>
      </c>
      <c r="B289" s="253" t="s">
        <v>326</v>
      </c>
      <c r="C289" s="296"/>
      <c r="D289" s="296"/>
      <c r="E289" s="296"/>
      <c r="F289" s="296"/>
      <c r="G289" s="296"/>
      <c r="H289" s="296"/>
      <c r="I289" s="296"/>
      <c r="J289" s="254"/>
      <c r="K289" s="46">
        <f t="shared" si="36"/>
        <v>279</v>
      </c>
      <c r="L289" s="150">
        <f t="shared" si="37"/>
        <v>20</v>
      </c>
      <c r="M289" s="150">
        <f t="shared" si="37"/>
        <v>16</v>
      </c>
      <c r="N289" s="46">
        <v>0</v>
      </c>
      <c r="O289" s="46">
        <v>0</v>
      </c>
      <c r="P289" s="46">
        <v>20</v>
      </c>
      <c r="Q289" s="46">
        <v>16</v>
      </c>
      <c r="R289" s="46">
        <v>0</v>
      </c>
      <c r="S289" s="46">
        <v>0</v>
      </c>
    </row>
    <row r="290" spans="1:19" s="146" customFormat="1" ht="27" customHeight="1">
      <c r="A290" s="154" t="s">
        <v>508</v>
      </c>
      <c r="B290" s="253" t="s">
        <v>509</v>
      </c>
      <c r="C290" s="296"/>
      <c r="D290" s="296"/>
      <c r="E290" s="296"/>
      <c r="F290" s="296"/>
      <c r="G290" s="296"/>
      <c r="H290" s="296"/>
      <c r="I290" s="296"/>
      <c r="J290" s="254"/>
      <c r="K290" s="46">
        <f t="shared" si="36"/>
        <v>280</v>
      </c>
      <c r="L290" s="150">
        <f t="shared" si="37"/>
        <v>16</v>
      </c>
      <c r="M290" s="150">
        <f t="shared" si="37"/>
        <v>14</v>
      </c>
      <c r="N290" s="46">
        <v>0</v>
      </c>
      <c r="O290" s="46">
        <v>0</v>
      </c>
      <c r="P290" s="46">
        <v>16</v>
      </c>
      <c r="Q290" s="46">
        <v>14</v>
      </c>
      <c r="R290" s="46">
        <v>0</v>
      </c>
      <c r="S290" s="46">
        <v>0</v>
      </c>
    </row>
    <row r="291" spans="1:19" s="146" customFormat="1" ht="27" customHeight="1">
      <c r="A291" s="300" t="s">
        <v>510</v>
      </c>
      <c r="B291" s="300"/>
      <c r="C291" s="300"/>
      <c r="D291" s="300"/>
      <c r="E291" s="300"/>
      <c r="F291" s="300"/>
      <c r="G291" s="300"/>
      <c r="H291" s="300"/>
      <c r="I291" s="300"/>
      <c r="J291" s="301"/>
      <c r="K291" s="86">
        <f t="shared" si="36"/>
        <v>281</v>
      </c>
      <c r="L291" s="148">
        <f t="shared" si="37"/>
        <v>256</v>
      </c>
      <c r="M291" s="148">
        <f t="shared" si="37"/>
        <v>180</v>
      </c>
      <c r="N291" s="148">
        <f>SUM(N292:N302)</f>
        <v>0</v>
      </c>
      <c r="O291" s="148">
        <f t="shared" ref="O291:S291" si="41">SUM(O292:O302)</f>
        <v>0</v>
      </c>
      <c r="P291" s="148">
        <f t="shared" si="41"/>
        <v>256</v>
      </c>
      <c r="Q291" s="148">
        <f t="shared" si="41"/>
        <v>180</v>
      </c>
      <c r="R291" s="148">
        <f t="shared" si="41"/>
        <v>0</v>
      </c>
      <c r="S291" s="148">
        <f t="shared" si="41"/>
        <v>0</v>
      </c>
    </row>
    <row r="292" spans="1:19" s="146" customFormat="1" ht="27" customHeight="1">
      <c r="A292" s="154" t="s">
        <v>511</v>
      </c>
      <c r="B292" s="253" t="s">
        <v>83</v>
      </c>
      <c r="C292" s="296"/>
      <c r="D292" s="296"/>
      <c r="E292" s="296"/>
      <c r="F292" s="296"/>
      <c r="G292" s="296"/>
      <c r="H292" s="296"/>
      <c r="I292" s="296"/>
      <c r="J292" s="254"/>
      <c r="K292" s="46">
        <f t="shared" si="36"/>
        <v>282</v>
      </c>
      <c r="L292" s="150">
        <f t="shared" si="37"/>
        <v>30</v>
      </c>
      <c r="M292" s="150">
        <f t="shared" si="37"/>
        <v>23</v>
      </c>
      <c r="N292" s="46">
        <v>0</v>
      </c>
      <c r="O292" s="46">
        <v>0</v>
      </c>
      <c r="P292" s="46">
        <v>30</v>
      </c>
      <c r="Q292" s="46">
        <v>23</v>
      </c>
      <c r="R292" s="46">
        <v>0</v>
      </c>
      <c r="S292" s="46">
        <v>0</v>
      </c>
    </row>
    <row r="293" spans="1:19" s="146" customFormat="1" ht="27" customHeight="1">
      <c r="A293" s="154" t="s">
        <v>512</v>
      </c>
      <c r="B293" s="253" t="s">
        <v>501</v>
      </c>
      <c r="C293" s="296"/>
      <c r="D293" s="296"/>
      <c r="E293" s="296"/>
      <c r="F293" s="296"/>
      <c r="G293" s="296"/>
      <c r="H293" s="296"/>
      <c r="I293" s="296"/>
      <c r="J293" s="254"/>
      <c r="K293" s="46">
        <f t="shared" si="36"/>
        <v>283</v>
      </c>
      <c r="L293" s="150">
        <f t="shared" si="37"/>
        <v>30</v>
      </c>
      <c r="M293" s="150">
        <f t="shared" si="37"/>
        <v>23</v>
      </c>
      <c r="N293" s="46">
        <v>0</v>
      </c>
      <c r="O293" s="46">
        <v>0</v>
      </c>
      <c r="P293" s="46">
        <v>30</v>
      </c>
      <c r="Q293" s="46">
        <v>23</v>
      </c>
      <c r="R293" s="46">
        <v>0</v>
      </c>
      <c r="S293" s="46">
        <v>0</v>
      </c>
    </row>
    <row r="294" spans="1:19" s="146" customFormat="1" ht="27" customHeight="1">
      <c r="A294" s="154" t="s">
        <v>513</v>
      </c>
      <c r="B294" s="253" t="s">
        <v>90</v>
      </c>
      <c r="C294" s="296"/>
      <c r="D294" s="296"/>
      <c r="E294" s="296"/>
      <c r="F294" s="296"/>
      <c r="G294" s="296"/>
      <c r="H294" s="296"/>
      <c r="I294" s="296"/>
      <c r="J294" s="254"/>
      <c r="K294" s="46">
        <f t="shared" si="36"/>
        <v>284</v>
      </c>
      <c r="L294" s="150">
        <f t="shared" si="37"/>
        <v>30</v>
      </c>
      <c r="M294" s="150">
        <f t="shared" si="37"/>
        <v>20</v>
      </c>
      <c r="N294" s="46">
        <v>0</v>
      </c>
      <c r="O294" s="46">
        <v>0</v>
      </c>
      <c r="P294" s="46">
        <v>30</v>
      </c>
      <c r="Q294" s="46">
        <v>20</v>
      </c>
      <c r="R294" s="46">
        <v>0</v>
      </c>
      <c r="S294" s="46">
        <v>0</v>
      </c>
    </row>
    <row r="295" spans="1:19" s="146" customFormat="1" ht="27" customHeight="1">
      <c r="A295" s="154" t="s">
        <v>514</v>
      </c>
      <c r="B295" s="253" t="s">
        <v>81</v>
      </c>
      <c r="C295" s="296"/>
      <c r="D295" s="296"/>
      <c r="E295" s="296"/>
      <c r="F295" s="296"/>
      <c r="G295" s="296"/>
      <c r="H295" s="296"/>
      <c r="I295" s="296"/>
      <c r="J295" s="254"/>
      <c r="K295" s="46">
        <f t="shared" si="36"/>
        <v>285</v>
      </c>
      <c r="L295" s="150">
        <f t="shared" si="37"/>
        <v>30</v>
      </c>
      <c r="M295" s="150">
        <f t="shared" si="37"/>
        <v>25</v>
      </c>
      <c r="N295" s="46">
        <v>0</v>
      </c>
      <c r="O295" s="46">
        <v>0</v>
      </c>
      <c r="P295" s="46">
        <v>30</v>
      </c>
      <c r="Q295" s="46">
        <v>25</v>
      </c>
      <c r="R295" s="46">
        <v>0</v>
      </c>
      <c r="S295" s="46">
        <v>0</v>
      </c>
    </row>
    <row r="296" spans="1:19" s="146" customFormat="1" ht="27" customHeight="1">
      <c r="A296" s="154" t="s">
        <v>515</v>
      </c>
      <c r="B296" s="253" t="s">
        <v>516</v>
      </c>
      <c r="C296" s="296"/>
      <c r="D296" s="296"/>
      <c r="E296" s="296"/>
      <c r="F296" s="296"/>
      <c r="G296" s="296"/>
      <c r="H296" s="296"/>
      <c r="I296" s="296"/>
      <c r="J296" s="254"/>
      <c r="K296" s="46">
        <f t="shared" si="36"/>
        <v>286</v>
      </c>
      <c r="L296" s="150">
        <f t="shared" si="37"/>
        <v>0</v>
      </c>
      <c r="M296" s="150">
        <f t="shared" si="37"/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</row>
    <row r="297" spans="1:19" s="146" customFormat="1" ht="27" customHeight="1">
      <c r="A297" s="154" t="s">
        <v>517</v>
      </c>
      <c r="B297" s="253" t="s">
        <v>80</v>
      </c>
      <c r="C297" s="296"/>
      <c r="D297" s="296"/>
      <c r="E297" s="296"/>
      <c r="F297" s="296"/>
      <c r="G297" s="296"/>
      <c r="H297" s="296"/>
      <c r="I297" s="296"/>
      <c r="J297" s="254"/>
      <c r="K297" s="46">
        <f t="shared" si="36"/>
        <v>287</v>
      </c>
      <c r="L297" s="150">
        <f t="shared" si="37"/>
        <v>19</v>
      </c>
      <c r="M297" s="150">
        <f t="shared" si="37"/>
        <v>3</v>
      </c>
      <c r="N297" s="46">
        <v>0</v>
      </c>
      <c r="O297" s="46">
        <v>0</v>
      </c>
      <c r="P297" s="46">
        <v>19</v>
      </c>
      <c r="Q297" s="46">
        <v>3</v>
      </c>
      <c r="R297" s="46">
        <v>0</v>
      </c>
      <c r="S297" s="46">
        <v>0</v>
      </c>
    </row>
    <row r="298" spans="1:19" s="146" customFormat="1" ht="27" customHeight="1">
      <c r="A298" s="154" t="s">
        <v>514</v>
      </c>
      <c r="B298" s="253" t="s">
        <v>81</v>
      </c>
      <c r="C298" s="296"/>
      <c r="D298" s="296"/>
      <c r="E298" s="296"/>
      <c r="F298" s="296"/>
      <c r="G298" s="296"/>
      <c r="H298" s="296"/>
      <c r="I298" s="296"/>
      <c r="J298" s="254"/>
      <c r="K298" s="46">
        <f t="shared" si="36"/>
        <v>288</v>
      </c>
      <c r="L298" s="150">
        <f t="shared" si="37"/>
        <v>4</v>
      </c>
      <c r="M298" s="150">
        <f t="shared" si="37"/>
        <v>2</v>
      </c>
      <c r="N298" s="46">
        <v>0</v>
      </c>
      <c r="O298" s="46">
        <v>0</v>
      </c>
      <c r="P298" s="46">
        <v>4</v>
      </c>
      <c r="Q298" s="46">
        <v>2</v>
      </c>
      <c r="R298" s="46">
        <v>0</v>
      </c>
      <c r="S298" s="46">
        <v>0</v>
      </c>
    </row>
    <row r="299" spans="1:19" s="146" customFormat="1" ht="27" customHeight="1">
      <c r="A299" s="154" t="s">
        <v>512</v>
      </c>
      <c r="B299" s="253" t="s">
        <v>117</v>
      </c>
      <c r="C299" s="296"/>
      <c r="D299" s="296"/>
      <c r="E299" s="296"/>
      <c r="F299" s="296"/>
      <c r="G299" s="296"/>
      <c r="H299" s="296"/>
      <c r="I299" s="296"/>
      <c r="J299" s="254"/>
      <c r="K299" s="46">
        <f t="shared" si="36"/>
        <v>289</v>
      </c>
      <c r="L299" s="150">
        <f t="shared" si="37"/>
        <v>34</v>
      </c>
      <c r="M299" s="150">
        <f t="shared" si="37"/>
        <v>7</v>
      </c>
      <c r="N299" s="46">
        <v>0</v>
      </c>
      <c r="O299" s="46">
        <v>0</v>
      </c>
      <c r="P299" s="46">
        <v>34</v>
      </c>
      <c r="Q299" s="46">
        <v>7</v>
      </c>
      <c r="R299" s="46">
        <v>0</v>
      </c>
      <c r="S299" s="46">
        <v>0</v>
      </c>
    </row>
    <row r="300" spans="1:19" s="146" customFormat="1" ht="27" customHeight="1">
      <c r="A300" s="154" t="s">
        <v>513</v>
      </c>
      <c r="B300" s="253" t="s">
        <v>90</v>
      </c>
      <c r="C300" s="296"/>
      <c r="D300" s="296"/>
      <c r="E300" s="296"/>
      <c r="F300" s="296"/>
      <c r="G300" s="296"/>
      <c r="H300" s="296"/>
      <c r="I300" s="296"/>
      <c r="J300" s="254"/>
      <c r="K300" s="46">
        <f t="shared" si="36"/>
        <v>290</v>
      </c>
      <c r="L300" s="150">
        <f t="shared" si="37"/>
        <v>17</v>
      </c>
      <c r="M300" s="150">
        <f t="shared" si="37"/>
        <v>16</v>
      </c>
      <c r="N300" s="46">
        <v>0</v>
      </c>
      <c r="O300" s="46">
        <v>0</v>
      </c>
      <c r="P300" s="46">
        <v>17</v>
      </c>
      <c r="Q300" s="46">
        <v>16</v>
      </c>
      <c r="R300" s="46">
        <v>0</v>
      </c>
      <c r="S300" s="46">
        <v>0</v>
      </c>
    </row>
    <row r="301" spans="1:19" s="146" customFormat="1" ht="27" customHeight="1">
      <c r="A301" s="154" t="s">
        <v>518</v>
      </c>
      <c r="B301" s="253" t="s">
        <v>519</v>
      </c>
      <c r="C301" s="296"/>
      <c r="D301" s="296"/>
      <c r="E301" s="296"/>
      <c r="F301" s="296"/>
      <c r="G301" s="296"/>
      <c r="H301" s="296"/>
      <c r="I301" s="296"/>
      <c r="J301" s="254"/>
      <c r="K301" s="46">
        <f t="shared" si="36"/>
        <v>291</v>
      </c>
      <c r="L301" s="150">
        <f t="shared" si="37"/>
        <v>2</v>
      </c>
      <c r="M301" s="150">
        <f t="shared" si="37"/>
        <v>2</v>
      </c>
      <c r="N301" s="46">
        <v>0</v>
      </c>
      <c r="O301" s="46">
        <v>0</v>
      </c>
      <c r="P301" s="46">
        <v>2</v>
      </c>
      <c r="Q301" s="46">
        <v>2</v>
      </c>
      <c r="R301" s="46">
        <v>0</v>
      </c>
      <c r="S301" s="46">
        <v>0</v>
      </c>
    </row>
    <row r="302" spans="1:19" s="146" customFormat="1" ht="27" customHeight="1">
      <c r="A302" s="154" t="s">
        <v>311</v>
      </c>
      <c r="B302" s="253" t="s">
        <v>256</v>
      </c>
      <c r="C302" s="296"/>
      <c r="D302" s="296"/>
      <c r="E302" s="296"/>
      <c r="F302" s="296"/>
      <c r="G302" s="296"/>
      <c r="H302" s="296"/>
      <c r="I302" s="296"/>
      <c r="J302" s="254"/>
      <c r="K302" s="46">
        <f t="shared" si="36"/>
        <v>292</v>
      </c>
      <c r="L302" s="150">
        <f t="shared" si="37"/>
        <v>60</v>
      </c>
      <c r="M302" s="150">
        <f t="shared" si="37"/>
        <v>59</v>
      </c>
      <c r="N302" s="46">
        <v>0</v>
      </c>
      <c r="O302" s="46">
        <v>0</v>
      </c>
      <c r="P302" s="46">
        <v>60</v>
      </c>
      <c r="Q302" s="46">
        <v>59</v>
      </c>
      <c r="R302" s="46">
        <v>0</v>
      </c>
      <c r="S302" s="46">
        <v>0</v>
      </c>
    </row>
    <row r="303" spans="1:19" s="146" customFormat="1" ht="27" customHeight="1">
      <c r="A303" s="300" t="s">
        <v>520</v>
      </c>
      <c r="B303" s="300"/>
      <c r="C303" s="300"/>
      <c r="D303" s="300"/>
      <c r="E303" s="300"/>
      <c r="F303" s="300"/>
      <c r="G303" s="300"/>
      <c r="H303" s="300"/>
      <c r="I303" s="300"/>
      <c r="J303" s="301"/>
      <c r="K303" s="86">
        <f t="shared" si="36"/>
        <v>293</v>
      </c>
      <c r="L303" s="148">
        <f t="shared" si="37"/>
        <v>276</v>
      </c>
      <c r="M303" s="148">
        <f t="shared" si="37"/>
        <v>73</v>
      </c>
      <c r="N303" s="148">
        <f>SUM(N304:N306)</f>
        <v>0</v>
      </c>
      <c r="O303" s="148">
        <f t="shared" ref="O303:S303" si="42">SUM(O304:O306)</f>
        <v>0</v>
      </c>
      <c r="P303" s="148">
        <f t="shared" si="42"/>
        <v>190</v>
      </c>
      <c r="Q303" s="148">
        <f t="shared" si="42"/>
        <v>54</v>
      </c>
      <c r="R303" s="148">
        <f t="shared" si="42"/>
        <v>86</v>
      </c>
      <c r="S303" s="148">
        <f t="shared" si="42"/>
        <v>19</v>
      </c>
    </row>
    <row r="304" spans="1:19" s="146" customFormat="1" ht="27" customHeight="1">
      <c r="A304" s="156" t="s">
        <v>521</v>
      </c>
      <c r="B304" s="253" t="s">
        <v>187</v>
      </c>
      <c r="C304" s="296"/>
      <c r="D304" s="296"/>
      <c r="E304" s="296"/>
      <c r="F304" s="296"/>
      <c r="G304" s="296"/>
      <c r="H304" s="296"/>
      <c r="I304" s="296"/>
      <c r="J304" s="254"/>
      <c r="K304" s="46">
        <f t="shared" si="36"/>
        <v>294</v>
      </c>
      <c r="L304" s="150">
        <f t="shared" si="37"/>
        <v>156</v>
      </c>
      <c r="M304" s="150">
        <f t="shared" si="37"/>
        <v>33</v>
      </c>
      <c r="N304" s="46">
        <v>0</v>
      </c>
      <c r="O304" s="46">
        <v>0</v>
      </c>
      <c r="P304" s="46">
        <v>90</v>
      </c>
      <c r="Q304" s="46">
        <v>20</v>
      </c>
      <c r="R304" s="46">
        <v>66</v>
      </c>
      <c r="S304" s="46">
        <v>13</v>
      </c>
    </row>
    <row r="305" spans="1:19" s="146" customFormat="1" ht="27" customHeight="1">
      <c r="A305" s="156" t="s">
        <v>522</v>
      </c>
      <c r="B305" s="253" t="s">
        <v>186</v>
      </c>
      <c r="C305" s="296"/>
      <c r="D305" s="296"/>
      <c r="E305" s="296"/>
      <c r="F305" s="296"/>
      <c r="G305" s="296"/>
      <c r="H305" s="296"/>
      <c r="I305" s="296"/>
      <c r="J305" s="254"/>
      <c r="K305" s="46">
        <f t="shared" si="36"/>
        <v>295</v>
      </c>
      <c r="L305" s="150">
        <f t="shared" si="37"/>
        <v>79</v>
      </c>
      <c r="M305" s="150">
        <f t="shared" si="37"/>
        <v>25</v>
      </c>
      <c r="N305" s="46">
        <v>0</v>
      </c>
      <c r="O305" s="46">
        <v>0</v>
      </c>
      <c r="P305" s="46">
        <v>72</v>
      </c>
      <c r="Q305" s="46">
        <v>19</v>
      </c>
      <c r="R305" s="46">
        <v>7</v>
      </c>
      <c r="S305" s="46">
        <v>6</v>
      </c>
    </row>
    <row r="306" spans="1:19" s="146" customFormat="1" ht="27" customHeight="1">
      <c r="A306" s="156" t="s">
        <v>405</v>
      </c>
      <c r="B306" s="253" t="s">
        <v>153</v>
      </c>
      <c r="C306" s="296"/>
      <c r="D306" s="296"/>
      <c r="E306" s="296"/>
      <c r="F306" s="296"/>
      <c r="G306" s="296"/>
      <c r="H306" s="296"/>
      <c r="I306" s="296"/>
      <c r="J306" s="254"/>
      <c r="K306" s="46">
        <f t="shared" si="36"/>
        <v>296</v>
      </c>
      <c r="L306" s="150">
        <f t="shared" si="37"/>
        <v>41</v>
      </c>
      <c r="M306" s="150">
        <f t="shared" si="37"/>
        <v>15</v>
      </c>
      <c r="N306" s="46">
        <v>0</v>
      </c>
      <c r="O306" s="46">
        <v>0</v>
      </c>
      <c r="P306" s="46">
        <v>28</v>
      </c>
      <c r="Q306" s="46">
        <v>15</v>
      </c>
      <c r="R306" s="46">
        <v>13</v>
      </c>
      <c r="S306" s="46">
        <v>0</v>
      </c>
    </row>
    <row r="307" spans="1:19" s="146" customFormat="1" ht="27" customHeight="1">
      <c r="A307" s="300" t="s">
        <v>523</v>
      </c>
      <c r="B307" s="300"/>
      <c r="C307" s="300"/>
      <c r="D307" s="300"/>
      <c r="E307" s="300"/>
      <c r="F307" s="300"/>
      <c r="G307" s="300"/>
      <c r="H307" s="300"/>
      <c r="I307" s="300"/>
      <c r="J307" s="301"/>
      <c r="K307" s="86">
        <f t="shared" si="36"/>
        <v>297</v>
      </c>
      <c r="L307" s="148">
        <f t="shared" si="37"/>
        <v>39</v>
      </c>
      <c r="M307" s="148">
        <f t="shared" si="37"/>
        <v>22</v>
      </c>
      <c r="N307" s="148">
        <f>SUM(N308:N313)</f>
        <v>0</v>
      </c>
      <c r="O307" s="148">
        <f t="shared" ref="O307:S307" si="43">SUM(O308:O313)</f>
        <v>0</v>
      </c>
      <c r="P307" s="148">
        <f t="shared" si="43"/>
        <v>39</v>
      </c>
      <c r="Q307" s="148">
        <f t="shared" si="43"/>
        <v>22</v>
      </c>
      <c r="R307" s="148">
        <f t="shared" si="43"/>
        <v>0</v>
      </c>
      <c r="S307" s="148">
        <f t="shared" si="43"/>
        <v>0</v>
      </c>
    </row>
    <row r="308" spans="1:19" s="146" customFormat="1" ht="27" customHeight="1">
      <c r="A308" s="154" t="s">
        <v>524</v>
      </c>
      <c r="B308" s="253" t="s">
        <v>110</v>
      </c>
      <c r="C308" s="296"/>
      <c r="D308" s="296"/>
      <c r="E308" s="296"/>
      <c r="F308" s="296"/>
      <c r="G308" s="296"/>
      <c r="H308" s="296"/>
      <c r="I308" s="296"/>
      <c r="J308" s="254"/>
      <c r="K308" s="46">
        <f t="shared" si="36"/>
        <v>298</v>
      </c>
      <c r="L308" s="150">
        <f t="shared" si="37"/>
        <v>1</v>
      </c>
      <c r="M308" s="150">
        <f t="shared" si="37"/>
        <v>0</v>
      </c>
      <c r="N308" s="46">
        <v>0</v>
      </c>
      <c r="O308" s="46">
        <v>0</v>
      </c>
      <c r="P308" s="46">
        <v>1</v>
      </c>
      <c r="Q308" s="46">
        <v>0</v>
      </c>
      <c r="R308" s="46">
        <v>0</v>
      </c>
      <c r="S308" s="46">
        <v>0</v>
      </c>
    </row>
    <row r="309" spans="1:19" s="146" customFormat="1" ht="27" customHeight="1">
      <c r="A309" s="154" t="s">
        <v>525</v>
      </c>
      <c r="B309" s="253" t="s">
        <v>265</v>
      </c>
      <c r="C309" s="296"/>
      <c r="D309" s="296"/>
      <c r="E309" s="296"/>
      <c r="F309" s="296"/>
      <c r="G309" s="296"/>
      <c r="H309" s="296"/>
      <c r="I309" s="296"/>
      <c r="J309" s="254"/>
      <c r="K309" s="46">
        <f t="shared" si="36"/>
        <v>299</v>
      </c>
      <c r="L309" s="150">
        <f t="shared" si="37"/>
        <v>9</v>
      </c>
      <c r="M309" s="150">
        <f t="shared" si="37"/>
        <v>6</v>
      </c>
      <c r="N309" s="46">
        <v>0</v>
      </c>
      <c r="O309" s="46">
        <v>0</v>
      </c>
      <c r="P309" s="46">
        <v>9</v>
      </c>
      <c r="Q309" s="46">
        <v>6</v>
      </c>
      <c r="R309" s="46">
        <v>0</v>
      </c>
      <c r="S309" s="46">
        <v>0</v>
      </c>
    </row>
    <row r="310" spans="1:19" s="146" customFormat="1" ht="27" customHeight="1">
      <c r="A310" s="154" t="s">
        <v>526</v>
      </c>
      <c r="B310" s="253" t="s">
        <v>258</v>
      </c>
      <c r="C310" s="296"/>
      <c r="D310" s="296"/>
      <c r="E310" s="296"/>
      <c r="F310" s="296"/>
      <c r="G310" s="296"/>
      <c r="H310" s="296"/>
      <c r="I310" s="296"/>
      <c r="J310" s="254"/>
      <c r="K310" s="46">
        <f t="shared" si="36"/>
        <v>300</v>
      </c>
      <c r="L310" s="150">
        <f t="shared" si="37"/>
        <v>21</v>
      </c>
      <c r="M310" s="150">
        <f t="shared" si="37"/>
        <v>12</v>
      </c>
      <c r="N310" s="46">
        <v>0</v>
      </c>
      <c r="O310" s="46">
        <v>0</v>
      </c>
      <c r="P310" s="46">
        <v>21</v>
      </c>
      <c r="Q310" s="46">
        <v>12</v>
      </c>
      <c r="R310" s="46">
        <v>0</v>
      </c>
      <c r="S310" s="46">
        <v>0</v>
      </c>
    </row>
    <row r="311" spans="1:19" s="146" customFormat="1" ht="27" customHeight="1">
      <c r="A311" s="154" t="s">
        <v>527</v>
      </c>
      <c r="B311" s="253" t="s">
        <v>91</v>
      </c>
      <c r="C311" s="296"/>
      <c r="D311" s="296"/>
      <c r="E311" s="296"/>
      <c r="F311" s="296"/>
      <c r="G311" s="296"/>
      <c r="H311" s="296"/>
      <c r="I311" s="296"/>
      <c r="J311" s="254"/>
      <c r="K311" s="46">
        <f t="shared" si="36"/>
        <v>301</v>
      </c>
      <c r="L311" s="150">
        <f t="shared" si="37"/>
        <v>1</v>
      </c>
      <c r="M311" s="150">
        <f t="shared" si="37"/>
        <v>0</v>
      </c>
      <c r="N311" s="46">
        <v>0</v>
      </c>
      <c r="O311" s="46">
        <v>0</v>
      </c>
      <c r="P311" s="46">
        <v>1</v>
      </c>
      <c r="Q311" s="46">
        <v>0</v>
      </c>
      <c r="R311" s="46">
        <v>0</v>
      </c>
      <c r="S311" s="46">
        <v>0</v>
      </c>
    </row>
    <row r="312" spans="1:19" s="146" customFormat="1" ht="27" customHeight="1">
      <c r="A312" s="154" t="s">
        <v>412</v>
      </c>
      <c r="B312" s="253" t="s">
        <v>92</v>
      </c>
      <c r="C312" s="296"/>
      <c r="D312" s="296"/>
      <c r="E312" s="296"/>
      <c r="F312" s="296"/>
      <c r="G312" s="296"/>
      <c r="H312" s="296"/>
      <c r="I312" s="296"/>
      <c r="J312" s="254"/>
      <c r="K312" s="46">
        <f t="shared" si="36"/>
        <v>302</v>
      </c>
      <c r="L312" s="150">
        <f t="shared" si="37"/>
        <v>4</v>
      </c>
      <c r="M312" s="150">
        <f t="shared" si="37"/>
        <v>1</v>
      </c>
      <c r="N312" s="46">
        <v>0</v>
      </c>
      <c r="O312" s="46">
        <v>0</v>
      </c>
      <c r="P312" s="46">
        <v>4</v>
      </c>
      <c r="Q312" s="46">
        <v>1</v>
      </c>
      <c r="R312" s="46">
        <v>0</v>
      </c>
      <c r="S312" s="46">
        <v>0</v>
      </c>
    </row>
    <row r="313" spans="1:19" s="146" customFormat="1" ht="27" customHeight="1">
      <c r="A313" s="154" t="s">
        <v>528</v>
      </c>
      <c r="B313" s="253" t="s">
        <v>225</v>
      </c>
      <c r="C313" s="296"/>
      <c r="D313" s="296"/>
      <c r="E313" s="296"/>
      <c r="F313" s="296"/>
      <c r="G313" s="296"/>
      <c r="H313" s="296"/>
      <c r="I313" s="296"/>
      <c r="J313" s="254"/>
      <c r="K313" s="46">
        <f t="shared" si="36"/>
        <v>303</v>
      </c>
      <c r="L313" s="150">
        <f t="shared" si="37"/>
        <v>3</v>
      </c>
      <c r="M313" s="150">
        <f t="shared" si="37"/>
        <v>3</v>
      </c>
      <c r="N313" s="46">
        <v>0</v>
      </c>
      <c r="O313" s="46">
        <v>0</v>
      </c>
      <c r="P313" s="46">
        <v>3</v>
      </c>
      <c r="Q313" s="46">
        <v>3</v>
      </c>
      <c r="R313" s="46">
        <v>0</v>
      </c>
      <c r="S313" s="46">
        <v>0</v>
      </c>
    </row>
    <row r="314" spans="1:19" s="146" customFormat="1" ht="27" customHeight="1">
      <c r="A314" s="300" t="s">
        <v>529</v>
      </c>
      <c r="B314" s="300"/>
      <c r="C314" s="300"/>
      <c r="D314" s="300"/>
      <c r="E314" s="300"/>
      <c r="F314" s="300"/>
      <c r="G314" s="300"/>
      <c r="H314" s="300"/>
      <c r="I314" s="300"/>
      <c r="J314" s="301"/>
      <c r="K314" s="86">
        <f t="shared" si="36"/>
        <v>304</v>
      </c>
      <c r="L314" s="148">
        <f t="shared" si="37"/>
        <v>326</v>
      </c>
      <c r="M314" s="148">
        <f t="shared" si="37"/>
        <v>118</v>
      </c>
      <c r="N314" s="148">
        <f>SUM(N315:N323)</f>
        <v>0</v>
      </c>
      <c r="O314" s="148">
        <f t="shared" ref="O314:S314" si="44">SUM(O315:O323)</f>
        <v>0</v>
      </c>
      <c r="P314" s="148">
        <f t="shared" si="44"/>
        <v>326</v>
      </c>
      <c r="Q314" s="148">
        <f t="shared" si="44"/>
        <v>118</v>
      </c>
      <c r="R314" s="148">
        <f t="shared" si="44"/>
        <v>0</v>
      </c>
      <c r="S314" s="148">
        <f t="shared" si="44"/>
        <v>0</v>
      </c>
    </row>
    <row r="315" spans="1:19" s="146" customFormat="1" ht="27" customHeight="1">
      <c r="A315" s="154" t="s">
        <v>316</v>
      </c>
      <c r="B315" s="253" t="s">
        <v>187</v>
      </c>
      <c r="C315" s="296"/>
      <c r="D315" s="296"/>
      <c r="E315" s="296"/>
      <c r="F315" s="296"/>
      <c r="G315" s="296"/>
      <c r="H315" s="296"/>
      <c r="I315" s="296"/>
      <c r="J315" s="254"/>
      <c r="K315" s="46">
        <f t="shared" si="36"/>
        <v>305</v>
      </c>
      <c r="L315" s="150">
        <f t="shared" si="37"/>
        <v>37</v>
      </c>
      <c r="M315" s="150">
        <f t="shared" si="37"/>
        <v>4</v>
      </c>
      <c r="N315" s="46">
        <v>0</v>
      </c>
      <c r="O315" s="46">
        <v>0</v>
      </c>
      <c r="P315" s="46">
        <v>37</v>
      </c>
      <c r="Q315" s="46">
        <v>4</v>
      </c>
      <c r="R315" s="46">
        <v>0</v>
      </c>
      <c r="S315" s="46">
        <v>0</v>
      </c>
    </row>
    <row r="316" spans="1:19" s="146" customFormat="1" ht="27" customHeight="1">
      <c r="A316" s="154" t="s">
        <v>405</v>
      </c>
      <c r="B316" s="253" t="s">
        <v>153</v>
      </c>
      <c r="C316" s="296"/>
      <c r="D316" s="296"/>
      <c r="E316" s="296"/>
      <c r="F316" s="296"/>
      <c r="G316" s="296"/>
      <c r="H316" s="296"/>
      <c r="I316" s="296"/>
      <c r="J316" s="254"/>
      <c r="K316" s="46">
        <f t="shared" si="36"/>
        <v>306</v>
      </c>
      <c r="L316" s="150">
        <f t="shared" si="37"/>
        <v>29</v>
      </c>
      <c r="M316" s="150">
        <f t="shared" si="37"/>
        <v>4</v>
      </c>
      <c r="N316" s="46">
        <v>0</v>
      </c>
      <c r="O316" s="46">
        <v>0</v>
      </c>
      <c r="P316" s="46">
        <v>29</v>
      </c>
      <c r="Q316" s="46">
        <v>4</v>
      </c>
      <c r="R316" s="46">
        <v>0</v>
      </c>
      <c r="S316" s="46">
        <v>0</v>
      </c>
    </row>
    <row r="317" spans="1:19" s="146" customFormat="1" ht="27" customHeight="1">
      <c r="A317" s="154" t="s">
        <v>530</v>
      </c>
      <c r="B317" s="253" t="s">
        <v>189</v>
      </c>
      <c r="C317" s="296"/>
      <c r="D317" s="296"/>
      <c r="E317" s="296"/>
      <c r="F317" s="296"/>
      <c r="G317" s="296"/>
      <c r="H317" s="296"/>
      <c r="I317" s="296"/>
      <c r="J317" s="254"/>
      <c r="K317" s="46">
        <f t="shared" si="36"/>
        <v>307</v>
      </c>
      <c r="L317" s="150">
        <f t="shared" si="37"/>
        <v>19</v>
      </c>
      <c r="M317" s="150">
        <f t="shared" si="37"/>
        <v>6</v>
      </c>
      <c r="N317" s="46">
        <v>0</v>
      </c>
      <c r="O317" s="46">
        <v>0</v>
      </c>
      <c r="P317" s="46">
        <v>19</v>
      </c>
      <c r="Q317" s="46">
        <v>6</v>
      </c>
      <c r="R317" s="46">
        <v>0</v>
      </c>
      <c r="S317" s="46">
        <v>0</v>
      </c>
    </row>
    <row r="318" spans="1:19" s="146" customFormat="1" ht="27" customHeight="1">
      <c r="A318" s="154" t="s">
        <v>283</v>
      </c>
      <c r="B318" s="253" t="s">
        <v>215</v>
      </c>
      <c r="C318" s="296"/>
      <c r="D318" s="296"/>
      <c r="E318" s="296"/>
      <c r="F318" s="296"/>
      <c r="G318" s="296"/>
      <c r="H318" s="296"/>
      <c r="I318" s="296"/>
      <c r="J318" s="254"/>
      <c r="K318" s="46">
        <f t="shared" si="36"/>
        <v>308</v>
      </c>
      <c r="L318" s="150">
        <f t="shared" si="37"/>
        <v>18</v>
      </c>
      <c r="M318" s="150">
        <f t="shared" si="37"/>
        <v>1</v>
      </c>
      <c r="N318" s="46">
        <v>0</v>
      </c>
      <c r="O318" s="46">
        <v>0</v>
      </c>
      <c r="P318" s="46">
        <v>18</v>
      </c>
      <c r="Q318" s="46">
        <v>1</v>
      </c>
      <c r="R318" s="46">
        <v>0</v>
      </c>
      <c r="S318" s="46">
        <v>0</v>
      </c>
    </row>
    <row r="319" spans="1:19" s="146" customFormat="1" ht="27" customHeight="1">
      <c r="A319" s="154" t="s">
        <v>531</v>
      </c>
      <c r="B319" s="253" t="s">
        <v>171</v>
      </c>
      <c r="C319" s="296"/>
      <c r="D319" s="296"/>
      <c r="E319" s="296"/>
      <c r="F319" s="296"/>
      <c r="G319" s="296"/>
      <c r="H319" s="296"/>
      <c r="I319" s="296"/>
      <c r="J319" s="254"/>
      <c r="K319" s="46">
        <f t="shared" si="36"/>
        <v>309</v>
      </c>
      <c r="L319" s="150">
        <f t="shared" si="37"/>
        <v>40</v>
      </c>
      <c r="M319" s="150">
        <f t="shared" si="37"/>
        <v>34</v>
      </c>
      <c r="N319" s="46">
        <v>0</v>
      </c>
      <c r="O319" s="46">
        <v>0</v>
      </c>
      <c r="P319" s="46">
        <v>40</v>
      </c>
      <c r="Q319" s="46">
        <v>34</v>
      </c>
      <c r="R319" s="46">
        <v>0</v>
      </c>
      <c r="S319" s="46">
        <v>0</v>
      </c>
    </row>
    <row r="320" spans="1:19" s="146" customFormat="1" ht="27" customHeight="1">
      <c r="A320" s="154" t="s">
        <v>532</v>
      </c>
      <c r="B320" s="253" t="s">
        <v>169</v>
      </c>
      <c r="C320" s="296"/>
      <c r="D320" s="296"/>
      <c r="E320" s="296"/>
      <c r="F320" s="296"/>
      <c r="G320" s="296"/>
      <c r="H320" s="296"/>
      <c r="I320" s="296"/>
      <c r="J320" s="254"/>
      <c r="K320" s="46">
        <f t="shared" si="36"/>
        <v>310</v>
      </c>
      <c r="L320" s="150">
        <f t="shared" si="37"/>
        <v>20</v>
      </c>
      <c r="M320" s="150">
        <f t="shared" si="37"/>
        <v>5</v>
      </c>
      <c r="N320" s="46">
        <v>0</v>
      </c>
      <c r="O320" s="46">
        <v>0</v>
      </c>
      <c r="P320" s="46">
        <v>20</v>
      </c>
      <c r="Q320" s="46">
        <v>5</v>
      </c>
      <c r="R320" s="46">
        <v>0</v>
      </c>
      <c r="S320" s="46">
        <v>0</v>
      </c>
    </row>
    <row r="321" spans="1:19" s="146" customFormat="1" ht="27" customHeight="1">
      <c r="A321" s="154" t="s">
        <v>533</v>
      </c>
      <c r="B321" s="253" t="s">
        <v>168</v>
      </c>
      <c r="C321" s="296"/>
      <c r="D321" s="296"/>
      <c r="E321" s="296"/>
      <c r="F321" s="296"/>
      <c r="G321" s="296"/>
      <c r="H321" s="296"/>
      <c r="I321" s="296"/>
      <c r="J321" s="254"/>
      <c r="K321" s="46">
        <f t="shared" si="36"/>
        <v>311</v>
      </c>
      <c r="L321" s="150">
        <f t="shared" si="37"/>
        <v>132</v>
      </c>
      <c r="M321" s="150">
        <f t="shared" si="37"/>
        <v>46</v>
      </c>
      <c r="N321" s="46">
        <v>0</v>
      </c>
      <c r="O321" s="46">
        <v>0</v>
      </c>
      <c r="P321" s="46">
        <v>132</v>
      </c>
      <c r="Q321" s="46">
        <v>46</v>
      </c>
      <c r="R321" s="46">
        <v>0</v>
      </c>
      <c r="S321" s="46">
        <v>0</v>
      </c>
    </row>
    <row r="322" spans="1:19" s="146" customFormat="1" ht="27" customHeight="1">
      <c r="A322" s="154" t="s">
        <v>312</v>
      </c>
      <c r="B322" s="253" t="s">
        <v>313</v>
      </c>
      <c r="C322" s="296"/>
      <c r="D322" s="296"/>
      <c r="E322" s="296"/>
      <c r="F322" s="296"/>
      <c r="G322" s="296"/>
      <c r="H322" s="296"/>
      <c r="I322" s="296"/>
      <c r="J322" s="254"/>
      <c r="K322" s="46">
        <f t="shared" si="36"/>
        <v>312</v>
      </c>
      <c r="L322" s="150">
        <f t="shared" si="37"/>
        <v>12</v>
      </c>
      <c r="M322" s="150">
        <f t="shared" si="37"/>
        <v>10</v>
      </c>
      <c r="N322" s="46">
        <v>0</v>
      </c>
      <c r="O322" s="46">
        <v>0</v>
      </c>
      <c r="P322" s="46">
        <v>12</v>
      </c>
      <c r="Q322" s="46">
        <v>10</v>
      </c>
      <c r="R322" s="46">
        <v>0</v>
      </c>
      <c r="S322" s="46">
        <v>0</v>
      </c>
    </row>
    <row r="323" spans="1:19" s="146" customFormat="1" ht="27" customHeight="1">
      <c r="A323" s="154" t="s">
        <v>534</v>
      </c>
      <c r="B323" s="253" t="s">
        <v>437</v>
      </c>
      <c r="C323" s="296"/>
      <c r="D323" s="296"/>
      <c r="E323" s="296"/>
      <c r="F323" s="296"/>
      <c r="G323" s="296"/>
      <c r="H323" s="296"/>
      <c r="I323" s="296"/>
      <c r="J323" s="254"/>
      <c r="K323" s="46">
        <f t="shared" si="36"/>
        <v>313</v>
      </c>
      <c r="L323" s="150">
        <f t="shared" si="37"/>
        <v>19</v>
      </c>
      <c r="M323" s="150">
        <f t="shared" si="37"/>
        <v>8</v>
      </c>
      <c r="N323" s="46">
        <v>0</v>
      </c>
      <c r="O323" s="46">
        <v>0</v>
      </c>
      <c r="P323" s="46">
        <v>19</v>
      </c>
      <c r="Q323" s="46">
        <v>8</v>
      </c>
      <c r="R323" s="46">
        <v>0</v>
      </c>
      <c r="S323" s="46">
        <v>0</v>
      </c>
    </row>
    <row r="324" spans="1:19" s="146" customFormat="1" ht="27" customHeight="1">
      <c r="A324" s="300" t="s">
        <v>535</v>
      </c>
      <c r="B324" s="300"/>
      <c r="C324" s="300"/>
      <c r="D324" s="300"/>
      <c r="E324" s="300"/>
      <c r="F324" s="300"/>
      <c r="G324" s="300"/>
      <c r="H324" s="300"/>
      <c r="I324" s="300"/>
      <c r="J324" s="301"/>
      <c r="K324" s="86">
        <f t="shared" si="36"/>
        <v>314</v>
      </c>
      <c r="L324" s="148">
        <f t="shared" si="37"/>
        <v>55</v>
      </c>
      <c r="M324" s="148">
        <f t="shared" si="37"/>
        <v>36</v>
      </c>
      <c r="N324" s="148">
        <f>SUM(N325:N328)</f>
        <v>0</v>
      </c>
      <c r="O324" s="148">
        <f t="shared" ref="O324:S324" si="45">SUM(O325:O328)</f>
        <v>0</v>
      </c>
      <c r="P324" s="148">
        <f t="shared" si="45"/>
        <v>55</v>
      </c>
      <c r="Q324" s="148">
        <f t="shared" si="45"/>
        <v>36</v>
      </c>
      <c r="R324" s="148">
        <f t="shared" si="45"/>
        <v>0</v>
      </c>
      <c r="S324" s="148">
        <f t="shared" si="45"/>
        <v>0</v>
      </c>
    </row>
    <row r="325" spans="1:19" s="146" customFormat="1" ht="27" customHeight="1">
      <c r="A325" s="154" t="s">
        <v>289</v>
      </c>
      <c r="B325" s="253" t="s">
        <v>261</v>
      </c>
      <c r="C325" s="296"/>
      <c r="D325" s="296"/>
      <c r="E325" s="296"/>
      <c r="F325" s="296"/>
      <c r="G325" s="296"/>
      <c r="H325" s="296"/>
      <c r="I325" s="296"/>
      <c r="J325" s="254"/>
      <c r="K325" s="46">
        <f t="shared" si="36"/>
        <v>315</v>
      </c>
      <c r="L325" s="150">
        <f t="shared" si="37"/>
        <v>16</v>
      </c>
      <c r="M325" s="150">
        <f t="shared" si="37"/>
        <v>11</v>
      </c>
      <c r="N325" s="46">
        <v>0</v>
      </c>
      <c r="O325" s="46">
        <v>0</v>
      </c>
      <c r="P325" s="46">
        <v>16</v>
      </c>
      <c r="Q325" s="46">
        <v>11</v>
      </c>
      <c r="R325" s="46">
        <v>0</v>
      </c>
      <c r="S325" s="46">
        <v>0</v>
      </c>
    </row>
    <row r="326" spans="1:19" s="146" customFormat="1" ht="27" customHeight="1">
      <c r="A326" s="154" t="s">
        <v>311</v>
      </c>
      <c r="B326" s="253" t="s">
        <v>256</v>
      </c>
      <c r="C326" s="296"/>
      <c r="D326" s="296"/>
      <c r="E326" s="296"/>
      <c r="F326" s="296"/>
      <c r="G326" s="296"/>
      <c r="H326" s="296"/>
      <c r="I326" s="296"/>
      <c r="J326" s="254"/>
      <c r="K326" s="46">
        <f t="shared" si="36"/>
        <v>316</v>
      </c>
      <c r="L326" s="150">
        <f t="shared" si="37"/>
        <v>16</v>
      </c>
      <c r="M326" s="150">
        <f t="shared" si="37"/>
        <v>16</v>
      </c>
      <c r="N326" s="46">
        <v>0</v>
      </c>
      <c r="O326" s="46">
        <v>0</v>
      </c>
      <c r="P326" s="46">
        <v>16</v>
      </c>
      <c r="Q326" s="46">
        <v>16</v>
      </c>
      <c r="R326" s="46">
        <v>0</v>
      </c>
      <c r="S326" s="46">
        <v>0</v>
      </c>
    </row>
    <row r="327" spans="1:19" s="146" customFormat="1" ht="27" customHeight="1">
      <c r="A327" s="154" t="s">
        <v>288</v>
      </c>
      <c r="B327" s="253" t="s">
        <v>238</v>
      </c>
      <c r="C327" s="296"/>
      <c r="D327" s="296"/>
      <c r="E327" s="296"/>
      <c r="F327" s="296"/>
      <c r="G327" s="296"/>
      <c r="H327" s="296"/>
      <c r="I327" s="296"/>
      <c r="J327" s="254"/>
      <c r="K327" s="46">
        <f t="shared" si="36"/>
        <v>317</v>
      </c>
      <c r="L327" s="150">
        <f t="shared" si="37"/>
        <v>14</v>
      </c>
      <c r="M327" s="150">
        <f t="shared" si="37"/>
        <v>4</v>
      </c>
      <c r="N327" s="46">
        <v>0</v>
      </c>
      <c r="O327" s="46">
        <v>0</v>
      </c>
      <c r="P327" s="46">
        <v>14</v>
      </c>
      <c r="Q327" s="46">
        <v>4</v>
      </c>
      <c r="R327" s="46">
        <v>0</v>
      </c>
      <c r="S327" s="46">
        <v>0</v>
      </c>
    </row>
    <row r="328" spans="1:19" s="146" customFormat="1" ht="27" customHeight="1">
      <c r="A328" s="154" t="s">
        <v>536</v>
      </c>
      <c r="B328" s="253" t="s">
        <v>248</v>
      </c>
      <c r="C328" s="296"/>
      <c r="D328" s="296"/>
      <c r="E328" s="296"/>
      <c r="F328" s="296"/>
      <c r="G328" s="296"/>
      <c r="H328" s="296"/>
      <c r="I328" s="296"/>
      <c r="J328" s="254"/>
      <c r="K328" s="46">
        <f t="shared" si="36"/>
        <v>318</v>
      </c>
      <c r="L328" s="150">
        <f t="shared" si="37"/>
        <v>9</v>
      </c>
      <c r="M328" s="150">
        <f t="shared" si="37"/>
        <v>5</v>
      </c>
      <c r="N328" s="46">
        <v>0</v>
      </c>
      <c r="O328" s="46">
        <v>0</v>
      </c>
      <c r="P328" s="46">
        <v>9</v>
      </c>
      <c r="Q328" s="46">
        <v>5</v>
      </c>
      <c r="R328" s="46">
        <v>0</v>
      </c>
      <c r="S328" s="46">
        <v>0</v>
      </c>
    </row>
    <row r="329" spans="1:19" s="146" customFormat="1" ht="27" customHeight="1">
      <c r="A329" s="300" t="s">
        <v>537</v>
      </c>
      <c r="B329" s="300"/>
      <c r="C329" s="300"/>
      <c r="D329" s="300"/>
      <c r="E329" s="300"/>
      <c r="F329" s="300"/>
      <c r="G329" s="300"/>
      <c r="H329" s="300"/>
      <c r="I329" s="300"/>
      <c r="J329" s="301"/>
      <c r="K329" s="86">
        <f t="shared" si="36"/>
        <v>319</v>
      </c>
      <c r="L329" s="148">
        <f t="shared" si="37"/>
        <v>323</v>
      </c>
      <c r="M329" s="148">
        <f t="shared" si="37"/>
        <v>210</v>
      </c>
      <c r="N329" s="148">
        <f>SUM(N330:N336)</f>
        <v>0</v>
      </c>
      <c r="O329" s="148">
        <f t="shared" ref="O329:S329" si="46">SUM(O330:O336)</f>
        <v>0</v>
      </c>
      <c r="P329" s="148">
        <f t="shared" si="46"/>
        <v>323</v>
      </c>
      <c r="Q329" s="148">
        <f t="shared" si="46"/>
        <v>210</v>
      </c>
      <c r="R329" s="148">
        <f t="shared" si="46"/>
        <v>0</v>
      </c>
      <c r="S329" s="148">
        <f t="shared" si="46"/>
        <v>0</v>
      </c>
    </row>
    <row r="330" spans="1:19" s="146" customFormat="1" ht="27" customHeight="1">
      <c r="A330" s="154" t="s">
        <v>371</v>
      </c>
      <c r="B330" s="253" t="s">
        <v>363</v>
      </c>
      <c r="C330" s="296"/>
      <c r="D330" s="296"/>
      <c r="E330" s="296"/>
      <c r="F330" s="296"/>
      <c r="G330" s="296"/>
      <c r="H330" s="296"/>
      <c r="I330" s="296"/>
      <c r="J330" s="254"/>
      <c r="K330" s="46">
        <f t="shared" si="36"/>
        <v>320</v>
      </c>
      <c r="L330" s="150">
        <f t="shared" si="37"/>
        <v>83</v>
      </c>
      <c r="M330" s="150">
        <f t="shared" si="37"/>
        <v>71</v>
      </c>
      <c r="N330" s="46">
        <v>0</v>
      </c>
      <c r="O330" s="46">
        <v>0</v>
      </c>
      <c r="P330" s="46">
        <v>83</v>
      </c>
      <c r="Q330" s="46">
        <v>71</v>
      </c>
      <c r="R330" s="46">
        <v>0</v>
      </c>
      <c r="S330" s="46">
        <v>0</v>
      </c>
    </row>
    <row r="331" spans="1:19" s="146" customFormat="1" ht="27" customHeight="1">
      <c r="A331" s="154" t="s">
        <v>503</v>
      </c>
      <c r="B331" s="253" t="s">
        <v>504</v>
      </c>
      <c r="C331" s="296"/>
      <c r="D331" s="296"/>
      <c r="E331" s="296"/>
      <c r="F331" s="296"/>
      <c r="G331" s="296"/>
      <c r="H331" s="296"/>
      <c r="I331" s="296"/>
      <c r="J331" s="254"/>
      <c r="K331" s="46">
        <f t="shared" si="36"/>
        <v>321</v>
      </c>
      <c r="L331" s="150">
        <f t="shared" si="37"/>
        <v>13</v>
      </c>
      <c r="M331" s="150">
        <f t="shared" si="37"/>
        <v>3</v>
      </c>
      <c r="N331" s="46">
        <v>0</v>
      </c>
      <c r="O331" s="46">
        <v>0</v>
      </c>
      <c r="P331" s="46">
        <v>13</v>
      </c>
      <c r="Q331" s="46">
        <v>3</v>
      </c>
      <c r="R331" s="46">
        <v>0</v>
      </c>
      <c r="S331" s="46">
        <v>0</v>
      </c>
    </row>
    <row r="332" spans="1:19" s="146" customFormat="1" ht="27" customHeight="1">
      <c r="A332" s="154" t="s">
        <v>446</v>
      </c>
      <c r="B332" s="253" t="s">
        <v>296</v>
      </c>
      <c r="C332" s="296"/>
      <c r="D332" s="296"/>
      <c r="E332" s="296"/>
      <c r="F332" s="296"/>
      <c r="G332" s="296"/>
      <c r="H332" s="296"/>
      <c r="I332" s="296"/>
      <c r="J332" s="254"/>
      <c r="K332" s="46">
        <f t="shared" ref="K332:K395" si="47">+K331+1</f>
        <v>322</v>
      </c>
      <c r="L332" s="150">
        <f t="shared" si="37"/>
        <v>59</v>
      </c>
      <c r="M332" s="150">
        <f t="shared" si="37"/>
        <v>9</v>
      </c>
      <c r="N332" s="46">
        <v>0</v>
      </c>
      <c r="O332" s="46">
        <v>0</v>
      </c>
      <c r="P332" s="46">
        <v>59</v>
      </c>
      <c r="Q332" s="46">
        <v>9</v>
      </c>
      <c r="R332" s="46">
        <v>0</v>
      </c>
      <c r="S332" s="46">
        <v>0</v>
      </c>
    </row>
    <row r="333" spans="1:19" s="146" customFormat="1" ht="27" customHeight="1">
      <c r="A333" s="154" t="s">
        <v>540</v>
      </c>
      <c r="B333" s="253" t="s">
        <v>509</v>
      </c>
      <c r="C333" s="296"/>
      <c r="D333" s="296"/>
      <c r="E333" s="296"/>
      <c r="F333" s="296"/>
      <c r="G333" s="296"/>
      <c r="H333" s="296"/>
      <c r="I333" s="296"/>
      <c r="J333" s="254"/>
      <c r="K333" s="46">
        <f t="shared" si="47"/>
        <v>323</v>
      </c>
      <c r="L333" s="150">
        <f t="shared" si="37"/>
        <v>70</v>
      </c>
      <c r="M333" s="150">
        <f t="shared" si="37"/>
        <v>54</v>
      </c>
      <c r="N333" s="46">
        <v>0</v>
      </c>
      <c r="O333" s="46">
        <v>0</v>
      </c>
      <c r="P333" s="46">
        <v>70</v>
      </c>
      <c r="Q333" s="46">
        <v>54</v>
      </c>
      <c r="R333" s="46">
        <v>0</v>
      </c>
      <c r="S333" s="46">
        <v>0</v>
      </c>
    </row>
    <row r="334" spans="1:19" s="146" customFormat="1" ht="27" customHeight="1">
      <c r="A334" s="154" t="s">
        <v>373</v>
      </c>
      <c r="B334" s="253" t="s">
        <v>542</v>
      </c>
      <c r="C334" s="296"/>
      <c r="D334" s="296"/>
      <c r="E334" s="296"/>
      <c r="F334" s="296"/>
      <c r="G334" s="296"/>
      <c r="H334" s="296"/>
      <c r="I334" s="296"/>
      <c r="J334" s="254"/>
      <c r="K334" s="46">
        <f t="shared" si="47"/>
        <v>324</v>
      </c>
      <c r="L334" s="150">
        <f t="shared" ref="L334:M397" si="48">+N334+P334+R334</f>
        <v>64</v>
      </c>
      <c r="M334" s="150">
        <f t="shared" si="48"/>
        <v>57</v>
      </c>
      <c r="N334" s="46">
        <v>0</v>
      </c>
      <c r="O334" s="46">
        <v>0</v>
      </c>
      <c r="P334" s="46">
        <v>64</v>
      </c>
      <c r="Q334" s="46">
        <v>57</v>
      </c>
      <c r="R334" s="46">
        <v>0</v>
      </c>
      <c r="S334" s="46">
        <v>0</v>
      </c>
    </row>
    <row r="335" spans="1:19" s="146" customFormat="1" ht="27" customHeight="1">
      <c r="A335" s="154" t="s">
        <v>543</v>
      </c>
      <c r="B335" s="253" t="s">
        <v>480</v>
      </c>
      <c r="C335" s="296"/>
      <c r="D335" s="296"/>
      <c r="E335" s="296"/>
      <c r="F335" s="296"/>
      <c r="G335" s="296"/>
      <c r="H335" s="296"/>
      <c r="I335" s="296"/>
      <c r="J335" s="254"/>
      <c r="K335" s="46">
        <f t="shared" si="47"/>
        <v>325</v>
      </c>
      <c r="L335" s="150">
        <f t="shared" si="48"/>
        <v>10</v>
      </c>
      <c r="M335" s="150">
        <f t="shared" si="48"/>
        <v>0</v>
      </c>
      <c r="N335" s="46">
        <v>0</v>
      </c>
      <c r="O335" s="46">
        <v>0</v>
      </c>
      <c r="P335" s="46">
        <v>10</v>
      </c>
      <c r="Q335" s="46">
        <v>0</v>
      </c>
      <c r="R335" s="46">
        <v>0</v>
      </c>
      <c r="S335" s="46">
        <v>0</v>
      </c>
    </row>
    <row r="336" spans="1:19" s="146" customFormat="1" ht="27" customHeight="1">
      <c r="A336" s="154" t="s">
        <v>544</v>
      </c>
      <c r="B336" s="253" t="s">
        <v>120</v>
      </c>
      <c r="C336" s="296"/>
      <c r="D336" s="296"/>
      <c r="E336" s="296"/>
      <c r="F336" s="296"/>
      <c r="G336" s="296"/>
      <c r="H336" s="296"/>
      <c r="I336" s="296"/>
      <c r="J336" s="254"/>
      <c r="K336" s="46">
        <f t="shared" si="47"/>
        <v>326</v>
      </c>
      <c r="L336" s="150">
        <f t="shared" si="48"/>
        <v>24</v>
      </c>
      <c r="M336" s="150">
        <f t="shared" si="48"/>
        <v>16</v>
      </c>
      <c r="N336" s="46">
        <v>0</v>
      </c>
      <c r="O336" s="46">
        <v>0</v>
      </c>
      <c r="P336" s="46">
        <v>24</v>
      </c>
      <c r="Q336" s="46">
        <v>16</v>
      </c>
      <c r="R336" s="46">
        <v>0</v>
      </c>
      <c r="S336" s="46">
        <v>0</v>
      </c>
    </row>
    <row r="337" spans="1:19" s="146" customFormat="1" ht="27" customHeight="1">
      <c r="A337" s="300" t="s">
        <v>545</v>
      </c>
      <c r="B337" s="300"/>
      <c r="C337" s="300"/>
      <c r="D337" s="300"/>
      <c r="E337" s="300"/>
      <c r="F337" s="300"/>
      <c r="G337" s="300"/>
      <c r="H337" s="300"/>
      <c r="I337" s="300"/>
      <c r="J337" s="301"/>
      <c r="K337" s="86">
        <f t="shared" si="47"/>
        <v>327</v>
      </c>
      <c r="L337" s="148">
        <f t="shared" si="48"/>
        <v>217</v>
      </c>
      <c r="M337" s="148">
        <f t="shared" si="48"/>
        <v>133</v>
      </c>
      <c r="N337" s="148">
        <f>SUM(N338:N342)</f>
        <v>0</v>
      </c>
      <c r="O337" s="148">
        <f t="shared" ref="O337:S337" si="49">SUM(O338:O342)</f>
        <v>0</v>
      </c>
      <c r="P337" s="148">
        <f t="shared" si="49"/>
        <v>217</v>
      </c>
      <c r="Q337" s="148">
        <f t="shared" si="49"/>
        <v>133</v>
      </c>
      <c r="R337" s="148">
        <f t="shared" si="49"/>
        <v>0</v>
      </c>
      <c r="S337" s="148">
        <f t="shared" si="49"/>
        <v>0</v>
      </c>
    </row>
    <row r="338" spans="1:19" s="146" customFormat="1" ht="27" customHeight="1">
      <c r="A338" s="154" t="s">
        <v>546</v>
      </c>
      <c r="B338" s="253" t="s">
        <v>122</v>
      </c>
      <c r="C338" s="296"/>
      <c r="D338" s="296"/>
      <c r="E338" s="296"/>
      <c r="F338" s="296"/>
      <c r="G338" s="296"/>
      <c r="H338" s="296"/>
      <c r="I338" s="296"/>
      <c r="J338" s="254"/>
      <c r="K338" s="46">
        <f t="shared" si="47"/>
        <v>328</v>
      </c>
      <c r="L338" s="150">
        <f t="shared" si="48"/>
        <v>22</v>
      </c>
      <c r="M338" s="150">
        <f t="shared" si="48"/>
        <v>16</v>
      </c>
      <c r="N338" s="46">
        <v>0</v>
      </c>
      <c r="O338" s="46">
        <v>0</v>
      </c>
      <c r="P338" s="46">
        <v>22</v>
      </c>
      <c r="Q338" s="46">
        <v>16</v>
      </c>
      <c r="R338" s="46">
        <v>0</v>
      </c>
      <c r="S338" s="46">
        <v>0</v>
      </c>
    </row>
    <row r="339" spans="1:19" s="146" customFormat="1" ht="27" customHeight="1">
      <c r="A339" s="154" t="s">
        <v>547</v>
      </c>
      <c r="B339" s="253" t="s">
        <v>124</v>
      </c>
      <c r="C339" s="296"/>
      <c r="D339" s="296"/>
      <c r="E339" s="296"/>
      <c r="F339" s="296"/>
      <c r="G339" s="296"/>
      <c r="H339" s="296"/>
      <c r="I339" s="296"/>
      <c r="J339" s="254"/>
      <c r="K339" s="46">
        <f t="shared" si="47"/>
        <v>329</v>
      </c>
      <c r="L339" s="150">
        <f t="shared" si="48"/>
        <v>55</v>
      </c>
      <c r="M339" s="150">
        <f t="shared" si="48"/>
        <v>31</v>
      </c>
      <c r="N339" s="46">
        <v>0</v>
      </c>
      <c r="O339" s="46">
        <v>0</v>
      </c>
      <c r="P339" s="46">
        <v>55</v>
      </c>
      <c r="Q339" s="46">
        <v>31</v>
      </c>
      <c r="R339" s="46">
        <v>0</v>
      </c>
      <c r="S339" s="46">
        <v>0</v>
      </c>
    </row>
    <row r="340" spans="1:19" s="146" customFormat="1" ht="27" customHeight="1">
      <c r="A340" s="154" t="s">
        <v>548</v>
      </c>
      <c r="B340" s="253" t="s">
        <v>123</v>
      </c>
      <c r="C340" s="296"/>
      <c r="D340" s="296"/>
      <c r="E340" s="296"/>
      <c r="F340" s="296"/>
      <c r="G340" s="296"/>
      <c r="H340" s="296"/>
      <c r="I340" s="296"/>
      <c r="J340" s="254"/>
      <c r="K340" s="46">
        <f t="shared" si="47"/>
        <v>330</v>
      </c>
      <c r="L340" s="150">
        <f t="shared" si="48"/>
        <v>27</v>
      </c>
      <c r="M340" s="150">
        <f t="shared" si="48"/>
        <v>15</v>
      </c>
      <c r="N340" s="46">
        <v>0</v>
      </c>
      <c r="O340" s="46">
        <v>0</v>
      </c>
      <c r="P340" s="46">
        <v>27</v>
      </c>
      <c r="Q340" s="46">
        <v>15</v>
      </c>
      <c r="R340" s="46">
        <v>0</v>
      </c>
      <c r="S340" s="46">
        <v>0</v>
      </c>
    </row>
    <row r="341" spans="1:19" s="146" customFormat="1" ht="27" customHeight="1">
      <c r="A341" s="154" t="s">
        <v>549</v>
      </c>
      <c r="B341" s="253" t="s">
        <v>183</v>
      </c>
      <c r="C341" s="296"/>
      <c r="D341" s="296"/>
      <c r="E341" s="296"/>
      <c r="F341" s="296"/>
      <c r="G341" s="296"/>
      <c r="H341" s="296"/>
      <c r="I341" s="296"/>
      <c r="J341" s="254"/>
      <c r="K341" s="46">
        <f t="shared" si="47"/>
        <v>331</v>
      </c>
      <c r="L341" s="150">
        <f t="shared" si="48"/>
        <v>57</v>
      </c>
      <c r="M341" s="150">
        <f t="shared" si="48"/>
        <v>32</v>
      </c>
      <c r="N341" s="46">
        <v>0</v>
      </c>
      <c r="O341" s="46">
        <v>0</v>
      </c>
      <c r="P341" s="46">
        <v>57</v>
      </c>
      <c r="Q341" s="46">
        <v>32</v>
      </c>
      <c r="R341" s="46">
        <v>0</v>
      </c>
      <c r="S341" s="46">
        <v>0</v>
      </c>
    </row>
    <row r="342" spans="1:19" s="146" customFormat="1" ht="27" customHeight="1">
      <c r="A342" s="154" t="s">
        <v>550</v>
      </c>
      <c r="B342" s="253" t="s">
        <v>254</v>
      </c>
      <c r="C342" s="296"/>
      <c r="D342" s="296"/>
      <c r="E342" s="296"/>
      <c r="F342" s="296"/>
      <c r="G342" s="296"/>
      <c r="H342" s="296"/>
      <c r="I342" s="296"/>
      <c r="J342" s="254"/>
      <c r="K342" s="46">
        <f t="shared" si="47"/>
        <v>332</v>
      </c>
      <c r="L342" s="150">
        <f t="shared" si="48"/>
        <v>56</v>
      </c>
      <c r="M342" s="150">
        <f t="shared" si="48"/>
        <v>39</v>
      </c>
      <c r="N342" s="46">
        <v>0</v>
      </c>
      <c r="O342" s="46">
        <v>0</v>
      </c>
      <c r="P342" s="46">
        <v>56</v>
      </c>
      <c r="Q342" s="46">
        <v>39</v>
      </c>
      <c r="R342" s="46">
        <v>0</v>
      </c>
      <c r="S342" s="46">
        <v>0</v>
      </c>
    </row>
    <row r="343" spans="1:19" s="146" customFormat="1" ht="27" customHeight="1">
      <c r="A343" s="306" t="s">
        <v>551</v>
      </c>
      <c r="B343" s="306"/>
      <c r="C343" s="306"/>
      <c r="D343" s="306"/>
      <c r="E343" s="306"/>
      <c r="F343" s="306"/>
      <c r="G343" s="306"/>
      <c r="H343" s="306"/>
      <c r="I343" s="306"/>
      <c r="J343" s="307"/>
      <c r="K343" s="86">
        <f t="shared" si="47"/>
        <v>333</v>
      </c>
      <c r="L343" s="148">
        <f t="shared" si="48"/>
        <v>0</v>
      </c>
      <c r="M343" s="148">
        <f t="shared" si="48"/>
        <v>0</v>
      </c>
      <c r="N343" s="148">
        <f>SUM(N344:N347)</f>
        <v>0</v>
      </c>
      <c r="O343" s="148">
        <f t="shared" ref="O343:S343" si="50">SUM(O344:O347)</f>
        <v>0</v>
      </c>
      <c r="P343" s="148">
        <f t="shared" si="50"/>
        <v>0</v>
      </c>
      <c r="Q343" s="148">
        <f t="shared" si="50"/>
        <v>0</v>
      </c>
      <c r="R343" s="148">
        <f t="shared" si="50"/>
        <v>0</v>
      </c>
      <c r="S343" s="148">
        <f t="shared" si="50"/>
        <v>0</v>
      </c>
    </row>
    <row r="344" spans="1:19" s="146" customFormat="1" ht="27" customHeight="1">
      <c r="A344" s="154" t="s">
        <v>285</v>
      </c>
      <c r="B344" s="253" t="s">
        <v>231</v>
      </c>
      <c r="C344" s="296"/>
      <c r="D344" s="296"/>
      <c r="E344" s="296"/>
      <c r="F344" s="296"/>
      <c r="G344" s="296"/>
      <c r="H344" s="296"/>
      <c r="I344" s="296"/>
      <c r="J344" s="254"/>
      <c r="K344" s="46">
        <f t="shared" si="47"/>
        <v>334</v>
      </c>
      <c r="L344" s="150">
        <f t="shared" si="48"/>
        <v>0</v>
      </c>
      <c r="M344" s="150">
        <f t="shared" si="48"/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</row>
    <row r="345" spans="1:19" s="146" customFormat="1" ht="27" customHeight="1">
      <c r="A345" s="154" t="s">
        <v>332</v>
      </c>
      <c r="B345" s="253" t="s">
        <v>92</v>
      </c>
      <c r="C345" s="296"/>
      <c r="D345" s="296"/>
      <c r="E345" s="296"/>
      <c r="F345" s="296"/>
      <c r="G345" s="296"/>
      <c r="H345" s="296"/>
      <c r="I345" s="296"/>
      <c r="J345" s="254"/>
      <c r="K345" s="46">
        <f t="shared" si="47"/>
        <v>335</v>
      </c>
      <c r="L345" s="150">
        <f t="shared" si="48"/>
        <v>0</v>
      </c>
      <c r="M345" s="150">
        <f t="shared" si="48"/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</row>
    <row r="346" spans="1:19" s="146" customFormat="1" ht="27" customHeight="1">
      <c r="A346" s="154" t="s">
        <v>288</v>
      </c>
      <c r="B346" s="253" t="s">
        <v>238</v>
      </c>
      <c r="C346" s="296"/>
      <c r="D346" s="296"/>
      <c r="E346" s="296"/>
      <c r="F346" s="296"/>
      <c r="G346" s="296"/>
      <c r="H346" s="296"/>
      <c r="I346" s="296"/>
      <c r="J346" s="254"/>
      <c r="K346" s="46">
        <f t="shared" si="47"/>
        <v>336</v>
      </c>
      <c r="L346" s="150">
        <f t="shared" si="48"/>
        <v>0</v>
      </c>
      <c r="M346" s="150">
        <f t="shared" si="48"/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</row>
    <row r="347" spans="1:19" s="146" customFormat="1" ht="27" customHeight="1">
      <c r="A347" s="154" t="s">
        <v>292</v>
      </c>
      <c r="B347" s="253" t="s">
        <v>150</v>
      </c>
      <c r="C347" s="296"/>
      <c r="D347" s="296"/>
      <c r="E347" s="296"/>
      <c r="F347" s="296"/>
      <c r="G347" s="296"/>
      <c r="H347" s="296"/>
      <c r="I347" s="296"/>
      <c r="J347" s="254"/>
      <c r="K347" s="46">
        <f t="shared" si="47"/>
        <v>337</v>
      </c>
      <c r="L347" s="150">
        <f t="shared" si="48"/>
        <v>0</v>
      </c>
      <c r="M347" s="150">
        <f t="shared" si="48"/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</row>
    <row r="348" spans="1:19" s="146" customFormat="1" ht="27" customHeight="1">
      <c r="A348" s="304" t="s">
        <v>552</v>
      </c>
      <c r="B348" s="304"/>
      <c r="C348" s="304"/>
      <c r="D348" s="304"/>
      <c r="E348" s="304"/>
      <c r="F348" s="304"/>
      <c r="G348" s="304"/>
      <c r="H348" s="304"/>
      <c r="I348" s="304"/>
      <c r="J348" s="305"/>
      <c r="K348" s="86">
        <f t="shared" si="47"/>
        <v>338</v>
      </c>
      <c r="L348" s="148">
        <f t="shared" si="48"/>
        <v>129</v>
      </c>
      <c r="M348" s="148">
        <f t="shared" si="48"/>
        <v>118</v>
      </c>
      <c r="N348" s="148">
        <f>SUM(N349:N350)</f>
        <v>0</v>
      </c>
      <c r="O348" s="148">
        <f t="shared" ref="O348:S348" si="51">SUM(O349:O350)</f>
        <v>0</v>
      </c>
      <c r="P348" s="148">
        <f t="shared" si="51"/>
        <v>129</v>
      </c>
      <c r="Q348" s="148">
        <f t="shared" si="51"/>
        <v>118</v>
      </c>
      <c r="R348" s="148">
        <f t="shared" si="51"/>
        <v>0</v>
      </c>
      <c r="S348" s="148">
        <f t="shared" si="51"/>
        <v>0</v>
      </c>
    </row>
    <row r="349" spans="1:19" s="146" customFormat="1" ht="27" customHeight="1">
      <c r="A349" s="154" t="s">
        <v>525</v>
      </c>
      <c r="B349" s="253" t="s">
        <v>265</v>
      </c>
      <c r="C349" s="296"/>
      <c r="D349" s="296"/>
      <c r="E349" s="296"/>
      <c r="F349" s="296"/>
      <c r="G349" s="296"/>
      <c r="H349" s="296"/>
      <c r="I349" s="296"/>
      <c r="J349" s="254"/>
      <c r="K349" s="46">
        <f t="shared" si="47"/>
        <v>339</v>
      </c>
      <c r="L349" s="150">
        <f t="shared" si="48"/>
        <v>30</v>
      </c>
      <c r="M349" s="150">
        <f t="shared" si="48"/>
        <v>23</v>
      </c>
      <c r="N349" s="46">
        <v>0</v>
      </c>
      <c r="O349" s="46">
        <v>0</v>
      </c>
      <c r="P349" s="46">
        <v>30</v>
      </c>
      <c r="Q349" s="46">
        <v>23</v>
      </c>
      <c r="R349" s="46">
        <v>0</v>
      </c>
      <c r="S349" s="46">
        <v>0</v>
      </c>
    </row>
    <row r="350" spans="1:19" s="146" customFormat="1" ht="27" customHeight="1">
      <c r="A350" s="154" t="s">
        <v>553</v>
      </c>
      <c r="B350" s="253" t="s">
        <v>264</v>
      </c>
      <c r="C350" s="296"/>
      <c r="D350" s="296"/>
      <c r="E350" s="296"/>
      <c r="F350" s="296"/>
      <c r="G350" s="296"/>
      <c r="H350" s="296"/>
      <c r="I350" s="296"/>
      <c r="J350" s="254"/>
      <c r="K350" s="46">
        <f t="shared" si="47"/>
        <v>340</v>
      </c>
      <c r="L350" s="150">
        <f t="shared" si="48"/>
        <v>99</v>
      </c>
      <c r="M350" s="150">
        <f t="shared" si="48"/>
        <v>95</v>
      </c>
      <c r="N350" s="46">
        <v>0</v>
      </c>
      <c r="O350" s="46">
        <v>0</v>
      </c>
      <c r="P350" s="46">
        <v>99</v>
      </c>
      <c r="Q350" s="46">
        <v>95</v>
      </c>
      <c r="R350" s="46">
        <v>0</v>
      </c>
      <c r="S350" s="46">
        <v>0</v>
      </c>
    </row>
    <row r="351" spans="1:19" s="146" customFormat="1" ht="27" customHeight="1">
      <c r="A351" s="304" t="s">
        <v>554</v>
      </c>
      <c r="B351" s="304"/>
      <c r="C351" s="304"/>
      <c r="D351" s="304"/>
      <c r="E351" s="304"/>
      <c r="F351" s="304"/>
      <c r="G351" s="304"/>
      <c r="H351" s="304"/>
      <c r="I351" s="304"/>
      <c r="J351" s="305"/>
      <c r="K351" s="86">
        <f t="shared" si="47"/>
        <v>341</v>
      </c>
      <c r="L351" s="148">
        <f t="shared" si="48"/>
        <v>48</v>
      </c>
      <c r="M351" s="148">
        <f t="shared" si="48"/>
        <v>16</v>
      </c>
      <c r="N351" s="148">
        <f>SUM(N352:N354)</f>
        <v>0</v>
      </c>
      <c r="O351" s="148">
        <f t="shared" ref="O351:S351" si="52">SUM(O352:O354)</f>
        <v>0</v>
      </c>
      <c r="P351" s="148">
        <f t="shared" si="52"/>
        <v>48</v>
      </c>
      <c r="Q351" s="148">
        <f t="shared" si="52"/>
        <v>16</v>
      </c>
      <c r="R351" s="148">
        <f t="shared" si="52"/>
        <v>0</v>
      </c>
      <c r="S351" s="148">
        <f t="shared" si="52"/>
        <v>0</v>
      </c>
    </row>
    <row r="352" spans="1:19" s="146" customFormat="1" ht="27" customHeight="1">
      <c r="A352" s="154" t="s">
        <v>555</v>
      </c>
      <c r="B352" s="253" t="s">
        <v>480</v>
      </c>
      <c r="C352" s="296"/>
      <c r="D352" s="296"/>
      <c r="E352" s="296"/>
      <c r="F352" s="296"/>
      <c r="G352" s="296"/>
      <c r="H352" s="296"/>
      <c r="I352" s="296"/>
      <c r="J352" s="254"/>
      <c r="K352" s="46">
        <f t="shared" si="47"/>
        <v>342</v>
      </c>
      <c r="L352" s="150">
        <f t="shared" si="48"/>
        <v>17</v>
      </c>
      <c r="M352" s="150">
        <f t="shared" si="48"/>
        <v>8</v>
      </c>
      <c r="N352" s="46">
        <v>0</v>
      </c>
      <c r="O352" s="46">
        <v>0</v>
      </c>
      <c r="P352" s="46">
        <v>17</v>
      </c>
      <c r="Q352" s="46">
        <v>8</v>
      </c>
      <c r="R352" s="46">
        <v>0</v>
      </c>
      <c r="S352" s="46">
        <v>0</v>
      </c>
    </row>
    <row r="353" spans="1:19" s="146" customFormat="1" ht="27" customHeight="1">
      <c r="A353" s="154" t="s">
        <v>283</v>
      </c>
      <c r="B353" s="253" t="s">
        <v>215</v>
      </c>
      <c r="C353" s="296"/>
      <c r="D353" s="296"/>
      <c r="E353" s="296"/>
      <c r="F353" s="296"/>
      <c r="G353" s="296"/>
      <c r="H353" s="296"/>
      <c r="I353" s="296"/>
      <c r="J353" s="254"/>
      <c r="K353" s="46">
        <f t="shared" si="47"/>
        <v>343</v>
      </c>
      <c r="L353" s="150">
        <f t="shared" si="48"/>
        <v>13</v>
      </c>
      <c r="M353" s="150">
        <f t="shared" si="48"/>
        <v>4</v>
      </c>
      <c r="N353" s="46">
        <v>0</v>
      </c>
      <c r="O353" s="46">
        <v>0</v>
      </c>
      <c r="P353" s="46">
        <v>13</v>
      </c>
      <c r="Q353" s="46">
        <v>4</v>
      </c>
      <c r="R353" s="46">
        <v>0</v>
      </c>
      <c r="S353" s="46">
        <v>0</v>
      </c>
    </row>
    <row r="354" spans="1:19" s="146" customFormat="1" ht="27" customHeight="1">
      <c r="A354" s="154" t="s">
        <v>353</v>
      </c>
      <c r="B354" s="253" t="s">
        <v>354</v>
      </c>
      <c r="C354" s="296"/>
      <c r="D354" s="296"/>
      <c r="E354" s="296"/>
      <c r="F354" s="296"/>
      <c r="G354" s="296"/>
      <c r="H354" s="296"/>
      <c r="I354" s="296"/>
      <c r="J354" s="254"/>
      <c r="K354" s="46">
        <f t="shared" si="47"/>
        <v>344</v>
      </c>
      <c r="L354" s="150">
        <f t="shared" si="48"/>
        <v>18</v>
      </c>
      <c r="M354" s="150">
        <f t="shared" si="48"/>
        <v>4</v>
      </c>
      <c r="N354" s="46">
        <v>0</v>
      </c>
      <c r="O354" s="46">
        <v>0</v>
      </c>
      <c r="P354" s="46">
        <v>18</v>
      </c>
      <c r="Q354" s="46">
        <v>4</v>
      </c>
      <c r="R354" s="46">
        <v>0</v>
      </c>
      <c r="S354" s="46">
        <v>0</v>
      </c>
    </row>
    <row r="355" spans="1:19" s="146" customFormat="1" ht="27" customHeight="1">
      <c r="A355" s="304" t="s">
        <v>556</v>
      </c>
      <c r="B355" s="304"/>
      <c r="C355" s="304"/>
      <c r="D355" s="304"/>
      <c r="E355" s="304"/>
      <c r="F355" s="304"/>
      <c r="G355" s="304"/>
      <c r="H355" s="304"/>
      <c r="I355" s="304"/>
      <c r="J355" s="305"/>
      <c r="K355" s="86">
        <f t="shared" si="47"/>
        <v>345</v>
      </c>
      <c r="L355" s="148">
        <f t="shared" si="48"/>
        <v>240</v>
      </c>
      <c r="M355" s="148">
        <f t="shared" si="48"/>
        <v>194</v>
      </c>
      <c r="N355" s="148">
        <f>SUM(N356:N360)</f>
        <v>0</v>
      </c>
      <c r="O355" s="148">
        <f t="shared" ref="O355:S355" si="53">SUM(O356:O360)</f>
        <v>0</v>
      </c>
      <c r="P355" s="148">
        <f t="shared" si="53"/>
        <v>240</v>
      </c>
      <c r="Q355" s="148">
        <f t="shared" si="53"/>
        <v>194</v>
      </c>
      <c r="R355" s="148">
        <f t="shared" si="53"/>
        <v>0</v>
      </c>
      <c r="S355" s="148">
        <f t="shared" si="53"/>
        <v>0</v>
      </c>
    </row>
    <row r="356" spans="1:19" s="146" customFormat="1" ht="27" customHeight="1">
      <c r="A356" s="154" t="s">
        <v>446</v>
      </c>
      <c r="B356" s="253" t="s">
        <v>296</v>
      </c>
      <c r="C356" s="296"/>
      <c r="D356" s="296"/>
      <c r="E356" s="296"/>
      <c r="F356" s="296"/>
      <c r="G356" s="296"/>
      <c r="H356" s="296"/>
      <c r="I356" s="296"/>
      <c r="J356" s="254"/>
      <c r="K356" s="46">
        <f t="shared" si="47"/>
        <v>346</v>
      </c>
      <c r="L356" s="150">
        <f t="shared" si="48"/>
        <v>30</v>
      </c>
      <c r="M356" s="150">
        <f t="shared" si="48"/>
        <v>12</v>
      </c>
      <c r="N356" s="46">
        <v>0</v>
      </c>
      <c r="O356" s="46">
        <v>0</v>
      </c>
      <c r="P356" s="46">
        <v>30</v>
      </c>
      <c r="Q356" s="46">
        <v>12</v>
      </c>
      <c r="R356" s="46">
        <v>0</v>
      </c>
      <c r="S356" s="46">
        <v>0</v>
      </c>
    </row>
    <row r="357" spans="1:19" s="146" customFormat="1" ht="27" customHeight="1">
      <c r="A357" s="154" t="s">
        <v>540</v>
      </c>
      <c r="B357" s="253" t="s">
        <v>509</v>
      </c>
      <c r="C357" s="296"/>
      <c r="D357" s="296"/>
      <c r="E357" s="296"/>
      <c r="F357" s="296"/>
      <c r="G357" s="296"/>
      <c r="H357" s="296"/>
      <c r="I357" s="296"/>
      <c r="J357" s="254"/>
      <c r="K357" s="46">
        <f t="shared" si="47"/>
        <v>347</v>
      </c>
      <c r="L357" s="150">
        <f t="shared" si="48"/>
        <v>60</v>
      </c>
      <c r="M357" s="150">
        <f t="shared" si="48"/>
        <v>55</v>
      </c>
      <c r="N357" s="46">
        <v>0</v>
      </c>
      <c r="O357" s="46">
        <v>0</v>
      </c>
      <c r="P357" s="46">
        <v>60</v>
      </c>
      <c r="Q357" s="46">
        <v>55</v>
      </c>
      <c r="R357" s="46">
        <v>0</v>
      </c>
      <c r="S357" s="46">
        <v>0</v>
      </c>
    </row>
    <row r="358" spans="1:19" s="146" customFormat="1" ht="27" customHeight="1">
      <c r="A358" s="154" t="s">
        <v>375</v>
      </c>
      <c r="B358" s="253" t="s">
        <v>261</v>
      </c>
      <c r="C358" s="296"/>
      <c r="D358" s="296"/>
      <c r="E358" s="296"/>
      <c r="F358" s="296"/>
      <c r="G358" s="296"/>
      <c r="H358" s="296"/>
      <c r="I358" s="296"/>
      <c r="J358" s="254"/>
      <c r="K358" s="46">
        <f t="shared" si="47"/>
        <v>348</v>
      </c>
      <c r="L358" s="150">
        <f t="shared" si="48"/>
        <v>40</v>
      </c>
      <c r="M358" s="150">
        <f t="shared" si="48"/>
        <v>32</v>
      </c>
      <c r="N358" s="46">
        <v>0</v>
      </c>
      <c r="O358" s="46">
        <v>0</v>
      </c>
      <c r="P358" s="46">
        <v>40</v>
      </c>
      <c r="Q358" s="46">
        <v>32</v>
      </c>
      <c r="R358" s="46">
        <v>0</v>
      </c>
      <c r="S358" s="46">
        <v>0</v>
      </c>
    </row>
    <row r="359" spans="1:19" s="146" customFormat="1" ht="27" customHeight="1">
      <c r="A359" s="154" t="s">
        <v>383</v>
      </c>
      <c r="B359" s="253" t="s">
        <v>256</v>
      </c>
      <c r="C359" s="296"/>
      <c r="D359" s="296"/>
      <c r="E359" s="296"/>
      <c r="F359" s="296"/>
      <c r="G359" s="296"/>
      <c r="H359" s="296"/>
      <c r="I359" s="296"/>
      <c r="J359" s="254"/>
      <c r="K359" s="46">
        <f t="shared" si="47"/>
        <v>349</v>
      </c>
      <c r="L359" s="150">
        <f t="shared" si="48"/>
        <v>40</v>
      </c>
      <c r="M359" s="150">
        <f t="shared" si="48"/>
        <v>40</v>
      </c>
      <c r="N359" s="46">
        <v>0</v>
      </c>
      <c r="O359" s="46">
        <v>0</v>
      </c>
      <c r="P359" s="46">
        <v>40</v>
      </c>
      <c r="Q359" s="46">
        <v>40</v>
      </c>
      <c r="R359" s="46">
        <v>0</v>
      </c>
      <c r="S359" s="46">
        <v>0</v>
      </c>
    </row>
    <row r="360" spans="1:19" s="146" customFormat="1" ht="27" customHeight="1">
      <c r="A360" s="154" t="s">
        <v>558</v>
      </c>
      <c r="B360" s="253" t="s">
        <v>120</v>
      </c>
      <c r="C360" s="296"/>
      <c r="D360" s="296"/>
      <c r="E360" s="296"/>
      <c r="F360" s="296"/>
      <c r="G360" s="296"/>
      <c r="H360" s="296"/>
      <c r="I360" s="296"/>
      <c r="J360" s="254"/>
      <c r="K360" s="46">
        <f t="shared" si="47"/>
        <v>350</v>
      </c>
      <c r="L360" s="150">
        <f t="shared" si="48"/>
        <v>70</v>
      </c>
      <c r="M360" s="150">
        <f t="shared" si="48"/>
        <v>55</v>
      </c>
      <c r="N360" s="46">
        <v>0</v>
      </c>
      <c r="O360" s="46">
        <v>0</v>
      </c>
      <c r="P360" s="46">
        <v>70</v>
      </c>
      <c r="Q360" s="46">
        <v>55</v>
      </c>
      <c r="R360" s="46">
        <v>0</v>
      </c>
      <c r="S360" s="46">
        <v>0</v>
      </c>
    </row>
    <row r="361" spans="1:19" s="146" customFormat="1" ht="27" customHeight="1">
      <c r="A361" s="304" t="s">
        <v>559</v>
      </c>
      <c r="B361" s="304"/>
      <c r="C361" s="304"/>
      <c r="D361" s="304"/>
      <c r="E361" s="304"/>
      <c r="F361" s="304"/>
      <c r="G361" s="304"/>
      <c r="H361" s="304"/>
      <c r="I361" s="304"/>
      <c r="J361" s="305"/>
      <c r="K361" s="86">
        <f t="shared" si="47"/>
        <v>351</v>
      </c>
      <c r="L361" s="148">
        <f t="shared" si="48"/>
        <v>0</v>
      </c>
      <c r="M361" s="148">
        <f t="shared" si="48"/>
        <v>0</v>
      </c>
      <c r="N361" s="148">
        <f>SUM(N362:N363)</f>
        <v>0</v>
      </c>
      <c r="O361" s="148">
        <f t="shared" ref="O361:S361" si="54">SUM(O362:O363)</f>
        <v>0</v>
      </c>
      <c r="P361" s="148">
        <f t="shared" si="54"/>
        <v>0</v>
      </c>
      <c r="Q361" s="148">
        <f t="shared" si="54"/>
        <v>0</v>
      </c>
      <c r="R361" s="148">
        <f t="shared" si="54"/>
        <v>0</v>
      </c>
      <c r="S361" s="148">
        <f t="shared" si="54"/>
        <v>0</v>
      </c>
    </row>
    <row r="362" spans="1:19" s="146" customFormat="1" ht="27" customHeight="1">
      <c r="A362" s="154" t="s">
        <v>524</v>
      </c>
      <c r="B362" s="253" t="s">
        <v>110</v>
      </c>
      <c r="C362" s="296"/>
      <c r="D362" s="296"/>
      <c r="E362" s="296"/>
      <c r="F362" s="296"/>
      <c r="G362" s="296"/>
      <c r="H362" s="296"/>
      <c r="I362" s="296"/>
      <c r="J362" s="254"/>
      <c r="K362" s="46">
        <f t="shared" si="47"/>
        <v>352</v>
      </c>
      <c r="L362" s="150">
        <f t="shared" si="48"/>
        <v>0</v>
      </c>
      <c r="M362" s="150">
        <f t="shared" si="48"/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</row>
    <row r="363" spans="1:19" s="146" customFormat="1" ht="27" customHeight="1">
      <c r="A363" s="154" t="s">
        <v>560</v>
      </c>
      <c r="B363" s="253" t="s">
        <v>313</v>
      </c>
      <c r="C363" s="296"/>
      <c r="D363" s="296"/>
      <c r="E363" s="296"/>
      <c r="F363" s="296"/>
      <c r="G363" s="296"/>
      <c r="H363" s="296"/>
      <c r="I363" s="296"/>
      <c r="J363" s="254"/>
      <c r="K363" s="46">
        <f t="shared" si="47"/>
        <v>353</v>
      </c>
      <c r="L363" s="150">
        <f t="shared" si="48"/>
        <v>0</v>
      </c>
      <c r="M363" s="150">
        <f t="shared" si="48"/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</row>
    <row r="364" spans="1:19" s="146" customFormat="1" ht="27" customHeight="1">
      <c r="A364" s="304" t="s">
        <v>561</v>
      </c>
      <c r="B364" s="304"/>
      <c r="C364" s="304"/>
      <c r="D364" s="304"/>
      <c r="E364" s="304"/>
      <c r="F364" s="304"/>
      <c r="G364" s="304"/>
      <c r="H364" s="304"/>
      <c r="I364" s="304"/>
      <c r="J364" s="305"/>
      <c r="K364" s="86">
        <f t="shared" si="47"/>
        <v>354</v>
      </c>
      <c r="L364" s="148">
        <f t="shared" si="48"/>
        <v>0</v>
      </c>
      <c r="M364" s="148">
        <f t="shared" si="48"/>
        <v>0</v>
      </c>
      <c r="N364" s="148">
        <f>SUM(N365:N366)</f>
        <v>0</v>
      </c>
      <c r="O364" s="148">
        <f t="shared" ref="O364:S364" si="55">SUM(O365:O366)</f>
        <v>0</v>
      </c>
      <c r="P364" s="148">
        <f t="shared" si="55"/>
        <v>0</v>
      </c>
      <c r="Q364" s="148">
        <f t="shared" si="55"/>
        <v>0</v>
      </c>
      <c r="R364" s="148">
        <f t="shared" si="55"/>
        <v>0</v>
      </c>
      <c r="S364" s="148">
        <f t="shared" si="55"/>
        <v>0</v>
      </c>
    </row>
    <row r="365" spans="1:19" s="146" customFormat="1" ht="27" customHeight="1">
      <c r="A365" s="154" t="s">
        <v>562</v>
      </c>
      <c r="B365" s="253" t="s">
        <v>363</v>
      </c>
      <c r="C365" s="296"/>
      <c r="D365" s="296"/>
      <c r="E365" s="296"/>
      <c r="F365" s="296"/>
      <c r="G365" s="296"/>
      <c r="H365" s="296"/>
      <c r="I365" s="296"/>
      <c r="J365" s="254"/>
      <c r="K365" s="46">
        <f t="shared" si="47"/>
        <v>355</v>
      </c>
      <c r="L365" s="150">
        <f t="shared" si="48"/>
        <v>0</v>
      </c>
      <c r="M365" s="150">
        <f t="shared" si="48"/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</row>
    <row r="366" spans="1:19" s="146" customFormat="1" ht="27" customHeight="1">
      <c r="A366" s="154" t="s">
        <v>563</v>
      </c>
      <c r="B366" s="253" t="s">
        <v>115</v>
      </c>
      <c r="C366" s="296"/>
      <c r="D366" s="296"/>
      <c r="E366" s="296"/>
      <c r="F366" s="296"/>
      <c r="G366" s="296"/>
      <c r="H366" s="296"/>
      <c r="I366" s="296"/>
      <c r="J366" s="254"/>
      <c r="K366" s="46">
        <f t="shared" si="47"/>
        <v>356</v>
      </c>
      <c r="L366" s="150">
        <f t="shared" si="48"/>
        <v>0</v>
      </c>
      <c r="M366" s="150">
        <f t="shared" si="48"/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</row>
    <row r="367" spans="1:19" s="146" customFormat="1" ht="27" customHeight="1">
      <c r="A367" s="308" t="s">
        <v>564</v>
      </c>
      <c r="B367" s="308"/>
      <c r="C367" s="308"/>
      <c r="D367" s="308"/>
      <c r="E367" s="308"/>
      <c r="F367" s="308"/>
      <c r="G367" s="308"/>
      <c r="H367" s="308"/>
      <c r="I367" s="308"/>
      <c r="J367" s="309"/>
      <c r="K367" s="83">
        <f t="shared" si="47"/>
        <v>357</v>
      </c>
      <c r="L367" s="44">
        <f>+L368+L385+L403+L417+L439+L454+L473+L491+L509+L527+L553+L586+L602+L626+L644+L659+L670+L685+L714+L745+L757+L789</f>
        <v>8986</v>
      </c>
      <c r="M367" s="44">
        <f t="shared" ref="M367:S367" si="56">+M368+M385+M403+M417+M439+M454+M473+M491+M509+M527+M553+M586+M602+M626+M644+M659+M670+M685+M714+M745+M757+M789</f>
        <v>3767</v>
      </c>
      <c r="N367" s="44">
        <f t="shared" si="56"/>
        <v>1247</v>
      </c>
      <c r="O367" s="44">
        <f t="shared" si="56"/>
        <v>547</v>
      </c>
      <c r="P367" s="44">
        <f t="shared" si="56"/>
        <v>7190</v>
      </c>
      <c r="Q367" s="44">
        <f t="shared" si="56"/>
        <v>2981</v>
      </c>
      <c r="R367" s="44">
        <f t="shared" si="56"/>
        <v>549</v>
      </c>
      <c r="S367" s="44">
        <f t="shared" si="56"/>
        <v>239</v>
      </c>
    </row>
    <row r="368" spans="1:19" s="146" customFormat="1" ht="27" customHeight="1">
      <c r="A368" s="304" t="s">
        <v>565</v>
      </c>
      <c r="B368" s="304"/>
      <c r="C368" s="304"/>
      <c r="D368" s="304"/>
      <c r="E368" s="304"/>
      <c r="F368" s="304"/>
      <c r="G368" s="304"/>
      <c r="H368" s="304"/>
      <c r="I368" s="304"/>
      <c r="J368" s="305"/>
      <c r="K368" s="86">
        <f t="shared" si="47"/>
        <v>358</v>
      </c>
      <c r="L368" s="148">
        <f t="shared" si="48"/>
        <v>741</v>
      </c>
      <c r="M368" s="148">
        <f t="shared" si="48"/>
        <v>87</v>
      </c>
      <c r="N368" s="148">
        <f>SUM(N369:N384)</f>
        <v>107</v>
      </c>
      <c r="O368" s="148">
        <f t="shared" ref="O368:S368" si="57">SUM(O369:O384)</f>
        <v>22</v>
      </c>
      <c r="P368" s="148">
        <f t="shared" si="57"/>
        <v>579</v>
      </c>
      <c r="Q368" s="148">
        <f t="shared" si="57"/>
        <v>56</v>
      </c>
      <c r="R368" s="148">
        <f t="shared" si="57"/>
        <v>55</v>
      </c>
      <c r="S368" s="148">
        <f t="shared" si="57"/>
        <v>9</v>
      </c>
    </row>
    <row r="369" spans="1:19" s="146" customFormat="1" ht="27" customHeight="1">
      <c r="A369" s="154" t="s">
        <v>303</v>
      </c>
      <c r="B369" s="253" t="s">
        <v>136</v>
      </c>
      <c r="C369" s="296"/>
      <c r="D369" s="296"/>
      <c r="E369" s="296"/>
      <c r="F369" s="296"/>
      <c r="G369" s="296"/>
      <c r="H369" s="296"/>
      <c r="I369" s="296"/>
      <c r="J369" s="254"/>
      <c r="K369" s="46">
        <f t="shared" si="47"/>
        <v>359</v>
      </c>
      <c r="L369" s="150">
        <f t="shared" si="48"/>
        <v>100</v>
      </c>
      <c r="M369" s="150">
        <f t="shared" si="48"/>
        <v>4</v>
      </c>
      <c r="N369" s="46">
        <v>0</v>
      </c>
      <c r="O369" s="46">
        <v>0</v>
      </c>
      <c r="P369" s="46">
        <v>84</v>
      </c>
      <c r="Q369" s="46">
        <v>4</v>
      </c>
      <c r="R369" s="46">
        <v>16</v>
      </c>
      <c r="S369" s="46">
        <v>0</v>
      </c>
    </row>
    <row r="370" spans="1:19" s="146" customFormat="1" ht="27" customHeight="1">
      <c r="A370" s="154" t="s">
        <v>286</v>
      </c>
      <c r="B370" s="253" t="s">
        <v>131</v>
      </c>
      <c r="C370" s="296"/>
      <c r="D370" s="296"/>
      <c r="E370" s="296"/>
      <c r="F370" s="296"/>
      <c r="G370" s="296"/>
      <c r="H370" s="296"/>
      <c r="I370" s="296"/>
      <c r="J370" s="254"/>
      <c r="K370" s="46">
        <f t="shared" si="47"/>
        <v>360</v>
      </c>
      <c r="L370" s="150">
        <f t="shared" si="48"/>
        <v>71</v>
      </c>
      <c r="M370" s="150">
        <f t="shared" si="48"/>
        <v>32</v>
      </c>
      <c r="N370" s="46">
        <v>0</v>
      </c>
      <c r="O370" s="46">
        <v>0</v>
      </c>
      <c r="P370" s="46">
        <v>66</v>
      </c>
      <c r="Q370" s="46">
        <v>28</v>
      </c>
      <c r="R370" s="46">
        <v>5</v>
      </c>
      <c r="S370" s="46">
        <v>4</v>
      </c>
    </row>
    <row r="371" spans="1:19" s="146" customFormat="1" ht="27" customHeight="1">
      <c r="A371" s="154" t="s">
        <v>310</v>
      </c>
      <c r="B371" s="253" t="s">
        <v>566</v>
      </c>
      <c r="C371" s="296"/>
      <c r="D371" s="296"/>
      <c r="E371" s="296"/>
      <c r="F371" s="296"/>
      <c r="G371" s="296"/>
      <c r="H371" s="296"/>
      <c r="I371" s="296"/>
      <c r="J371" s="254"/>
      <c r="K371" s="46">
        <f t="shared" si="47"/>
        <v>361</v>
      </c>
      <c r="L371" s="150">
        <f t="shared" si="48"/>
        <v>57</v>
      </c>
      <c r="M371" s="150">
        <f t="shared" si="48"/>
        <v>0</v>
      </c>
      <c r="N371" s="46">
        <v>0</v>
      </c>
      <c r="O371" s="46">
        <v>0</v>
      </c>
      <c r="P371" s="46">
        <v>51</v>
      </c>
      <c r="Q371" s="46">
        <v>0</v>
      </c>
      <c r="R371" s="46">
        <v>6</v>
      </c>
      <c r="S371" s="46">
        <v>0</v>
      </c>
    </row>
    <row r="372" spans="1:19" s="146" customFormat="1" ht="27" customHeight="1">
      <c r="A372" s="154" t="s">
        <v>476</v>
      </c>
      <c r="B372" s="253" t="s">
        <v>132</v>
      </c>
      <c r="C372" s="296"/>
      <c r="D372" s="296"/>
      <c r="E372" s="296"/>
      <c r="F372" s="296"/>
      <c r="G372" s="296"/>
      <c r="H372" s="296"/>
      <c r="I372" s="296"/>
      <c r="J372" s="254"/>
      <c r="K372" s="46">
        <f t="shared" si="47"/>
        <v>362</v>
      </c>
      <c r="L372" s="150">
        <f t="shared" si="48"/>
        <v>73</v>
      </c>
      <c r="M372" s="150">
        <f t="shared" si="48"/>
        <v>12</v>
      </c>
      <c r="N372" s="46">
        <v>0</v>
      </c>
      <c r="O372" s="46">
        <v>0</v>
      </c>
      <c r="P372" s="46">
        <v>55</v>
      </c>
      <c r="Q372" s="46">
        <v>7</v>
      </c>
      <c r="R372" s="46">
        <v>18</v>
      </c>
      <c r="S372" s="46">
        <v>5</v>
      </c>
    </row>
    <row r="373" spans="1:19" s="146" customFormat="1" ht="27" customHeight="1">
      <c r="A373" s="154" t="s">
        <v>290</v>
      </c>
      <c r="B373" s="253" t="s">
        <v>135</v>
      </c>
      <c r="C373" s="296"/>
      <c r="D373" s="296"/>
      <c r="E373" s="296"/>
      <c r="F373" s="296"/>
      <c r="G373" s="296"/>
      <c r="H373" s="296"/>
      <c r="I373" s="296"/>
      <c r="J373" s="254"/>
      <c r="K373" s="46">
        <f t="shared" si="47"/>
        <v>363</v>
      </c>
      <c r="L373" s="150">
        <f t="shared" si="48"/>
        <v>58</v>
      </c>
      <c r="M373" s="150">
        <f t="shared" si="48"/>
        <v>10</v>
      </c>
      <c r="N373" s="46">
        <v>0</v>
      </c>
      <c r="O373" s="46">
        <v>0</v>
      </c>
      <c r="P373" s="46">
        <v>58</v>
      </c>
      <c r="Q373" s="46">
        <v>10</v>
      </c>
      <c r="R373" s="46">
        <v>0</v>
      </c>
      <c r="S373" s="46">
        <v>0</v>
      </c>
    </row>
    <row r="374" spans="1:19" s="146" customFormat="1" ht="27" customHeight="1">
      <c r="A374" s="154" t="s">
        <v>567</v>
      </c>
      <c r="B374" s="253" t="s">
        <v>139</v>
      </c>
      <c r="C374" s="296"/>
      <c r="D374" s="296"/>
      <c r="E374" s="296"/>
      <c r="F374" s="296"/>
      <c r="G374" s="296"/>
      <c r="H374" s="296"/>
      <c r="I374" s="296"/>
      <c r="J374" s="254"/>
      <c r="K374" s="46">
        <f t="shared" si="47"/>
        <v>364</v>
      </c>
      <c r="L374" s="150">
        <f t="shared" si="48"/>
        <v>87</v>
      </c>
      <c r="M374" s="150">
        <f t="shared" si="48"/>
        <v>1</v>
      </c>
      <c r="N374" s="46">
        <v>0</v>
      </c>
      <c r="O374" s="46">
        <v>0</v>
      </c>
      <c r="P374" s="46">
        <v>77</v>
      </c>
      <c r="Q374" s="46">
        <v>1</v>
      </c>
      <c r="R374" s="46">
        <v>10</v>
      </c>
      <c r="S374" s="46">
        <v>0</v>
      </c>
    </row>
    <row r="375" spans="1:19" s="146" customFormat="1" ht="27" customHeight="1">
      <c r="A375" s="154" t="s">
        <v>569</v>
      </c>
      <c r="B375" s="253" t="s">
        <v>215</v>
      </c>
      <c r="C375" s="296"/>
      <c r="D375" s="296"/>
      <c r="E375" s="296"/>
      <c r="F375" s="296"/>
      <c r="G375" s="296"/>
      <c r="H375" s="296"/>
      <c r="I375" s="296"/>
      <c r="J375" s="254"/>
      <c r="K375" s="46">
        <f t="shared" si="47"/>
        <v>365</v>
      </c>
      <c r="L375" s="150">
        <f t="shared" si="48"/>
        <v>82</v>
      </c>
      <c r="M375" s="150">
        <f t="shared" si="48"/>
        <v>1</v>
      </c>
      <c r="N375" s="46">
        <v>0</v>
      </c>
      <c r="O375" s="46">
        <v>0</v>
      </c>
      <c r="P375" s="46">
        <v>82</v>
      </c>
      <c r="Q375" s="46">
        <v>1</v>
      </c>
      <c r="R375" s="46">
        <v>0</v>
      </c>
      <c r="S375" s="46">
        <v>0</v>
      </c>
    </row>
    <row r="376" spans="1:19" s="146" customFormat="1" ht="27" customHeight="1">
      <c r="A376" s="154" t="s">
        <v>570</v>
      </c>
      <c r="B376" s="253" t="s">
        <v>153</v>
      </c>
      <c r="C376" s="296"/>
      <c r="D376" s="296"/>
      <c r="E376" s="296"/>
      <c r="F376" s="296"/>
      <c r="G376" s="296"/>
      <c r="H376" s="296"/>
      <c r="I376" s="296"/>
      <c r="J376" s="254"/>
      <c r="K376" s="46">
        <f t="shared" si="47"/>
        <v>366</v>
      </c>
      <c r="L376" s="150">
        <f t="shared" si="48"/>
        <v>54</v>
      </c>
      <c r="M376" s="150">
        <f t="shared" si="48"/>
        <v>0</v>
      </c>
      <c r="N376" s="46">
        <v>0</v>
      </c>
      <c r="O376" s="46">
        <v>0</v>
      </c>
      <c r="P376" s="46">
        <v>54</v>
      </c>
      <c r="Q376" s="46">
        <v>0</v>
      </c>
      <c r="R376" s="46">
        <v>0</v>
      </c>
      <c r="S376" s="46">
        <v>0</v>
      </c>
    </row>
    <row r="377" spans="1:19" s="146" customFormat="1" ht="27" customHeight="1">
      <c r="A377" s="154" t="s">
        <v>571</v>
      </c>
      <c r="B377" s="253" t="s">
        <v>441</v>
      </c>
      <c r="C377" s="296"/>
      <c r="D377" s="296"/>
      <c r="E377" s="296"/>
      <c r="F377" s="296"/>
      <c r="G377" s="296"/>
      <c r="H377" s="296"/>
      <c r="I377" s="296"/>
      <c r="J377" s="254"/>
      <c r="K377" s="46">
        <f t="shared" si="47"/>
        <v>367</v>
      </c>
      <c r="L377" s="150">
        <f t="shared" si="48"/>
        <v>27</v>
      </c>
      <c r="M377" s="150">
        <f t="shared" si="48"/>
        <v>4</v>
      </c>
      <c r="N377" s="46">
        <v>0</v>
      </c>
      <c r="O377" s="46">
        <v>0</v>
      </c>
      <c r="P377" s="46">
        <v>27</v>
      </c>
      <c r="Q377" s="46">
        <v>4</v>
      </c>
      <c r="R377" s="46">
        <v>0</v>
      </c>
      <c r="S377" s="46">
        <v>0</v>
      </c>
    </row>
    <row r="378" spans="1:19" s="146" customFormat="1" ht="27" customHeight="1">
      <c r="A378" s="154" t="s">
        <v>573</v>
      </c>
      <c r="B378" s="253" t="s">
        <v>148</v>
      </c>
      <c r="C378" s="296"/>
      <c r="D378" s="296"/>
      <c r="E378" s="296"/>
      <c r="F378" s="296"/>
      <c r="G378" s="296"/>
      <c r="H378" s="296"/>
      <c r="I378" s="296"/>
      <c r="J378" s="254"/>
      <c r="K378" s="46">
        <f t="shared" si="47"/>
        <v>368</v>
      </c>
      <c r="L378" s="150">
        <f t="shared" si="48"/>
        <v>25</v>
      </c>
      <c r="M378" s="150">
        <f t="shared" si="48"/>
        <v>1</v>
      </c>
      <c r="N378" s="46">
        <v>0</v>
      </c>
      <c r="O378" s="46">
        <v>0</v>
      </c>
      <c r="P378" s="46">
        <v>25</v>
      </c>
      <c r="Q378" s="46">
        <v>1</v>
      </c>
      <c r="R378" s="46">
        <v>0</v>
      </c>
      <c r="S378" s="46">
        <v>0</v>
      </c>
    </row>
    <row r="379" spans="1:19" s="146" customFormat="1" ht="27" customHeight="1">
      <c r="A379" s="154" t="s">
        <v>574</v>
      </c>
      <c r="B379" s="253" t="s">
        <v>142</v>
      </c>
      <c r="C379" s="296"/>
      <c r="D379" s="296"/>
      <c r="E379" s="296"/>
      <c r="F379" s="296"/>
      <c r="G379" s="296"/>
      <c r="H379" s="296"/>
      <c r="I379" s="296"/>
      <c r="J379" s="254"/>
      <c r="K379" s="46">
        <f t="shared" si="47"/>
        <v>369</v>
      </c>
      <c r="L379" s="150">
        <f t="shared" si="48"/>
        <v>23</v>
      </c>
      <c r="M379" s="150">
        <f t="shared" si="48"/>
        <v>6</v>
      </c>
      <c r="N379" s="46">
        <v>23</v>
      </c>
      <c r="O379" s="46">
        <v>6</v>
      </c>
      <c r="P379" s="46">
        <v>0</v>
      </c>
      <c r="Q379" s="46">
        <v>0</v>
      </c>
      <c r="R379" s="46">
        <v>0</v>
      </c>
      <c r="S379" s="46">
        <v>0</v>
      </c>
    </row>
    <row r="380" spans="1:19" s="146" customFormat="1" ht="27" customHeight="1">
      <c r="A380" s="154" t="s">
        <v>575</v>
      </c>
      <c r="B380" s="253" t="s">
        <v>130</v>
      </c>
      <c r="C380" s="296"/>
      <c r="D380" s="296"/>
      <c r="E380" s="296"/>
      <c r="F380" s="296"/>
      <c r="G380" s="296"/>
      <c r="H380" s="296"/>
      <c r="I380" s="296"/>
      <c r="J380" s="254"/>
      <c r="K380" s="46">
        <f t="shared" si="47"/>
        <v>370</v>
      </c>
      <c r="L380" s="150">
        <f t="shared" si="48"/>
        <v>7</v>
      </c>
      <c r="M380" s="150">
        <f t="shared" si="48"/>
        <v>3</v>
      </c>
      <c r="N380" s="46">
        <v>7</v>
      </c>
      <c r="O380" s="46">
        <v>3</v>
      </c>
      <c r="P380" s="46">
        <v>0</v>
      </c>
      <c r="Q380" s="46">
        <v>0</v>
      </c>
      <c r="R380" s="46">
        <v>0</v>
      </c>
      <c r="S380" s="46">
        <v>0</v>
      </c>
    </row>
    <row r="381" spans="1:19" s="146" customFormat="1" ht="27" customHeight="1">
      <c r="A381" s="154" t="s">
        <v>576</v>
      </c>
      <c r="B381" s="253" t="s">
        <v>577</v>
      </c>
      <c r="C381" s="296"/>
      <c r="D381" s="296"/>
      <c r="E381" s="296"/>
      <c r="F381" s="296"/>
      <c r="G381" s="296"/>
      <c r="H381" s="296"/>
      <c r="I381" s="296"/>
      <c r="J381" s="254"/>
      <c r="K381" s="46">
        <f t="shared" si="47"/>
        <v>371</v>
      </c>
      <c r="L381" s="150">
        <f t="shared" si="48"/>
        <v>14</v>
      </c>
      <c r="M381" s="150">
        <f t="shared" si="48"/>
        <v>9</v>
      </c>
      <c r="N381" s="46">
        <v>14</v>
      </c>
      <c r="O381" s="46">
        <v>9</v>
      </c>
      <c r="P381" s="46">
        <v>0</v>
      </c>
      <c r="Q381" s="46">
        <v>0</v>
      </c>
      <c r="R381" s="46">
        <v>0</v>
      </c>
      <c r="S381" s="46">
        <v>0</v>
      </c>
    </row>
    <row r="382" spans="1:19" s="146" customFormat="1" ht="27" customHeight="1">
      <c r="A382" s="154" t="s">
        <v>578</v>
      </c>
      <c r="B382" s="253" t="s">
        <v>217</v>
      </c>
      <c r="C382" s="296"/>
      <c r="D382" s="296"/>
      <c r="E382" s="296"/>
      <c r="F382" s="296"/>
      <c r="G382" s="296"/>
      <c r="H382" s="296"/>
      <c r="I382" s="296"/>
      <c r="J382" s="254"/>
      <c r="K382" s="46">
        <f t="shared" si="47"/>
        <v>372</v>
      </c>
      <c r="L382" s="150">
        <f t="shared" si="48"/>
        <v>35</v>
      </c>
      <c r="M382" s="150">
        <f t="shared" si="48"/>
        <v>3</v>
      </c>
      <c r="N382" s="46">
        <v>35</v>
      </c>
      <c r="O382" s="46">
        <v>3</v>
      </c>
      <c r="P382" s="46">
        <v>0</v>
      </c>
      <c r="Q382" s="46">
        <v>0</v>
      </c>
      <c r="R382" s="46">
        <v>0</v>
      </c>
      <c r="S382" s="46">
        <v>0</v>
      </c>
    </row>
    <row r="383" spans="1:19" s="146" customFormat="1" ht="27" customHeight="1">
      <c r="A383" s="154" t="s">
        <v>579</v>
      </c>
      <c r="B383" s="253" t="s">
        <v>145</v>
      </c>
      <c r="C383" s="296"/>
      <c r="D383" s="296"/>
      <c r="E383" s="296"/>
      <c r="F383" s="296"/>
      <c r="G383" s="296"/>
      <c r="H383" s="296"/>
      <c r="I383" s="296"/>
      <c r="J383" s="254"/>
      <c r="K383" s="46">
        <f t="shared" si="47"/>
        <v>373</v>
      </c>
      <c r="L383" s="150">
        <f t="shared" si="48"/>
        <v>12</v>
      </c>
      <c r="M383" s="150">
        <f t="shared" si="48"/>
        <v>1</v>
      </c>
      <c r="N383" s="46">
        <v>12</v>
      </c>
      <c r="O383" s="46">
        <v>1</v>
      </c>
      <c r="P383" s="46">
        <v>0</v>
      </c>
      <c r="Q383" s="46">
        <v>0</v>
      </c>
      <c r="R383" s="46">
        <v>0</v>
      </c>
      <c r="S383" s="46">
        <v>0</v>
      </c>
    </row>
    <row r="384" spans="1:19" s="146" customFormat="1" ht="27" customHeight="1">
      <c r="A384" s="154" t="s">
        <v>580</v>
      </c>
      <c r="B384" s="253" t="s">
        <v>581</v>
      </c>
      <c r="C384" s="296"/>
      <c r="D384" s="296"/>
      <c r="E384" s="296"/>
      <c r="F384" s="296"/>
      <c r="G384" s="296"/>
      <c r="H384" s="296"/>
      <c r="I384" s="296"/>
      <c r="J384" s="254"/>
      <c r="K384" s="46">
        <f t="shared" si="47"/>
        <v>374</v>
      </c>
      <c r="L384" s="150">
        <f t="shared" si="48"/>
        <v>16</v>
      </c>
      <c r="M384" s="150">
        <f t="shared" si="48"/>
        <v>0</v>
      </c>
      <c r="N384" s="46">
        <v>16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</row>
    <row r="385" spans="1:19" s="146" customFormat="1" ht="27" customHeight="1">
      <c r="A385" s="310" t="s">
        <v>582</v>
      </c>
      <c r="B385" s="310"/>
      <c r="C385" s="310"/>
      <c r="D385" s="310"/>
      <c r="E385" s="310"/>
      <c r="F385" s="310"/>
      <c r="G385" s="310"/>
      <c r="H385" s="310"/>
      <c r="I385" s="310"/>
      <c r="J385" s="311"/>
      <c r="K385" s="86">
        <f t="shared" si="47"/>
        <v>375</v>
      </c>
      <c r="L385" s="148">
        <f t="shared" si="48"/>
        <v>390</v>
      </c>
      <c r="M385" s="148">
        <f t="shared" si="48"/>
        <v>162</v>
      </c>
      <c r="N385" s="148">
        <f>SUM(N386:N402)</f>
        <v>68</v>
      </c>
      <c r="O385" s="148">
        <f t="shared" ref="O385:S385" si="58">SUM(O386:O402)</f>
        <v>35</v>
      </c>
      <c r="P385" s="148">
        <f t="shared" si="58"/>
        <v>322</v>
      </c>
      <c r="Q385" s="148">
        <f t="shared" si="58"/>
        <v>127</v>
      </c>
      <c r="R385" s="148">
        <f t="shared" si="58"/>
        <v>0</v>
      </c>
      <c r="S385" s="148">
        <f t="shared" si="58"/>
        <v>0</v>
      </c>
    </row>
    <row r="386" spans="1:19" s="146" customFormat="1" ht="27" customHeight="1">
      <c r="A386" s="154" t="s">
        <v>351</v>
      </c>
      <c r="B386" s="253" t="s">
        <v>136</v>
      </c>
      <c r="C386" s="296"/>
      <c r="D386" s="296"/>
      <c r="E386" s="296"/>
      <c r="F386" s="296"/>
      <c r="G386" s="296"/>
      <c r="H386" s="296"/>
      <c r="I386" s="296"/>
      <c r="J386" s="254"/>
      <c r="K386" s="46">
        <f t="shared" si="47"/>
        <v>376</v>
      </c>
      <c r="L386" s="150">
        <f t="shared" si="48"/>
        <v>19</v>
      </c>
      <c r="M386" s="150">
        <f t="shared" si="48"/>
        <v>0</v>
      </c>
      <c r="N386" s="46">
        <v>0</v>
      </c>
      <c r="O386" s="46">
        <v>0</v>
      </c>
      <c r="P386" s="46">
        <v>19</v>
      </c>
      <c r="Q386" s="46">
        <v>0</v>
      </c>
      <c r="R386" s="46">
        <v>0</v>
      </c>
      <c r="S386" s="46">
        <v>0</v>
      </c>
    </row>
    <row r="387" spans="1:19" s="146" customFormat="1" ht="27" customHeight="1">
      <c r="A387" s="154" t="s">
        <v>347</v>
      </c>
      <c r="B387" s="253" t="s">
        <v>150</v>
      </c>
      <c r="C387" s="296"/>
      <c r="D387" s="296"/>
      <c r="E387" s="296"/>
      <c r="F387" s="296"/>
      <c r="G387" s="296"/>
      <c r="H387" s="296"/>
      <c r="I387" s="296"/>
      <c r="J387" s="254"/>
      <c r="K387" s="46">
        <f t="shared" si="47"/>
        <v>377</v>
      </c>
      <c r="L387" s="150">
        <f t="shared" si="48"/>
        <v>19</v>
      </c>
      <c r="M387" s="150">
        <f t="shared" si="48"/>
        <v>0</v>
      </c>
      <c r="N387" s="46">
        <v>0</v>
      </c>
      <c r="O387" s="46">
        <v>0</v>
      </c>
      <c r="P387" s="46">
        <v>19</v>
      </c>
      <c r="Q387" s="46">
        <v>0</v>
      </c>
      <c r="R387" s="46">
        <v>0</v>
      </c>
      <c r="S387" s="46">
        <v>0</v>
      </c>
    </row>
    <row r="388" spans="1:19" s="146" customFormat="1" ht="27" customHeight="1">
      <c r="A388" s="154" t="s">
        <v>352</v>
      </c>
      <c r="B388" s="253" t="s">
        <v>139</v>
      </c>
      <c r="C388" s="296"/>
      <c r="D388" s="296"/>
      <c r="E388" s="296"/>
      <c r="F388" s="296"/>
      <c r="G388" s="296"/>
      <c r="H388" s="296"/>
      <c r="I388" s="296"/>
      <c r="J388" s="254"/>
      <c r="K388" s="46">
        <f t="shared" si="47"/>
        <v>378</v>
      </c>
      <c r="L388" s="150">
        <f t="shared" si="48"/>
        <v>13</v>
      </c>
      <c r="M388" s="150">
        <f t="shared" si="48"/>
        <v>3</v>
      </c>
      <c r="N388" s="46">
        <v>0</v>
      </c>
      <c r="O388" s="46">
        <v>0</v>
      </c>
      <c r="P388" s="46">
        <v>13</v>
      </c>
      <c r="Q388" s="46">
        <v>3</v>
      </c>
      <c r="R388" s="46">
        <v>0</v>
      </c>
      <c r="S388" s="46">
        <v>0</v>
      </c>
    </row>
    <row r="389" spans="1:19" s="146" customFormat="1" ht="27" customHeight="1">
      <c r="A389" s="154" t="s">
        <v>376</v>
      </c>
      <c r="B389" s="253" t="s">
        <v>153</v>
      </c>
      <c r="C389" s="296"/>
      <c r="D389" s="296"/>
      <c r="E389" s="296"/>
      <c r="F389" s="296"/>
      <c r="G389" s="296"/>
      <c r="H389" s="296"/>
      <c r="I389" s="296"/>
      <c r="J389" s="254"/>
      <c r="K389" s="46">
        <f t="shared" si="47"/>
        <v>379</v>
      </c>
      <c r="L389" s="150">
        <f t="shared" si="48"/>
        <v>39</v>
      </c>
      <c r="M389" s="150">
        <f t="shared" si="48"/>
        <v>0</v>
      </c>
      <c r="N389" s="46">
        <v>0</v>
      </c>
      <c r="O389" s="46">
        <v>0</v>
      </c>
      <c r="P389" s="46">
        <v>39</v>
      </c>
      <c r="Q389" s="46">
        <v>0</v>
      </c>
      <c r="R389" s="46">
        <v>0</v>
      </c>
      <c r="S389" s="46">
        <v>0</v>
      </c>
    </row>
    <row r="390" spans="1:19" s="146" customFormat="1" ht="27" customHeight="1">
      <c r="A390" s="154" t="s">
        <v>373</v>
      </c>
      <c r="B390" s="253" t="s">
        <v>231</v>
      </c>
      <c r="C390" s="296"/>
      <c r="D390" s="296"/>
      <c r="E390" s="296"/>
      <c r="F390" s="296"/>
      <c r="G390" s="296"/>
      <c r="H390" s="296"/>
      <c r="I390" s="296"/>
      <c r="J390" s="254"/>
      <c r="K390" s="46">
        <f t="shared" si="47"/>
        <v>380</v>
      </c>
      <c r="L390" s="150">
        <f t="shared" si="48"/>
        <v>41</v>
      </c>
      <c r="M390" s="150">
        <f t="shared" si="48"/>
        <v>41</v>
      </c>
      <c r="N390" s="46">
        <v>0</v>
      </c>
      <c r="O390" s="46">
        <v>0</v>
      </c>
      <c r="P390" s="46">
        <v>41</v>
      </c>
      <c r="Q390" s="46">
        <v>41</v>
      </c>
      <c r="R390" s="46">
        <v>0</v>
      </c>
      <c r="S390" s="46">
        <v>0</v>
      </c>
    </row>
    <row r="391" spans="1:19" s="146" customFormat="1" ht="27" customHeight="1">
      <c r="A391" s="154" t="s">
        <v>375</v>
      </c>
      <c r="B391" s="253" t="s">
        <v>261</v>
      </c>
      <c r="C391" s="296"/>
      <c r="D391" s="296"/>
      <c r="E391" s="296"/>
      <c r="F391" s="296"/>
      <c r="G391" s="296"/>
      <c r="H391" s="296"/>
      <c r="I391" s="296"/>
      <c r="J391" s="254"/>
      <c r="K391" s="46">
        <f t="shared" si="47"/>
        <v>381</v>
      </c>
      <c r="L391" s="150">
        <f t="shared" si="48"/>
        <v>21</v>
      </c>
      <c r="M391" s="150">
        <f t="shared" si="48"/>
        <v>19</v>
      </c>
      <c r="N391" s="46">
        <v>0</v>
      </c>
      <c r="O391" s="46">
        <v>0</v>
      </c>
      <c r="P391" s="46">
        <v>21</v>
      </c>
      <c r="Q391" s="46">
        <v>19</v>
      </c>
      <c r="R391" s="46">
        <v>0</v>
      </c>
      <c r="S391" s="46">
        <v>0</v>
      </c>
    </row>
    <row r="392" spans="1:19" s="146" customFormat="1" ht="27" customHeight="1">
      <c r="A392" s="154" t="s">
        <v>355</v>
      </c>
      <c r="B392" s="253" t="s">
        <v>238</v>
      </c>
      <c r="C392" s="296"/>
      <c r="D392" s="296"/>
      <c r="E392" s="296"/>
      <c r="F392" s="296"/>
      <c r="G392" s="296"/>
      <c r="H392" s="296"/>
      <c r="I392" s="296"/>
      <c r="J392" s="254"/>
      <c r="K392" s="46">
        <f t="shared" si="47"/>
        <v>382</v>
      </c>
      <c r="L392" s="150">
        <f t="shared" si="48"/>
        <v>19</v>
      </c>
      <c r="M392" s="150">
        <f t="shared" si="48"/>
        <v>17</v>
      </c>
      <c r="N392" s="46">
        <v>0</v>
      </c>
      <c r="O392" s="46">
        <v>0</v>
      </c>
      <c r="P392" s="46">
        <v>19</v>
      </c>
      <c r="Q392" s="46">
        <v>17</v>
      </c>
      <c r="R392" s="46">
        <v>0</v>
      </c>
      <c r="S392" s="46">
        <v>0</v>
      </c>
    </row>
    <row r="393" spans="1:19" s="146" customFormat="1" ht="27" customHeight="1">
      <c r="A393" s="154" t="s">
        <v>527</v>
      </c>
      <c r="B393" s="253" t="s">
        <v>91</v>
      </c>
      <c r="C393" s="296"/>
      <c r="D393" s="296"/>
      <c r="E393" s="296"/>
      <c r="F393" s="296"/>
      <c r="G393" s="296"/>
      <c r="H393" s="296"/>
      <c r="I393" s="296"/>
      <c r="J393" s="254"/>
      <c r="K393" s="46">
        <f t="shared" si="47"/>
        <v>383</v>
      </c>
      <c r="L393" s="150">
        <f t="shared" si="48"/>
        <v>13</v>
      </c>
      <c r="M393" s="150">
        <f t="shared" si="48"/>
        <v>8</v>
      </c>
      <c r="N393" s="46">
        <v>0</v>
      </c>
      <c r="O393" s="46">
        <v>0</v>
      </c>
      <c r="P393" s="46">
        <v>13</v>
      </c>
      <c r="Q393" s="46">
        <v>8</v>
      </c>
      <c r="R393" s="46">
        <v>0</v>
      </c>
      <c r="S393" s="46">
        <v>0</v>
      </c>
    </row>
    <row r="394" spans="1:19" s="146" customFormat="1" ht="27" customHeight="1">
      <c r="A394" s="154" t="s">
        <v>381</v>
      </c>
      <c r="B394" s="253" t="s">
        <v>131</v>
      </c>
      <c r="C394" s="296"/>
      <c r="D394" s="296"/>
      <c r="E394" s="296"/>
      <c r="F394" s="296"/>
      <c r="G394" s="296"/>
      <c r="H394" s="296"/>
      <c r="I394" s="296"/>
      <c r="J394" s="254"/>
      <c r="K394" s="46">
        <f t="shared" si="47"/>
        <v>384</v>
      </c>
      <c r="L394" s="150">
        <f t="shared" si="48"/>
        <v>63</v>
      </c>
      <c r="M394" s="150">
        <f t="shared" si="48"/>
        <v>24</v>
      </c>
      <c r="N394" s="46">
        <v>0</v>
      </c>
      <c r="O394" s="46">
        <v>0</v>
      </c>
      <c r="P394" s="46">
        <v>63</v>
      </c>
      <c r="Q394" s="46">
        <v>24</v>
      </c>
      <c r="R394" s="46">
        <v>0</v>
      </c>
      <c r="S394" s="46">
        <v>0</v>
      </c>
    </row>
    <row r="395" spans="1:19" s="146" customFormat="1" ht="27" customHeight="1">
      <c r="A395" s="154" t="s">
        <v>584</v>
      </c>
      <c r="B395" s="253" t="s">
        <v>135</v>
      </c>
      <c r="C395" s="296"/>
      <c r="D395" s="296"/>
      <c r="E395" s="296"/>
      <c r="F395" s="296"/>
      <c r="G395" s="296"/>
      <c r="H395" s="296"/>
      <c r="I395" s="296"/>
      <c r="J395" s="254"/>
      <c r="K395" s="46">
        <f t="shared" si="47"/>
        <v>385</v>
      </c>
      <c r="L395" s="150">
        <f t="shared" si="48"/>
        <v>35</v>
      </c>
      <c r="M395" s="150">
        <f t="shared" si="48"/>
        <v>6</v>
      </c>
      <c r="N395" s="46">
        <v>0</v>
      </c>
      <c r="O395" s="46">
        <v>0</v>
      </c>
      <c r="P395" s="46">
        <v>35</v>
      </c>
      <c r="Q395" s="46">
        <v>6</v>
      </c>
      <c r="R395" s="46">
        <v>0</v>
      </c>
      <c r="S395" s="46">
        <v>0</v>
      </c>
    </row>
    <row r="396" spans="1:19" s="146" customFormat="1" ht="27" customHeight="1">
      <c r="A396" s="154" t="s">
        <v>466</v>
      </c>
      <c r="B396" s="253" t="s">
        <v>205</v>
      </c>
      <c r="C396" s="296"/>
      <c r="D396" s="296"/>
      <c r="E396" s="296"/>
      <c r="F396" s="296"/>
      <c r="G396" s="296"/>
      <c r="H396" s="296"/>
      <c r="I396" s="296"/>
      <c r="J396" s="254"/>
      <c r="K396" s="46">
        <f t="shared" ref="K396:K459" si="59">+K395+1</f>
        <v>386</v>
      </c>
      <c r="L396" s="150">
        <f t="shared" si="48"/>
        <v>26</v>
      </c>
      <c r="M396" s="150">
        <f t="shared" si="48"/>
        <v>9</v>
      </c>
      <c r="N396" s="46">
        <v>0</v>
      </c>
      <c r="O396" s="46">
        <v>0</v>
      </c>
      <c r="P396" s="46">
        <v>26</v>
      </c>
      <c r="Q396" s="46">
        <v>9</v>
      </c>
      <c r="R396" s="46">
        <v>0</v>
      </c>
      <c r="S396" s="46">
        <v>0</v>
      </c>
    </row>
    <row r="397" spans="1:19" s="146" customFormat="1" ht="27" customHeight="1">
      <c r="A397" s="154" t="s">
        <v>368</v>
      </c>
      <c r="B397" s="253" t="s">
        <v>215</v>
      </c>
      <c r="C397" s="296"/>
      <c r="D397" s="296"/>
      <c r="E397" s="296"/>
      <c r="F397" s="296"/>
      <c r="G397" s="296"/>
      <c r="H397" s="296"/>
      <c r="I397" s="296"/>
      <c r="J397" s="254"/>
      <c r="K397" s="46">
        <f t="shared" si="59"/>
        <v>387</v>
      </c>
      <c r="L397" s="150">
        <f t="shared" si="48"/>
        <v>14</v>
      </c>
      <c r="M397" s="150">
        <f t="shared" si="48"/>
        <v>0</v>
      </c>
      <c r="N397" s="46">
        <v>0</v>
      </c>
      <c r="O397" s="46">
        <v>0</v>
      </c>
      <c r="P397" s="46">
        <v>14</v>
      </c>
      <c r="Q397" s="46">
        <v>0</v>
      </c>
      <c r="R397" s="46">
        <v>0</v>
      </c>
      <c r="S397" s="46">
        <v>0</v>
      </c>
    </row>
    <row r="398" spans="1:19" s="146" customFormat="1" ht="27" customHeight="1">
      <c r="A398" s="154" t="s">
        <v>586</v>
      </c>
      <c r="B398" s="253" t="s">
        <v>217</v>
      </c>
      <c r="C398" s="296"/>
      <c r="D398" s="296"/>
      <c r="E398" s="296"/>
      <c r="F398" s="296"/>
      <c r="G398" s="296"/>
      <c r="H398" s="296"/>
      <c r="I398" s="296"/>
      <c r="J398" s="254"/>
      <c r="K398" s="46">
        <f t="shared" si="59"/>
        <v>388</v>
      </c>
      <c r="L398" s="150">
        <f t="shared" ref="L398:M461" si="60">+N398+P398+R398</f>
        <v>12</v>
      </c>
      <c r="M398" s="150">
        <f t="shared" si="60"/>
        <v>0</v>
      </c>
      <c r="N398" s="46">
        <v>12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</row>
    <row r="399" spans="1:19" s="146" customFormat="1" ht="27" customHeight="1">
      <c r="A399" s="154" t="s">
        <v>587</v>
      </c>
      <c r="B399" s="253" t="s">
        <v>588</v>
      </c>
      <c r="C399" s="296"/>
      <c r="D399" s="296"/>
      <c r="E399" s="296"/>
      <c r="F399" s="296"/>
      <c r="G399" s="296"/>
      <c r="H399" s="296"/>
      <c r="I399" s="296"/>
      <c r="J399" s="254"/>
      <c r="K399" s="46">
        <f t="shared" si="59"/>
        <v>389</v>
      </c>
      <c r="L399" s="150">
        <f t="shared" si="60"/>
        <v>12</v>
      </c>
      <c r="M399" s="150">
        <f t="shared" si="60"/>
        <v>11</v>
      </c>
      <c r="N399" s="46">
        <v>12</v>
      </c>
      <c r="O399" s="46">
        <v>11</v>
      </c>
      <c r="P399" s="46">
        <v>0</v>
      </c>
      <c r="Q399" s="46">
        <v>0</v>
      </c>
      <c r="R399" s="46">
        <v>0</v>
      </c>
      <c r="S399" s="46">
        <v>0</v>
      </c>
    </row>
    <row r="400" spans="1:19" s="146" customFormat="1" ht="27" customHeight="1">
      <c r="A400" s="154" t="s">
        <v>589</v>
      </c>
      <c r="B400" s="253" t="s">
        <v>581</v>
      </c>
      <c r="C400" s="296"/>
      <c r="D400" s="296"/>
      <c r="E400" s="296"/>
      <c r="F400" s="296"/>
      <c r="G400" s="296"/>
      <c r="H400" s="296"/>
      <c r="I400" s="296"/>
      <c r="J400" s="254"/>
      <c r="K400" s="46">
        <f t="shared" si="59"/>
        <v>390</v>
      </c>
      <c r="L400" s="150">
        <f t="shared" si="60"/>
        <v>11</v>
      </c>
      <c r="M400" s="150">
        <f t="shared" si="60"/>
        <v>0</v>
      </c>
      <c r="N400" s="46">
        <v>11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</row>
    <row r="401" spans="1:19" s="146" customFormat="1" ht="27" customHeight="1">
      <c r="A401" s="154" t="s">
        <v>590</v>
      </c>
      <c r="B401" s="253" t="s">
        <v>230</v>
      </c>
      <c r="C401" s="296"/>
      <c r="D401" s="296"/>
      <c r="E401" s="296"/>
      <c r="F401" s="296"/>
      <c r="G401" s="296"/>
      <c r="H401" s="296"/>
      <c r="I401" s="296"/>
      <c r="J401" s="254"/>
      <c r="K401" s="46">
        <f t="shared" si="59"/>
        <v>391</v>
      </c>
      <c r="L401" s="150">
        <f t="shared" si="60"/>
        <v>21</v>
      </c>
      <c r="M401" s="150">
        <f t="shared" si="60"/>
        <v>21</v>
      </c>
      <c r="N401" s="46">
        <v>21</v>
      </c>
      <c r="O401" s="46">
        <v>21</v>
      </c>
      <c r="P401" s="46">
        <v>0</v>
      </c>
      <c r="Q401" s="46">
        <v>0</v>
      </c>
      <c r="R401" s="46">
        <v>0</v>
      </c>
      <c r="S401" s="46">
        <v>0</v>
      </c>
    </row>
    <row r="402" spans="1:19" s="146" customFormat="1" ht="27" customHeight="1">
      <c r="A402" s="154" t="s">
        <v>592</v>
      </c>
      <c r="B402" s="253" t="s">
        <v>130</v>
      </c>
      <c r="C402" s="296"/>
      <c r="D402" s="296"/>
      <c r="E402" s="296"/>
      <c r="F402" s="296"/>
      <c r="G402" s="296"/>
      <c r="H402" s="296"/>
      <c r="I402" s="296"/>
      <c r="J402" s="254"/>
      <c r="K402" s="46">
        <f t="shared" si="59"/>
        <v>392</v>
      </c>
      <c r="L402" s="150">
        <f t="shared" si="60"/>
        <v>12</v>
      </c>
      <c r="M402" s="150">
        <f t="shared" si="60"/>
        <v>3</v>
      </c>
      <c r="N402" s="46">
        <v>12</v>
      </c>
      <c r="O402" s="46">
        <v>3</v>
      </c>
      <c r="P402" s="46">
        <v>0</v>
      </c>
      <c r="Q402" s="46">
        <v>0</v>
      </c>
      <c r="R402" s="46">
        <v>0</v>
      </c>
      <c r="S402" s="46">
        <v>0</v>
      </c>
    </row>
    <row r="403" spans="1:19" s="146" customFormat="1" ht="27" customHeight="1">
      <c r="A403" s="304" t="s">
        <v>593</v>
      </c>
      <c r="B403" s="304"/>
      <c r="C403" s="304"/>
      <c r="D403" s="304"/>
      <c r="E403" s="304"/>
      <c r="F403" s="304"/>
      <c r="G403" s="304"/>
      <c r="H403" s="304"/>
      <c r="I403" s="304"/>
      <c r="J403" s="305"/>
      <c r="K403" s="86">
        <f t="shared" si="59"/>
        <v>393</v>
      </c>
      <c r="L403" s="148">
        <f t="shared" si="60"/>
        <v>231</v>
      </c>
      <c r="M403" s="148">
        <f t="shared" si="60"/>
        <v>52</v>
      </c>
      <c r="N403" s="148">
        <f>SUM(N404:N416)</f>
        <v>42</v>
      </c>
      <c r="O403" s="148">
        <f t="shared" ref="O403:S403" si="61">SUM(O404:O416)</f>
        <v>16</v>
      </c>
      <c r="P403" s="148">
        <f t="shared" si="61"/>
        <v>189</v>
      </c>
      <c r="Q403" s="148">
        <f t="shared" si="61"/>
        <v>36</v>
      </c>
      <c r="R403" s="148">
        <f t="shared" si="61"/>
        <v>0</v>
      </c>
      <c r="S403" s="148">
        <f t="shared" si="61"/>
        <v>0</v>
      </c>
    </row>
    <row r="404" spans="1:19" s="146" customFormat="1" ht="27" customHeight="1">
      <c r="A404" s="154" t="s">
        <v>366</v>
      </c>
      <c r="B404" s="253" t="s">
        <v>98</v>
      </c>
      <c r="C404" s="296"/>
      <c r="D404" s="296"/>
      <c r="E404" s="296"/>
      <c r="F404" s="296"/>
      <c r="G404" s="296"/>
      <c r="H404" s="296"/>
      <c r="I404" s="296"/>
      <c r="J404" s="254"/>
      <c r="K404" s="46">
        <f t="shared" si="59"/>
        <v>394</v>
      </c>
      <c r="L404" s="150">
        <f t="shared" si="60"/>
        <v>14</v>
      </c>
      <c r="M404" s="150">
        <f t="shared" si="60"/>
        <v>14</v>
      </c>
      <c r="N404" s="46">
        <v>0</v>
      </c>
      <c r="O404" s="46">
        <v>0</v>
      </c>
      <c r="P404" s="46">
        <v>14</v>
      </c>
      <c r="Q404" s="46">
        <v>14</v>
      </c>
      <c r="R404" s="46">
        <v>0</v>
      </c>
      <c r="S404" s="46">
        <v>0</v>
      </c>
    </row>
    <row r="405" spans="1:19" s="146" customFormat="1" ht="27" customHeight="1">
      <c r="A405" s="154" t="s">
        <v>316</v>
      </c>
      <c r="B405" s="253" t="s">
        <v>187</v>
      </c>
      <c r="C405" s="296"/>
      <c r="D405" s="296"/>
      <c r="E405" s="296"/>
      <c r="F405" s="296"/>
      <c r="G405" s="296"/>
      <c r="H405" s="296"/>
      <c r="I405" s="296"/>
      <c r="J405" s="254"/>
      <c r="K405" s="46">
        <f t="shared" si="59"/>
        <v>395</v>
      </c>
      <c r="L405" s="150">
        <f t="shared" si="60"/>
        <v>89</v>
      </c>
      <c r="M405" s="150">
        <f t="shared" si="60"/>
        <v>13</v>
      </c>
      <c r="N405" s="46">
        <v>0</v>
      </c>
      <c r="O405" s="46">
        <v>0</v>
      </c>
      <c r="P405" s="46">
        <v>89</v>
      </c>
      <c r="Q405" s="46">
        <v>13</v>
      </c>
      <c r="R405" s="46">
        <v>0</v>
      </c>
      <c r="S405" s="46">
        <v>0</v>
      </c>
    </row>
    <row r="406" spans="1:19" s="146" customFormat="1" ht="27" customHeight="1">
      <c r="A406" s="154" t="s">
        <v>595</v>
      </c>
      <c r="B406" s="253" t="s">
        <v>594</v>
      </c>
      <c r="C406" s="296"/>
      <c r="D406" s="296"/>
      <c r="E406" s="296"/>
      <c r="F406" s="296"/>
      <c r="G406" s="296"/>
      <c r="H406" s="296"/>
      <c r="I406" s="296"/>
      <c r="J406" s="254"/>
      <c r="K406" s="46">
        <f t="shared" si="59"/>
        <v>396</v>
      </c>
      <c r="L406" s="150">
        <f t="shared" si="60"/>
        <v>14</v>
      </c>
      <c r="M406" s="150">
        <f t="shared" si="60"/>
        <v>0</v>
      </c>
      <c r="N406" s="46">
        <v>0</v>
      </c>
      <c r="O406" s="46">
        <v>0</v>
      </c>
      <c r="P406" s="46">
        <v>14</v>
      </c>
      <c r="Q406" s="46">
        <v>0</v>
      </c>
      <c r="R406" s="46">
        <v>0</v>
      </c>
      <c r="S406" s="46">
        <v>0</v>
      </c>
    </row>
    <row r="407" spans="1:19" s="146" customFormat="1" ht="27" customHeight="1">
      <c r="A407" s="154" t="s">
        <v>596</v>
      </c>
      <c r="B407" s="253" t="s">
        <v>215</v>
      </c>
      <c r="C407" s="296"/>
      <c r="D407" s="296"/>
      <c r="E407" s="296"/>
      <c r="F407" s="296"/>
      <c r="G407" s="296"/>
      <c r="H407" s="296"/>
      <c r="I407" s="296"/>
      <c r="J407" s="254"/>
      <c r="K407" s="46">
        <f t="shared" si="59"/>
        <v>397</v>
      </c>
      <c r="L407" s="150">
        <f t="shared" si="60"/>
        <v>20</v>
      </c>
      <c r="M407" s="150">
        <f t="shared" si="60"/>
        <v>0</v>
      </c>
      <c r="N407" s="46">
        <v>0</v>
      </c>
      <c r="O407" s="46">
        <v>0</v>
      </c>
      <c r="P407" s="46">
        <v>20</v>
      </c>
      <c r="Q407" s="46">
        <v>0</v>
      </c>
      <c r="R407" s="46">
        <v>0</v>
      </c>
      <c r="S407" s="46">
        <v>0</v>
      </c>
    </row>
    <row r="408" spans="1:19" s="146" customFormat="1" ht="27" customHeight="1">
      <c r="A408" s="154" t="s">
        <v>294</v>
      </c>
      <c r="B408" s="253" t="s">
        <v>153</v>
      </c>
      <c r="C408" s="296"/>
      <c r="D408" s="296"/>
      <c r="E408" s="296"/>
      <c r="F408" s="296"/>
      <c r="G408" s="296"/>
      <c r="H408" s="296"/>
      <c r="I408" s="296"/>
      <c r="J408" s="254"/>
      <c r="K408" s="46">
        <f t="shared" si="59"/>
        <v>398</v>
      </c>
      <c r="L408" s="150">
        <f t="shared" si="60"/>
        <v>10</v>
      </c>
      <c r="M408" s="150">
        <f t="shared" si="60"/>
        <v>0</v>
      </c>
      <c r="N408" s="46">
        <v>0</v>
      </c>
      <c r="O408" s="46">
        <v>0</v>
      </c>
      <c r="P408" s="46">
        <v>10</v>
      </c>
      <c r="Q408" s="46">
        <v>0</v>
      </c>
      <c r="R408" s="46">
        <v>0</v>
      </c>
      <c r="S408" s="46">
        <v>0</v>
      </c>
    </row>
    <row r="409" spans="1:19" s="146" customFormat="1" ht="27" customHeight="1">
      <c r="A409" s="154" t="s">
        <v>293</v>
      </c>
      <c r="B409" s="253" t="s">
        <v>139</v>
      </c>
      <c r="C409" s="296"/>
      <c r="D409" s="296"/>
      <c r="E409" s="296"/>
      <c r="F409" s="296"/>
      <c r="G409" s="296"/>
      <c r="H409" s="296"/>
      <c r="I409" s="296"/>
      <c r="J409" s="254"/>
      <c r="K409" s="46">
        <f t="shared" si="59"/>
        <v>399</v>
      </c>
      <c r="L409" s="150">
        <f t="shared" si="60"/>
        <v>24</v>
      </c>
      <c r="M409" s="150">
        <f t="shared" si="60"/>
        <v>2</v>
      </c>
      <c r="N409" s="46">
        <v>0</v>
      </c>
      <c r="O409" s="46">
        <v>0</v>
      </c>
      <c r="P409" s="46">
        <v>24</v>
      </c>
      <c r="Q409" s="46">
        <v>2</v>
      </c>
      <c r="R409" s="46">
        <v>0</v>
      </c>
      <c r="S409" s="46">
        <v>0</v>
      </c>
    </row>
    <row r="410" spans="1:19" s="146" customFormat="1" ht="27" customHeight="1">
      <c r="A410" s="154" t="s">
        <v>286</v>
      </c>
      <c r="B410" s="253" t="s">
        <v>131</v>
      </c>
      <c r="C410" s="296"/>
      <c r="D410" s="296"/>
      <c r="E410" s="296"/>
      <c r="F410" s="296"/>
      <c r="G410" s="296"/>
      <c r="H410" s="296"/>
      <c r="I410" s="296"/>
      <c r="J410" s="254"/>
      <c r="K410" s="46">
        <f t="shared" si="59"/>
        <v>400</v>
      </c>
      <c r="L410" s="150">
        <f t="shared" si="60"/>
        <v>10</v>
      </c>
      <c r="M410" s="150">
        <f t="shared" si="60"/>
        <v>1</v>
      </c>
      <c r="N410" s="46">
        <v>0</v>
      </c>
      <c r="O410" s="46">
        <v>0</v>
      </c>
      <c r="P410" s="46">
        <v>10</v>
      </c>
      <c r="Q410" s="46">
        <v>1</v>
      </c>
      <c r="R410" s="46">
        <v>0</v>
      </c>
      <c r="S410" s="46">
        <v>0</v>
      </c>
    </row>
    <row r="411" spans="1:19" s="146" customFormat="1" ht="27" customHeight="1">
      <c r="A411" s="154" t="s">
        <v>423</v>
      </c>
      <c r="B411" s="253" t="s">
        <v>183</v>
      </c>
      <c r="C411" s="296"/>
      <c r="D411" s="296"/>
      <c r="E411" s="296"/>
      <c r="F411" s="296"/>
      <c r="G411" s="296"/>
      <c r="H411" s="296"/>
      <c r="I411" s="296"/>
      <c r="J411" s="254"/>
      <c r="K411" s="46">
        <f t="shared" si="59"/>
        <v>401</v>
      </c>
      <c r="L411" s="150">
        <f t="shared" si="60"/>
        <v>8</v>
      </c>
      <c r="M411" s="150">
        <f t="shared" si="60"/>
        <v>6</v>
      </c>
      <c r="N411" s="46">
        <v>0</v>
      </c>
      <c r="O411" s="46">
        <v>0</v>
      </c>
      <c r="P411" s="46">
        <v>8</v>
      </c>
      <c r="Q411" s="46">
        <v>6</v>
      </c>
      <c r="R411" s="46">
        <v>0</v>
      </c>
      <c r="S411" s="46">
        <v>0</v>
      </c>
    </row>
    <row r="412" spans="1:19" s="146" customFormat="1" ht="27" customHeight="1">
      <c r="A412" s="154" t="s">
        <v>597</v>
      </c>
      <c r="B412" s="253" t="s">
        <v>192</v>
      </c>
      <c r="C412" s="296"/>
      <c r="D412" s="296"/>
      <c r="E412" s="296"/>
      <c r="F412" s="296"/>
      <c r="G412" s="296"/>
      <c r="H412" s="296"/>
      <c r="I412" s="296"/>
      <c r="J412" s="254"/>
      <c r="K412" s="46">
        <f t="shared" si="59"/>
        <v>402</v>
      </c>
      <c r="L412" s="150">
        <f t="shared" si="60"/>
        <v>15</v>
      </c>
      <c r="M412" s="150">
        <f t="shared" si="60"/>
        <v>5</v>
      </c>
      <c r="N412" s="46">
        <v>15</v>
      </c>
      <c r="O412" s="46">
        <v>5</v>
      </c>
      <c r="P412" s="46">
        <v>0</v>
      </c>
      <c r="Q412" s="46">
        <v>0</v>
      </c>
      <c r="R412" s="46">
        <v>0</v>
      </c>
      <c r="S412" s="46">
        <v>0</v>
      </c>
    </row>
    <row r="413" spans="1:19" s="146" customFormat="1" ht="27" customHeight="1">
      <c r="A413" s="154" t="s">
        <v>598</v>
      </c>
      <c r="B413" s="253" t="s">
        <v>196</v>
      </c>
      <c r="C413" s="296"/>
      <c r="D413" s="296"/>
      <c r="E413" s="296"/>
      <c r="F413" s="296"/>
      <c r="G413" s="296"/>
      <c r="H413" s="296"/>
      <c r="I413" s="296"/>
      <c r="J413" s="254"/>
      <c r="K413" s="46">
        <f t="shared" si="59"/>
        <v>403</v>
      </c>
      <c r="L413" s="150">
        <f t="shared" si="60"/>
        <v>10</v>
      </c>
      <c r="M413" s="150">
        <f t="shared" si="60"/>
        <v>2</v>
      </c>
      <c r="N413" s="46">
        <v>10</v>
      </c>
      <c r="O413" s="46">
        <v>2</v>
      </c>
      <c r="P413" s="46">
        <v>0</v>
      </c>
      <c r="Q413" s="46">
        <v>0</v>
      </c>
      <c r="R413" s="46">
        <v>0</v>
      </c>
      <c r="S413" s="46">
        <v>0</v>
      </c>
    </row>
    <row r="414" spans="1:19" s="146" customFormat="1" ht="27" customHeight="1">
      <c r="A414" s="154" t="s">
        <v>600</v>
      </c>
      <c r="B414" s="253" t="s">
        <v>599</v>
      </c>
      <c r="C414" s="296"/>
      <c r="D414" s="296"/>
      <c r="E414" s="296"/>
      <c r="F414" s="296"/>
      <c r="G414" s="296"/>
      <c r="H414" s="296"/>
      <c r="I414" s="296"/>
      <c r="J414" s="254"/>
      <c r="K414" s="46">
        <f t="shared" si="59"/>
        <v>404</v>
      </c>
      <c r="L414" s="150">
        <f t="shared" si="60"/>
        <v>0</v>
      </c>
      <c r="M414" s="150">
        <f t="shared" si="60"/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</row>
    <row r="415" spans="1:19" s="146" customFormat="1" ht="27" customHeight="1">
      <c r="A415" s="154" t="s">
        <v>602</v>
      </c>
      <c r="B415" s="253" t="s">
        <v>601</v>
      </c>
      <c r="C415" s="296"/>
      <c r="D415" s="296"/>
      <c r="E415" s="296"/>
      <c r="F415" s="296"/>
      <c r="G415" s="296"/>
      <c r="H415" s="296"/>
      <c r="I415" s="296"/>
      <c r="J415" s="254"/>
      <c r="K415" s="46">
        <f t="shared" si="59"/>
        <v>405</v>
      </c>
      <c r="L415" s="150">
        <f t="shared" si="60"/>
        <v>17</v>
      </c>
      <c r="M415" s="150">
        <f t="shared" si="60"/>
        <v>9</v>
      </c>
      <c r="N415" s="46">
        <v>17</v>
      </c>
      <c r="O415" s="46">
        <v>9</v>
      </c>
      <c r="P415" s="46">
        <v>0</v>
      </c>
      <c r="Q415" s="46">
        <v>0</v>
      </c>
      <c r="R415" s="46">
        <v>0</v>
      </c>
      <c r="S415" s="46">
        <v>0</v>
      </c>
    </row>
    <row r="416" spans="1:19" s="146" customFormat="1" ht="27" customHeight="1">
      <c r="A416" s="154" t="s">
        <v>603</v>
      </c>
      <c r="B416" s="253" t="s">
        <v>191</v>
      </c>
      <c r="C416" s="296"/>
      <c r="D416" s="296"/>
      <c r="E416" s="296"/>
      <c r="F416" s="296"/>
      <c r="G416" s="296"/>
      <c r="H416" s="296"/>
      <c r="I416" s="296"/>
      <c r="J416" s="254"/>
      <c r="K416" s="46">
        <f t="shared" si="59"/>
        <v>406</v>
      </c>
      <c r="L416" s="150">
        <f t="shared" si="60"/>
        <v>0</v>
      </c>
      <c r="M416" s="150">
        <f t="shared" si="60"/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</row>
    <row r="417" spans="1:19" s="146" customFormat="1" ht="27" customHeight="1">
      <c r="A417" s="310" t="s">
        <v>604</v>
      </c>
      <c r="B417" s="310"/>
      <c r="C417" s="310"/>
      <c r="D417" s="310"/>
      <c r="E417" s="310"/>
      <c r="F417" s="310"/>
      <c r="G417" s="310"/>
      <c r="H417" s="310"/>
      <c r="I417" s="310"/>
      <c r="J417" s="311"/>
      <c r="K417" s="86">
        <f t="shared" si="59"/>
        <v>407</v>
      </c>
      <c r="L417" s="148">
        <f t="shared" si="60"/>
        <v>415</v>
      </c>
      <c r="M417" s="148">
        <f t="shared" si="60"/>
        <v>139</v>
      </c>
      <c r="N417" s="148">
        <f>SUM(N418:N438)</f>
        <v>159</v>
      </c>
      <c r="O417" s="148">
        <f t="shared" ref="O417:S417" si="62">SUM(O418:O438)</f>
        <v>66</v>
      </c>
      <c r="P417" s="148">
        <f t="shared" si="62"/>
        <v>256</v>
      </c>
      <c r="Q417" s="148">
        <f t="shared" si="62"/>
        <v>73</v>
      </c>
      <c r="R417" s="148">
        <f t="shared" si="62"/>
        <v>0</v>
      </c>
      <c r="S417" s="148">
        <f t="shared" si="62"/>
        <v>0</v>
      </c>
    </row>
    <row r="418" spans="1:19" s="146" customFormat="1" ht="27" customHeight="1">
      <c r="A418" s="152" t="s">
        <v>293</v>
      </c>
      <c r="B418" s="253" t="s">
        <v>139</v>
      </c>
      <c r="C418" s="296"/>
      <c r="D418" s="296"/>
      <c r="E418" s="296"/>
      <c r="F418" s="296"/>
      <c r="G418" s="296"/>
      <c r="H418" s="296"/>
      <c r="I418" s="296"/>
      <c r="J418" s="254"/>
      <c r="K418" s="46">
        <f t="shared" si="59"/>
        <v>408</v>
      </c>
      <c r="L418" s="150">
        <f t="shared" si="60"/>
        <v>32</v>
      </c>
      <c r="M418" s="150">
        <f t="shared" si="60"/>
        <v>6</v>
      </c>
      <c r="N418" s="46">
        <v>0</v>
      </c>
      <c r="O418" s="46">
        <v>0</v>
      </c>
      <c r="P418" s="46">
        <v>32</v>
      </c>
      <c r="Q418" s="46">
        <v>6</v>
      </c>
      <c r="R418" s="46">
        <v>0</v>
      </c>
      <c r="S418" s="46">
        <v>0</v>
      </c>
    </row>
    <row r="419" spans="1:19" s="146" customFormat="1" ht="27" customHeight="1">
      <c r="A419" s="152" t="s">
        <v>283</v>
      </c>
      <c r="B419" s="253" t="s">
        <v>215</v>
      </c>
      <c r="C419" s="296"/>
      <c r="D419" s="296"/>
      <c r="E419" s="296"/>
      <c r="F419" s="296"/>
      <c r="G419" s="296"/>
      <c r="H419" s="296"/>
      <c r="I419" s="296"/>
      <c r="J419" s="254"/>
      <c r="K419" s="46">
        <f t="shared" si="59"/>
        <v>409</v>
      </c>
      <c r="L419" s="150">
        <f t="shared" si="60"/>
        <v>36</v>
      </c>
      <c r="M419" s="150">
        <f t="shared" si="60"/>
        <v>1</v>
      </c>
      <c r="N419" s="46">
        <v>0</v>
      </c>
      <c r="O419" s="46">
        <v>0</v>
      </c>
      <c r="P419" s="46">
        <v>36</v>
      </c>
      <c r="Q419" s="46">
        <v>1</v>
      </c>
      <c r="R419" s="46">
        <v>0</v>
      </c>
      <c r="S419" s="46">
        <v>0</v>
      </c>
    </row>
    <row r="420" spans="1:19" s="146" customFormat="1" ht="27" customHeight="1">
      <c r="A420" s="152" t="s">
        <v>476</v>
      </c>
      <c r="B420" s="253" t="s">
        <v>132</v>
      </c>
      <c r="C420" s="296"/>
      <c r="D420" s="296"/>
      <c r="E420" s="296"/>
      <c r="F420" s="296"/>
      <c r="G420" s="296"/>
      <c r="H420" s="296"/>
      <c r="I420" s="296"/>
      <c r="J420" s="254"/>
      <c r="K420" s="46">
        <f t="shared" si="59"/>
        <v>410</v>
      </c>
      <c r="L420" s="150">
        <f t="shared" si="60"/>
        <v>16</v>
      </c>
      <c r="M420" s="150">
        <f t="shared" si="60"/>
        <v>5</v>
      </c>
      <c r="N420" s="46">
        <v>0</v>
      </c>
      <c r="O420" s="46">
        <v>0</v>
      </c>
      <c r="P420" s="46">
        <v>16</v>
      </c>
      <c r="Q420" s="46">
        <v>5</v>
      </c>
      <c r="R420" s="46">
        <v>0</v>
      </c>
      <c r="S420" s="46">
        <v>0</v>
      </c>
    </row>
    <row r="421" spans="1:19" s="146" customFormat="1" ht="27" customHeight="1">
      <c r="A421" s="152" t="s">
        <v>605</v>
      </c>
      <c r="B421" s="253" t="s">
        <v>131</v>
      </c>
      <c r="C421" s="296"/>
      <c r="D421" s="296"/>
      <c r="E421" s="296"/>
      <c r="F421" s="296"/>
      <c r="G421" s="296"/>
      <c r="H421" s="296"/>
      <c r="I421" s="296"/>
      <c r="J421" s="254"/>
      <c r="K421" s="46">
        <f t="shared" si="59"/>
        <v>411</v>
      </c>
      <c r="L421" s="150">
        <f t="shared" si="60"/>
        <v>26</v>
      </c>
      <c r="M421" s="150">
        <f t="shared" si="60"/>
        <v>10</v>
      </c>
      <c r="N421" s="46">
        <v>0</v>
      </c>
      <c r="O421" s="46">
        <v>0</v>
      </c>
      <c r="P421" s="46">
        <v>26</v>
      </c>
      <c r="Q421" s="46">
        <v>10</v>
      </c>
      <c r="R421" s="46">
        <v>0</v>
      </c>
      <c r="S421" s="46">
        <v>0</v>
      </c>
    </row>
    <row r="422" spans="1:19" s="146" customFormat="1" ht="27" customHeight="1">
      <c r="A422" s="152" t="s">
        <v>310</v>
      </c>
      <c r="B422" s="253" t="s">
        <v>134</v>
      </c>
      <c r="C422" s="296"/>
      <c r="D422" s="296"/>
      <c r="E422" s="296"/>
      <c r="F422" s="296"/>
      <c r="G422" s="296"/>
      <c r="H422" s="296"/>
      <c r="I422" s="296"/>
      <c r="J422" s="254"/>
      <c r="K422" s="46">
        <f t="shared" si="59"/>
        <v>412</v>
      </c>
      <c r="L422" s="150">
        <f t="shared" si="60"/>
        <v>15</v>
      </c>
      <c r="M422" s="150">
        <f t="shared" si="60"/>
        <v>2</v>
      </c>
      <c r="N422" s="46">
        <v>0</v>
      </c>
      <c r="O422" s="46">
        <v>0</v>
      </c>
      <c r="P422" s="46">
        <v>15</v>
      </c>
      <c r="Q422" s="46">
        <v>2</v>
      </c>
      <c r="R422" s="46">
        <v>0</v>
      </c>
      <c r="S422" s="46">
        <v>0</v>
      </c>
    </row>
    <row r="423" spans="1:19" s="146" customFormat="1" ht="27" customHeight="1">
      <c r="A423" s="152" t="s">
        <v>295</v>
      </c>
      <c r="B423" s="253" t="s">
        <v>296</v>
      </c>
      <c r="C423" s="296"/>
      <c r="D423" s="296"/>
      <c r="E423" s="296"/>
      <c r="F423" s="296"/>
      <c r="G423" s="296"/>
      <c r="H423" s="296"/>
      <c r="I423" s="296"/>
      <c r="J423" s="254"/>
      <c r="K423" s="46">
        <f t="shared" si="59"/>
        <v>413</v>
      </c>
      <c r="L423" s="150">
        <f t="shared" si="60"/>
        <v>25</v>
      </c>
      <c r="M423" s="150">
        <f t="shared" si="60"/>
        <v>13</v>
      </c>
      <c r="N423" s="46">
        <v>0</v>
      </c>
      <c r="O423" s="46">
        <v>0</v>
      </c>
      <c r="P423" s="46">
        <v>25</v>
      </c>
      <c r="Q423" s="46">
        <v>13</v>
      </c>
      <c r="R423" s="46">
        <v>0</v>
      </c>
      <c r="S423" s="46">
        <v>0</v>
      </c>
    </row>
    <row r="424" spans="1:19" s="146" customFormat="1" ht="27" customHeight="1">
      <c r="A424" s="154" t="s">
        <v>405</v>
      </c>
      <c r="B424" s="253" t="s">
        <v>153</v>
      </c>
      <c r="C424" s="296"/>
      <c r="D424" s="296"/>
      <c r="E424" s="296"/>
      <c r="F424" s="296"/>
      <c r="G424" s="296"/>
      <c r="H424" s="296"/>
      <c r="I424" s="296"/>
      <c r="J424" s="254"/>
      <c r="K424" s="46">
        <f t="shared" si="59"/>
        <v>414</v>
      </c>
      <c r="L424" s="150">
        <f t="shared" si="60"/>
        <v>29</v>
      </c>
      <c r="M424" s="150">
        <f t="shared" si="60"/>
        <v>0</v>
      </c>
      <c r="N424" s="46">
        <v>0</v>
      </c>
      <c r="O424" s="46">
        <v>0</v>
      </c>
      <c r="P424" s="46">
        <v>29</v>
      </c>
      <c r="Q424" s="46">
        <v>0</v>
      </c>
      <c r="R424" s="46">
        <v>0</v>
      </c>
      <c r="S424" s="46">
        <v>0</v>
      </c>
    </row>
    <row r="425" spans="1:19" s="146" customFormat="1" ht="27" customHeight="1">
      <c r="A425" s="152" t="s">
        <v>362</v>
      </c>
      <c r="B425" s="253" t="s">
        <v>363</v>
      </c>
      <c r="C425" s="296"/>
      <c r="D425" s="296"/>
      <c r="E425" s="296"/>
      <c r="F425" s="296"/>
      <c r="G425" s="296"/>
      <c r="H425" s="296"/>
      <c r="I425" s="296"/>
      <c r="J425" s="254"/>
      <c r="K425" s="46">
        <f t="shared" si="59"/>
        <v>415</v>
      </c>
      <c r="L425" s="150">
        <f t="shared" si="60"/>
        <v>32</v>
      </c>
      <c r="M425" s="150">
        <f t="shared" si="60"/>
        <v>32</v>
      </c>
      <c r="N425" s="46">
        <v>0</v>
      </c>
      <c r="O425" s="46">
        <v>0</v>
      </c>
      <c r="P425" s="46">
        <v>32</v>
      </c>
      <c r="Q425" s="46">
        <v>32</v>
      </c>
      <c r="R425" s="46">
        <v>0</v>
      </c>
      <c r="S425" s="46">
        <v>0</v>
      </c>
    </row>
    <row r="426" spans="1:19" s="146" customFormat="1" ht="27" customHeight="1">
      <c r="A426" s="152" t="s">
        <v>608</v>
      </c>
      <c r="B426" s="253" t="s">
        <v>127</v>
      </c>
      <c r="C426" s="296"/>
      <c r="D426" s="296"/>
      <c r="E426" s="296"/>
      <c r="F426" s="296"/>
      <c r="G426" s="296"/>
      <c r="H426" s="296"/>
      <c r="I426" s="296"/>
      <c r="J426" s="254"/>
      <c r="K426" s="46">
        <f t="shared" si="59"/>
        <v>416</v>
      </c>
      <c r="L426" s="150">
        <f t="shared" si="60"/>
        <v>20</v>
      </c>
      <c r="M426" s="150">
        <f t="shared" si="60"/>
        <v>0</v>
      </c>
      <c r="N426" s="46">
        <v>0</v>
      </c>
      <c r="O426" s="46">
        <v>0</v>
      </c>
      <c r="P426" s="46">
        <v>20</v>
      </c>
      <c r="Q426" s="46">
        <v>0</v>
      </c>
      <c r="R426" s="46">
        <v>0</v>
      </c>
      <c r="S426" s="46">
        <v>0</v>
      </c>
    </row>
    <row r="427" spans="1:19" s="146" customFormat="1" ht="27" customHeight="1">
      <c r="A427" s="152" t="s">
        <v>610</v>
      </c>
      <c r="B427" s="253" t="s">
        <v>149</v>
      </c>
      <c r="C427" s="296"/>
      <c r="D427" s="296"/>
      <c r="E427" s="296"/>
      <c r="F427" s="296"/>
      <c r="G427" s="296"/>
      <c r="H427" s="296"/>
      <c r="I427" s="296"/>
      <c r="J427" s="254"/>
      <c r="K427" s="46">
        <f t="shared" si="59"/>
        <v>417</v>
      </c>
      <c r="L427" s="150">
        <f t="shared" si="60"/>
        <v>2</v>
      </c>
      <c r="M427" s="150">
        <f t="shared" si="60"/>
        <v>1</v>
      </c>
      <c r="N427" s="46">
        <v>0</v>
      </c>
      <c r="O427" s="46">
        <v>0</v>
      </c>
      <c r="P427" s="46">
        <v>2</v>
      </c>
      <c r="Q427" s="46">
        <v>1</v>
      </c>
      <c r="R427" s="46">
        <v>0</v>
      </c>
      <c r="S427" s="46">
        <v>0</v>
      </c>
    </row>
    <row r="428" spans="1:19" s="146" customFormat="1" ht="27" customHeight="1">
      <c r="A428" s="154" t="s">
        <v>316</v>
      </c>
      <c r="B428" s="253" t="s">
        <v>187</v>
      </c>
      <c r="C428" s="296"/>
      <c r="D428" s="296"/>
      <c r="E428" s="296"/>
      <c r="F428" s="296"/>
      <c r="G428" s="296"/>
      <c r="H428" s="296"/>
      <c r="I428" s="296"/>
      <c r="J428" s="254"/>
      <c r="K428" s="46">
        <f t="shared" si="59"/>
        <v>418</v>
      </c>
      <c r="L428" s="150">
        <f t="shared" si="60"/>
        <v>13</v>
      </c>
      <c r="M428" s="150">
        <f t="shared" si="60"/>
        <v>2</v>
      </c>
      <c r="N428" s="46">
        <v>0</v>
      </c>
      <c r="O428" s="46">
        <v>0</v>
      </c>
      <c r="P428" s="46">
        <v>13</v>
      </c>
      <c r="Q428" s="46">
        <v>2</v>
      </c>
      <c r="R428" s="46">
        <v>0</v>
      </c>
      <c r="S428" s="46">
        <v>0</v>
      </c>
    </row>
    <row r="429" spans="1:19" s="146" customFormat="1" ht="27" customHeight="1">
      <c r="A429" s="152" t="s">
        <v>611</v>
      </c>
      <c r="B429" s="253" t="s">
        <v>594</v>
      </c>
      <c r="C429" s="296"/>
      <c r="D429" s="296"/>
      <c r="E429" s="296"/>
      <c r="F429" s="296"/>
      <c r="G429" s="296"/>
      <c r="H429" s="296"/>
      <c r="I429" s="296"/>
      <c r="J429" s="254"/>
      <c r="K429" s="46">
        <f t="shared" si="59"/>
        <v>419</v>
      </c>
      <c r="L429" s="150">
        <f t="shared" si="60"/>
        <v>10</v>
      </c>
      <c r="M429" s="150">
        <f t="shared" si="60"/>
        <v>1</v>
      </c>
      <c r="N429" s="46">
        <v>0</v>
      </c>
      <c r="O429" s="46">
        <v>0</v>
      </c>
      <c r="P429" s="46">
        <v>10</v>
      </c>
      <c r="Q429" s="46">
        <v>1</v>
      </c>
      <c r="R429" s="46">
        <v>0</v>
      </c>
      <c r="S429" s="46">
        <v>0</v>
      </c>
    </row>
    <row r="430" spans="1:19" s="146" customFormat="1" ht="27" customHeight="1">
      <c r="A430" s="152" t="s">
        <v>575</v>
      </c>
      <c r="B430" s="253" t="s">
        <v>142</v>
      </c>
      <c r="C430" s="296"/>
      <c r="D430" s="296"/>
      <c r="E430" s="296"/>
      <c r="F430" s="296"/>
      <c r="G430" s="296"/>
      <c r="H430" s="296"/>
      <c r="I430" s="296"/>
      <c r="J430" s="254"/>
      <c r="K430" s="46">
        <f t="shared" si="59"/>
        <v>420</v>
      </c>
      <c r="L430" s="150">
        <f t="shared" si="60"/>
        <v>17</v>
      </c>
      <c r="M430" s="150">
        <f t="shared" si="60"/>
        <v>7</v>
      </c>
      <c r="N430" s="46">
        <v>17</v>
      </c>
      <c r="O430" s="46">
        <v>7</v>
      </c>
      <c r="P430" s="46">
        <v>0</v>
      </c>
      <c r="Q430" s="46">
        <v>0</v>
      </c>
      <c r="R430" s="46">
        <v>0</v>
      </c>
      <c r="S430" s="46">
        <v>0</v>
      </c>
    </row>
    <row r="431" spans="1:19" s="146" customFormat="1" ht="27" customHeight="1">
      <c r="A431" s="152" t="s">
        <v>612</v>
      </c>
      <c r="B431" s="253" t="s">
        <v>138</v>
      </c>
      <c r="C431" s="296"/>
      <c r="D431" s="296"/>
      <c r="E431" s="296"/>
      <c r="F431" s="296"/>
      <c r="G431" s="296"/>
      <c r="H431" s="296"/>
      <c r="I431" s="296"/>
      <c r="J431" s="254"/>
      <c r="K431" s="46">
        <f t="shared" si="59"/>
        <v>421</v>
      </c>
      <c r="L431" s="150">
        <f t="shared" si="60"/>
        <v>4</v>
      </c>
      <c r="M431" s="150">
        <f t="shared" si="60"/>
        <v>1</v>
      </c>
      <c r="N431" s="46">
        <v>4</v>
      </c>
      <c r="O431" s="46">
        <v>1</v>
      </c>
      <c r="P431" s="46">
        <v>0</v>
      </c>
      <c r="Q431" s="46">
        <v>0</v>
      </c>
      <c r="R431" s="46">
        <v>0</v>
      </c>
      <c r="S431" s="46">
        <v>0</v>
      </c>
    </row>
    <row r="432" spans="1:19" s="146" customFormat="1" ht="27" customHeight="1">
      <c r="A432" s="152" t="s">
        <v>613</v>
      </c>
      <c r="B432" s="253" t="s">
        <v>614</v>
      </c>
      <c r="C432" s="296"/>
      <c r="D432" s="296"/>
      <c r="E432" s="296"/>
      <c r="F432" s="296"/>
      <c r="G432" s="296"/>
      <c r="H432" s="296"/>
      <c r="I432" s="296"/>
      <c r="J432" s="254"/>
      <c r="K432" s="46">
        <f t="shared" si="59"/>
        <v>422</v>
      </c>
      <c r="L432" s="150">
        <f t="shared" si="60"/>
        <v>15</v>
      </c>
      <c r="M432" s="150">
        <f t="shared" si="60"/>
        <v>11</v>
      </c>
      <c r="N432" s="46">
        <v>15</v>
      </c>
      <c r="O432" s="46">
        <v>11</v>
      </c>
      <c r="P432" s="46">
        <v>0</v>
      </c>
      <c r="Q432" s="46">
        <v>0</v>
      </c>
      <c r="R432" s="46">
        <v>0</v>
      </c>
      <c r="S432" s="46">
        <v>0</v>
      </c>
    </row>
    <row r="433" spans="1:19" s="146" customFormat="1" ht="27" customHeight="1">
      <c r="A433" s="152" t="s">
        <v>579</v>
      </c>
      <c r="B433" s="253" t="s">
        <v>145</v>
      </c>
      <c r="C433" s="296"/>
      <c r="D433" s="296"/>
      <c r="E433" s="296"/>
      <c r="F433" s="296"/>
      <c r="G433" s="296"/>
      <c r="H433" s="296"/>
      <c r="I433" s="296"/>
      <c r="J433" s="254"/>
      <c r="K433" s="46">
        <f t="shared" si="59"/>
        <v>423</v>
      </c>
      <c r="L433" s="150">
        <f t="shared" si="60"/>
        <v>15</v>
      </c>
      <c r="M433" s="150">
        <f t="shared" si="60"/>
        <v>2</v>
      </c>
      <c r="N433" s="46">
        <v>15</v>
      </c>
      <c r="O433" s="46">
        <v>2</v>
      </c>
      <c r="P433" s="46">
        <v>0</v>
      </c>
      <c r="Q433" s="46">
        <v>0</v>
      </c>
      <c r="R433" s="46">
        <v>0</v>
      </c>
      <c r="S433" s="46">
        <v>0</v>
      </c>
    </row>
    <row r="434" spans="1:19" s="146" customFormat="1" ht="27" customHeight="1">
      <c r="A434" s="152" t="s">
        <v>615</v>
      </c>
      <c r="B434" s="253" t="s">
        <v>137</v>
      </c>
      <c r="C434" s="296"/>
      <c r="D434" s="296"/>
      <c r="E434" s="296"/>
      <c r="F434" s="296"/>
      <c r="G434" s="296"/>
      <c r="H434" s="296"/>
      <c r="I434" s="296"/>
      <c r="J434" s="254"/>
      <c r="K434" s="46">
        <f t="shared" si="59"/>
        <v>424</v>
      </c>
      <c r="L434" s="150">
        <f t="shared" si="60"/>
        <v>20</v>
      </c>
      <c r="M434" s="150">
        <f t="shared" si="60"/>
        <v>4</v>
      </c>
      <c r="N434" s="46">
        <v>20</v>
      </c>
      <c r="O434" s="46">
        <v>4</v>
      </c>
      <c r="P434" s="46">
        <v>0</v>
      </c>
      <c r="Q434" s="46">
        <v>0</v>
      </c>
      <c r="R434" s="46">
        <v>0</v>
      </c>
      <c r="S434" s="46">
        <v>0</v>
      </c>
    </row>
    <row r="435" spans="1:19" s="146" customFormat="1" ht="27" customHeight="1">
      <c r="A435" s="152" t="s">
        <v>616</v>
      </c>
      <c r="B435" s="253" t="s">
        <v>177</v>
      </c>
      <c r="C435" s="296"/>
      <c r="D435" s="296"/>
      <c r="E435" s="296"/>
      <c r="F435" s="296"/>
      <c r="G435" s="296"/>
      <c r="H435" s="296"/>
      <c r="I435" s="296"/>
      <c r="J435" s="254"/>
      <c r="K435" s="46">
        <f t="shared" si="59"/>
        <v>425</v>
      </c>
      <c r="L435" s="150">
        <f t="shared" si="60"/>
        <v>23</v>
      </c>
      <c r="M435" s="150">
        <f t="shared" si="60"/>
        <v>9</v>
      </c>
      <c r="N435" s="46">
        <v>23</v>
      </c>
      <c r="O435" s="46">
        <v>9</v>
      </c>
      <c r="P435" s="46">
        <v>0</v>
      </c>
      <c r="Q435" s="46">
        <v>0</v>
      </c>
      <c r="R435" s="46">
        <v>0</v>
      </c>
      <c r="S435" s="46">
        <v>0</v>
      </c>
    </row>
    <row r="436" spans="1:19" s="146" customFormat="1" ht="27" customHeight="1">
      <c r="A436" s="152" t="s">
        <v>617</v>
      </c>
      <c r="B436" s="253" t="s">
        <v>218</v>
      </c>
      <c r="C436" s="296"/>
      <c r="D436" s="296"/>
      <c r="E436" s="296"/>
      <c r="F436" s="296"/>
      <c r="G436" s="296"/>
      <c r="H436" s="296"/>
      <c r="I436" s="296"/>
      <c r="J436" s="254"/>
      <c r="K436" s="46">
        <f t="shared" si="59"/>
        <v>426</v>
      </c>
      <c r="L436" s="150">
        <f t="shared" si="60"/>
        <v>39</v>
      </c>
      <c r="M436" s="150">
        <f t="shared" si="60"/>
        <v>27</v>
      </c>
      <c r="N436" s="46">
        <v>39</v>
      </c>
      <c r="O436" s="46">
        <v>27</v>
      </c>
      <c r="P436" s="46">
        <v>0</v>
      </c>
      <c r="Q436" s="46">
        <v>0</v>
      </c>
      <c r="R436" s="46">
        <v>0</v>
      </c>
      <c r="S436" s="46">
        <v>0</v>
      </c>
    </row>
    <row r="437" spans="1:19" s="146" customFormat="1" ht="27" customHeight="1">
      <c r="A437" s="154" t="s">
        <v>618</v>
      </c>
      <c r="B437" s="253" t="s">
        <v>152</v>
      </c>
      <c r="C437" s="296"/>
      <c r="D437" s="296"/>
      <c r="E437" s="296"/>
      <c r="F437" s="296"/>
      <c r="G437" s="296"/>
      <c r="H437" s="296"/>
      <c r="I437" s="296"/>
      <c r="J437" s="254"/>
      <c r="K437" s="46">
        <f t="shared" si="59"/>
        <v>427</v>
      </c>
      <c r="L437" s="150">
        <f t="shared" si="60"/>
        <v>15</v>
      </c>
      <c r="M437" s="150">
        <f t="shared" si="60"/>
        <v>0</v>
      </c>
      <c r="N437" s="46">
        <v>15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</row>
    <row r="438" spans="1:19" s="146" customFormat="1" ht="27" customHeight="1">
      <c r="A438" s="152" t="s">
        <v>602</v>
      </c>
      <c r="B438" s="253" t="s">
        <v>601</v>
      </c>
      <c r="C438" s="296"/>
      <c r="D438" s="296"/>
      <c r="E438" s="296"/>
      <c r="F438" s="296"/>
      <c r="G438" s="296"/>
      <c r="H438" s="296"/>
      <c r="I438" s="296"/>
      <c r="J438" s="254"/>
      <c r="K438" s="46">
        <f t="shared" si="59"/>
        <v>428</v>
      </c>
      <c r="L438" s="150">
        <f t="shared" si="60"/>
        <v>11</v>
      </c>
      <c r="M438" s="150">
        <f t="shared" si="60"/>
        <v>5</v>
      </c>
      <c r="N438" s="46">
        <v>11</v>
      </c>
      <c r="O438" s="46">
        <v>5</v>
      </c>
      <c r="P438" s="46">
        <v>0</v>
      </c>
      <c r="Q438" s="46">
        <v>0</v>
      </c>
      <c r="R438" s="46">
        <v>0</v>
      </c>
      <c r="S438" s="46">
        <v>0</v>
      </c>
    </row>
    <row r="439" spans="1:19" s="146" customFormat="1" ht="27" customHeight="1">
      <c r="A439" s="304" t="s">
        <v>619</v>
      </c>
      <c r="B439" s="304"/>
      <c r="C439" s="304"/>
      <c r="D439" s="304"/>
      <c r="E439" s="304"/>
      <c r="F439" s="304"/>
      <c r="G439" s="304"/>
      <c r="H439" s="304"/>
      <c r="I439" s="304"/>
      <c r="J439" s="305"/>
      <c r="K439" s="86">
        <f t="shared" si="59"/>
        <v>429</v>
      </c>
      <c r="L439" s="148">
        <f t="shared" si="60"/>
        <v>279</v>
      </c>
      <c r="M439" s="148">
        <f t="shared" si="60"/>
        <v>145</v>
      </c>
      <c r="N439" s="148">
        <f>SUM(N440:N453)</f>
        <v>48</v>
      </c>
      <c r="O439" s="148">
        <f t="shared" ref="O439:S439" si="63">SUM(O440:O453)</f>
        <v>28</v>
      </c>
      <c r="P439" s="148">
        <f t="shared" si="63"/>
        <v>231</v>
      </c>
      <c r="Q439" s="148">
        <f t="shared" si="63"/>
        <v>117</v>
      </c>
      <c r="R439" s="148">
        <f t="shared" si="63"/>
        <v>0</v>
      </c>
      <c r="S439" s="148">
        <f t="shared" si="63"/>
        <v>0</v>
      </c>
    </row>
    <row r="440" spans="1:19" s="146" customFormat="1" ht="27" customHeight="1">
      <c r="A440" s="156" t="s">
        <v>476</v>
      </c>
      <c r="B440" s="253" t="s">
        <v>132</v>
      </c>
      <c r="C440" s="296"/>
      <c r="D440" s="296"/>
      <c r="E440" s="296"/>
      <c r="F440" s="296"/>
      <c r="G440" s="296"/>
      <c r="H440" s="296"/>
      <c r="I440" s="296"/>
      <c r="J440" s="254"/>
      <c r="K440" s="46">
        <f t="shared" si="59"/>
        <v>430</v>
      </c>
      <c r="L440" s="150">
        <f t="shared" si="60"/>
        <v>15</v>
      </c>
      <c r="M440" s="150">
        <f t="shared" si="60"/>
        <v>3</v>
      </c>
      <c r="N440" s="46">
        <v>0</v>
      </c>
      <c r="O440" s="46">
        <v>0</v>
      </c>
      <c r="P440" s="46">
        <v>15</v>
      </c>
      <c r="Q440" s="46">
        <v>3</v>
      </c>
      <c r="R440" s="46">
        <v>0</v>
      </c>
      <c r="S440" s="46">
        <v>0</v>
      </c>
    </row>
    <row r="441" spans="1:19" s="146" customFormat="1" ht="27" customHeight="1">
      <c r="A441" s="156" t="s">
        <v>293</v>
      </c>
      <c r="B441" s="253" t="s">
        <v>139</v>
      </c>
      <c r="C441" s="296"/>
      <c r="D441" s="296"/>
      <c r="E441" s="296"/>
      <c r="F441" s="296"/>
      <c r="G441" s="296"/>
      <c r="H441" s="296"/>
      <c r="I441" s="296"/>
      <c r="J441" s="254"/>
      <c r="K441" s="46">
        <f t="shared" si="59"/>
        <v>431</v>
      </c>
      <c r="L441" s="150">
        <f t="shared" si="60"/>
        <v>24</v>
      </c>
      <c r="M441" s="150">
        <f t="shared" si="60"/>
        <v>3</v>
      </c>
      <c r="N441" s="46">
        <v>0</v>
      </c>
      <c r="O441" s="46">
        <v>0</v>
      </c>
      <c r="P441" s="46">
        <v>24</v>
      </c>
      <c r="Q441" s="46">
        <v>3</v>
      </c>
      <c r="R441" s="46">
        <v>0</v>
      </c>
      <c r="S441" s="46">
        <v>0</v>
      </c>
    </row>
    <row r="442" spans="1:19" s="146" customFormat="1" ht="27" customHeight="1">
      <c r="A442" s="156" t="s">
        <v>303</v>
      </c>
      <c r="B442" s="253" t="s">
        <v>136</v>
      </c>
      <c r="C442" s="296"/>
      <c r="D442" s="296"/>
      <c r="E442" s="296"/>
      <c r="F442" s="296"/>
      <c r="G442" s="296"/>
      <c r="H442" s="296"/>
      <c r="I442" s="296"/>
      <c r="J442" s="254"/>
      <c r="K442" s="46">
        <f t="shared" si="59"/>
        <v>432</v>
      </c>
      <c r="L442" s="150">
        <f t="shared" si="60"/>
        <v>14</v>
      </c>
      <c r="M442" s="150">
        <f t="shared" si="60"/>
        <v>0</v>
      </c>
      <c r="N442" s="46">
        <v>0</v>
      </c>
      <c r="O442" s="46">
        <v>0</v>
      </c>
      <c r="P442" s="46">
        <v>14</v>
      </c>
      <c r="Q442" s="46">
        <v>0</v>
      </c>
      <c r="R442" s="46">
        <v>0</v>
      </c>
      <c r="S442" s="46">
        <v>0</v>
      </c>
    </row>
    <row r="443" spans="1:19" s="146" customFormat="1" ht="27" customHeight="1">
      <c r="A443" s="156" t="s">
        <v>294</v>
      </c>
      <c r="B443" s="253" t="s">
        <v>153</v>
      </c>
      <c r="C443" s="296"/>
      <c r="D443" s="296"/>
      <c r="E443" s="296"/>
      <c r="F443" s="296"/>
      <c r="G443" s="296"/>
      <c r="H443" s="296"/>
      <c r="I443" s="296"/>
      <c r="J443" s="254"/>
      <c r="K443" s="46">
        <f t="shared" si="59"/>
        <v>433</v>
      </c>
      <c r="L443" s="150">
        <f t="shared" si="60"/>
        <v>17</v>
      </c>
      <c r="M443" s="150">
        <f t="shared" si="60"/>
        <v>0</v>
      </c>
      <c r="N443" s="46">
        <v>0</v>
      </c>
      <c r="O443" s="46">
        <v>0</v>
      </c>
      <c r="P443" s="46">
        <v>17</v>
      </c>
      <c r="Q443" s="46">
        <v>0</v>
      </c>
      <c r="R443" s="46">
        <v>0</v>
      </c>
      <c r="S443" s="46">
        <v>0</v>
      </c>
    </row>
    <row r="444" spans="1:19" s="146" customFormat="1" ht="27" customHeight="1">
      <c r="A444" s="156" t="s">
        <v>620</v>
      </c>
      <c r="B444" s="253" t="s">
        <v>215</v>
      </c>
      <c r="C444" s="296"/>
      <c r="D444" s="296"/>
      <c r="E444" s="296"/>
      <c r="F444" s="296"/>
      <c r="G444" s="296"/>
      <c r="H444" s="296"/>
      <c r="I444" s="296"/>
      <c r="J444" s="254"/>
      <c r="K444" s="46">
        <f t="shared" si="59"/>
        <v>434</v>
      </c>
      <c r="L444" s="150">
        <f t="shared" si="60"/>
        <v>27</v>
      </c>
      <c r="M444" s="150">
        <f t="shared" si="60"/>
        <v>0</v>
      </c>
      <c r="N444" s="46">
        <v>0</v>
      </c>
      <c r="O444" s="46">
        <v>0</v>
      </c>
      <c r="P444" s="46">
        <v>27</v>
      </c>
      <c r="Q444" s="46">
        <v>0</v>
      </c>
      <c r="R444" s="46">
        <v>0</v>
      </c>
      <c r="S444" s="46">
        <v>0</v>
      </c>
    </row>
    <row r="445" spans="1:19" s="146" customFormat="1" ht="27" customHeight="1">
      <c r="A445" s="156" t="s">
        <v>288</v>
      </c>
      <c r="B445" s="253" t="s">
        <v>238</v>
      </c>
      <c r="C445" s="296"/>
      <c r="D445" s="296"/>
      <c r="E445" s="296"/>
      <c r="F445" s="296"/>
      <c r="G445" s="296"/>
      <c r="H445" s="296"/>
      <c r="I445" s="296"/>
      <c r="J445" s="254"/>
      <c r="K445" s="46">
        <f t="shared" si="59"/>
        <v>435</v>
      </c>
      <c r="L445" s="150">
        <f t="shared" si="60"/>
        <v>32</v>
      </c>
      <c r="M445" s="150">
        <f t="shared" si="60"/>
        <v>29</v>
      </c>
      <c r="N445" s="46">
        <v>0</v>
      </c>
      <c r="O445" s="46">
        <v>0</v>
      </c>
      <c r="P445" s="46">
        <v>32</v>
      </c>
      <c r="Q445" s="46">
        <v>29</v>
      </c>
      <c r="R445" s="46">
        <v>0</v>
      </c>
      <c r="S445" s="46">
        <v>0</v>
      </c>
    </row>
    <row r="446" spans="1:19" s="146" customFormat="1" ht="27" customHeight="1">
      <c r="A446" s="156" t="s">
        <v>289</v>
      </c>
      <c r="B446" s="253" t="s">
        <v>261</v>
      </c>
      <c r="C446" s="296"/>
      <c r="D446" s="296"/>
      <c r="E446" s="296"/>
      <c r="F446" s="296"/>
      <c r="G446" s="296"/>
      <c r="H446" s="296"/>
      <c r="I446" s="296"/>
      <c r="J446" s="254"/>
      <c r="K446" s="46">
        <f t="shared" si="59"/>
        <v>436</v>
      </c>
      <c r="L446" s="150">
        <f t="shared" si="60"/>
        <v>37</v>
      </c>
      <c r="M446" s="150">
        <f t="shared" si="60"/>
        <v>35</v>
      </c>
      <c r="N446" s="46">
        <v>0</v>
      </c>
      <c r="O446" s="46">
        <v>0</v>
      </c>
      <c r="P446" s="46">
        <v>37</v>
      </c>
      <c r="Q446" s="46">
        <v>35</v>
      </c>
      <c r="R446" s="46">
        <v>0</v>
      </c>
      <c r="S446" s="46">
        <v>0</v>
      </c>
    </row>
    <row r="447" spans="1:19" s="146" customFormat="1" ht="27" customHeight="1">
      <c r="A447" s="156" t="s">
        <v>285</v>
      </c>
      <c r="B447" s="253" t="s">
        <v>231</v>
      </c>
      <c r="C447" s="296"/>
      <c r="D447" s="296"/>
      <c r="E447" s="296"/>
      <c r="F447" s="296"/>
      <c r="G447" s="296"/>
      <c r="H447" s="296"/>
      <c r="I447" s="296"/>
      <c r="J447" s="254"/>
      <c r="K447" s="46">
        <f t="shared" si="59"/>
        <v>437</v>
      </c>
      <c r="L447" s="150">
        <f t="shared" si="60"/>
        <v>38</v>
      </c>
      <c r="M447" s="150">
        <f t="shared" si="60"/>
        <v>35</v>
      </c>
      <c r="N447" s="46">
        <v>0</v>
      </c>
      <c r="O447" s="46">
        <v>0</v>
      </c>
      <c r="P447" s="46">
        <v>38</v>
      </c>
      <c r="Q447" s="46">
        <v>35</v>
      </c>
      <c r="R447" s="46">
        <v>0</v>
      </c>
      <c r="S447" s="46">
        <v>0</v>
      </c>
    </row>
    <row r="448" spans="1:19" s="146" customFormat="1" ht="27" customHeight="1">
      <c r="A448" s="156" t="s">
        <v>295</v>
      </c>
      <c r="B448" s="253" t="s">
        <v>296</v>
      </c>
      <c r="C448" s="296"/>
      <c r="D448" s="296"/>
      <c r="E448" s="296"/>
      <c r="F448" s="296"/>
      <c r="G448" s="296"/>
      <c r="H448" s="296"/>
      <c r="I448" s="296"/>
      <c r="J448" s="254"/>
      <c r="K448" s="46">
        <f t="shared" si="59"/>
        <v>438</v>
      </c>
      <c r="L448" s="150">
        <f t="shared" si="60"/>
        <v>16</v>
      </c>
      <c r="M448" s="150">
        <f t="shared" si="60"/>
        <v>12</v>
      </c>
      <c r="N448" s="46">
        <v>0</v>
      </c>
      <c r="O448" s="46">
        <v>0</v>
      </c>
      <c r="P448" s="46">
        <v>16</v>
      </c>
      <c r="Q448" s="46">
        <v>12</v>
      </c>
      <c r="R448" s="46">
        <v>0</v>
      </c>
      <c r="S448" s="46">
        <v>0</v>
      </c>
    </row>
    <row r="449" spans="1:19" s="146" customFormat="1" ht="27" customHeight="1">
      <c r="A449" s="156" t="s">
        <v>353</v>
      </c>
      <c r="B449" s="253" t="s">
        <v>354</v>
      </c>
      <c r="C449" s="296"/>
      <c r="D449" s="296"/>
      <c r="E449" s="296"/>
      <c r="F449" s="296"/>
      <c r="G449" s="296"/>
      <c r="H449" s="296"/>
      <c r="I449" s="296"/>
      <c r="J449" s="254"/>
      <c r="K449" s="46">
        <f t="shared" si="59"/>
        <v>439</v>
      </c>
      <c r="L449" s="150">
        <f t="shared" si="60"/>
        <v>11</v>
      </c>
      <c r="M449" s="150">
        <f t="shared" si="60"/>
        <v>0</v>
      </c>
      <c r="N449" s="46">
        <v>0</v>
      </c>
      <c r="O449" s="46">
        <v>0</v>
      </c>
      <c r="P449" s="46">
        <v>11</v>
      </c>
      <c r="Q449" s="46">
        <v>0</v>
      </c>
      <c r="R449" s="46">
        <v>0</v>
      </c>
      <c r="S449" s="46">
        <v>0</v>
      </c>
    </row>
    <row r="450" spans="1:19" s="146" customFormat="1" ht="27" customHeight="1">
      <c r="A450" s="156" t="s">
        <v>579</v>
      </c>
      <c r="B450" s="253" t="s">
        <v>145</v>
      </c>
      <c r="C450" s="296"/>
      <c r="D450" s="296"/>
      <c r="E450" s="296"/>
      <c r="F450" s="296"/>
      <c r="G450" s="296"/>
      <c r="H450" s="296"/>
      <c r="I450" s="296"/>
      <c r="J450" s="254"/>
      <c r="K450" s="46">
        <f t="shared" si="59"/>
        <v>440</v>
      </c>
      <c r="L450" s="150">
        <f t="shared" si="60"/>
        <v>15</v>
      </c>
      <c r="M450" s="150">
        <f t="shared" si="60"/>
        <v>0</v>
      </c>
      <c r="N450" s="46">
        <v>15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</row>
    <row r="451" spans="1:19" s="146" customFormat="1" ht="27" customHeight="1">
      <c r="A451" s="154" t="s">
        <v>622</v>
      </c>
      <c r="B451" s="253" t="s">
        <v>588</v>
      </c>
      <c r="C451" s="296"/>
      <c r="D451" s="296"/>
      <c r="E451" s="296"/>
      <c r="F451" s="296"/>
      <c r="G451" s="296"/>
      <c r="H451" s="296"/>
      <c r="I451" s="296"/>
      <c r="J451" s="254"/>
      <c r="K451" s="46">
        <f t="shared" si="59"/>
        <v>441</v>
      </c>
      <c r="L451" s="150">
        <f t="shared" si="60"/>
        <v>12</v>
      </c>
      <c r="M451" s="150">
        <f t="shared" si="60"/>
        <v>7</v>
      </c>
      <c r="N451" s="46">
        <v>12</v>
      </c>
      <c r="O451" s="46">
        <v>7</v>
      </c>
      <c r="P451" s="46">
        <v>0</v>
      </c>
      <c r="Q451" s="46">
        <v>0</v>
      </c>
      <c r="R451" s="46">
        <v>0</v>
      </c>
      <c r="S451" s="46">
        <v>0</v>
      </c>
    </row>
    <row r="452" spans="1:19" s="146" customFormat="1" ht="27" customHeight="1">
      <c r="A452" s="154" t="s">
        <v>623</v>
      </c>
      <c r="B452" s="253" t="s">
        <v>230</v>
      </c>
      <c r="C452" s="296"/>
      <c r="D452" s="296"/>
      <c r="E452" s="296"/>
      <c r="F452" s="296"/>
      <c r="G452" s="296"/>
      <c r="H452" s="296"/>
      <c r="I452" s="296"/>
      <c r="J452" s="254"/>
      <c r="K452" s="46">
        <f t="shared" si="59"/>
        <v>442</v>
      </c>
      <c r="L452" s="150">
        <f t="shared" si="60"/>
        <v>14</v>
      </c>
      <c r="M452" s="150">
        <f t="shared" si="60"/>
        <v>14</v>
      </c>
      <c r="N452" s="46">
        <v>14</v>
      </c>
      <c r="O452" s="46">
        <v>14</v>
      </c>
      <c r="P452" s="46">
        <v>0</v>
      </c>
      <c r="Q452" s="46">
        <v>0</v>
      </c>
      <c r="R452" s="46">
        <v>0</v>
      </c>
      <c r="S452" s="46">
        <v>0</v>
      </c>
    </row>
    <row r="453" spans="1:19" s="146" customFormat="1" ht="27" customHeight="1">
      <c r="A453" s="154" t="s">
        <v>624</v>
      </c>
      <c r="B453" s="253" t="s">
        <v>262</v>
      </c>
      <c r="C453" s="296"/>
      <c r="D453" s="296"/>
      <c r="E453" s="296"/>
      <c r="F453" s="296"/>
      <c r="G453" s="296"/>
      <c r="H453" s="296"/>
      <c r="I453" s="296"/>
      <c r="J453" s="254"/>
      <c r="K453" s="46">
        <f t="shared" si="59"/>
        <v>443</v>
      </c>
      <c r="L453" s="150">
        <f t="shared" si="60"/>
        <v>7</v>
      </c>
      <c r="M453" s="150">
        <f t="shared" si="60"/>
        <v>7</v>
      </c>
      <c r="N453" s="46">
        <v>7</v>
      </c>
      <c r="O453" s="46">
        <v>7</v>
      </c>
      <c r="P453" s="46">
        <v>0</v>
      </c>
      <c r="Q453" s="46">
        <v>0</v>
      </c>
      <c r="R453" s="46">
        <v>0</v>
      </c>
      <c r="S453" s="46">
        <v>0</v>
      </c>
    </row>
    <row r="454" spans="1:19" s="146" customFormat="1" ht="27" customHeight="1">
      <c r="A454" s="312" t="s">
        <v>625</v>
      </c>
      <c r="B454" s="312"/>
      <c r="C454" s="312"/>
      <c r="D454" s="312"/>
      <c r="E454" s="312"/>
      <c r="F454" s="312"/>
      <c r="G454" s="312"/>
      <c r="H454" s="312"/>
      <c r="I454" s="312"/>
      <c r="J454" s="313"/>
      <c r="K454" s="86">
        <f t="shared" si="59"/>
        <v>444</v>
      </c>
      <c r="L454" s="148">
        <f t="shared" si="60"/>
        <v>345</v>
      </c>
      <c r="M454" s="148">
        <f t="shared" si="60"/>
        <v>93</v>
      </c>
      <c r="N454" s="148">
        <f>SUM(N455:N472)</f>
        <v>129</v>
      </c>
      <c r="O454" s="148">
        <f t="shared" ref="O454:S454" si="64">SUM(O455:O472)</f>
        <v>39</v>
      </c>
      <c r="P454" s="148">
        <f t="shared" si="64"/>
        <v>216</v>
      </c>
      <c r="Q454" s="148">
        <f t="shared" si="64"/>
        <v>54</v>
      </c>
      <c r="R454" s="148">
        <f t="shared" si="64"/>
        <v>0</v>
      </c>
      <c r="S454" s="148">
        <f t="shared" si="64"/>
        <v>0</v>
      </c>
    </row>
    <row r="455" spans="1:19" s="146" customFormat="1" ht="27" customHeight="1">
      <c r="A455" s="154" t="s">
        <v>626</v>
      </c>
      <c r="B455" s="253" t="s">
        <v>189</v>
      </c>
      <c r="C455" s="296"/>
      <c r="D455" s="296"/>
      <c r="E455" s="296"/>
      <c r="F455" s="296"/>
      <c r="G455" s="296"/>
      <c r="H455" s="296"/>
      <c r="I455" s="296"/>
      <c r="J455" s="254"/>
      <c r="K455" s="46">
        <f t="shared" si="59"/>
        <v>445</v>
      </c>
      <c r="L455" s="150">
        <f t="shared" si="60"/>
        <v>48</v>
      </c>
      <c r="M455" s="150">
        <f t="shared" si="60"/>
        <v>1</v>
      </c>
      <c r="N455" s="46">
        <v>0</v>
      </c>
      <c r="O455" s="46">
        <v>0</v>
      </c>
      <c r="P455" s="46">
        <v>48</v>
      </c>
      <c r="Q455" s="46">
        <v>1</v>
      </c>
      <c r="R455" s="46">
        <v>0</v>
      </c>
      <c r="S455" s="46">
        <v>0</v>
      </c>
    </row>
    <row r="456" spans="1:19" s="146" customFormat="1" ht="27" customHeight="1">
      <c r="A456" s="154" t="s">
        <v>627</v>
      </c>
      <c r="B456" s="253" t="s">
        <v>216</v>
      </c>
      <c r="C456" s="296"/>
      <c r="D456" s="296"/>
      <c r="E456" s="296"/>
      <c r="F456" s="296"/>
      <c r="G456" s="296"/>
      <c r="H456" s="296"/>
      <c r="I456" s="296"/>
      <c r="J456" s="254"/>
      <c r="K456" s="46">
        <f t="shared" si="59"/>
        <v>446</v>
      </c>
      <c r="L456" s="150">
        <f t="shared" si="60"/>
        <v>48</v>
      </c>
      <c r="M456" s="150">
        <f t="shared" si="60"/>
        <v>9</v>
      </c>
      <c r="N456" s="46">
        <v>0</v>
      </c>
      <c r="O456" s="46">
        <v>0</v>
      </c>
      <c r="P456" s="46">
        <v>48</v>
      </c>
      <c r="Q456" s="46">
        <v>9</v>
      </c>
      <c r="R456" s="46">
        <v>0</v>
      </c>
      <c r="S456" s="46">
        <v>0</v>
      </c>
    </row>
    <row r="457" spans="1:19" s="146" customFormat="1" ht="27" customHeight="1">
      <c r="A457" s="154" t="s">
        <v>628</v>
      </c>
      <c r="B457" s="253" t="s">
        <v>215</v>
      </c>
      <c r="C457" s="296"/>
      <c r="D457" s="296"/>
      <c r="E457" s="296"/>
      <c r="F457" s="296"/>
      <c r="G457" s="296"/>
      <c r="H457" s="296"/>
      <c r="I457" s="296"/>
      <c r="J457" s="254"/>
      <c r="K457" s="46">
        <f t="shared" si="59"/>
        <v>447</v>
      </c>
      <c r="L457" s="150">
        <f t="shared" si="60"/>
        <v>37</v>
      </c>
      <c r="M457" s="150">
        <f t="shared" si="60"/>
        <v>0</v>
      </c>
      <c r="N457" s="46">
        <v>0</v>
      </c>
      <c r="O457" s="46">
        <v>0</v>
      </c>
      <c r="P457" s="46">
        <v>37</v>
      </c>
      <c r="Q457" s="46">
        <v>0</v>
      </c>
      <c r="R457" s="46">
        <v>0</v>
      </c>
      <c r="S457" s="46">
        <v>0</v>
      </c>
    </row>
    <row r="458" spans="1:19" s="146" customFormat="1" ht="27" customHeight="1">
      <c r="A458" s="154" t="s">
        <v>629</v>
      </c>
      <c r="B458" s="253" t="s">
        <v>219</v>
      </c>
      <c r="C458" s="296"/>
      <c r="D458" s="296"/>
      <c r="E458" s="296"/>
      <c r="F458" s="296"/>
      <c r="G458" s="296"/>
      <c r="H458" s="296"/>
      <c r="I458" s="296"/>
      <c r="J458" s="254"/>
      <c r="K458" s="46">
        <f t="shared" si="59"/>
        <v>448</v>
      </c>
      <c r="L458" s="150">
        <f t="shared" si="60"/>
        <v>17</v>
      </c>
      <c r="M458" s="150">
        <f t="shared" si="60"/>
        <v>8</v>
      </c>
      <c r="N458" s="46">
        <v>0</v>
      </c>
      <c r="O458" s="46">
        <v>0</v>
      </c>
      <c r="P458" s="46">
        <v>17</v>
      </c>
      <c r="Q458" s="46">
        <v>8</v>
      </c>
      <c r="R458" s="46">
        <v>0</v>
      </c>
      <c r="S458" s="46">
        <v>0</v>
      </c>
    </row>
    <row r="459" spans="1:19" s="146" customFormat="1" ht="27" customHeight="1">
      <c r="A459" s="154" t="s">
        <v>630</v>
      </c>
      <c r="B459" s="253" t="s">
        <v>174</v>
      </c>
      <c r="C459" s="296"/>
      <c r="D459" s="296"/>
      <c r="E459" s="296"/>
      <c r="F459" s="296"/>
      <c r="G459" s="296"/>
      <c r="H459" s="296"/>
      <c r="I459" s="296"/>
      <c r="J459" s="254"/>
      <c r="K459" s="46">
        <f t="shared" si="59"/>
        <v>449</v>
      </c>
      <c r="L459" s="150">
        <f t="shared" si="60"/>
        <v>17</v>
      </c>
      <c r="M459" s="150">
        <f t="shared" si="60"/>
        <v>9</v>
      </c>
      <c r="N459" s="46">
        <v>0</v>
      </c>
      <c r="O459" s="46">
        <v>0</v>
      </c>
      <c r="P459" s="46">
        <v>17</v>
      </c>
      <c r="Q459" s="46">
        <v>9</v>
      </c>
      <c r="R459" s="46">
        <v>0</v>
      </c>
      <c r="S459" s="46">
        <v>0</v>
      </c>
    </row>
    <row r="460" spans="1:19" s="146" customFormat="1" ht="27" customHeight="1">
      <c r="A460" s="154" t="s">
        <v>631</v>
      </c>
      <c r="B460" s="253" t="s">
        <v>194</v>
      </c>
      <c r="C460" s="296"/>
      <c r="D460" s="296"/>
      <c r="E460" s="296"/>
      <c r="F460" s="296"/>
      <c r="G460" s="296"/>
      <c r="H460" s="296"/>
      <c r="I460" s="296"/>
      <c r="J460" s="254"/>
      <c r="K460" s="46">
        <f t="shared" ref="K460:K523" si="65">+K459+1</f>
        <v>450</v>
      </c>
      <c r="L460" s="150">
        <f t="shared" si="60"/>
        <v>16</v>
      </c>
      <c r="M460" s="150">
        <f t="shared" si="60"/>
        <v>11</v>
      </c>
      <c r="N460" s="46">
        <v>0</v>
      </c>
      <c r="O460" s="46">
        <v>0</v>
      </c>
      <c r="P460" s="46">
        <v>16</v>
      </c>
      <c r="Q460" s="46">
        <v>11</v>
      </c>
      <c r="R460" s="46">
        <v>0</v>
      </c>
      <c r="S460" s="46">
        <v>0</v>
      </c>
    </row>
    <row r="461" spans="1:19" s="146" customFormat="1" ht="27" customHeight="1">
      <c r="A461" s="154" t="s">
        <v>632</v>
      </c>
      <c r="B461" s="253" t="s">
        <v>184</v>
      </c>
      <c r="C461" s="296"/>
      <c r="D461" s="296"/>
      <c r="E461" s="296"/>
      <c r="F461" s="296"/>
      <c r="G461" s="296"/>
      <c r="H461" s="296"/>
      <c r="I461" s="296"/>
      <c r="J461" s="254"/>
      <c r="K461" s="46">
        <f t="shared" si="65"/>
        <v>451</v>
      </c>
      <c r="L461" s="150">
        <f t="shared" si="60"/>
        <v>10</v>
      </c>
      <c r="M461" s="150">
        <f t="shared" si="60"/>
        <v>1</v>
      </c>
      <c r="N461" s="46">
        <v>0</v>
      </c>
      <c r="O461" s="46">
        <v>0</v>
      </c>
      <c r="P461" s="46">
        <v>10</v>
      </c>
      <c r="Q461" s="46">
        <v>1</v>
      </c>
      <c r="R461" s="46">
        <v>0</v>
      </c>
      <c r="S461" s="46">
        <v>0</v>
      </c>
    </row>
    <row r="462" spans="1:19" s="146" customFormat="1" ht="27" customHeight="1">
      <c r="A462" s="154" t="s">
        <v>633</v>
      </c>
      <c r="B462" s="253" t="s">
        <v>176</v>
      </c>
      <c r="C462" s="296"/>
      <c r="D462" s="296"/>
      <c r="E462" s="296"/>
      <c r="F462" s="296"/>
      <c r="G462" s="296"/>
      <c r="H462" s="296"/>
      <c r="I462" s="296"/>
      <c r="J462" s="254"/>
      <c r="K462" s="46">
        <f t="shared" si="65"/>
        <v>452</v>
      </c>
      <c r="L462" s="150">
        <f t="shared" ref="L462:M525" si="66">+N462+P462+R462</f>
        <v>11</v>
      </c>
      <c r="M462" s="150">
        <f t="shared" si="66"/>
        <v>11</v>
      </c>
      <c r="N462" s="46">
        <v>0</v>
      </c>
      <c r="O462" s="46">
        <v>0</v>
      </c>
      <c r="P462" s="46">
        <v>11</v>
      </c>
      <c r="Q462" s="46">
        <v>11</v>
      </c>
      <c r="R462" s="46">
        <v>0</v>
      </c>
      <c r="S462" s="46">
        <v>0</v>
      </c>
    </row>
    <row r="463" spans="1:19" s="146" customFormat="1" ht="27" customHeight="1">
      <c r="A463" s="154" t="s">
        <v>634</v>
      </c>
      <c r="B463" s="253" t="s">
        <v>441</v>
      </c>
      <c r="C463" s="296"/>
      <c r="D463" s="296"/>
      <c r="E463" s="296"/>
      <c r="F463" s="296"/>
      <c r="G463" s="296"/>
      <c r="H463" s="296"/>
      <c r="I463" s="296"/>
      <c r="J463" s="254"/>
      <c r="K463" s="46">
        <f t="shared" si="65"/>
        <v>453</v>
      </c>
      <c r="L463" s="150">
        <f t="shared" si="66"/>
        <v>12</v>
      </c>
      <c r="M463" s="150">
        <f t="shared" si="66"/>
        <v>4</v>
      </c>
      <c r="N463" s="46">
        <v>0</v>
      </c>
      <c r="O463" s="46">
        <v>0</v>
      </c>
      <c r="P463" s="46">
        <v>12</v>
      </c>
      <c r="Q463" s="46">
        <v>4</v>
      </c>
      <c r="R463" s="46">
        <v>0</v>
      </c>
      <c r="S463" s="46">
        <v>0</v>
      </c>
    </row>
    <row r="464" spans="1:19" s="146" customFormat="1" ht="27" customHeight="1">
      <c r="A464" s="154" t="s">
        <v>635</v>
      </c>
      <c r="B464" s="253" t="s">
        <v>636</v>
      </c>
      <c r="C464" s="296"/>
      <c r="D464" s="296"/>
      <c r="E464" s="296"/>
      <c r="F464" s="296"/>
      <c r="G464" s="296"/>
      <c r="H464" s="296"/>
      <c r="I464" s="296"/>
      <c r="J464" s="254"/>
      <c r="K464" s="46">
        <f t="shared" si="65"/>
        <v>454</v>
      </c>
      <c r="L464" s="150">
        <f t="shared" si="66"/>
        <v>0</v>
      </c>
      <c r="M464" s="150">
        <f t="shared" si="66"/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</row>
    <row r="465" spans="1:19" s="146" customFormat="1" ht="27" customHeight="1">
      <c r="A465" s="154" t="s">
        <v>637</v>
      </c>
      <c r="B465" s="253" t="s">
        <v>217</v>
      </c>
      <c r="C465" s="296"/>
      <c r="D465" s="296"/>
      <c r="E465" s="296"/>
      <c r="F465" s="296"/>
      <c r="G465" s="296"/>
      <c r="H465" s="296"/>
      <c r="I465" s="296"/>
      <c r="J465" s="254"/>
      <c r="K465" s="46">
        <f t="shared" si="65"/>
        <v>455</v>
      </c>
      <c r="L465" s="150">
        <f t="shared" si="66"/>
        <v>22</v>
      </c>
      <c r="M465" s="150">
        <f t="shared" si="66"/>
        <v>2</v>
      </c>
      <c r="N465" s="46">
        <v>22</v>
      </c>
      <c r="O465" s="46">
        <v>2</v>
      </c>
      <c r="P465" s="46">
        <v>0</v>
      </c>
      <c r="Q465" s="46">
        <v>0</v>
      </c>
      <c r="R465" s="46">
        <v>0</v>
      </c>
      <c r="S465" s="46">
        <v>0</v>
      </c>
    </row>
    <row r="466" spans="1:19" s="146" customFormat="1" ht="27" customHeight="1">
      <c r="A466" s="154" t="s">
        <v>639</v>
      </c>
      <c r="B466" s="253" t="s">
        <v>223</v>
      </c>
      <c r="C466" s="296"/>
      <c r="D466" s="296"/>
      <c r="E466" s="296"/>
      <c r="F466" s="296"/>
      <c r="G466" s="296"/>
      <c r="H466" s="296"/>
      <c r="I466" s="296"/>
      <c r="J466" s="254"/>
      <c r="K466" s="46">
        <f t="shared" si="65"/>
        <v>456</v>
      </c>
      <c r="L466" s="150">
        <f t="shared" si="66"/>
        <v>14</v>
      </c>
      <c r="M466" s="150">
        <f t="shared" si="66"/>
        <v>2</v>
      </c>
      <c r="N466" s="46">
        <v>14</v>
      </c>
      <c r="O466" s="46">
        <v>2</v>
      </c>
      <c r="P466" s="46">
        <v>0</v>
      </c>
      <c r="Q466" s="46">
        <v>0</v>
      </c>
      <c r="R466" s="46">
        <v>0</v>
      </c>
      <c r="S466" s="46">
        <v>0</v>
      </c>
    </row>
    <row r="467" spans="1:19" s="146" customFormat="1" ht="27" customHeight="1">
      <c r="A467" s="154" t="s">
        <v>640</v>
      </c>
      <c r="B467" s="253" t="s">
        <v>181</v>
      </c>
      <c r="C467" s="296"/>
      <c r="D467" s="296"/>
      <c r="E467" s="296"/>
      <c r="F467" s="296"/>
      <c r="G467" s="296"/>
      <c r="H467" s="296"/>
      <c r="I467" s="296"/>
      <c r="J467" s="254"/>
      <c r="K467" s="46">
        <f t="shared" si="65"/>
        <v>457</v>
      </c>
      <c r="L467" s="150">
        <f t="shared" si="66"/>
        <v>28</v>
      </c>
      <c r="M467" s="150">
        <f t="shared" si="66"/>
        <v>9</v>
      </c>
      <c r="N467" s="46">
        <v>28</v>
      </c>
      <c r="O467" s="46">
        <v>9</v>
      </c>
      <c r="P467" s="46">
        <v>0</v>
      </c>
      <c r="Q467" s="46">
        <v>0</v>
      </c>
      <c r="R467" s="46">
        <v>0</v>
      </c>
      <c r="S467" s="46">
        <v>0</v>
      </c>
    </row>
    <row r="468" spans="1:19" s="146" customFormat="1" ht="27" customHeight="1">
      <c r="A468" s="154" t="s">
        <v>641</v>
      </c>
      <c r="B468" s="253" t="s">
        <v>175</v>
      </c>
      <c r="C468" s="296"/>
      <c r="D468" s="296"/>
      <c r="E468" s="296"/>
      <c r="F468" s="296"/>
      <c r="G468" s="296"/>
      <c r="H468" s="296"/>
      <c r="I468" s="296"/>
      <c r="J468" s="254"/>
      <c r="K468" s="46">
        <f t="shared" si="65"/>
        <v>458</v>
      </c>
      <c r="L468" s="150">
        <f t="shared" si="66"/>
        <v>30</v>
      </c>
      <c r="M468" s="150">
        <f t="shared" si="66"/>
        <v>16</v>
      </c>
      <c r="N468" s="46">
        <v>30</v>
      </c>
      <c r="O468" s="46">
        <v>16</v>
      </c>
      <c r="P468" s="46">
        <v>0</v>
      </c>
      <c r="Q468" s="46">
        <v>0</v>
      </c>
      <c r="R468" s="46">
        <v>0</v>
      </c>
      <c r="S468" s="46">
        <v>0</v>
      </c>
    </row>
    <row r="469" spans="1:19" s="146" customFormat="1" ht="27" customHeight="1">
      <c r="A469" s="154" t="s">
        <v>642</v>
      </c>
      <c r="B469" s="253" t="s">
        <v>218</v>
      </c>
      <c r="C469" s="296"/>
      <c r="D469" s="296"/>
      <c r="E469" s="296"/>
      <c r="F469" s="296"/>
      <c r="G469" s="296"/>
      <c r="H469" s="296"/>
      <c r="I469" s="296"/>
      <c r="J469" s="254"/>
      <c r="K469" s="46">
        <f t="shared" si="65"/>
        <v>459</v>
      </c>
      <c r="L469" s="150">
        <f t="shared" si="66"/>
        <v>25</v>
      </c>
      <c r="M469" s="150">
        <f t="shared" si="66"/>
        <v>9</v>
      </c>
      <c r="N469" s="46">
        <v>25</v>
      </c>
      <c r="O469" s="46">
        <v>9</v>
      </c>
      <c r="P469" s="46">
        <v>0</v>
      </c>
      <c r="Q469" s="46">
        <v>0</v>
      </c>
      <c r="R469" s="46">
        <v>0</v>
      </c>
      <c r="S469" s="46">
        <v>0</v>
      </c>
    </row>
    <row r="470" spans="1:19" s="146" customFormat="1" ht="27" customHeight="1">
      <c r="A470" s="154" t="s">
        <v>643</v>
      </c>
      <c r="B470" s="253" t="s">
        <v>191</v>
      </c>
      <c r="C470" s="296"/>
      <c r="D470" s="296"/>
      <c r="E470" s="296"/>
      <c r="F470" s="296"/>
      <c r="G470" s="296"/>
      <c r="H470" s="296"/>
      <c r="I470" s="296"/>
      <c r="J470" s="254"/>
      <c r="K470" s="46">
        <f t="shared" si="65"/>
        <v>460</v>
      </c>
      <c r="L470" s="150">
        <f t="shared" si="66"/>
        <v>10</v>
      </c>
      <c r="M470" s="150">
        <f t="shared" si="66"/>
        <v>1</v>
      </c>
      <c r="N470" s="46">
        <v>10</v>
      </c>
      <c r="O470" s="46">
        <v>1</v>
      </c>
      <c r="P470" s="46">
        <v>0</v>
      </c>
      <c r="Q470" s="46">
        <v>0</v>
      </c>
      <c r="R470" s="46">
        <v>0</v>
      </c>
      <c r="S470" s="46">
        <v>0</v>
      </c>
    </row>
    <row r="471" spans="1:19" s="146" customFormat="1" ht="27" customHeight="1">
      <c r="A471" s="154" t="s">
        <v>644</v>
      </c>
      <c r="B471" s="253" t="s">
        <v>645</v>
      </c>
      <c r="C471" s="296"/>
      <c r="D471" s="296"/>
      <c r="E471" s="296"/>
      <c r="F471" s="296"/>
      <c r="G471" s="296"/>
      <c r="H471" s="296"/>
      <c r="I471" s="296"/>
      <c r="J471" s="254"/>
      <c r="K471" s="46">
        <f t="shared" si="65"/>
        <v>461</v>
      </c>
      <c r="L471" s="150">
        <f t="shared" si="66"/>
        <v>0</v>
      </c>
      <c r="M471" s="150">
        <f t="shared" si="66"/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</row>
    <row r="472" spans="1:19" s="146" customFormat="1" ht="27" customHeight="1">
      <c r="A472" s="154" t="s">
        <v>646</v>
      </c>
      <c r="B472" s="253" t="s">
        <v>599</v>
      </c>
      <c r="C472" s="296"/>
      <c r="D472" s="296"/>
      <c r="E472" s="296"/>
      <c r="F472" s="296"/>
      <c r="G472" s="296"/>
      <c r="H472" s="296"/>
      <c r="I472" s="296"/>
      <c r="J472" s="254"/>
      <c r="K472" s="46">
        <f t="shared" si="65"/>
        <v>462</v>
      </c>
      <c r="L472" s="150">
        <f t="shared" si="66"/>
        <v>0</v>
      </c>
      <c r="M472" s="150">
        <f t="shared" si="66"/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</row>
    <row r="473" spans="1:19" s="146" customFormat="1" ht="27" customHeight="1">
      <c r="A473" s="314" t="s">
        <v>648</v>
      </c>
      <c r="B473" s="314"/>
      <c r="C473" s="314"/>
      <c r="D473" s="314"/>
      <c r="E473" s="314"/>
      <c r="F473" s="314"/>
      <c r="G473" s="314"/>
      <c r="H473" s="314"/>
      <c r="I473" s="314"/>
      <c r="J473" s="315"/>
      <c r="K473" s="86">
        <f t="shared" si="65"/>
        <v>463</v>
      </c>
      <c r="L473" s="148">
        <f t="shared" si="66"/>
        <v>363</v>
      </c>
      <c r="M473" s="148">
        <f t="shared" si="66"/>
        <v>132</v>
      </c>
      <c r="N473" s="148">
        <f>SUM(N474:N490)</f>
        <v>0</v>
      </c>
      <c r="O473" s="148">
        <f t="shared" ref="O473:S473" si="67">SUM(O474:O490)</f>
        <v>0</v>
      </c>
      <c r="P473" s="148">
        <f t="shared" si="67"/>
        <v>363</v>
      </c>
      <c r="Q473" s="148">
        <f t="shared" si="67"/>
        <v>132</v>
      </c>
      <c r="R473" s="148">
        <f t="shared" si="67"/>
        <v>0</v>
      </c>
      <c r="S473" s="148">
        <f t="shared" si="67"/>
        <v>0</v>
      </c>
    </row>
    <row r="474" spans="1:19" s="146" customFormat="1" ht="27" customHeight="1">
      <c r="A474" s="154" t="s">
        <v>649</v>
      </c>
      <c r="B474" s="253" t="s">
        <v>238</v>
      </c>
      <c r="C474" s="296"/>
      <c r="D474" s="296"/>
      <c r="E474" s="296"/>
      <c r="F474" s="296"/>
      <c r="G474" s="296"/>
      <c r="H474" s="296"/>
      <c r="I474" s="296"/>
      <c r="J474" s="254"/>
      <c r="K474" s="46">
        <f t="shared" si="65"/>
        <v>464</v>
      </c>
      <c r="L474" s="150">
        <f t="shared" si="66"/>
        <v>20</v>
      </c>
      <c r="M474" s="150">
        <f t="shared" si="66"/>
        <v>16</v>
      </c>
      <c r="N474" s="46">
        <v>0</v>
      </c>
      <c r="O474" s="46">
        <v>0</v>
      </c>
      <c r="P474" s="46">
        <v>20</v>
      </c>
      <c r="Q474" s="46">
        <v>16</v>
      </c>
      <c r="R474" s="46">
        <v>0</v>
      </c>
      <c r="S474" s="46">
        <v>0</v>
      </c>
    </row>
    <row r="475" spans="1:19" s="146" customFormat="1" ht="27" customHeight="1">
      <c r="A475" s="154" t="s">
        <v>286</v>
      </c>
      <c r="B475" s="253" t="s">
        <v>131</v>
      </c>
      <c r="C475" s="296"/>
      <c r="D475" s="296"/>
      <c r="E475" s="296"/>
      <c r="F475" s="296"/>
      <c r="G475" s="296"/>
      <c r="H475" s="296"/>
      <c r="I475" s="296"/>
      <c r="J475" s="254"/>
      <c r="K475" s="46">
        <f t="shared" si="65"/>
        <v>465</v>
      </c>
      <c r="L475" s="150">
        <f t="shared" si="66"/>
        <v>16</v>
      </c>
      <c r="M475" s="150">
        <f t="shared" si="66"/>
        <v>6</v>
      </c>
      <c r="N475" s="46">
        <v>0</v>
      </c>
      <c r="O475" s="46">
        <v>0</v>
      </c>
      <c r="P475" s="46">
        <v>16</v>
      </c>
      <c r="Q475" s="46">
        <v>6</v>
      </c>
      <c r="R475" s="46">
        <v>0</v>
      </c>
      <c r="S475" s="46">
        <v>0</v>
      </c>
    </row>
    <row r="476" spans="1:19" s="146" customFormat="1" ht="27" customHeight="1">
      <c r="A476" s="154" t="s">
        <v>294</v>
      </c>
      <c r="B476" s="253" t="s">
        <v>153</v>
      </c>
      <c r="C476" s="296"/>
      <c r="D476" s="296"/>
      <c r="E476" s="296"/>
      <c r="F476" s="296"/>
      <c r="G476" s="296"/>
      <c r="H476" s="296"/>
      <c r="I476" s="296"/>
      <c r="J476" s="254"/>
      <c r="K476" s="46">
        <f t="shared" si="65"/>
        <v>466</v>
      </c>
      <c r="L476" s="150">
        <f t="shared" si="66"/>
        <v>37</v>
      </c>
      <c r="M476" s="150">
        <f t="shared" si="66"/>
        <v>0</v>
      </c>
      <c r="N476" s="46">
        <v>0</v>
      </c>
      <c r="O476" s="46">
        <v>0</v>
      </c>
      <c r="P476" s="46">
        <v>37</v>
      </c>
      <c r="Q476" s="46">
        <v>0</v>
      </c>
      <c r="R476" s="46">
        <v>0</v>
      </c>
      <c r="S476" s="46">
        <v>0</v>
      </c>
    </row>
    <row r="477" spans="1:19" s="146" customFormat="1" ht="27" customHeight="1">
      <c r="A477" s="154" t="s">
        <v>283</v>
      </c>
      <c r="B477" s="253" t="s">
        <v>215</v>
      </c>
      <c r="C477" s="296"/>
      <c r="D477" s="296"/>
      <c r="E477" s="296"/>
      <c r="F477" s="296"/>
      <c r="G477" s="296"/>
      <c r="H477" s="296"/>
      <c r="I477" s="296"/>
      <c r="J477" s="254"/>
      <c r="K477" s="46">
        <f t="shared" si="65"/>
        <v>467</v>
      </c>
      <c r="L477" s="150">
        <f t="shared" si="66"/>
        <v>47</v>
      </c>
      <c r="M477" s="150">
        <f t="shared" si="66"/>
        <v>0</v>
      </c>
      <c r="N477" s="46">
        <v>0</v>
      </c>
      <c r="O477" s="46">
        <v>0</v>
      </c>
      <c r="P477" s="46">
        <v>47</v>
      </c>
      <c r="Q477" s="46">
        <v>0</v>
      </c>
      <c r="R477" s="46">
        <v>0</v>
      </c>
      <c r="S477" s="46">
        <v>0</v>
      </c>
    </row>
    <row r="478" spans="1:19" s="146" customFormat="1" ht="27" customHeight="1">
      <c r="A478" s="154" t="s">
        <v>293</v>
      </c>
      <c r="B478" s="253" t="s">
        <v>139</v>
      </c>
      <c r="C478" s="296"/>
      <c r="D478" s="296"/>
      <c r="E478" s="296"/>
      <c r="F478" s="296"/>
      <c r="G478" s="296"/>
      <c r="H478" s="296"/>
      <c r="I478" s="296"/>
      <c r="J478" s="254"/>
      <c r="K478" s="46">
        <f t="shared" si="65"/>
        <v>468</v>
      </c>
      <c r="L478" s="150">
        <f t="shared" si="66"/>
        <v>23</v>
      </c>
      <c r="M478" s="150">
        <f t="shared" si="66"/>
        <v>4</v>
      </c>
      <c r="N478" s="46">
        <v>0</v>
      </c>
      <c r="O478" s="46">
        <v>0</v>
      </c>
      <c r="P478" s="46">
        <v>23</v>
      </c>
      <c r="Q478" s="46">
        <v>4</v>
      </c>
      <c r="R478" s="46">
        <v>0</v>
      </c>
      <c r="S478" s="46">
        <v>0</v>
      </c>
    </row>
    <row r="479" spans="1:19" s="146" customFormat="1" ht="27" customHeight="1">
      <c r="A479" s="154" t="s">
        <v>332</v>
      </c>
      <c r="B479" s="253" t="s">
        <v>92</v>
      </c>
      <c r="C479" s="296"/>
      <c r="D479" s="296"/>
      <c r="E479" s="296"/>
      <c r="F479" s="296"/>
      <c r="G479" s="296"/>
      <c r="H479" s="296"/>
      <c r="I479" s="296"/>
      <c r="J479" s="254"/>
      <c r="K479" s="46">
        <f t="shared" si="65"/>
        <v>469</v>
      </c>
      <c r="L479" s="150">
        <f t="shared" si="66"/>
        <v>9</v>
      </c>
      <c r="M479" s="150">
        <f t="shared" si="66"/>
        <v>2</v>
      </c>
      <c r="N479" s="46">
        <v>0</v>
      </c>
      <c r="O479" s="46">
        <v>0</v>
      </c>
      <c r="P479" s="46">
        <v>9</v>
      </c>
      <c r="Q479" s="46">
        <v>2</v>
      </c>
      <c r="R479" s="46">
        <v>0</v>
      </c>
      <c r="S479" s="46">
        <v>0</v>
      </c>
    </row>
    <row r="480" spans="1:19" s="146" customFormat="1" ht="27" customHeight="1">
      <c r="A480" s="154" t="s">
        <v>650</v>
      </c>
      <c r="B480" s="253" t="s">
        <v>504</v>
      </c>
      <c r="C480" s="296"/>
      <c r="D480" s="296"/>
      <c r="E480" s="296"/>
      <c r="F480" s="296"/>
      <c r="G480" s="296"/>
      <c r="H480" s="296"/>
      <c r="I480" s="296"/>
      <c r="J480" s="254"/>
      <c r="K480" s="46">
        <f t="shared" si="65"/>
        <v>470</v>
      </c>
      <c r="L480" s="150">
        <f t="shared" si="66"/>
        <v>32</v>
      </c>
      <c r="M480" s="150">
        <f t="shared" si="66"/>
        <v>25</v>
      </c>
      <c r="N480" s="46">
        <v>0</v>
      </c>
      <c r="O480" s="46">
        <v>0</v>
      </c>
      <c r="P480" s="46">
        <v>32</v>
      </c>
      <c r="Q480" s="46">
        <v>25</v>
      </c>
      <c r="R480" s="46">
        <v>0</v>
      </c>
      <c r="S480" s="46">
        <v>0</v>
      </c>
    </row>
    <row r="481" spans="1:19" s="146" customFormat="1" ht="27" customHeight="1">
      <c r="A481" s="154" t="s">
        <v>290</v>
      </c>
      <c r="B481" s="253" t="s">
        <v>135</v>
      </c>
      <c r="C481" s="296"/>
      <c r="D481" s="296"/>
      <c r="E481" s="296"/>
      <c r="F481" s="296"/>
      <c r="G481" s="296"/>
      <c r="H481" s="296"/>
      <c r="I481" s="296"/>
      <c r="J481" s="254"/>
      <c r="K481" s="46">
        <f t="shared" si="65"/>
        <v>471</v>
      </c>
      <c r="L481" s="150">
        <f t="shared" si="66"/>
        <v>16</v>
      </c>
      <c r="M481" s="150">
        <f t="shared" si="66"/>
        <v>0</v>
      </c>
      <c r="N481" s="46">
        <v>0</v>
      </c>
      <c r="O481" s="46">
        <v>0</v>
      </c>
      <c r="P481" s="46">
        <v>16</v>
      </c>
      <c r="Q481" s="46">
        <v>0</v>
      </c>
      <c r="R481" s="46">
        <v>0</v>
      </c>
      <c r="S481" s="46">
        <v>0</v>
      </c>
    </row>
    <row r="482" spans="1:19" s="146" customFormat="1" ht="27" customHeight="1">
      <c r="A482" s="154" t="s">
        <v>285</v>
      </c>
      <c r="B482" s="253" t="s">
        <v>231</v>
      </c>
      <c r="C482" s="296"/>
      <c r="D482" s="296"/>
      <c r="E482" s="296"/>
      <c r="F482" s="296"/>
      <c r="G482" s="296"/>
      <c r="H482" s="296"/>
      <c r="I482" s="296"/>
      <c r="J482" s="254"/>
      <c r="K482" s="46">
        <f t="shared" si="65"/>
        <v>472</v>
      </c>
      <c r="L482" s="150">
        <f t="shared" si="66"/>
        <v>14</v>
      </c>
      <c r="M482" s="150">
        <f t="shared" si="66"/>
        <v>14</v>
      </c>
      <c r="N482" s="46">
        <v>0</v>
      </c>
      <c r="O482" s="46">
        <v>0</v>
      </c>
      <c r="P482" s="46">
        <v>14</v>
      </c>
      <c r="Q482" s="46">
        <v>14</v>
      </c>
      <c r="R482" s="46">
        <v>0</v>
      </c>
      <c r="S482" s="46">
        <v>0</v>
      </c>
    </row>
    <row r="483" spans="1:19" s="146" customFormat="1" ht="27" customHeight="1">
      <c r="A483" s="154" t="s">
        <v>316</v>
      </c>
      <c r="B483" s="253" t="s">
        <v>187</v>
      </c>
      <c r="C483" s="296"/>
      <c r="D483" s="296"/>
      <c r="E483" s="296"/>
      <c r="F483" s="296"/>
      <c r="G483" s="296"/>
      <c r="H483" s="296"/>
      <c r="I483" s="296"/>
      <c r="J483" s="254"/>
      <c r="K483" s="46">
        <f t="shared" si="65"/>
        <v>473</v>
      </c>
      <c r="L483" s="150">
        <f t="shared" si="66"/>
        <v>12</v>
      </c>
      <c r="M483" s="150">
        <f t="shared" si="66"/>
        <v>0</v>
      </c>
      <c r="N483" s="46">
        <v>0</v>
      </c>
      <c r="O483" s="46">
        <v>0</v>
      </c>
      <c r="P483" s="46">
        <v>12</v>
      </c>
      <c r="Q483" s="46">
        <v>0</v>
      </c>
      <c r="R483" s="46">
        <v>0</v>
      </c>
      <c r="S483" s="46">
        <v>0</v>
      </c>
    </row>
    <row r="484" spans="1:19" s="146" customFormat="1" ht="27" customHeight="1">
      <c r="A484" s="154" t="s">
        <v>366</v>
      </c>
      <c r="B484" s="253" t="s">
        <v>98</v>
      </c>
      <c r="C484" s="296"/>
      <c r="D484" s="296"/>
      <c r="E484" s="296"/>
      <c r="F484" s="296"/>
      <c r="G484" s="296"/>
      <c r="H484" s="296"/>
      <c r="I484" s="296"/>
      <c r="J484" s="254"/>
      <c r="K484" s="46">
        <f t="shared" si="65"/>
        <v>474</v>
      </c>
      <c r="L484" s="150">
        <f t="shared" si="66"/>
        <v>9</v>
      </c>
      <c r="M484" s="150">
        <f t="shared" si="66"/>
        <v>8</v>
      </c>
      <c r="N484" s="46">
        <v>0</v>
      </c>
      <c r="O484" s="46">
        <v>0</v>
      </c>
      <c r="P484" s="46">
        <v>9</v>
      </c>
      <c r="Q484" s="46">
        <v>8</v>
      </c>
      <c r="R484" s="46">
        <v>0</v>
      </c>
      <c r="S484" s="46">
        <v>0</v>
      </c>
    </row>
    <row r="485" spans="1:19" s="146" customFormat="1" ht="27" customHeight="1">
      <c r="A485" s="154" t="s">
        <v>318</v>
      </c>
      <c r="B485" s="253" t="s">
        <v>209</v>
      </c>
      <c r="C485" s="296"/>
      <c r="D485" s="296"/>
      <c r="E485" s="296"/>
      <c r="F485" s="296"/>
      <c r="G485" s="296"/>
      <c r="H485" s="296"/>
      <c r="I485" s="296"/>
      <c r="J485" s="254"/>
      <c r="K485" s="46">
        <f t="shared" si="65"/>
        <v>475</v>
      </c>
      <c r="L485" s="150">
        <f t="shared" si="66"/>
        <v>24</v>
      </c>
      <c r="M485" s="150">
        <f t="shared" si="66"/>
        <v>13</v>
      </c>
      <c r="N485" s="46">
        <v>0</v>
      </c>
      <c r="O485" s="46">
        <v>0</v>
      </c>
      <c r="P485" s="46">
        <v>24</v>
      </c>
      <c r="Q485" s="46">
        <v>13</v>
      </c>
      <c r="R485" s="46">
        <v>0</v>
      </c>
      <c r="S485" s="46">
        <v>0</v>
      </c>
    </row>
    <row r="486" spans="1:19" s="146" customFormat="1" ht="27" customHeight="1">
      <c r="A486" s="154" t="s">
        <v>360</v>
      </c>
      <c r="B486" s="253" t="s">
        <v>167</v>
      </c>
      <c r="C486" s="296"/>
      <c r="D486" s="296"/>
      <c r="E486" s="296"/>
      <c r="F486" s="296"/>
      <c r="G486" s="296"/>
      <c r="H486" s="296"/>
      <c r="I486" s="296"/>
      <c r="J486" s="254"/>
      <c r="K486" s="46">
        <f t="shared" si="65"/>
        <v>476</v>
      </c>
      <c r="L486" s="150">
        <f t="shared" si="66"/>
        <v>37</v>
      </c>
      <c r="M486" s="150">
        <f t="shared" si="66"/>
        <v>12</v>
      </c>
      <c r="N486" s="46">
        <v>0</v>
      </c>
      <c r="O486" s="46">
        <v>0</v>
      </c>
      <c r="P486" s="46">
        <v>37</v>
      </c>
      <c r="Q486" s="46">
        <v>12</v>
      </c>
      <c r="R486" s="46">
        <v>0</v>
      </c>
      <c r="S486" s="46">
        <v>0</v>
      </c>
    </row>
    <row r="487" spans="1:19" s="146" customFormat="1" ht="27" customHeight="1">
      <c r="A487" s="154" t="s">
        <v>494</v>
      </c>
      <c r="B487" s="253" t="s">
        <v>163</v>
      </c>
      <c r="C487" s="296"/>
      <c r="D487" s="296"/>
      <c r="E487" s="296"/>
      <c r="F487" s="296"/>
      <c r="G487" s="296"/>
      <c r="H487" s="296"/>
      <c r="I487" s="296"/>
      <c r="J487" s="254"/>
      <c r="K487" s="46">
        <f t="shared" si="65"/>
        <v>477</v>
      </c>
      <c r="L487" s="150">
        <f t="shared" si="66"/>
        <v>21</v>
      </c>
      <c r="M487" s="150">
        <f t="shared" si="66"/>
        <v>0</v>
      </c>
      <c r="N487" s="46">
        <v>0</v>
      </c>
      <c r="O487" s="46">
        <v>0</v>
      </c>
      <c r="P487" s="46">
        <v>21</v>
      </c>
      <c r="Q487" s="46">
        <v>0</v>
      </c>
      <c r="R487" s="46">
        <v>0</v>
      </c>
      <c r="S487" s="46">
        <v>0</v>
      </c>
    </row>
    <row r="488" spans="1:19" s="146" customFormat="1" ht="27" customHeight="1">
      <c r="A488" s="154" t="s">
        <v>496</v>
      </c>
      <c r="B488" s="253" t="s">
        <v>165</v>
      </c>
      <c r="C488" s="296"/>
      <c r="D488" s="296"/>
      <c r="E488" s="296"/>
      <c r="F488" s="296"/>
      <c r="G488" s="296"/>
      <c r="H488" s="296"/>
      <c r="I488" s="296"/>
      <c r="J488" s="254"/>
      <c r="K488" s="46">
        <f t="shared" si="65"/>
        <v>478</v>
      </c>
      <c r="L488" s="150">
        <f t="shared" si="66"/>
        <v>22</v>
      </c>
      <c r="M488" s="150">
        <f t="shared" si="66"/>
        <v>20</v>
      </c>
      <c r="N488" s="46">
        <v>0</v>
      </c>
      <c r="O488" s="46">
        <v>0</v>
      </c>
      <c r="P488" s="46">
        <v>22</v>
      </c>
      <c r="Q488" s="46">
        <v>20</v>
      </c>
      <c r="R488" s="46">
        <v>0</v>
      </c>
      <c r="S488" s="46">
        <v>0</v>
      </c>
    </row>
    <row r="489" spans="1:19" s="146" customFormat="1" ht="27" customHeight="1">
      <c r="A489" s="154" t="s">
        <v>495</v>
      </c>
      <c r="B489" s="253" t="s">
        <v>164</v>
      </c>
      <c r="C489" s="296"/>
      <c r="D489" s="296"/>
      <c r="E489" s="296"/>
      <c r="F489" s="296"/>
      <c r="G489" s="296"/>
      <c r="H489" s="296"/>
      <c r="I489" s="296"/>
      <c r="J489" s="254"/>
      <c r="K489" s="46">
        <f t="shared" si="65"/>
        <v>479</v>
      </c>
      <c r="L489" s="150">
        <f t="shared" si="66"/>
        <v>5</v>
      </c>
      <c r="M489" s="150">
        <f t="shared" si="66"/>
        <v>0</v>
      </c>
      <c r="N489" s="46">
        <v>0</v>
      </c>
      <c r="O489" s="46">
        <v>0</v>
      </c>
      <c r="P489" s="46">
        <v>5</v>
      </c>
      <c r="Q489" s="46">
        <v>0</v>
      </c>
      <c r="R489" s="46">
        <v>0</v>
      </c>
      <c r="S489" s="46">
        <v>0</v>
      </c>
    </row>
    <row r="490" spans="1:19" s="146" customFormat="1" ht="27" customHeight="1">
      <c r="A490" s="154" t="s">
        <v>492</v>
      </c>
      <c r="B490" s="253" t="s">
        <v>157</v>
      </c>
      <c r="C490" s="296"/>
      <c r="D490" s="296"/>
      <c r="E490" s="296"/>
      <c r="F490" s="296"/>
      <c r="G490" s="296"/>
      <c r="H490" s="296"/>
      <c r="I490" s="296"/>
      <c r="J490" s="254"/>
      <c r="K490" s="46">
        <f t="shared" si="65"/>
        <v>480</v>
      </c>
      <c r="L490" s="150">
        <f t="shared" si="66"/>
        <v>19</v>
      </c>
      <c r="M490" s="150">
        <f t="shared" si="66"/>
        <v>12</v>
      </c>
      <c r="N490" s="46">
        <v>0</v>
      </c>
      <c r="O490" s="46">
        <v>0</v>
      </c>
      <c r="P490" s="46">
        <v>19</v>
      </c>
      <c r="Q490" s="46">
        <v>12</v>
      </c>
      <c r="R490" s="46">
        <v>0</v>
      </c>
      <c r="S490" s="46">
        <v>0</v>
      </c>
    </row>
    <row r="491" spans="1:19" s="146" customFormat="1" ht="27" customHeight="1">
      <c r="A491" s="316" t="s">
        <v>654</v>
      </c>
      <c r="B491" s="316"/>
      <c r="C491" s="316"/>
      <c r="D491" s="316"/>
      <c r="E491" s="316"/>
      <c r="F491" s="316"/>
      <c r="G491" s="316"/>
      <c r="H491" s="316"/>
      <c r="I491" s="316"/>
      <c r="J491" s="317"/>
      <c r="K491" s="86">
        <f t="shared" si="65"/>
        <v>481</v>
      </c>
      <c r="L491" s="148">
        <f t="shared" si="66"/>
        <v>348</v>
      </c>
      <c r="M491" s="148">
        <f t="shared" si="66"/>
        <v>115</v>
      </c>
      <c r="N491" s="148">
        <f>SUM(N492:N508)</f>
        <v>62</v>
      </c>
      <c r="O491" s="148">
        <f t="shared" ref="O491:S491" si="68">SUM(O492:O508)</f>
        <v>15</v>
      </c>
      <c r="P491" s="148">
        <f t="shared" si="68"/>
        <v>224</v>
      </c>
      <c r="Q491" s="148">
        <f t="shared" si="68"/>
        <v>59</v>
      </c>
      <c r="R491" s="148">
        <f t="shared" si="68"/>
        <v>62</v>
      </c>
      <c r="S491" s="148">
        <f t="shared" si="68"/>
        <v>41</v>
      </c>
    </row>
    <row r="492" spans="1:19" s="146" customFormat="1" ht="27" customHeight="1">
      <c r="A492" s="154" t="s">
        <v>655</v>
      </c>
      <c r="B492" s="253" t="s">
        <v>195</v>
      </c>
      <c r="C492" s="296"/>
      <c r="D492" s="296"/>
      <c r="E492" s="296"/>
      <c r="F492" s="296"/>
      <c r="G492" s="296"/>
      <c r="H492" s="296"/>
      <c r="I492" s="296"/>
      <c r="J492" s="254"/>
      <c r="K492" s="46">
        <f t="shared" si="65"/>
        <v>482</v>
      </c>
      <c r="L492" s="150">
        <f t="shared" si="66"/>
        <v>9</v>
      </c>
      <c r="M492" s="150">
        <f t="shared" si="66"/>
        <v>2</v>
      </c>
      <c r="N492" s="46">
        <v>0</v>
      </c>
      <c r="O492" s="46">
        <v>0</v>
      </c>
      <c r="P492" s="46">
        <v>9</v>
      </c>
      <c r="Q492" s="46">
        <v>2</v>
      </c>
      <c r="R492" s="46">
        <v>0</v>
      </c>
      <c r="S492" s="46">
        <v>0</v>
      </c>
    </row>
    <row r="493" spans="1:19" s="146" customFormat="1" ht="27" customHeight="1">
      <c r="A493" s="154" t="s">
        <v>657</v>
      </c>
      <c r="B493" s="253" t="s">
        <v>182</v>
      </c>
      <c r="C493" s="296"/>
      <c r="D493" s="296"/>
      <c r="E493" s="296"/>
      <c r="F493" s="296"/>
      <c r="G493" s="296"/>
      <c r="H493" s="296"/>
      <c r="I493" s="296"/>
      <c r="J493" s="254"/>
      <c r="K493" s="46">
        <f t="shared" si="65"/>
        <v>483</v>
      </c>
      <c r="L493" s="150">
        <f t="shared" si="66"/>
        <v>9</v>
      </c>
      <c r="M493" s="150">
        <f t="shared" si="66"/>
        <v>0</v>
      </c>
      <c r="N493" s="46">
        <v>0</v>
      </c>
      <c r="O493" s="46">
        <v>0</v>
      </c>
      <c r="P493" s="46">
        <v>9</v>
      </c>
      <c r="Q493" s="46">
        <v>0</v>
      </c>
      <c r="R493" s="46">
        <v>0</v>
      </c>
      <c r="S493" s="46">
        <v>0</v>
      </c>
    </row>
    <row r="494" spans="1:19" s="146" customFormat="1" ht="27" customHeight="1">
      <c r="A494" s="154" t="s">
        <v>289</v>
      </c>
      <c r="B494" s="253" t="s">
        <v>261</v>
      </c>
      <c r="C494" s="296"/>
      <c r="D494" s="296"/>
      <c r="E494" s="296"/>
      <c r="F494" s="296"/>
      <c r="G494" s="296"/>
      <c r="H494" s="296"/>
      <c r="I494" s="296"/>
      <c r="J494" s="254"/>
      <c r="K494" s="46">
        <f t="shared" si="65"/>
        <v>484</v>
      </c>
      <c r="L494" s="150">
        <f t="shared" si="66"/>
        <v>19</v>
      </c>
      <c r="M494" s="150">
        <f t="shared" si="66"/>
        <v>16</v>
      </c>
      <c r="N494" s="46">
        <v>0</v>
      </c>
      <c r="O494" s="46">
        <v>0</v>
      </c>
      <c r="P494" s="46">
        <v>19</v>
      </c>
      <c r="Q494" s="46">
        <v>16</v>
      </c>
      <c r="R494" s="46">
        <v>0</v>
      </c>
      <c r="S494" s="46">
        <v>0</v>
      </c>
    </row>
    <row r="495" spans="1:19" s="146" customFormat="1" ht="27" customHeight="1">
      <c r="A495" s="154" t="s">
        <v>285</v>
      </c>
      <c r="B495" s="253" t="s">
        <v>231</v>
      </c>
      <c r="C495" s="296"/>
      <c r="D495" s="296"/>
      <c r="E495" s="296"/>
      <c r="F495" s="296"/>
      <c r="G495" s="296"/>
      <c r="H495" s="296"/>
      <c r="I495" s="296"/>
      <c r="J495" s="254"/>
      <c r="K495" s="46">
        <f t="shared" si="65"/>
        <v>485</v>
      </c>
      <c r="L495" s="150">
        <f t="shared" si="66"/>
        <v>30</v>
      </c>
      <c r="M495" s="150">
        <f t="shared" si="66"/>
        <v>30</v>
      </c>
      <c r="N495" s="46">
        <v>0</v>
      </c>
      <c r="O495" s="46">
        <v>0</v>
      </c>
      <c r="P495" s="46">
        <v>14</v>
      </c>
      <c r="Q495" s="46">
        <v>14</v>
      </c>
      <c r="R495" s="46">
        <v>16</v>
      </c>
      <c r="S495" s="46">
        <v>16</v>
      </c>
    </row>
    <row r="496" spans="1:19" s="146" customFormat="1" ht="27" customHeight="1">
      <c r="A496" s="154" t="s">
        <v>658</v>
      </c>
      <c r="B496" s="253" t="s">
        <v>396</v>
      </c>
      <c r="C496" s="296"/>
      <c r="D496" s="296"/>
      <c r="E496" s="296"/>
      <c r="F496" s="296"/>
      <c r="G496" s="296"/>
      <c r="H496" s="296"/>
      <c r="I496" s="296"/>
      <c r="J496" s="254"/>
      <c r="K496" s="46">
        <f t="shared" si="65"/>
        <v>486</v>
      </c>
      <c r="L496" s="150">
        <f t="shared" si="66"/>
        <v>50</v>
      </c>
      <c r="M496" s="150">
        <f t="shared" si="66"/>
        <v>38</v>
      </c>
      <c r="N496" s="46">
        <v>0</v>
      </c>
      <c r="O496" s="46">
        <v>0</v>
      </c>
      <c r="P496" s="46">
        <v>24</v>
      </c>
      <c r="Q496" s="46">
        <v>13</v>
      </c>
      <c r="R496" s="46">
        <v>26</v>
      </c>
      <c r="S496" s="46">
        <v>25</v>
      </c>
    </row>
    <row r="497" spans="1:19" s="146" customFormat="1" ht="27" customHeight="1">
      <c r="A497" s="154" t="s">
        <v>659</v>
      </c>
      <c r="B497" s="253" t="s">
        <v>301</v>
      </c>
      <c r="C497" s="296"/>
      <c r="D497" s="296"/>
      <c r="E497" s="296"/>
      <c r="F497" s="296"/>
      <c r="G497" s="296"/>
      <c r="H497" s="296"/>
      <c r="I497" s="296"/>
      <c r="J497" s="254"/>
      <c r="K497" s="46">
        <f t="shared" si="65"/>
        <v>487</v>
      </c>
      <c r="L497" s="150">
        <f t="shared" si="66"/>
        <v>22</v>
      </c>
      <c r="M497" s="150">
        <f t="shared" si="66"/>
        <v>4</v>
      </c>
      <c r="N497" s="46">
        <v>0</v>
      </c>
      <c r="O497" s="46">
        <v>0</v>
      </c>
      <c r="P497" s="46">
        <v>22</v>
      </c>
      <c r="Q497" s="46">
        <v>4</v>
      </c>
      <c r="R497" s="46">
        <v>0</v>
      </c>
      <c r="S497" s="46">
        <v>0</v>
      </c>
    </row>
    <row r="498" spans="1:19" s="146" customFormat="1" ht="27" customHeight="1">
      <c r="A498" s="154" t="s">
        <v>283</v>
      </c>
      <c r="B498" s="253" t="s">
        <v>660</v>
      </c>
      <c r="C498" s="296"/>
      <c r="D498" s="296"/>
      <c r="E498" s="296"/>
      <c r="F498" s="296"/>
      <c r="G498" s="296"/>
      <c r="H498" s="296"/>
      <c r="I498" s="296"/>
      <c r="J498" s="254"/>
      <c r="K498" s="46">
        <f t="shared" si="65"/>
        <v>488</v>
      </c>
      <c r="L498" s="150">
        <f t="shared" si="66"/>
        <v>34</v>
      </c>
      <c r="M498" s="150">
        <f t="shared" si="66"/>
        <v>0</v>
      </c>
      <c r="N498" s="46">
        <v>0</v>
      </c>
      <c r="O498" s="46">
        <v>0</v>
      </c>
      <c r="P498" s="46">
        <v>14</v>
      </c>
      <c r="Q498" s="46">
        <v>0</v>
      </c>
      <c r="R498" s="46">
        <v>20</v>
      </c>
      <c r="S498" s="46">
        <v>0</v>
      </c>
    </row>
    <row r="499" spans="1:19" s="146" customFormat="1" ht="27" customHeight="1">
      <c r="A499" s="154" t="s">
        <v>294</v>
      </c>
      <c r="B499" s="253" t="s">
        <v>153</v>
      </c>
      <c r="C499" s="296"/>
      <c r="D499" s="296"/>
      <c r="E499" s="296"/>
      <c r="F499" s="296"/>
      <c r="G499" s="296"/>
      <c r="H499" s="296"/>
      <c r="I499" s="296"/>
      <c r="J499" s="254"/>
      <c r="K499" s="46">
        <f t="shared" si="65"/>
        <v>489</v>
      </c>
      <c r="L499" s="150">
        <f t="shared" si="66"/>
        <v>13</v>
      </c>
      <c r="M499" s="150">
        <f t="shared" si="66"/>
        <v>0</v>
      </c>
      <c r="N499" s="46">
        <v>0</v>
      </c>
      <c r="O499" s="46">
        <v>0</v>
      </c>
      <c r="P499" s="46">
        <v>13</v>
      </c>
      <c r="Q499" s="46">
        <v>0</v>
      </c>
      <c r="R499" s="46">
        <v>0</v>
      </c>
      <c r="S499" s="46">
        <v>0</v>
      </c>
    </row>
    <row r="500" spans="1:19" s="146" customFormat="1" ht="27" customHeight="1">
      <c r="A500" s="154" t="s">
        <v>555</v>
      </c>
      <c r="B500" s="253" t="s">
        <v>216</v>
      </c>
      <c r="C500" s="296"/>
      <c r="D500" s="296"/>
      <c r="E500" s="296"/>
      <c r="F500" s="296"/>
      <c r="G500" s="296"/>
      <c r="H500" s="296"/>
      <c r="I500" s="296"/>
      <c r="J500" s="254"/>
      <c r="K500" s="46">
        <f t="shared" si="65"/>
        <v>490</v>
      </c>
      <c r="L500" s="150">
        <f t="shared" si="66"/>
        <v>24</v>
      </c>
      <c r="M500" s="150">
        <f t="shared" si="66"/>
        <v>3</v>
      </c>
      <c r="N500" s="46">
        <v>0</v>
      </c>
      <c r="O500" s="46">
        <v>0</v>
      </c>
      <c r="P500" s="46">
        <v>24</v>
      </c>
      <c r="Q500" s="46">
        <v>3</v>
      </c>
      <c r="R500" s="46">
        <v>0</v>
      </c>
      <c r="S500" s="46">
        <v>0</v>
      </c>
    </row>
    <row r="501" spans="1:19" s="146" customFormat="1" ht="27" customHeight="1">
      <c r="A501" s="154" t="s">
        <v>353</v>
      </c>
      <c r="B501" s="253" t="s">
        <v>354</v>
      </c>
      <c r="C501" s="296"/>
      <c r="D501" s="296"/>
      <c r="E501" s="296"/>
      <c r="F501" s="296"/>
      <c r="G501" s="296"/>
      <c r="H501" s="296"/>
      <c r="I501" s="296"/>
      <c r="J501" s="254"/>
      <c r="K501" s="46">
        <f t="shared" si="65"/>
        <v>491</v>
      </c>
      <c r="L501" s="150">
        <f t="shared" si="66"/>
        <v>37</v>
      </c>
      <c r="M501" s="150">
        <f t="shared" si="66"/>
        <v>6</v>
      </c>
      <c r="N501" s="46">
        <v>0</v>
      </c>
      <c r="O501" s="46">
        <v>0</v>
      </c>
      <c r="P501" s="46">
        <v>37</v>
      </c>
      <c r="Q501" s="46">
        <v>6</v>
      </c>
      <c r="R501" s="46">
        <v>0</v>
      </c>
      <c r="S501" s="46">
        <v>0</v>
      </c>
    </row>
    <row r="502" spans="1:19" s="146" customFormat="1" ht="27" customHeight="1">
      <c r="A502" s="154" t="s">
        <v>425</v>
      </c>
      <c r="B502" s="253" t="s">
        <v>186</v>
      </c>
      <c r="C502" s="296"/>
      <c r="D502" s="296"/>
      <c r="E502" s="296"/>
      <c r="F502" s="296"/>
      <c r="G502" s="296"/>
      <c r="H502" s="296"/>
      <c r="I502" s="296"/>
      <c r="J502" s="254"/>
      <c r="K502" s="46">
        <f t="shared" si="65"/>
        <v>492</v>
      </c>
      <c r="L502" s="150">
        <f t="shared" si="66"/>
        <v>29</v>
      </c>
      <c r="M502" s="150">
        <f t="shared" si="66"/>
        <v>0</v>
      </c>
      <c r="N502" s="46">
        <v>0</v>
      </c>
      <c r="O502" s="46">
        <v>0</v>
      </c>
      <c r="P502" s="46">
        <v>29</v>
      </c>
      <c r="Q502" s="46">
        <v>0</v>
      </c>
      <c r="R502" s="46">
        <v>0</v>
      </c>
      <c r="S502" s="46">
        <v>0</v>
      </c>
    </row>
    <row r="503" spans="1:19" s="146" customFormat="1" ht="27" customHeight="1">
      <c r="A503" s="154" t="s">
        <v>662</v>
      </c>
      <c r="B503" s="253" t="s">
        <v>420</v>
      </c>
      <c r="C503" s="296"/>
      <c r="D503" s="296"/>
      <c r="E503" s="296"/>
      <c r="F503" s="296"/>
      <c r="G503" s="296"/>
      <c r="H503" s="296"/>
      <c r="I503" s="296"/>
      <c r="J503" s="254"/>
      <c r="K503" s="46">
        <f t="shared" si="65"/>
        <v>493</v>
      </c>
      <c r="L503" s="150">
        <f t="shared" si="66"/>
        <v>10</v>
      </c>
      <c r="M503" s="150">
        <f t="shared" si="66"/>
        <v>1</v>
      </c>
      <c r="N503" s="46">
        <v>0</v>
      </c>
      <c r="O503" s="46">
        <v>0</v>
      </c>
      <c r="P503" s="46">
        <v>10</v>
      </c>
      <c r="Q503" s="46">
        <v>1</v>
      </c>
      <c r="R503" s="46">
        <v>0</v>
      </c>
      <c r="S503" s="46">
        <v>0</v>
      </c>
    </row>
    <row r="504" spans="1:19" s="146" customFormat="1" ht="27" customHeight="1">
      <c r="A504" s="157" t="s">
        <v>663</v>
      </c>
      <c r="B504" s="253" t="s">
        <v>96</v>
      </c>
      <c r="C504" s="296"/>
      <c r="D504" s="296"/>
      <c r="E504" s="296"/>
      <c r="F504" s="296"/>
      <c r="G504" s="296"/>
      <c r="H504" s="296"/>
      <c r="I504" s="296"/>
      <c r="J504" s="254"/>
      <c r="K504" s="46">
        <f t="shared" si="65"/>
        <v>494</v>
      </c>
      <c r="L504" s="150">
        <f t="shared" si="66"/>
        <v>10</v>
      </c>
      <c r="M504" s="150">
        <f t="shared" si="66"/>
        <v>7</v>
      </c>
      <c r="N504" s="46">
        <v>10</v>
      </c>
      <c r="O504" s="46">
        <v>7</v>
      </c>
      <c r="P504" s="46">
        <v>0</v>
      </c>
      <c r="Q504" s="46">
        <v>0</v>
      </c>
      <c r="R504" s="46">
        <v>0</v>
      </c>
      <c r="S504" s="46">
        <v>0</v>
      </c>
    </row>
    <row r="505" spans="1:19" s="146" customFormat="1" ht="27" customHeight="1">
      <c r="A505" s="154" t="s">
        <v>664</v>
      </c>
      <c r="B505" s="253" t="s">
        <v>203</v>
      </c>
      <c r="C505" s="296"/>
      <c r="D505" s="296"/>
      <c r="E505" s="296"/>
      <c r="F505" s="296"/>
      <c r="G505" s="296"/>
      <c r="H505" s="296"/>
      <c r="I505" s="296"/>
      <c r="J505" s="254"/>
      <c r="K505" s="46">
        <f t="shared" si="65"/>
        <v>495</v>
      </c>
      <c r="L505" s="150">
        <f t="shared" si="66"/>
        <v>12</v>
      </c>
      <c r="M505" s="150">
        <f t="shared" si="66"/>
        <v>4</v>
      </c>
      <c r="N505" s="46">
        <v>12</v>
      </c>
      <c r="O505" s="46">
        <v>4</v>
      </c>
      <c r="P505" s="46">
        <v>0</v>
      </c>
      <c r="Q505" s="46">
        <v>0</v>
      </c>
      <c r="R505" s="46">
        <v>0</v>
      </c>
      <c r="S505" s="46">
        <v>0</v>
      </c>
    </row>
    <row r="506" spans="1:19" s="146" customFormat="1" ht="27" customHeight="1">
      <c r="A506" s="154" t="s">
        <v>617</v>
      </c>
      <c r="B506" s="253" t="s">
        <v>218</v>
      </c>
      <c r="C506" s="296"/>
      <c r="D506" s="296"/>
      <c r="E506" s="296"/>
      <c r="F506" s="296"/>
      <c r="G506" s="296"/>
      <c r="H506" s="296"/>
      <c r="I506" s="296"/>
      <c r="J506" s="254"/>
      <c r="K506" s="46">
        <f t="shared" si="65"/>
        <v>496</v>
      </c>
      <c r="L506" s="150">
        <f t="shared" si="66"/>
        <v>11</v>
      </c>
      <c r="M506" s="150">
        <f t="shared" si="66"/>
        <v>4</v>
      </c>
      <c r="N506" s="46">
        <v>11</v>
      </c>
      <c r="O506" s="46">
        <v>4</v>
      </c>
      <c r="P506" s="46">
        <v>0</v>
      </c>
      <c r="Q506" s="46">
        <v>0</v>
      </c>
      <c r="R506" s="46">
        <v>0</v>
      </c>
      <c r="S506" s="46">
        <v>0</v>
      </c>
    </row>
    <row r="507" spans="1:19" s="146" customFormat="1" ht="27" customHeight="1">
      <c r="A507" s="154" t="s">
        <v>666</v>
      </c>
      <c r="B507" s="253" t="s">
        <v>667</v>
      </c>
      <c r="C507" s="296"/>
      <c r="D507" s="296"/>
      <c r="E507" s="296"/>
      <c r="F507" s="296"/>
      <c r="G507" s="296"/>
      <c r="H507" s="296"/>
      <c r="I507" s="296"/>
      <c r="J507" s="254"/>
      <c r="K507" s="46">
        <f t="shared" si="65"/>
        <v>497</v>
      </c>
      <c r="L507" s="150">
        <f t="shared" si="66"/>
        <v>22</v>
      </c>
      <c r="M507" s="150">
        <f t="shared" si="66"/>
        <v>0</v>
      </c>
      <c r="N507" s="46">
        <v>22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</row>
    <row r="508" spans="1:19" s="146" customFormat="1" ht="27" customHeight="1">
      <c r="A508" s="154" t="s">
        <v>668</v>
      </c>
      <c r="B508" s="253" t="s">
        <v>196</v>
      </c>
      <c r="C508" s="296"/>
      <c r="D508" s="296"/>
      <c r="E508" s="296"/>
      <c r="F508" s="296"/>
      <c r="G508" s="296"/>
      <c r="H508" s="296"/>
      <c r="I508" s="296"/>
      <c r="J508" s="254"/>
      <c r="K508" s="46">
        <f t="shared" si="65"/>
        <v>498</v>
      </c>
      <c r="L508" s="150">
        <f t="shared" si="66"/>
        <v>7</v>
      </c>
      <c r="M508" s="150">
        <f t="shared" si="66"/>
        <v>0</v>
      </c>
      <c r="N508" s="46">
        <v>7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</row>
    <row r="509" spans="1:19" s="146" customFormat="1" ht="27" customHeight="1">
      <c r="A509" s="316" t="s">
        <v>669</v>
      </c>
      <c r="B509" s="316"/>
      <c r="C509" s="316"/>
      <c r="D509" s="316"/>
      <c r="E509" s="316"/>
      <c r="F509" s="316"/>
      <c r="G509" s="316"/>
      <c r="H509" s="316"/>
      <c r="I509" s="316"/>
      <c r="J509" s="317"/>
      <c r="K509" s="86">
        <f t="shared" si="65"/>
        <v>499</v>
      </c>
      <c r="L509" s="148">
        <f t="shared" si="66"/>
        <v>314</v>
      </c>
      <c r="M509" s="148">
        <f t="shared" si="66"/>
        <v>125</v>
      </c>
      <c r="N509" s="148">
        <f>SUM(N510:N526)</f>
        <v>0</v>
      </c>
      <c r="O509" s="148">
        <f t="shared" ref="O509:S509" si="69">SUM(O510:O526)</f>
        <v>0</v>
      </c>
      <c r="P509" s="148">
        <f t="shared" si="69"/>
        <v>271</v>
      </c>
      <c r="Q509" s="148">
        <f t="shared" si="69"/>
        <v>125</v>
      </c>
      <c r="R509" s="148">
        <f t="shared" si="69"/>
        <v>43</v>
      </c>
      <c r="S509" s="148">
        <f t="shared" si="69"/>
        <v>0</v>
      </c>
    </row>
    <row r="510" spans="1:19" s="146" customFormat="1" ht="27" customHeight="1">
      <c r="A510" s="158" t="s">
        <v>288</v>
      </c>
      <c r="B510" s="253" t="s">
        <v>238</v>
      </c>
      <c r="C510" s="296"/>
      <c r="D510" s="296"/>
      <c r="E510" s="296"/>
      <c r="F510" s="296"/>
      <c r="G510" s="296"/>
      <c r="H510" s="296"/>
      <c r="I510" s="296"/>
      <c r="J510" s="254"/>
      <c r="K510" s="46">
        <f t="shared" si="65"/>
        <v>500</v>
      </c>
      <c r="L510" s="150">
        <f t="shared" si="66"/>
        <v>27</v>
      </c>
      <c r="M510" s="150">
        <f t="shared" si="66"/>
        <v>20</v>
      </c>
      <c r="N510" s="46">
        <v>0</v>
      </c>
      <c r="O510" s="46">
        <v>0</v>
      </c>
      <c r="P510" s="46">
        <v>27</v>
      </c>
      <c r="Q510" s="46">
        <v>20</v>
      </c>
      <c r="R510" s="46">
        <v>0</v>
      </c>
      <c r="S510" s="46">
        <v>0</v>
      </c>
    </row>
    <row r="511" spans="1:19" s="146" customFormat="1" ht="27" customHeight="1">
      <c r="A511" s="158" t="s">
        <v>285</v>
      </c>
      <c r="B511" s="253" t="s">
        <v>231</v>
      </c>
      <c r="C511" s="296"/>
      <c r="D511" s="296"/>
      <c r="E511" s="296"/>
      <c r="F511" s="296"/>
      <c r="G511" s="296"/>
      <c r="H511" s="296"/>
      <c r="I511" s="296"/>
      <c r="J511" s="254"/>
      <c r="K511" s="46">
        <f t="shared" si="65"/>
        <v>501</v>
      </c>
      <c r="L511" s="150">
        <f t="shared" si="66"/>
        <v>27</v>
      </c>
      <c r="M511" s="150">
        <f t="shared" si="66"/>
        <v>27</v>
      </c>
      <c r="N511" s="46">
        <v>0</v>
      </c>
      <c r="O511" s="46">
        <v>0</v>
      </c>
      <c r="P511" s="46">
        <v>27</v>
      </c>
      <c r="Q511" s="46">
        <v>27</v>
      </c>
      <c r="R511" s="46">
        <v>0</v>
      </c>
      <c r="S511" s="46">
        <v>0</v>
      </c>
    </row>
    <row r="512" spans="1:19" s="146" customFormat="1" ht="27" customHeight="1">
      <c r="A512" s="158" t="s">
        <v>289</v>
      </c>
      <c r="B512" s="253" t="s">
        <v>261</v>
      </c>
      <c r="C512" s="296"/>
      <c r="D512" s="296"/>
      <c r="E512" s="296"/>
      <c r="F512" s="296"/>
      <c r="G512" s="296"/>
      <c r="H512" s="296"/>
      <c r="I512" s="296"/>
      <c r="J512" s="254"/>
      <c r="K512" s="46">
        <f t="shared" si="65"/>
        <v>502</v>
      </c>
      <c r="L512" s="150">
        <f t="shared" si="66"/>
        <v>14</v>
      </c>
      <c r="M512" s="150">
        <f t="shared" si="66"/>
        <v>12</v>
      </c>
      <c r="N512" s="46">
        <v>0</v>
      </c>
      <c r="O512" s="46">
        <v>0</v>
      </c>
      <c r="P512" s="46">
        <v>14</v>
      </c>
      <c r="Q512" s="46">
        <v>12</v>
      </c>
      <c r="R512" s="46">
        <v>0</v>
      </c>
      <c r="S512" s="46">
        <v>0</v>
      </c>
    </row>
    <row r="513" spans="1:19" s="146" customFormat="1" ht="27" customHeight="1">
      <c r="A513" s="158" t="s">
        <v>295</v>
      </c>
      <c r="B513" s="253" t="s">
        <v>296</v>
      </c>
      <c r="C513" s="296"/>
      <c r="D513" s="296"/>
      <c r="E513" s="296"/>
      <c r="F513" s="296"/>
      <c r="G513" s="296"/>
      <c r="H513" s="296"/>
      <c r="I513" s="296"/>
      <c r="J513" s="254"/>
      <c r="K513" s="46">
        <f t="shared" si="65"/>
        <v>503</v>
      </c>
      <c r="L513" s="150">
        <f t="shared" si="66"/>
        <v>13</v>
      </c>
      <c r="M513" s="150">
        <f t="shared" si="66"/>
        <v>7</v>
      </c>
      <c r="N513" s="46">
        <v>0</v>
      </c>
      <c r="O513" s="46">
        <v>0</v>
      </c>
      <c r="P513" s="46">
        <v>13</v>
      </c>
      <c r="Q513" s="46">
        <v>7</v>
      </c>
      <c r="R513" s="46">
        <v>0</v>
      </c>
      <c r="S513" s="46">
        <v>0</v>
      </c>
    </row>
    <row r="514" spans="1:19" s="146" customFormat="1" ht="27" customHeight="1">
      <c r="A514" s="158" t="s">
        <v>294</v>
      </c>
      <c r="B514" s="253" t="s">
        <v>153</v>
      </c>
      <c r="C514" s="296"/>
      <c r="D514" s="296"/>
      <c r="E514" s="296"/>
      <c r="F514" s="296"/>
      <c r="G514" s="296"/>
      <c r="H514" s="296"/>
      <c r="I514" s="296"/>
      <c r="J514" s="254"/>
      <c r="K514" s="46">
        <f t="shared" si="65"/>
        <v>504</v>
      </c>
      <c r="L514" s="150">
        <f t="shared" si="66"/>
        <v>12</v>
      </c>
      <c r="M514" s="150">
        <f t="shared" si="66"/>
        <v>0</v>
      </c>
      <c r="N514" s="46">
        <v>0</v>
      </c>
      <c r="O514" s="46">
        <v>0</v>
      </c>
      <c r="P514" s="46">
        <v>12</v>
      </c>
      <c r="Q514" s="46">
        <v>0</v>
      </c>
      <c r="R514" s="46">
        <v>0</v>
      </c>
      <c r="S514" s="46">
        <v>0</v>
      </c>
    </row>
    <row r="515" spans="1:19" s="146" customFormat="1" ht="27" customHeight="1">
      <c r="A515" s="158" t="s">
        <v>293</v>
      </c>
      <c r="B515" s="253" t="s">
        <v>139</v>
      </c>
      <c r="C515" s="296"/>
      <c r="D515" s="296"/>
      <c r="E515" s="296"/>
      <c r="F515" s="296"/>
      <c r="G515" s="296"/>
      <c r="H515" s="296"/>
      <c r="I515" s="296"/>
      <c r="J515" s="254"/>
      <c r="K515" s="46">
        <f t="shared" si="65"/>
        <v>505</v>
      </c>
      <c r="L515" s="150">
        <f t="shared" si="66"/>
        <v>20</v>
      </c>
      <c r="M515" s="150">
        <f t="shared" si="66"/>
        <v>0</v>
      </c>
      <c r="N515" s="46">
        <v>0</v>
      </c>
      <c r="O515" s="46">
        <v>0</v>
      </c>
      <c r="P515" s="46">
        <v>20</v>
      </c>
      <c r="Q515" s="46">
        <v>0</v>
      </c>
      <c r="R515" s="46">
        <v>0</v>
      </c>
      <c r="S515" s="46">
        <v>0</v>
      </c>
    </row>
    <row r="516" spans="1:19" s="146" customFormat="1" ht="27" customHeight="1">
      <c r="A516" s="158" t="s">
        <v>286</v>
      </c>
      <c r="B516" s="253" t="s">
        <v>131</v>
      </c>
      <c r="C516" s="296"/>
      <c r="D516" s="296"/>
      <c r="E516" s="296"/>
      <c r="F516" s="296"/>
      <c r="G516" s="296"/>
      <c r="H516" s="296"/>
      <c r="I516" s="296"/>
      <c r="J516" s="254"/>
      <c r="K516" s="46">
        <f t="shared" si="65"/>
        <v>506</v>
      </c>
      <c r="L516" s="150">
        <f t="shared" si="66"/>
        <v>25</v>
      </c>
      <c r="M516" s="150">
        <f t="shared" si="66"/>
        <v>12</v>
      </c>
      <c r="N516" s="46">
        <v>0</v>
      </c>
      <c r="O516" s="46">
        <v>0</v>
      </c>
      <c r="P516" s="46">
        <v>25</v>
      </c>
      <c r="Q516" s="46">
        <v>12</v>
      </c>
      <c r="R516" s="46">
        <v>0</v>
      </c>
      <c r="S516" s="46">
        <v>0</v>
      </c>
    </row>
    <row r="517" spans="1:19" s="146" customFormat="1" ht="27" customHeight="1">
      <c r="A517" s="158" t="s">
        <v>670</v>
      </c>
      <c r="B517" s="253" t="s">
        <v>129</v>
      </c>
      <c r="C517" s="296"/>
      <c r="D517" s="296"/>
      <c r="E517" s="296"/>
      <c r="F517" s="296"/>
      <c r="G517" s="296"/>
      <c r="H517" s="296"/>
      <c r="I517" s="296"/>
      <c r="J517" s="254"/>
      <c r="K517" s="46">
        <f t="shared" si="65"/>
        <v>507</v>
      </c>
      <c r="L517" s="150">
        <f t="shared" si="66"/>
        <v>11</v>
      </c>
      <c r="M517" s="150">
        <f t="shared" si="66"/>
        <v>0</v>
      </c>
      <c r="N517" s="46">
        <v>0</v>
      </c>
      <c r="O517" s="46">
        <v>0</v>
      </c>
      <c r="P517" s="46">
        <v>11</v>
      </c>
      <c r="Q517" s="46">
        <v>0</v>
      </c>
      <c r="R517" s="46">
        <v>0</v>
      </c>
      <c r="S517" s="46">
        <v>0</v>
      </c>
    </row>
    <row r="518" spans="1:19" s="146" customFormat="1" ht="27" customHeight="1">
      <c r="A518" s="158" t="s">
        <v>283</v>
      </c>
      <c r="B518" s="253" t="s">
        <v>215</v>
      </c>
      <c r="C518" s="296"/>
      <c r="D518" s="296"/>
      <c r="E518" s="296"/>
      <c r="F518" s="296"/>
      <c r="G518" s="296"/>
      <c r="H518" s="296"/>
      <c r="I518" s="296"/>
      <c r="J518" s="254"/>
      <c r="K518" s="46">
        <f t="shared" si="65"/>
        <v>508</v>
      </c>
      <c r="L518" s="150">
        <f t="shared" si="66"/>
        <v>13</v>
      </c>
      <c r="M518" s="150">
        <f t="shared" si="66"/>
        <v>0</v>
      </c>
      <c r="N518" s="46">
        <v>0</v>
      </c>
      <c r="O518" s="46">
        <v>0</v>
      </c>
      <c r="P518" s="46">
        <v>13</v>
      </c>
      <c r="Q518" s="46">
        <v>0</v>
      </c>
      <c r="R518" s="46">
        <v>0</v>
      </c>
      <c r="S518" s="46">
        <v>0</v>
      </c>
    </row>
    <row r="519" spans="1:19" s="146" customFormat="1" ht="27" customHeight="1">
      <c r="A519" s="158" t="s">
        <v>362</v>
      </c>
      <c r="B519" s="253" t="s">
        <v>363</v>
      </c>
      <c r="C519" s="296"/>
      <c r="D519" s="296"/>
      <c r="E519" s="296"/>
      <c r="F519" s="296"/>
      <c r="G519" s="296"/>
      <c r="H519" s="296"/>
      <c r="I519" s="296"/>
      <c r="J519" s="254"/>
      <c r="K519" s="46">
        <f t="shared" si="65"/>
        <v>509</v>
      </c>
      <c r="L519" s="150">
        <f t="shared" si="66"/>
        <v>16</v>
      </c>
      <c r="M519" s="150">
        <f t="shared" si="66"/>
        <v>12</v>
      </c>
      <c r="N519" s="46">
        <v>0</v>
      </c>
      <c r="O519" s="46">
        <v>0</v>
      </c>
      <c r="P519" s="46">
        <v>16</v>
      </c>
      <c r="Q519" s="46">
        <v>12</v>
      </c>
      <c r="R519" s="46">
        <v>0</v>
      </c>
      <c r="S519" s="46">
        <v>0</v>
      </c>
    </row>
    <row r="520" spans="1:19" s="146" customFormat="1" ht="27" customHeight="1">
      <c r="A520" s="158" t="s">
        <v>316</v>
      </c>
      <c r="B520" s="253" t="s">
        <v>187</v>
      </c>
      <c r="C520" s="296"/>
      <c r="D520" s="296"/>
      <c r="E520" s="296"/>
      <c r="F520" s="296"/>
      <c r="G520" s="296"/>
      <c r="H520" s="296"/>
      <c r="I520" s="296"/>
      <c r="J520" s="254"/>
      <c r="K520" s="46">
        <f t="shared" si="65"/>
        <v>510</v>
      </c>
      <c r="L520" s="150">
        <f t="shared" si="66"/>
        <v>15</v>
      </c>
      <c r="M520" s="150">
        <f t="shared" si="66"/>
        <v>0</v>
      </c>
      <c r="N520" s="46">
        <v>0</v>
      </c>
      <c r="O520" s="46">
        <v>0</v>
      </c>
      <c r="P520" s="46">
        <v>15</v>
      </c>
      <c r="Q520" s="46">
        <v>0</v>
      </c>
      <c r="R520" s="46">
        <v>0</v>
      </c>
      <c r="S520" s="46">
        <v>0</v>
      </c>
    </row>
    <row r="521" spans="1:19" s="146" customFormat="1" ht="27" customHeight="1">
      <c r="A521" s="158" t="s">
        <v>299</v>
      </c>
      <c r="B521" s="253" t="s">
        <v>122</v>
      </c>
      <c r="C521" s="296"/>
      <c r="D521" s="296"/>
      <c r="E521" s="296"/>
      <c r="F521" s="296"/>
      <c r="G521" s="296"/>
      <c r="H521" s="296"/>
      <c r="I521" s="296"/>
      <c r="J521" s="254"/>
      <c r="K521" s="46">
        <f t="shared" si="65"/>
        <v>511</v>
      </c>
      <c r="L521" s="150">
        <f t="shared" si="66"/>
        <v>15</v>
      </c>
      <c r="M521" s="150">
        <f t="shared" si="66"/>
        <v>12</v>
      </c>
      <c r="N521" s="46">
        <v>0</v>
      </c>
      <c r="O521" s="46">
        <v>0</v>
      </c>
      <c r="P521" s="46">
        <v>15</v>
      </c>
      <c r="Q521" s="46">
        <v>12</v>
      </c>
      <c r="R521" s="46">
        <v>0</v>
      </c>
      <c r="S521" s="46">
        <v>0</v>
      </c>
    </row>
    <row r="522" spans="1:19" s="146" customFormat="1" ht="27" customHeight="1">
      <c r="A522" s="158" t="s">
        <v>409</v>
      </c>
      <c r="B522" s="253" t="s">
        <v>301</v>
      </c>
      <c r="C522" s="296"/>
      <c r="D522" s="296"/>
      <c r="E522" s="296"/>
      <c r="F522" s="296"/>
      <c r="G522" s="296"/>
      <c r="H522" s="296"/>
      <c r="I522" s="296"/>
      <c r="J522" s="254"/>
      <c r="K522" s="46">
        <f t="shared" si="65"/>
        <v>512</v>
      </c>
      <c r="L522" s="150">
        <f t="shared" si="66"/>
        <v>17</v>
      </c>
      <c r="M522" s="150">
        <f t="shared" si="66"/>
        <v>11</v>
      </c>
      <c r="N522" s="46">
        <v>0</v>
      </c>
      <c r="O522" s="46">
        <v>0</v>
      </c>
      <c r="P522" s="46">
        <v>17</v>
      </c>
      <c r="Q522" s="46">
        <v>11</v>
      </c>
      <c r="R522" s="46">
        <v>0</v>
      </c>
      <c r="S522" s="46">
        <v>0</v>
      </c>
    </row>
    <row r="523" spans="1:19" s="146" customFormat="1" ht="27" customHeight="1">
      <c r="A523" s="158" t="s">
        <v>432</v>
      </c>
      <c r="B523" s="253" t="s">
        <v>201</v>
      </c>
      <c r="C523" s="296"/>
      <c r="D523" s="296"/>
      <c r="E523" s="296"/>
      <c r="F523" s="296"/>
      <c r="G523" s="296"/>
      <c r="H523" s="296"/>
      <c r="I523" s="296"/>
      <c r="J523" s="254"/>
      <c r="K523" s="46">
        <f t="shared" si="65"/>
        <v>513</v>
      </c>
      <c r="L523" s="150">
        <f t="shared" si="66"/>
        <v>19</v>
      </c>
      <c r="M523" s="150">
        <f t="shared" si="66"/>
        <v>6</v>
      </c>
      <c r="N523" s="46">
        <v>0</v>
      </c>
      <c r="O523" s="46">
        <v>0</v>
      </c>
      <c r="P523" s="46">
        <v>19</v>
      </c>
      <c r="Q523" s="46">
        <v>6</v>
      </c>
      <c r="R523" s="46">
        <v>0</v>
      </c>
      <c r="S523" s="46">
        <v>0</v>
      </c>
    </row>
    <row r="524" spans="1:19" s="146" customFormat="1" ht="27" customHeight="1">
      <c r="A524" s="158" t="s">
        <v>476</v>
      </c>
      <c r="B524" s="253" t="s">
        <v>132</v>
      </c>
      <c r="C524" s="296"/>
      <c r="D524" s="296"/>
      <c r="E524" s="296"/>
      <c r="F524" s="296"/>
      <c r="G524" s="296"/>
      <c r="H524" s="296"/>
      <c r="I524" s="296"/>
      <c r="J524" s="254"/>
      <c r="K524" s="46">
        <f t="shared" ref="K524:K587" si="70">+K523+1</f>
        <v>514</v>
      </c>
      <c r="L524" s="150">
        <f t="shared" si="66"/>
        <v>15</v>
      </c>
      <c r="M524" s="150">
        <f t="shared" si="66"/>
        <v>2</v>
      </c>
      <c r="N524" s="46">
        <v>0</v>
      </c>
      <c r="O524" s="46">
        <v>0</v>
      </c>
      <c r="P524" s="46">
        <v>15</v>
      </c>
      <c r="Q524" s="46">
        <v>2</v>
      </c>
      <c r="R524" s="46">
        <v>0</v>
      </c>
      <c r="S524" s="46">
        <v>0</v>
      </c>
    </row>
    <row r="525" spans="1:19" s="146" customFormat="1" ht="27" customHeight="1">
      <c r="A525" s="158" t="s">
        <v>610</v>
      </c>
      <c r="B525" s="253" t="s">
        <v>149</v>
      </c>
      <c r="C525" s="296"/>
      <c r="D525" s="296"/>
      <c r="E525" s="296"/>
      <c r="F525" s="296"/>
      <c r="G525" s="296"/>
      <c r="H525" s="296"/>
      <c r="I525" s="296"/>
      <c r="J525" s="254"/>
      <c r="K525" s="46">
        <f t="shared" si="70"/>
        <v>515</v>
      </c>
      <c r="L525" s="150">
        <f t="shared" si="66"/>
        <v>12</v>
      </c>
      <c r="M525" s="150">
        <f t="shared" si="66"/>
        <v>4</v>
      </c>
      <c r="N525" s="46">
        <v>0</v>
      </c>
      <c r="O525" s="46">
        <v>0</v>
      </c>
      <c r="P525" s="46">
        <v>12</v>
      </c>
      <c r="Q525" s="46">
        <v>4</v>
      </c>
      <c r="R525" s="46">
        <v>0</v>
      </c>
      <c r="S525" s="46">
        <v>0</v>
      </c>
    </row>
    <row r="526" spans="1:19" s="146" customFormat="1" ht="27" customHeight="1">
      <c r="A526" s="163" t="s">
        <v>319</v>
      </c>
      <c r="B526" s="253" t="s">
        <v>168</v>
      </c>
      <c r="C526" s="296"/>
      <c r="D526" s="296"/>
      <c r="E526" s="296"/>
      <c r="F526" s="296"/>
      <c r="G526" s="296"/>
      <c r="H526" s="296"/>
      <c r="I526" s="296"/>
      <c r="J526" s="254"/>
      <c r="K526" s="46">
        <f t="shared" si="70"/>
        <v>516</v>
      </c>
      <c r="L526" s="150">
        <f t="shared" ref="L526:M589" si="71">+N526+P526+R526</f>
        <v>43</v>
      </c>
      <c r="M526" s="150">
        <f t="shared" si="71"/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43</v>
      </c>
      <c r="S526" s="46">
        <v>0</v>
      </c>
    </row>
    <row r="527" spans="1:19" s="146" customFormat="1" ht="27" customHeight="1">
      <c r="A527" s="316" t="s">
        <v>671</v>
      </c>
      <c r="B527" s="316"/>
      <c r="C527" s="316"/>
      <c r="D527" s="316"/>
      <c r="E527" s="316"/>
      <c r="F527" s="316"/>
      <c r="G527" s="316"/>
      <c r="H527" s="316"/>
      <c r="I527" s="316"/>
      <c r="J527" s="317"/>
      <c r="K527" s="86">
        <f t="shared" si="70"/>
        <v>517</v>
      </c>
      <c r="L527" s="148">
        <f t="shared" si="71"/>
        <v>355</v>
      </c>
      <c r="M527" s="148">
        <f t="shared" si="71"/>
        <v>152</v>
      </c>
      <c r="N527" s="148">
        <f>SUM(N528:N552)</f>
        <v>72</v>
      </c>
      <c r="O527" s="148">
        <f t="shared" ref="O527:S527" si="72">SUM(O528:O552)</f>
        <v>53</v>
      </c>
      <c r="P527" s="148">
        <f t="shared" si="72"/>
        <v>229</v>
      </c>
      <c r="Q527" s="148">
        <f t="shared" si="72"/>
        <v>99</v>
      </c>
      <c r="R527" s="148">
        <f t="shared" si="72"/>
        <v>54</v>
      </c>
      <c r="S527" s="148">
        <f t="shared" si="72"/>
        <v>0</v>
      </c>
    </row>
    <row r="528" spans="1:19" s="146" customFormat="1" ht="27" customHeight="1">
      <c r="A528" s="154" t="s">
        <v>286</v>
      </c>
      <c r="B528" s="253" t="s">
        <v>131</v>
      </c>
      <c r="C528" s="296"/>
      <c r="D528" s="296"/>
      <c r="E528" s="296"/>
      <c r="F528" s="296"/>
      <c r="G528" s="296"/>
      <c r="H528" s="296"/>
      <c r="I528" s="296"/>
      <c r="J528" s="254"/>
      <c r="K528" s="46">
        <f t="shared" si="70"/>
        <v>518</v>
      </c>
      <c r="L528" s="150">
        <f t="shared" si="71"/>
        <v>9</v>
      </c>
      <c r="M528" s="150">
        <f t="shared" si="71"/>
        <v>1</v>
      </c>
      <c r="N528" s="46">
        <v>0</v>
      </c>
      <c r="O528" s="46">
        <v>0</v>
      </c>
      <c r="P528" s="46">
        <v>9</v>
      </c>
      <c r="Q528" s="46">
        <v>1</v>
      </c>
      <c r="R528" s="46">
        <v>0</v>
      </c>
      <c r="S528" s="46">
        <v>0</v>
      </c>
    </row>
    <row r="529" spans="1:19" s="146" customFormat="1" ht="27" customHeight="1">
      <c r="A529" s="154" t="s">
        <v>303</v>
      </c>
      <c r="B529" s="253" t="s">
        <v>136</v>
      </c>
      <c r="C529" s="296"/>
      <c r="D529" s="296"/>
      <c r="E529" s="296"/>
      <c r="F529" s="296"/>
      <c r="G529" s="296"/>
      <c r="H529" s="296"/>
      <c r="I529" s="296"/>
      <c r="J529" s="254"/>
      <c r="K529" s="46">
        <f t="shared" si="70"/>
        <v>519</v>
      </c>
      <c r="L529" s="150">
        <f t="shared" si="71"/>
        <v>22</v>
      </c>
      <c r="M529" s="150">
        <f t="shared" si="71"/>
        <v>1</v>
      </c>
      <c r="N529" s="46">
        <v>0</v>
      </c>
      <c r="O529" s="46">
        <v>0</v>
      </c>
      <c r="P529" s="46">
        <v>22</v>
      </c>
      <c r="Q529" s="46">
        <v>1</v>
      </c>
      <c r="R529" s="46">
        <v>0</v>
      </c>
      <c r="S529" s="46">
        <v>0</v>
      </c>
    </row>
    <row r="530" spans="1:19" s="146" customFormat="1" ht="27" customHeight="1">
      <c r="A530" s="154" t="s">
        <v>293</v>
      </c>
      <c r="B530" s="253" t="s">
        <v>139</v>
      </c>
      <c r="C530" s="296"/>
      <c r="D530" s="296"/>
      <c r="E530" s="296"/>
      <c r="F530" s="296"/>
      <c r="G530" s="296"/>
      <c r="H530" s="296"/>
      <c r="I530" s="296"/>
      <c r="J530" s="254"/>
      <c r="K530" s="46">
        <f t="shared" si="70"/>
        <v>520</v>
      </c>
      <c r="L530" s="150">
        <f t="shared" si="71"/>
        <v>17</v>
      </c>
      <c r="M530" s="150">
        <f t="shared" si="71"/>
        <v>0</v>
      </c>
      <c r="N530" s="46">
        <v>0</v>
      </c>
      <c r="O530" s="46">
        <v>0</v>
      </c>
      <c r="P530" s="46">
        <v>17</v>
      </c>
      <c r="Q530" s="46">
        <v>0</v>
      </c>
      <c r="R530" s="46">
        <v>0</v>
      </c>
      <c r="S530" s="46">
        <v>0</v>
      </c>
    </row>
    <row r="531" spans="1:19" s="146" customFormat="1" ht="27" customHeight="1">
      <c r="A531" s="154" t="s">
        <v>294</v>
      </c>
      <c r="B531" s="253" t="s">
        <v>153</v>
      </c>
      <c r="C531" s="296"/>
      <c r="D531" s="296"/>
      <c r="E531" s="296"/>
      <c r="F531" s="296"/>
      <c r="G531" s="296"/>
      <c r="H531" s="296"/>
      <c r="I531" s="296"/>
      <c r="J531" s="254"/>
      <c r="K531" s="46">
        <f t="shared" si="70"/>
        <v>521</v>
      </c>
      <c r="L531" s="150">
        <f t="shared" si="71"/>
        <v>20</v>
      </c>
      <c r="M531" s="150">
        <f t="shared" si="71"/>
        <v>0</v>
      </c>
      <c r="N531" s="46">
        <v>0</v>
      </c>
      <c r="O531" s="46">
        <v>0</v>
      </c>
      <c r="P531" s="46">
        <v>20</v>
      </c>
      <c r="Q531" s="46">
        <v>0</v>
      </c>
      <c r="R531" s="46">
        <v>0</v>
      </c>
      <c r="S531" s="46">
        <v>0</v>
      </c>
    </row>
    <row r="532" spans="1:19" s="146" customFormat="1" ht="27" customHeight="1">
      <c r="A532" s="154" t="s">
        <v>283</v>
      </c>
      <c r="B532" s="253" t="s">
        <v>215</v>
      </c>
      <c r="C532" s="296"/>
      <c r="D532" s="296"/>
      <c r="E532" s="296"/>
      <c r="F532" s="296"/>
      <c r="G532" s="296"/>
      <c r="H532" s="296"/>
      <c r="I532" s="296"/>
      <c r="J532" s="254"/>
      <c r="K532" s="46">
        <f t="shared" si="70"/>
        <v>522</v>
      </c>
      <c r="L532" s="150">
        <f t="shared" si="71"/>
        <v>8</v>
      </c>
      <c r="M532" s="150">
        <f t="shared" si="71"/>
        <v>0</v>
      </c>
      <c r="N532" s="46">
        <v>0</v>
      </c>
      <c r="O532" s="46">
        <v>0</v>
      </c>
      <c r="P532" s="46">
        <v>8</v>
      </c>
      <c r="Q532" s="46">
        <v>0</v>
      </c>
      <c r="R532" s="46">
        <v>0</v>
      </c>
      <c r="S532" s="46">
        <v>0</v>
      </c>
    </row>
    <row r="533" spans="1:19" s="146" customFormat="1" ht="27" customHeight="1">
      <c r="A533" s="154" t="s">
        <v>670</v>
      </c>
      <c r="B533" s="253" t="s">
        <v>129</v>
      </c>
      <c r="C533" s="296"/>
      <c r="D533" s="296"/>
      <c r="E533" s="296"/>
      <c r="F533" s="296"/>
      <c r="G533" s="296"/>
      <c r="H533" s="296"/>
      <c r="I533" s="296"/>
      <c r="J533" s="254"/>
      <c r="K533" s="46">
        <f t="shared" si="70"/>
        <v>523</v>
      </c>
      <c r="L533" s="150">
        <f t="shared" si="71"/>
        <v>7</v>
      </c>
      <c r="M533" s="150">
        <f t="shared" si="71"/>
        <v>0</v>
      </c>
      <c r="N533" s="46">
        <v>0</v>
      </c>
      <c r="O533" s="46">
        <v>0</v>
      </c>
      <c r="P533" s="46">
        <v>7</v>
      </c>
      <c r="Q533" s="46">
        <v>0</v>
      </c>
      <c r="R533" s="46">
        <v>0</v>
      </c>
      <c r="S533" s="46">
        <v>0</v>
      </c>
    </row>
    <row r="534" spans="1:19" s="146" customFormat="1" ht="27" customHeight="1">
      <c r="A534" s="154" t="s">
        <v>288</v>
      </c>
      <c r="B534" s="253" t="s">
        <v>238</v>
      </c>
      <c r="C534" s="296"/>
      <c r="D534" s="296"/>
      <c r="E534" s="296"/>
      <c r="F534" s="296"/>
      <c r="G534" s="296"/>
      <c r="H534" s="296"/>
      <c r="I534" s="296"/>
      <c r="J534" s="254"/>
      <c r="K534" s="46">
        <f t="shared" si="70"/>
        <v>524</v>
      </c>
      <c r="L534" s="150">
        <f t="shared" si="71"/>
        <v>15</v>
      </c>
      <c r="M534" s="150">
        <f t="shared" si="71"/>
        <v>12</v>
      </c>
      <c r="N534" s="46">
        <v>0</v>
      </c>
      <c r="O534" s="46">
        <v>0</v>
      </c>
      <c r="P534" s="46">
        <v>15</v>
      </c>
      <c r="Q534" s="46">
        <v>12</v>
      </c>
      <c r="R534" s="46">
        <v>0</v>
      </c>
      <c r="S534" s="46">
        <v>0</v>
      </c>
    </row>
    <row r="535" spans="1:19" s="146" customFormat="1" ht="27" customHeight="1">
      <c r="A535" s="154" t="s">
        <v>362</v>
      </c>
      <c r="B535" s="253" t="s">
        <v>363</v>
      </c>
      <c r="C535" s="296"/>
      <c r="D535" s="296"/>
      <c r="E535" s="296"/>
      <c r="F535" s="296"/>
      <c r="G535" s="296"/>
      <c r="H535" s="296"/>
      <c r="I535" s="296"/>
      <c r="J535" s="254"/>
      <c r="K535" s="46">
        <f t="shared" si="70"/>
        <v>525</v>
      </c>
      <c r="L535" s="150">
        <f t="shared" si="71"/>
        <v>11</v>
      </c>
      <c r="M535" s="150">
        <f t="shared" si="71"/>
        <v>11</v>
      </c>
      <c r="N535" s="46">
        <v>0</v>
      </c>
      <c r="O535" s="46">
        <v>0</v>
      </c>
      <c r="P535" s="46">
        <v>11</v>
      </c>
      <c r="Q535" s="46">
        <v>11</v>
      </c>
      <c r="R535" s="46">
        <v>0</v>
      </c>
      <c r="S535" s="46">
        <v>0</v>
      </c>
    </row>
    <row r="536" spans="1:19" s="146" customFormat="1" ht="27" customHeight="1">
      <c r="A536" s="154" t="s">
        <v>285</v>
      </c>
      <c r="B536" s="253" t="s">
        <v>231</v>
      </c>
      <c r="C536" s="296"/>
      <c r="D536" s="296"/>
      <c r="E536" s="296"/>
      <c r="F536" s="296"/>
      <c r="G536" s="296"/>
      <c r="H536" s="296"/>
      <c r="I536" s="296"/>
      <c r="J536" s="254"/>
      <c r="K536" s="46">
        <f t="shared" si="70"/>
        <v>526</v>
      </c>
      <c r="L536" s="150">
        <f t="shared" si="71"/>
        <v>20</v>
      </c>
      <c r="M536" s="150">
        <f t="shared" si="71"/>
        <v>20</v>
      </c>
      <c r="N536" s="46">
        <v>0</v>
      </c>
      <c r="O536" s="46">
        <v>0</v>
      </c>
      <c r="P536" s="46">
        <v>20</v>
      </c>
      <c r="Q536" s="46">
        <v>20</v>
      </c>
      <c r="R536" s="46">
        <v>0</v>
      </c>
      <c r="S536" s="46">
        <v>0</v>
      </c>
    </row>
    <row r="537" spans="1:19" s="146" customFormat="1" ht="27" customHeight="1">
      <c r="A537" s="154" t="s">
        <v>289</v>
      </c>
      <c r="B537" s="253" t="s">
        <v>261</v>
      </c>
      <c r="C537" s="296"/>
      <c r="D537" s="296"/>
      <c r="E537" s="296"/>
      <c r="F537" s="296"/>
      <c r="G537" s="296"/>
      <c r="H537" s="296"/>
      <c r="I537" s="296"/>
      <c r="J537" s="254"/>
      <c r="K537" s="46">
        <f t="shared" si="70"/>
        <v>527</v>
      </c>
      <c r="L537" s="150">
        <f t="shared" si="71"/>
        <v>16</v>
      </c>
      <c r="M537" s="150">
        <f t="shared" si="71"/>
        <v>13</v>
      </c>
      <c r="N537" s="46">
        <v>0</v>
      </c>
      <c r="O537" s="46">
        <v>0</v>
      </c>
      <c r="P537" s="46">
        <v>16</v>
      </c>
      <c r="Q537" s="46">
        <v>13</v>
      </c>
      <c r="R537" s="46">
        <v>0</v>
      </c>
      <c r="S537" s="46">
        <v>0</v>
      </c>
    </row>
    <row r="538" spans="1:19" s="146" customFormat="1" ht="27" customHeight="1">
      <c r="A538" s="154" t="s">
        <v>311</v>
      </c>
      <c r="B538" s="253" t="s">
        <v>256</v>
      </c>
      <c r="C538" s="296"/>
      <c r="D538" s="296"/>
      <c r="E538" s="296"/>
      <c r="F538" s="296"/>
      <c r="G538" s="296"/>
      <c r="H538" s="296"/>
      <c r="I538" s="296"/>
      <c r="J538" s="254"/>
      <c r="K538" s="46">
        <f t="shared" si="70"/>
        <v>528</v>
      </c>
      <c r="L538" s="150">
        <f t="shared" si="71"/>
        <v>20</v>
      </c>
      <c r="M538" s="150">
        <f t="shared" si="71"/>
        <v>20</v>
      </c>
      <c r="N538" s="46">
        <v>0</v>
      </c>
      <c r="O538" s="46">
        <v>0</v>
      </c>
      <c r="P538" s="46">
        <v>20</v>
      </c>
      <c r="Q538" s="46">
        <v>20</v>
      </c>
      <c r="R538" s="46">
        <v>0</v>
      </c>
      <c r="S538" s="46">
        <v>0</v>
      </c>
    </row>
    <row r="539" spans="1:19" s="146" customFormat="1" ht="27" customHeight="1">
      <c r="A539" s="154" t="s">
        <v>672</v>
      </c>
      <c r="B539" s="253" t="s">
        <v>110</v>
      </c>
      <c r="C539" s="296"/>
      <c r="D539" s="296"/>
      <c r="E539" s="296"/>
      <c r="F539" s="296"/>
      <c r="G539" s="296"/>
      <c r="H539" s="296"/>
      <c r="I539" s="296"/>
      <c r="J539" s="254"/>
      <c r="K539" s="46">
        <f t="shared" si="70"/>
        <v>529</v>
      </c>
      <c r="L539" s="150">
        <f t="shared" si="71"/>
        <v>17</v>
      </c>
      <c r="M539" s="150">
        <f t="shared" si="71"/>
        <v>6</v>
      </c>
      <c r="N539" s="46">
        <v>0</v>
      </c>
      <c r="O539" s="46">
        <v>0</v>
      </c>
      <c r="P539" s="46">
        <v>17</v>
      </c>
      <c r="Q539" s="46">
        <v>6</v>
      </c>
      <c r="R539" s="46">
        <v>0</v>
      </c>
      <c r="S539" s="46">
        <v>0</v>
      </c>
    </row>
    <row r="540" spans="1:19" s="146" customFormat="1" ht="27" customHeight="1">
      <c r="A540" s="154" t="s">
        <v>432</v>
      </c>
      <c r="B540" s="253" t="s">
        <v>369</v>
      </c>
      <c r="C540" s="296"/>
      <c r="D540" s="296"/>
      <c r="E540" s="296"/>
      <c r="F540" s="296"/>
      <c r="G540" s="296"/>
      <c r="H540" s="296"/>
      <c r="I540" s="296"/>
      <c r="J540" s="254"/>
      <c r="K540" s="46">
        <f t="shared" si="70"/>
        <v>530</v>
      </c>
      <c r="L540" s="150">
        <f t="shared" si="71"/>
        <v>17</v>
      </c>
      <c r="M540" s="150">
        <f t="shared" si="71"/>
        <v>6</v>
      </c>
      <c r="N540" s="46">
        <v>0</v>
      </c>
      <c r="O540" s="46">
        <v>0</v>
      </c>
      <c r="P540" s="46">
        <v>17</v>
      </c>
      <c r="Q540" s="46">
        <v>6</v>
      </c>
      <c r="R540" s="46">
        <v>0</v>
      </c>
      <c r="S540" s="46">
        <v>0</v>
      </c>
    </row>
    <row r="541" spans="1:19" s="146" customFormat="1" ht="27" customHeight="1">
      <c r="A541" s="154" t="s">
        <v>316</v>
      </c>
      <c r="B541" s="253" t="s">
        <v>187</v>
      </c>
      <c r="C541" s="296"/>
      <c r="D541" s="296"/>
      <c r="E541" s="296"/>
      <c r="F541" s="296"/>
      <c r="G541" s="296"/>
      <c r="H541" s="296"/>
      <c r="I541" s="296"/>
      <c r="J541" s="254"/>
      <c r="K541" s="46">
        <f t="shared" si="70"/>
        <v>531</v>
      </c>
      <c r="L541" s="150">
        <f t="shared" si="71"/>
        <v>68</v>
      </c>
      <c r="M541" s="150">
        <f t="shared" si="71"/>
        <v>0</v>
      </c>
      <c r="N541" s="46">
        <v>0</v>
      </c>
      <c r="O541" s="46">
        <v>0</v>
      </c>
      <c r="P541" s="46">
        <v>14</v>
      </c>
      <c r="Q541" s="46">
        <v>0</v>
      </c>
      <c r="R541" s="46">
        <v>54</v>
      </c>
      <c r="S541" s="46">
        <v>0</v>
      </c>
    </row>
    <row r="542" spans="1:19" s="146" customFormat="1" ht="27" customHeight="1">
      <c r="A542" s="154" t="s">
        <v>292</v>
      </c>
      <c r="B542" s="253" t="s">
        <v>150</v>
      </c>
      <c r="C542" s="296"/>
      <c r="D542" s="296"/>
      <c r="E542" s="296"/>
      <c r="F542" s="296"/>
      <c r="G542" s="296"/>
      <c r="H542" s="296"/>
      <c r="I542" s="296"/>
      <c r="J542" s="254"/>
      <c r="K542" s="46">
        <f t="shared" si="70"/>
        <v>532</v>
      </c>
      <c r="L542" s="150">
        <f t="shared" si="71"/>
        <v>5</v>
      </c>
      <c r="M542" s="150">
        <f t="shared" si="71"/>
        <v>0</v>
      </c>
      <c r="N542" s="46">
        <v>0</v>
      </c>
      <c r="O542" s="46">
        <v>0</v>
      </c>
      <c r="P542" s="46">
        <v>5</v>
      </c>
      <c r="Q542" s="46">
        <v>0</v>
      </c>
      <c r="R542" s="46">
        <v>0</v>
      </c>
      <c r="S542" s="46">
        <v>0</v>
      </c>
    </row>
    <row r="543" spans="1:19" s="146" customFormat="1" ht="27" customHeight="1">
      <c r="A543" s="154" t="s">
        <v>314</v>
      </c>
      <c r="B543" s="253" t="s">
        <v>237</v>
      </c>
      <c r="C543" s="296"/>
      <c r="D543" s="296"/>
      <c r="E543" s="296"/>
      <c r="F543" s="296"/>
      <c r="G543" s="296"/>
      <c r="H543" s="296"/>
      <c r="I543" s="296"/>
      <c r="J543" s="254"/>
      <c r="K543" s="46">
        <f t="shared" si="70"/>
        <v>533</v>
      </c>
      <c r="L543" s="150">
        <f t="shared" si="71"/>
        <v>11</v>
      </c>
      <c r="M543" s="150">
        <f t="shared" si="71"/>
        <v>9</v>
      </c>
      <c r="N543" s="46">
        <v>0</v>
      </c>
      <c r="O543" s="46">
        <v>0</v>
      </c>
      <c r="P543" s="46">
        <v>11</v>
      </c>
      <c r="Q543" s="46">
        <v>9</v>
      </c>
      <c r="R543" s="46">
        <v>0</v>
      </c>
      <c r="S543" s="46">
        <v>0</v>
      </c>
    </row>
    <row r="544" spans="1:19" s="146" customFormat="1" ht="27" customHeight="1">
      <c r="A544" s="154" t="s">
        <v>674</v>
      </c>
      <c r="B544" s="253" t="s">
        <v>174</v>
      </c>
      <c r="C544" s="296"/>
      <c r="D544" s="296"/>
      <c r="E544" s="296"/>
      <c r="F544" s="296"/>
      <c r="G544" s="296"/>
      <c r="H544" s="296"/>
      <c r="I544" s="296"/>
      <c r="J544" s="254"/>
      <c r="K544" s="46">
        <f t="shared" si="70"/>
        <v>534</v>
      </c>
      <c r="L544" s="150">
        <f t="shared" si="71"/>
        <v>0</v>
      </c>
      <c r="M544" s="150">
        <f t="shared" si="71"/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</row>
    <row r="545" spans="1:19" s="146" customFormat="1" ht="27" customHeight="1">
      <c r="A545" s="154" t="s">
        <v>574</v>
      </c>
      <c r="B545" s="253" t="s">
        <v>142</v>
      </c>
      <c r="C545" s="296"/>
      <c r="D545" s="296"/>
      <c r="E545" s="296"/>
      <c r="F545" s="296"/>
      <c r="G545" s="296"/>
      <c r="H545" s="296"/>
      <c r="I545" s="296"/>
      <c r="J545" s="254"/>
      <c r="K545" s="46">
        <f t="shared" si="70"/>
        <v>535</v>
      </c>
      <c r="L545" s="150">
        <f t="shared" si="71"/>
        <v>5</v>
      </c>
      <c r="M545" s="150">
        <f t="shared" si="71"/>
        <v>0</v>
      </c>
      <c r="N545" s="46">
        <v>5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</row>
    <row r="546" spans="1:19" s="146" customFormat="1" ht="27" customHeight="1">
      <c r="A546" s="154" t="s">
        <v>579</v>
      </c>
      <c r="B546" s="253" t="s">
        <v>145</v>
      </c>
      <c r="C546" s="296"/>
      <c r="D546" s="296"/>
      <c r="E546" s="296"/>
      <c r="F546" s="296"/>
      <c r="G546" s="296"/>
      <c r="H546" s="296"/>
      <c r="I546" s="296"/>
      <c r="J546" s="254"/>
      <c r="K546" s="46">
        <f t="shared" si="70"/>
        <v>536</v>
      </c>
      <c r="L546" s="150">
        <f t="shared" si="71"/>
        <v>9</v>
      </c>
      <c r="M546" s="150">
        <f t="shared" si="71"/>
        <v>1</v>
      </c>
      <c r="N546" s="46">
        <v>9</v>
      </c>
      <c r="O546" s="46">
        <v>1</v>
      </c>
      <c r="P546" s="46">
        <v>0</v>
      </c>
      <c r="Q546" s="46">
        <v>0</v>
      </c>
      <c r="R546" s="46">
        <v>0</v>
      </c>
      <c r="S546" s="46">
        <v>0</v>
      </c>
    </row>
    <row r="547" spans="1:19" s="146" customFormat="1" ht="27" customHeight="1">
      <c r="A547" s="154" t="s">
        <v>675</v>
      </c>
      <c r="B547" s="253" t="s">
        <v>217</v>
      </c>
      <c r="C547" s="296"/>
      <c r="D547" s="296"/>
      <c r="E547" s="296"/>
      <c r="F547" s="296"/>
      <c r="G547" s="296"/>
      <c r="H547" s="296"/>
      <c r="I547" s="296"/>
      <c r="J547" s="254"/>
      <c r="K547" s="46">
        <f t="shared" si="70"/>
        <v>537</v>
      </c>
      <c r="L547" s="150">
        <f t="shared" si="71"/>
        <v>0</v>
      </c>
      <c r="M547" s="150">
        <f t="shared" si="71"/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</row>
    <row r="548" spans="1:19" s="146" customFormat="1" ht="27" customHeight="1">
      <c r="A548" s="154" t="s">
        <v>617</v>
      </c>
      <c r="B548" s="253" t="s">
        <v>218</v>
      </c>
      <c r="C548" s="296"/>
      <c r="D548" s="296"/>
      <c r="E548" s="296"/>
      <c r="F548" s="296"/>
      <c r="G548" s="296"/>
      <c r="H548" s="296"/>
      <c r="I548" s="296"/>
      <c r="J548" s="254"/>
      <c r="K548" s="46">
        <f t="shared" si="70"/>
        <v>538</v>
      </c>
      <c r="L548" s="150">
        <f t="shared" si="71"/>
        <v>11</v>
      </c>
      <c r="M548" s="150">
        <f t="shared" si="71"/>
        <v>5</v>
      </c>
      <c r="N548" s="46">
        <v>11</v>
      </c>
      <c r="O548" s="46">
        <v>5</v>
      </c>
      <c r="P548" s="46">
        <v>0</v>
      </c>
      <c r="Q548" s="46">
        <v>0</v>
      </c>
      <c r="R548" s="46">
        <v>0</v>
      </c>
      <c r="S548" s="46">
        <v>0</v>
      </c>
    </row>
    <row r="549" spans="1:19" s="146" customFormat="1" ht="27" customHeight="1">
      <c r="A549" s="154" t="s">
        <v>623</v>
      </c>
      <c r="B549" s="253" t="s">
        <v>230</v>
      </c>
      <c r="C549" s="296"/>
      <c r="D549" s="296"/>
      <c r="E549" s="296"/>
      <c r="F549" s="296"/>
      <c r="G549" s="296"/>
      <c r="H549" s="296"/>
      <c r="I549" s="296"/>
      <c r="J549" s="254"/>
      <c r="K549" s="46">
        <f t="shared" si="70"/>
        <v>539</v>
      </c>
      <c r="L549" s="150">
        <f t="shared" si="71"/>
        <v>17</v>
      </c>
      <c r="M549" s="150">
        <f t="shared" si="71"/>
        <v>17</v>
      </c>
      <c r="N549" s="46">
        <v>17</v>
      </c>
      <c r="O549" s="46">
        <v>17</v>
      </c>
      <c r="P549" s="46">
        <v>0</v>
      </c>
      <c r="Q549" s="46">
        <v>0</v>
      </c>
      <c r="R549" s="46">
        <v>0</v>
      </c>
      <c r="S549" s="46">
        <v>0</v>
      </c>
    </row>
    <row r="550" spans="1:19" s="146" customFormat="1" ht="27" customHeight="1">
      <c r="A550" s="154" t="s">
        <v>624</v>
      </c>
      <c r="B550" s="253" t="s">
        <v>262</v>
      </c>
      <c r="C550" s="296"/>
      <c r="D550" s="296"/>
      <c r="E550" s="296"/>
      <c r="F550" s="296"/>
      <c r="G550" s="296"/>
      <c r="H550" s="296"/>
      <c r="I550" s="296"/>
      <c r="J550" s="254"/>
      <c r="K550" s="46">
        <f t="shared" si="70"/>
        <v>540</v>
      </c>
      <c r="L550" s="150">
        <f t="shared" si="71"/>
        <v>19</v>
      </c>
      <c r="M550" s="150">
        <f t="shared" si="71"/>
        <v>19</v>
      </c>
      <c r="N550" s="46">
        <v>19</v>
      </c>
      <c r="O550" s="46">
        <v>19</v>
      </c>
      <c r="P550" s="46">
        <v>0</v>
      </c>
      <c r="Q550" s="46">
        <v>0</v>
      </c>
      <c r="R550" s="46">
        <v>0</v>
      </c>
      <c r="S550" s="46">
        <v>0</v>
      </c>
    </row>
    <row r="551" spans="1:19" s="146" customFormat="1" ht="27" customHeight="1">
      <c r="A551" s="154" t="s">
        <v>622</v>
      </c>
      <c r="B551" s="253" t="s">
        <v>588</v>
      </c>
      <c r="C551" s="296"/>
      <c r="D551" s="296"/>
      <c r="E551" s="296"/>
      <c r="F551" s="296"/>
      <c r="G551" s="296"/>
      <c r="H551" s="296"/>
      <c r="I551" s="296"/>
      <c r="J551" s="254"/>
      <c r="K551" s="46">
        <f t="shared" si="70"/>
        <v>541</v>
      </c>
      <c r="L551" s="150">
        <f t="shared" si="71"/>
        <v>11</v>
      </c>
      <c r="M551" s="150">
        <f t="shared" si="71"/>
        <v>11</v>
      </c>
      <c r="N551" s="46">
        <v>11</v>
      </c>
      <c r="O551" s="46">
        <v>11</v>
      </c>
      <c r="P551" s="46">
        <v>0</v>
      </c>
      <c r="Q551" s="46">
        <v>0</v>
      </c>
      <c r="R551" s="46">
        <v>0</v>
      </c>
      <c r="S551" s="46">
        <v>0</v>
      </c>
    </row>
    <row r="552" spans="1:19" s="146" customFormat="1" ht="27" customHeight="1">
      <c r="A552" s="154" t="s">
        <v>613</v>
      </c>
      <c r="B552" s="253" t="s">
        <v>133</v>
      </c>
      <c r="C552" s="296"/>
      <c r="D552" s="296"/>
      <c r="E552" s="296"/>
      <c r="F552" s="296"/>
      <c r="G552" s="296"/>
      <c r="H552" s="296"/>
      <c r="I552" s="296"/>
      <c r="J552" s="254"/>
      <c r="K552" s="46">
        <f t="shared" si="70"/>
        <v>542</v>
      </c>
      <c r="L552" s="150">
        <f t="shared" si="71"/>
        <v>0</v>
      </c>
      <c r="M552" s="150">
        <f t="shared" si="71"/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</row>
    <row r="553" spans="1:19" s="146" customFormat="1" ht="27" customHeight="1">
      <c r="A553" s="316" t="s">
        <v>678</v>
      </c>
      <c r="B553" s="316"/>
      <c r="C553" s="316"/>
      <c r="D553" s="316"/>
      <c r="E553" s="316"/>
      <c r="F553" s="316"/>
      <c r="G553" s="316"/>
      <c r="H553" s="316"/>
      <c r="I553" s="316"/>
      <c r="J553" s="317"/>
      <c r="K553" s="86">
        <f t="shared" si="70"/>
        <v>543</v>
      </c>
      <c r="L553" s="148">
        <f t="shared" si="71"/>
        <v>721</v>
      </c>
      <c r="M553" s="148">
        <f t="shared" si="71"/>
        <v>277</v>
      </c>
      <c r="N553" s="148">
        <f>SUM(N554:N585)</f>
        <v>141</v>
      </c>
      <c r="O553" s="148">
        <f t="shared" ref="O553:S553" si="73">SUM(O554:O585)</f>
        <v>50</v>
      </c>
      <c r="P553" s="148">
        <f t="shared" si="73"/>
        <v>580</v>
      </c>
      <c r="Q553" s="148">
        <f t="shared" si="73"/>
        <v>227</v>
      </c>
      <c r="R553" s="148">
        <f t="shared" si="73"/>
        <v>0</v>
      </c>
      <c r="S553" s="148">
        <f t="shared" si="73"/>
        <v>0</v>
      </c>
    </row>
    <row r="554" spans="1:19" s="146" customFormat="1" ht="27" customHeight="1">
      <c r="A554" s="154" t="s">
        <v>650</v>
      </c>
      <c r="B554" s="253" t="s">
        <v>504</v>
      </c>
      <c r="C554" s="296"/>
      <c r="D554" s="296"/>
      <c r="E554" s="296"/>
      <c r="F554" s="296"/>
      <c r="G554" s="296"/>
      <c r="H554" s="296"/>
      <c r="I554" s="296"/>
      <c r="J554" s="254"/>
      <c r="K554" s="46">
        <f t="shared" si="70"/>
        <v>544</v>
      </c>
      <c r="L554" s="150">
        <f t="shared" si="71"/>
        <v>77</v>
      </c>
      <c r="M554" s="150">
        <f t="shared" si="71"/>
        <v>30</v>
      </c>
      <c r="N554" s="46">
        <v>0</v>
      </c>
      <c r="O554" s="46">
        <v>0</v>
      </c>
      <c r="P554" s="46">
        <v>77</v>
      </c>
      <c r="Q554" s="46">
        <v>30</v>
      </c>
      <c r="R554" s="46">
        <v>0</v>
      </c>
      <c r="S554" s="46">
        <v>0</v>
      </c>
    </row>
    <row r="555" spans="1:19" s="146" customFormat="1" ht="27" customHeight="1">
      <c r="A555" s="154" t="s">
        <v>294</v>
      </c>
      <c r="B555" s="253" t="s">
        <v>153</v>
      </c>
      <c r="C555" s="296"/>
      <c r="D555" s="296"/>
      <c r="E555" s="296"/>
      <c r="F555" s="296"/>
      <c r="G555" s="296"/>
      <c r="H555" s="296"/>
      <c r="I555" s="296"/>
      <c r="J555" s="254"/>
      <c r="K555" s="46">
        <f t="shared" si="70"/>
        <v>545</v>
      </c>
      <c r="L555" s="150">
        <f t="shared" si="71"/>
        <v>79</v>
      </c>
      <c r="M555" s="150">
        <f t="shared" si="71"/>
        <v>4</v>
      </c>
      <c r="N555" s="46">
        <v>0</v>
      </c>
      <c r="O555" s="46">
        <v>0</v>
      </c>
      <c r="P555" s="46">
        <v>79</v>
      </c>
      <c r="Q555" s="46">
        <v>4</v>
      </c>
      <c r="R555" s="46">
        <v>0</v>
      </c>
      <c r="S555" s="46">
        <v>0</v>
      </c>
    </row>
    <row r="556" spans="1:19" s="146" customFormat="1" ht="27" customHeight="1">
      <c r="A556" s="154" t="s">
        <v>283</v>
      </c>
      <c r="B556" s="253" t="s">
        <v>215</v>
      </c>
      <c r="C556" s="296"/>
      <c r="D556" s="296"/>
      <c r="E556" s="296"/>
      <c r="F556" s="296"/>
      <c r="G556" s="296"/>
      <c r="H556" s="296"/>
      <c r="I556" s="296"/>
      <c r="J556" s="254"/>
      <c r="K556" s="46">
        <f t="shared" si="70"/>
        <v>546</v>
      </c>
      <c r="L556" s="150">
        <f t="shared" si="71"/>
        <v>67</v>
      </c>
      <c r="M556" s="150">
        <f t="shared" si="71"/>
        <v>1</v>
      </c>
      <c r="N556" s="46">
        <v>0</v>
      </c>
      <c r="O556" s="46">
        <v>0</v>
      </c>
      <c r="P556" s="46">
        <v>67</v>
      </c>
      <c r="Q556" s="46">
        <v>1</v>
      </c>
      <c r="R556" s="46">
        <v>0</v>
      </c>
      <c r="S556" s="46">
        <v>0</v>
      </c>
    </row>
    <row r="557" spans="1:19" s="146" customFormat="1" ht="27" customHeight="1">
      <c r="A557" s="154" t="s">
        <v>679</v>
      </c>
      <c r="B557" s="253" t="s">
        <v>246</v>
      </c>
      <c r="C557" s="296"/>
      <c r="D557" s="296"/>
      <c r="E557" s="296"/>
      <c r="F557" s="296"/>
      <c r="G557" s="296"/>
      <c r="H557" s="296"/>
      <c r="I557" s="296"/>
      <c r="J557" s="254"/>
      <c r="K557" s="46">
        <f t="shared" si="70"/>
        <v>547</v>
      </c>
      <c r="L557" s="150">
        <f t="shared" si="71"/>
        <v>25</v>
      </c>
      <c r="M557" s="150">
        <f t="shared" si="71"/>
        <v>0</v>
      </c>
      <c r="N557" s="46">
        <v>0</v>
      </c>
      <c r="O557" s="46">
        <v>0</v>
      </c>
      <c r="P557" s="46">
        <v>25</v>
      </c>
      <c r="Q557" s="46">
        <v>0</v>
      </c>
      <c r="R557" s="46">
        <v>0</v>
      </c>
      <c r="S557" s="46">
        <v>0</v>
      </c>
    </row>
    <row r="558" spans="1:19" s="146" customFormat="1" ht="27" customHeight="1">
      <c r="A558" s="154" t="s">
        <v>285</v>
      </c>
      <c r="B558" s="253" t="s">
        <v>231</v>
      </c>
      <c r="C558" s="296"/>
      <c r="D558" s="296"/>
      <c r="E558" s="296"/>
      <c r="F558" s="296"/>
      <c r="G558" s="296"/>
      <c r="H558" s="296"/>
      <c r="I558" s="296"/>
      <c r="J558" s="254"/>
      <c r="K558" s="46">
        <f t="shared" si="70"/>
        <v>548</v>
      </c>
      <c r="L558" s="150">
        <f t="shared" si="71"/>
        <v>55</v>
      </c>
      <c r="M558" s="150">
        <f t="shared" si="71"/>
        <v>55</v>
      </c>
      <c r="N558" s="46">
        <v>0</v>
      </c>
      <c r="O558" s="46">
        <v>0</v>
      </c>
      <c r="P558" s="46">
        <v>55</v>
      </c>
      <c r="Q558" s="46">
        <v>55</v>
      </c>
      <c r="R558" s="46">
        <v>0</v>
      </c>
      <c r="S558" s="46">
        <v>0</v>
      </c>
    </row>
    <row r="559" spans="1:19" s="146" customFormat="1" ht="27" customHeight="1">
      <c r="A559" s="154" t="s">
        <v>680</v>
      </c>
      <c r="B559" s="253" t="s">
        <v>233</v>
      </c>
      <c r="C559" s="296"/>
      <c r="D559" s="296"/>
      <c r="E559" s="296"/>
      <c r="F559" s="296"/>
      <c r="G559" s="296"/>
      <c r="H559" s="296"/>
      <c r="I559" s="296"/>
      <c r="J559" s="254"/>
      <c r="K559" s="46">
        <f t="shared" si="70"/>
        <v>549</v>
      </c>
      <c r="L559" s="150">
        <f t="shared" si="71"/>
        <v>51</v>
      </c>
      <c r="M559" s="150">
        <f t="shared" si="71"/>
        <v>44</v>
      </c>
      <c r="N559" s="46">
        <v>0</v>
      </c>
      <c r="O559" s="46">
        <v>0</v>
      </c>
      <c r="P559" s="46">
        <v>51</v>
      </c>
      <c r="Q559" s="46">
        <v>44</v>
      </c>
      <c r="R559" s="46">
        <v>0</v>
      </c>
      <c r="S559" s="46">
        <v>0</v>
      </c>
    </row>
    <row r="560" spans="1:19" s="146" customFormat="1" ht="27" customHeight="1">
      <c r="A560" s="154" t="s">
        <v>681</v>
      </c>
      <c r="B560" s="253" t="s">
        <v>234</v>
      </c>
      <c r="C560" s="296"/>
      <c r="D560" s="296"/>
      <c r="E560" s="296"/>
      <c r="F560" s="296"/>
      <c r="G560" s="296"/>
      <c r="H560" s="296"/>
      <c r="I560" s="296"/>
      <c r="J560" s="254"/>
      <c r="K560" s="46">
        <f t="shared" si="70"/>
        <v>550</v>
      </c>
      <c r="L560" s="150">
        <f t="shared" si="71"/>
        <v>27</v>
      </c>
      <c r="M560" s="150">
        <f t="shared" si="71"/>
        <v>20</v>
      </c>
      <c r="N560" s="46">
        <v>0</v>
      </c>
      <c r="O560" s="46">
        <v>0</v>
      </c>
      <c r="P560" s="46">
        <v>27</v>
      </c>
      <c r="Q560" s="46">
        <v>20</v>
      </c>
      <c r="R560" s="46">
        <v>0</v>
      </c>
      <c r="S560" s="46">
        <v>0</v>
      </c>
    </row>
    <row r="561" spans="1:19" s="146" customFormat="1" ht="27" customHeight="1">
      <c r="A561" s="154" t="s">
        <v>682</v>
      </c>
      <c r="B561" s="253" t="s">
        <v>232</v>
      </c>
      <c r="C561" s="296"/>
      <c r="D561" s="296"/>
      <c r="E561" s="296"/>
      <c r="F561" s="296"/>
      <c r="G561" s="296"/>
      <c r="H561" s="296"/>
      <c r="I561" s="296"/>
      <c r="J561" s="254"/>
      <c r="K561" s="46">
        <f t="shared" si="70"/>
        <v>551</v>
      </c>
      <c r="L561" s="150">
        <f t="shared" si="71"/>
        <v>26</v>
      </c>
      <c r="M561" s="150">
        <f t="shared" si="71"/>
        <v>18</v>
      </c>
      <c r="N561" s="46">
        <v>0</v>
      </c>
      <c r="O561" s="46">
        <v>0</v>
      </c>
      <c r="P561" s="46">
        <v>26</v>
      </c>
      <c r="Q561" s="46">
        <v>18</v>
      </c>
      <c r="R561" s="46">
        <v>0</v>
      </c>
      <c r="S561" s="46">
        <v>0</v>
      </c>
    </row>
    <row r="562" spans="1:19" s="146" customFormat="1" ht="27" customHeight="1">
      <c r="A562" s="154" t="s">
        <v>683</v>
      </c>
      <c r="B562" s="253" t="s">
        <v>242</v>
      </c>
      <c r="C562" s="296"/>
      <c r="D562" s="296"/>
      <c r="E562" s="296"/>
      <c r="F562" s="296"/>
      <c r="G562" s="296"/>
      <c r="H562" s="296"/>
      <c r="I562" s="296"/>
      <c r="J562" s="254"/>
      <c r="K562" s="46">
        <f t="shared" si="70"/>
        <v>552</v>
      </c>
      <c r="L562" s="150">
        <f t="shared" si="71"/>
        <v>19</v>
      </c>
      <c r="M562" s="150">
        <f t="shared" si="71"/>
        <v>5</v>
      </c>
      <c r="N562" s="46">
        <v>0</v>
      </c>
      <c r="O562" s="46">
        <v>0</v>
      </c>
      <c r="P562" s="46">
        <v>19</v>
      </c>
      <c r="Q562" s="46">
        <v>5</v>
      </c>
      <c r="R562" s="46">
        <v>0</v>
      </c>
      <c r="S562" s="46">
        <v>0</v>
      </c>
    </row>
    <row r="563" spans="1:19" s="146" customFormat="1" ht="27" customHeight="1">
      <c r="A563" s="154" t="s">
        <v>297</v>
      </c>
      <c r="B563" s="253" t="s">
        <v>229</v>
      </c>
      <c r="C563" s="296"/>
      <c r="D563" s="296"/>
      <c r="E563" s="296"/>
      <c r="F563" s="296"/>
      <c r="G563" s="296"/>
      <c r="H563" s="296"/>
      <c r="I563" s="296"/>
      <c r="J563" s="254"/>
      <c r="K563" s="46">
        <f t="shared" si="70"/>
        <v>553</v>
      </c>
      <c r="L563" s="150">
        <f t="shared" si="71"/>
        <v>20</v>
      </c>
      <c r="M563" s="150">
        <f t="shared" si="71"/>
        <v>11</v>
      </c>
      <c r="N563" s="46">
        <v>0</v>
      </c>
      <c r="O563" s="46">
        <v>0</v>
      </c>
      <c r="P563" s="46">
        <v>20</v>
      </c>
      <c r="Q563" s="46">
        <v>11</v>
      </c>
      <c r="R563" s="46">
        <v>0</v>
      </c>
      <c r="S563" s="46">
        <v>0</v>
      </c>
    </row>
    <row r="564" spans="1:19" s="146" customFormat="1" ht="27" customHeight="1">
      <c r="A564" s="154" t="s">
        <v>684</v>
      </c>
      <c r="B564" s="253" t="s">
        <v>228</v>
      </c>
      <c r="C564" s="296"/>
      <c r="D564" s="296"/>
      <c r="E564" s="296"/>
      <c r="F564" s="296"/>
      <c r="G564" s="296"/>
      <c r="H564" s="296"/>
      <c r="I564" s="296"/>
      <c r="J564" s="254"/>
      <c r="K564" s="46">
        <f t="shared" si="70"/>
        <v>554</v>
      </c>
      <c r="L564" s="150">
        <f t="shared" si="71"/>
        <v>26</v>
      </c>
      <c r="M564" s="150">
        <f t="shared" si="71"/>
        <v>0</v>
      </c>
      <c r="N564" s="46">
        <v>0</v>
      </c>
      <c r="O564" s="46">
        <v>0</v>
      </c>
      <c r="P564" s="46">
        <v>26</v>
      </c>
      <c r="Q564" s="46">
        <v>0</v>
      </c>
      <c r="R564" s="46">
        <v>0</v>
      </c>
      <c r="S564" s="46">
        <v>0</v>
      </c>
    </row>
    <row r="565" spans="1:19" s="146" customFormat="1" ht="27" customHeight="1">
      <c r="A565" s="154" t="s">
        <v>685</v>
      </c>
      <c r="B565" s="253" t="s">
        <v>90</v>
      </c>
      <c r="C565" s="296"/>
      <c r="D565" s="296"/>
      <c r="E565" s="296"/>
      <c r="F565" s="296"/>
      <c r="G565" s="296"/>
      <c r="H565" s="296"/>
      <c r="I565" s="296"/>
      <c r="J565" s="254"/>
      <c r="K565" s="46">
        <f t="shared" si="70"/>
        <v>555</v>
      </c>
      <c r="L565" s="150">
        <f t="shared" si="71"/>
        <v>32</v>
      </c>
      <c r="M565" s="150">
        <f t="shared" si="71"/>
        <v>29</v>
      </c>
      <c r="N565" s="46">
        <v>0</v>
      </c>
      <c r="O565" s="46">
        <v>0</v>
      </c>
      <c r="P565" s="46">
        <v>32</v>
      </c>
      <c r="Q565" s="46">
        <v>29</v>
      </c>
      <c r="R565" s="46">
        <v>0</v>
      </c>
      <c r="S565" s="46">
        <v>0</v>
      </c>
    </row>
    <row r="566" spans="1:19" s="146" customFormat="1" ht="27" customHeight="1">
      <c r="A566" s="154" t="s">
        <v>687</v>
      </c>
      <c r="B566" s="253" t="s">
        <v>179</v>
      </c>
      <c r="C566" s="296"/>
      <c r="D566" s="296"/>
      <c r="E566" s="296"/>
      <c r="F566" s="296"/>
      <c r="G566" s="296"/>
      <c r="H566" s="296"/>
      <c r="I566" s="296"/>
      <c r="J566" s="254"/>
      <c r="K566" s="46">
        <f t="shared" si="70"/>
        <v>556</v>
      </c>
      <c r="L566" s="150">
        <f t="shared" si="71"/>
        <v>25</v>
      </c>
      <c r="M566" s="150">
        <f t="shared" si="71"/>
        <v>2</v>
      </c>
      <c r="N566" s="46">
        <v>0</v>
      </c>
      <c r="O566" s="46">
        <v>0</v>
      </c>
      <c r="P566" s="46">
        <v>25</v>
      </c>
      <c r="Q566" s="46">
        <v>2</v>
      </c>
      <c r="R566" s="46">
        <v>0</v>
      </c>
      <c r="S566" s="46">
        <v>0</v>
      </c>
    </row>
    <row r="567" spans="1:19" s="146" customFormat="1" ht="27" customHeight="1">
      <c r="A567" s="159" t="s">
        <v>688</v>
      </c>
      <c r="B567" s="253" t="s">
        <v>152</v>
      </c>
      <c r="C567" s="296"/>
      <c r="D567" s="296"/>
      <c r="E567" s="296"/>
      <c r="F567" s="296"/>
      <c r="G567" s="296"/>
      <c r="H567" s="296"/>
      <c r="I567" s="296"/>
      <c r="J567" s="254"/>
      <c r="K567" s="46">
        <f t="shared" si="70"/>
        <v>557</v>
      </c>
      <c r="L567" s="150">
        <f t="shared" si="71"/>
        <v>20</v>
      </c>
      <c r="M567" s="150">
        <f t="shared" si="71"/>
        <v>0</v>
      </c>
      <c r="N567" s="46">
        <v>20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</row>
    <row r="568" spans="1:19" s="146" customFormat="1" ht="27" customHeight="1">
      <c r="A568" s="159" t="s">
        <v>690</v>
      </c>
      <c r="B568" s="253" t="s">
        <v>72</v>
      </c>
      <c r="C568" s="296"/>
      <c r="D568" s="296"/>
      <c r="E568" s="296"/>
      <c r="F568" s="296"/>
      <c r="G568" s="296"/>
      <c r="H568" s="296"/>
      <c r="I568" s="296"/>
      <c r="J568" s="254"/>
      <c r="K568" s="46">
        <f t="shared" si="70"/>
        <v>558</v>
      </c>
      <c r="L568" s="150">
        <f t="shared" si="71"/>
        <v>8</v>
      </c>
      <c r="M568" s="150">
        <f t="shared" si="71"/>
        <v>6</v>
      </c>
      <c r="N568" s="46">
        <v>8</v>
      </c>
      <c r="O568" s="46">
        <v>6</v>
      </c>
      <c r="P568" s="46">
        <v>0</v>
      </c>
      <c r="Q568" s="46">
        <v>0</v>
      </c>
      <c r="R568" s="46">
        <v>0</v>
      </c>
      <c r="S568" s="46">
        <v>0</v>
      </c>
    </row>
    <row r="569" spans="1:19" s="146" customFormat="1" ht="27" customHeight="1">
      <c r="A569" s="159" t="s">
        <v>691</v>
      </c>
      <c r="B569" s="253" t="s">
        <v>89</v>
      </c>
      <c r="C569" s="296"/>
      <c r="D569" s="296"/>
      <c r="E569" s="296"/>
      <c r="F569" s="296"/>
      <c r="G569" s="296"/>
      <c r="H569" s="296"/>
      <c r="I569" s="296"/>
      <c r="J569" s="254"/>
      <c r="K569" s="46">
        <f t="shared" si="70"/>
        <v>559</v>
      </c>
      <c r="L569" s="150">
        <f t="shared" si="71"/>
        <v>9</v>
      </c>
      <c r="M569" s="150">
        <f t="shared" si="71"/>
        <v>8</v>
      </c>
      <c r="N569" s="46">
        <v>9</v>
      </c>
      <c r="O569" s="46">
        <v>8</v>
      </c>
      <c r="P569" s="46">
        <v>0</v>
      </c>
      <c r="Q569" s="46">
        <v>0</v>
      </c>
      <c r="R569" s="46">
        <v>0</v>
      </c>
      <c r="S569" s="46">
        <v>0</v>
      </c>
    </row>
    <row r="570" spans="1:19" s="146" customFormat="1" ht="27" customHeight="1">
      <c r="A570" s="159" t="s">
        <v>692</v>
      </c>
      <c r="B570" s="253" t="s">
        <v>143</v>
      </c>
      <c r="C570" s="296"/>
      <c r="D570" s="296"/>
      <c r="E570" s="296"/>
      <c r="F570" s="296"/>
      <c r="G570" s="296"/>
      <c r="H570" s="296"/>
      <c r="I570" s="296"/>
      <c r="J570" s="254"/>
      <c r="K570" s="46">
        <f t="shared" si="70"/>
        <v>560</v>
      </c>
      <c r="L570" s="150">
        <f t="shared" si="71"/>
        <v>7</v>
      </c>
      <c r="M570" s="150">
        <f t="shared" si="71"/>
        <v>0</v>
      </c>
      <c r="N570" s="46">
        <v>7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</row>
    <row r="571" spans="1:19" s="146" customFormat="1" ht="27" customHeight="1">
      <c r="A571" s="159" t="s">
        <v>693</v>
      </c>
      <c r="B571" s="253" t="s">
        <v>108</v>
      </c>
      <c r="C571" s="296"/>
      <c r="D571" s="296"/>
      <c r="E571" s="296"/>
      <c r="F571" s="296"/>
      <c r="G571" s="296"/>
      <c r="H571" s="296"/>
      <c r="I571" s="296"/>
      <c r="J571" s="254"/>
      <c r="K571" s="46">
        <f t="shared" si="70"/>
        <v>561</v>
      </c>
      <c r="L571" s="150">
        <f t="shared" si="71"/>
        <v>10</v>
      </c>
      <c r="M571" s="150">
        <f t="shared" si="71"/>
        <v>3</v>
      </c>
      <c r="N571" s="46">
        <v>10</v>
      </c>
      <c r="O571" s="46">
        <v>3</v>
      </c>
      <c r="P571" s="46">
        <v>0</v>
      </c>
      <c r="Q571" s="46">
        <v>0</v>
      </c>
      <c r="R571" s="46">
        <v>0</v>
      </c>
      <c r="S571" s="46">
        <v>0</v>
      </c>
    </row>
    <row r="572" spans="1:19" s="146" customFormat="1" ht="27" customHeight="1">
      <c r="A572" s="159" t="s">
        <v>694</v>
      </c>
      <c r="B572" s="253" t="s">
        <v>106</v>
      </c>
      <c r="C572" s="296"/>
      <c r="D572" s="296"/>
      <c r="E572" s="296"/>
      <c r="F572" s="296"/>
      <c r="G572" s="296"/>
      <c r="H572" s="296"/>
      <c r="I572" s="296"/>
      <c r="J572" s="254"/>
      <c r="K572" s="46">
        <f t="shared" si="70"/>
        <v>562</v>
      </c>
      <c r="L572" s="150">
        <f t="shared" si="71"/>
        <v>5</v>
      </c>
      <c r="M572" s="150">
        <f t="shared" si="71"/>
        <v>2</v>
      </c>
      <c r="N572" s="46">
        <v>5</v>
      </c>
      <c r="O572" s="46">
        <v>2</v>
      </c>
      <c r="P572" s="46">
        <v>0</v>
      </c>
      <c r="Q572" s="46">
        <v>0</v>
      </c>
      <c r="R572" s="46">
        <v>0</v>
      </c>
      <c r="S572" s="46">
        <v>0</v>
      </c>
    </row>
    <row r="573" spans="1:19" s="146" customFormat="1" ht="27" customHeight="1">
      <c r="A573" s="159" t="s">
        <v>695</v>
      </c>
      <c r="B573" s="253" t="s">
        <v>217</v>
      </c>
      <c r="C573" s="296"/>
      <c r="D573" s="296"/>
      <c r="E573" s="296"/>
      <c r="F573" s="296"/>
      <c r="G573" s="296"/>
      <c r="H573" s="296"/>
      <c r="I573" s="296"/>
      <c r="J573" s="254"/>
      <c r="K573" s="46">
        <f t="shared" si="70"/>
        <v>563</v>
      </c>
      <c r="L573" s="150">
        <f t="shared" si="71"/>
        <v>6</v>
      </c>
      <c r="M573" s="150">
        <f t="shared" si="71"/>
        <v>0</v>
      </c>
      <c r="N573" s="46">
        <v>6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</row>
    <row r="574" spans="1:19" s="146" customFormat="1" ht="27" customHeight="1">
      <c r="A574" s="159" t="s">
        <v>688</v>
      </c>
      <c r="B574" s="253" t="s">
        <v>152</v>
      </c>
      <c r="C574" s="296"/>
      <c r="D574" s="296"/>
      <c r="E574" s="296"/>
      <c r="F574" s="296"/>
      <c r="G574" s="296"/>
      <c r="H574" s="296"/>
      <c r="I574" s="296"/>
      <c r="J574" s="254"/>
      <c r="K574" s="46">
        <f t="shared" si="70"/>
        <v>564</v>
      </c>
      <c r="L574" s="150">
        <f t="shared" si="71"/>
        <v>19</v>
      </c>
      <c r="M574" s="150">
        <f t="shared" si="71"/>
        <v>0</v>
      </c>
      <c r="N574" s="46">
        <v>19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</row>
    <row r="575" spans="1:19" s="146" customFormat="1" ht="27" customHeight="1">
      <c r="A575" s="159" t="s">
        <v>691</v>
      </c>
      <c r="B575" s="253" t="s">
        <v>89</v>
      </c>
      <c r="C575" s="296"/>
      <c r="D575" s="296"/>
      <c r="E575" s="296"/>
      <c r="F575" s="296"/>
      <c r="G575" s="296"/>
      <c r="H575" s="296"/>
      <c r="I575" s="296"/>
      <c r="J575" s="254"/>
      <c r="K575" s="46">
        <f t="shared" si="70"/>
        <v>565</v>
      </c>
      <c r="L575" s="150">
        <f t="shared" si="71"/>
        <v>14</v>
      </c>
      <c r="M575" s="150">
        <f t="shared" si="71"/>
        <v>14</v>
      </c>
      <c r="N575" s="46">
        <v>14</v>
      </c>
      <c r="O575" s="46">
        <v>14</v>
      </c>
      <c r="P575" s="46">
        <v>0</v>
      </c>
      <c r="Q575" s="46">
        <v>0</v>
      </c>
      <c r="R575" s="46">
        <v>0</v>
      </c>
      <c r="S575" s="46">
        <v>0</v>
      </c>
    </row>
    <row r="576" spans="1:19" s="146" customFormat="1" ht="27" customHeight="1">
      <c r="A576" s="159" t="s">
        <v>694</v>
      </c>
      <c r="B576" s="253" t="s">
        <v>106</v>
      </c>
      <c r="C576" s="296"/>
      <c r="D576" s="296"/>
      <c r="E576" s="296"/>
      <c r="F576" s="296"/>
      <c r="G576" s="296"/>
      <c r="H576" s="296"/>
      <c r="I576" s="296"/>
      <c r="J576" s="254"/>
      <c r="K576" s="46">
        <f t="shared" si="70"/>
        <v>566</v>
      </c>
      <c r="L576" s="150">
        <f t="shared" si="71"/>
        <v>11</v>
      </c>
      <c r="M576" s="150">
        <f t="shared" si="71"/>
        <v>5</v>
      </c>
      <c r="N576" s="46">
        <v>11</v>
      </c>
      <c r="O576" s="46">
        <v>5</v>
      </c>
      <c r="P576" s="46">
        <v>0</v>
      </c>
      <c r="Q576" s="46">
        <v>0</v>
      </c>
      <c r="R576" s="46">
        <v>0</v>
      </c>
      <c r="S576" s="46">
        <v>0</v>
      </c>
    </row>
    <row r="577" spans="1:19" s="146" customFormat="1" ht="27" customHeight="1">
      <c r="A577" s="159" t="s">
        <v>692</v>
      </c>
      <c r="B577" s="253" t="s">
        <v>143</v>
      </c>
      <c r="C577" s="296"/>
      <c r="D577" s="296"/>
      <c r="E577" s="296"/>
      <c r="F577" s="296"/>
      <c r="G577" s="296"/>
      <c r="H577" s="296"/>
      <c r="I577" s="296"/>
      <c r="J577" s="254"/>
      <c r="K577" s="46">
        <f t="shared" si="70"/>
        <v>567</v>
      </c>
      <c r="L577" s="150">
        <f t="shared" si="71"/>
        <v>9</v>
      </c>
      <c r="M577" s="150">
        <f t="shared" si="71"/>
        <v>0</v>
      </c>
      <c r="N577" s="46">
        <v>9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</row>
    <row r="578" spans="1:19" s="146" customFormat="1" ht="27" customHeight="1">
      <c r="A578" s="159" t="s">
        <v>700</v>
      </c>
      <c r="B578" s="253" t="s">
        <v>247</v>
      </c>
      <c r="C578" s="296"/>
      <c r="D578" s="296"/>
      <c r="E578" s="296"/>
      <c r="F578" s="296"/>
      <c r="G578" s="296"/>
      <c r="H578" s="296"/>
      <c r="I578" s="296"/>
      <c r="J578" s="254"/>
      <c r="K578" s="46">
        <f t="shared" si="70"/>
        <v>568</v>
      </c>
      <c r="L578" s="150">
        <f t="shared" si="71"/>
        <v>9</v>
      </c>
      <c r="M578" s="150">
        <f t="shared" si="71"/>
        <v>0</v>
      </c>
      <c r="N578" s="46">
        <v>9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</row>
    <row r="579" spans="1:19" s="146" customFormat="1" ht="27" customHeight="1">
      <c r="A579" s="159" t="s">
        <v>702</v>
      </c>
      <c r="B579" s="253" t="s">
        <v>233</v>
      </c>
      <c r="C579" s="296"/>
      <c r="D579" s="296"/>
      <c r="E579" s="296"/>
      <c r="F579" s="296"/>
      <c r="G579" s="296"/>
      <c r="H579" s="296"/>
      <c r="I579" s="296"/>
      <c r="J579" s="254"/>
      <c r="K579" s="46">
        <f t="shared" si="70"/>
        <v>569</v>
      </c>
      <c r="L579" s="150">
        <f t="shared" si="71"/>
        <v>14</v>
      </c>
      <c r="M579" s="150">
        <f t="shared" si="71"/>
        <v>12</v>
      </c>
      <c r="N579" s="46">
        <v>14</v>
      </c>
      <c r="O579" s="46">
        <v>12</v>
      </c>
      <c r="P579" s="46">
        <v>0</v>
      </c>
      <c r="Q579" s="46">
        <v>0</v>
      </c>
      <c r="R579" s="46">
        <v>0</v>
      </c>
      <c r="S579" s="46">
        <v>0</v>
      </c>
    </row>
    <row r="580" spans="1:19" s="146" customFormat="1" ht="27" customHeight="1">
      <c r="A580" s="159" t="s">
        <v>704</v>
      </c>
      <c r="B580" s="253" t="s">
        <v>187</v>
      </c>
      <c r="C580" s="296"/>
      <c r="D580" s="296"/>
      <c r="E580" s="296"/>
      <c r="F580" s="296"/>
      <c r="G580" s="296"/>
      <c r="H580" s="296"/>
      <c r="I580" s="296"/>
      <c r="J580" s="254"/>
      <c r="K580" s="46">
        <f t="shared" si="70"/>
        <v>570</v>
      </c>
      <c r="L580" s="150">
        <f t="shared" si="71"/>
        <v>10</v>
      </c>
      <c r="M580" s="150">
        <f t="shared" si="71"/>
        <v>0</v>
      </c>
      <c r="N580" s="46">
        <v>0</v>
      </c>
      <c r="O580" s="46">
        <v>0</v>
      </c>
      <c r="P580" s="46">
        <v>10</v>
      </c>
      <c r="Q580" s="46">
        <v>0</v>
      </c>
      <c r="R580" s="46">
        <v>0</v>
      </c>
      <c r="S580" s="46">
        <v>0</v>
      </c>
    </row>
    <row r="581" spans="1:19" s="146" customFormat="1" ht="27" customHeight="1">
      <c r="A581" s="159" t="s">
        <v>705</v>
      </c>
      <c r="B581" s="253" t="s">
        <v>139</v>
      </c>
      <c r="C581" s="296"/>
      <c r="D581" s="296"/>
      <c r="E581" s="296"/>
      <c r="F581" s="296"/>
      <c r="G581" s="296"/>
      <c r="H581" s="296"/>
      <c r="I581" s="296"/>
      <c r="J581" s="254"/>
      <c r="K581" s="46">
        <f t="shared" si="70"/>
        <v>571</v>
      </c>
      <c r="L581" s="150">
        <f t="shared" si="71"/>
        <v>9</v>
      </c>
      <c r="M581" s="150">
        <f t="shared" si="71"/>
        <v>1</v>
      </c>
      <c r="N581" s="46">
        <v>0</v>
      </c>
      <c r="O581" s="46">
        <v>0</v>
      </c>
      <c r="P581" s="46">
        <v>9</v>
      </c>
      <c r="Q581" s="46">
        <v>1</v>
      </c>
      <c r="R581" s="46">
        <v>0</v>
      </c>
      <c r="S581" s="46">
        <v>0</v>
      </c>
    </row>
    <row r="582" spans="1:19" s="146" customFormat="1" ht="27" customHeight="1">
      <c r="A582" s="159" t="s">
        <v>283</v>
      </c>
      <c r="B582" s="253" t="s">
        <v>215</v>
      </c>
      <c r="C582" s="296"/>
      <c r="D582" s="296"/>
      <c r="E582" s="296"/>
      <c r="F582" s="296"/>
      <c r="G582" s="296"/>
      <c r="H582" s="296"/>
      <c r="I582" s="296"/>
      <c r="J582" s="254"/>
      <c r="K582" s="46">
        <f t="shared" si="70"/>
        <v>572</v>
      </c>
      <c r="L582" s="150">
        <f t="shared" si="71"/>
        <v>8</v>
      </c>
      <c r="M582" s="150">
        <f t="shared" si="71"/>
        <v>0</v>
      </c>
      <c r="N582" s="46">
        <v>0</v>
      </c>
      <c r="O582" s="46">
        <v>0</v>
      </c>
      <c r="P582" s="46">
        <v>8</v>
      </c>
      <c r="Q582" s="46">
        <v>0</v>
      </c>
      <c r="R582" s="46">
        <v>0</v>
      </c>
      <c r="S582" s="46">
        <v>0</v>
      </c>
    </row>
    <row r="583" spans="1:19" s="146" customFormat="1" ht="27" customHeight="1">
      <c r="A583" s="159" t="s">
        <v>294</v>
      </c>
      <c r="B583" s="253" t="s">
        <v>153</v>
      </c>
      <c r="C583" s="296"/>
      <c r="D583" s="296"/>
      <c r="E583" s="296"/>
      <c r="F583" s="296"/>
      <c r="G583" s="296"/>
      <c r="H583" s="296"/>
      <c r="I583" s="296"/>
      <c r="J583" s="254"/>
      <c r="K583" s="46">
        <f t="shared" si="70"/>
        <v>573</v>
      </c>
      <c r="L583" s="150">
        <f t="shared" si="71"/>
        <v>8</v>
      </c>
      <c r="M583" s="150">
        <f t="shared" si="71"/>
        <v>1</v>
      </c>
      <c r="N583" s="46">
        <v>0</v>
      </c>
      <c r="O583" s="46">
        <v>0</v>
      </c>
      <c r="P583" s="46">
        <v>8</v>
      </c>
      <c r="Q583" s="46">
        <v>1</v>
      </c>
      <c r="R583" s="46">
        <v>0</v>
      </c>
      <c r="S583" s="46">
        <v>0</v>
      </c>
    </row>
    <row r="584" spans="1:19" s="146" customFormat="1" ht="27" customHeight="1">
      <c r="A584" s="159" t="s">
        <v>706</v>
      </c>
      <c r="B584" s="253" t="s">
        <v>222</v>
      </c>
      <c r="C584" s="296"/>
      <c r="D584" s="296"/>
      <c r="E584" s="296"/>
      <c r="F584" s="296"/>
      <c r="G584" s="296"/>
      <c r="H584" s="296"/>
      <c r="I584" s="296"/>
      <c r="J584" s="254"/>
      <c r="K584" s="46">
        <f t="shared" si="70"/>
        <v>574</v>
      </c>
      <c r="L584" s="150">
        <f t="shared" si="71"/>
        <v>6</v>
      </c>
      <c r="M584" s="150">
        <f t="shared" si="71"/>
        <v>6</v>
      </c>
      <c r="N584" s="46">
        <v>0</v>
      </c>
      <c r="O584" s="46">
        <v>0</v>
      </c>
      <c r="P584" s="46">
        <v>6</v>
      </c>
      <c r="Q584" s="46">
        <v>6</v>
      </c>
      <c r="R584" s="46">
        <v>0</v>
      </c>
      <c r="S584" s="46">
        <v>0</v>
      </c>
    </row>
    <row r="585" spans="1:19" s="146" customFormat="1" ht="27" customHeight="1">
      <c r="A585" s="154" t="s">
        <v>707</v>
      </c>
      <c r="B585" s="253" t="s">
        <v>186</v>
      </c>
      <c r="C585" s="296"/>
      <c r="D585" s="296"/>
      <c r="E585" s="296"/>
      <c r="F585" s="296"/>
      <c r="G585" s="296"/>
      <c r="H585" s="296"/>
      <c r="I585" s="296"/>
      <c r="J585" s="254"/>
      <c r="K585" s="46">
        <f t="shared" si="70"/>
        <v>575</v>
      </c>
      <c r="L585" s="150">
        <f t="shared" si="71"/>
        <v>10</v>
      </c>
      <c r="M585" s="150">
        <f t="shared" si="71"/>
        <v>0</v>
      </c>
      <c r="N585" s="46">
        <v>0</v>
      </c>
      <c r="O585" s="46">
        <v>0</v>
      </c>
      <c r="P585" s="46">
        <v>10</v>
      </c>
      <c r="Q585" s="46">
        <v>0</v>
      </c>
      <c r="R585" s="46">
        <v>0</v>
      </c>
      <c r="S585" s="46">
        <v>0</v>
      </c>
    </row>
    <row r="586" spans="1:19" s="146" customFormat="1" ht="27" customHeight="1">
      <c r="A586" s="316" t="s">
        <v>708</v>
      </c>
      <c r="B586" s="316"/>
      <c r="C586" s="316"/>
      <c r="D586" s="316"/>
      <c r="E586" s="316"/>
      <c r="F586" s="316"/>
      <c r="G586" s="316"/>
      <c r="H586" s="316"/>
      <c r="I586" s="316"/>
      <c r="J586" s="317"/>
      <c r="K586" s="86">
        <f t="shared" si="70"/>
        <v>576</v>
      </c>
      <c r="L586" s="148">
        <f t="shared" si="71"/>
        <v>358</v>
      </c>
      <c r="M586" s="148">
        <f t="shared" si="71"/>
        <v>91</v>
      </c>
      <c r="N586" s="148">
        <f>SUM(N587:N601)</f>
        <v>0</v>
      </c>
      <c r="O586" s="148">
        <f t="shared" ref="O586:S586" si="74">SUM(O587:O601)</f>
        <v>0</v>
      </c>
      <c r="P586" s="148">
        <f t="shared" si="74"/>
        <v>314</v>
      </c>
      <c r="Q586" s="148">
        <f t="shared" si="74"/>
        <v>91</v>
      </c>
      <c r="R586" s="148">
        <f t="shared" si="74"/>
        <v>44</v>
      </c>
      <c r="S586" s="148">
        <f t="shared" si="74"/>
        <v>0</v>
      </c>
    </row>
    <row r="587" spans="1:19" s="146" customFormat="1" ht="27" customHeight="1">
      <c r="A587" s="154" t="s">
        <v>425</v>
      </c>
      <c r="B587" s="253" t="s">
        <v>709</v>
      </c>
      <c r="C587" s="296"/>
      <c r="D587" s="296"/>
      <c r="E587" s="296"/>
      <c r="F587" s="296"/>
      <c r="G587" s="296"/>
      <c r="H587" s="296"/>
      <c r="I587" s="296"/>
      <c r="J587" s="254"/>
      <c r="K587" s="46">
        <f t="shared" si="70"/>
        <v>577</v>
      </c>
      <c r="L587" s="150">
        <f t="shared" si="71"/>
        <v>45</v>
      </c>
      <c r="M587" s="150">
        <f t="shared" si="71"/>
        <v>0</v>
      </c>
      <c r="N587" s="46">
        <v>0</v>
      </c>
      <c r="O587" s="46">
        <v>0</v>
      </c>
      <c r="P587" s="46">
        <v>45</v>
      </c>
      <c r="Q587" s="46">
        <v>0</v>
      </c>
      <c r="R587" s="46">
        <v>0</v>
      </c>
      <c r="S587" s="46">
        <v>0</v>
      </c>
    </row>
    <row r="588" spans="1:19" s="146" customFormat="1" ht="27" customHeight="1">
      <c r="A588" s="154" t="s">
        <v>710</v>
      </c>
      <c r="B588" s="253" t="s">
        <v>711</v>
      </c>
      <c r="C588" s="296"/>
      <c r="D588" s="296"/>
      <c r="E588" s="296"/>
      <c r="F588" s="296"/>
      <c r="G588" s="296"/>
      <c r="H588" s="296"/>
      <c r="I588" s="296"/>
      <c r="J588" s="254"/>
      <c r="K588" s="46">
        <f t="shared" ref="K588:K651" si="75">+K587+1</f>
        <v>578</v>
      </c>
      <c r="L588" s="150">
        <f t="shared" si="71"/>
        <v>11</v>
      </c>
      <c r="M588" s="150">
        <f t="shared" si="71"/>
        <v>0</v>
      </c>
      <c r="N588" s="46">
        <v>0</v>
      </c>
      <c r="O588" s="46">
        <v>0</v>
      </c>
      <c r="P588" s="46">
        <v>11</v>
      </c>
      <c r="Q588" s="46">
        <v>0</v>
      </c>
      <c r="R588" s="46">
        <v>0</v>
      </c>
      <c r="S588" s="46">
        <v>0</v>
      </c>
    </row>
    <row r="589" spans="1:19" s="146" customFormat="1" ht="27" customHeight="1">
      <c r="A589" s="154" t="s">
        <v>316</v>
      </c>
      <c r="B589" s="253" t="s">
        <v>187</v>
      </c>
      <c r="C589" s="296"/>
      <c r="D589" s="296"/>
      <c r="E589" s="296"/>
      <c r="F589" s="296"/>
      <c r="G589" s="296"/>
      <c r="H589" s="296"/>
      <c r="I589" s="296"/>
      <c r="J589" s="254"/>
      <c r="K589" s="46">
        <f t="shared" si="75"/>
        <v>579</v>
      </c>
      <c r="L589" s="150">
        <f t="shared" si="71"/>
        <v>52</v>
      </c>
      <c r="M589" s="150">
        <f t="shared" si="71"/>
        <v>3</v>
      </c>
      <c r="N589" s="46">
        <v>0</v>
      </c>
      <c r="O589" s="46">
        <v>0</v>
      </c>
      <c r="P589" s="46">
        <v>22</v>
      </c>
      <c r="Q589" s="46">
        <v>3</v>
      </c>
      <c r="R589" s="46">
        <v>30</v>
      </c>
      <c r="S589" s="46">
        <v>0</v>
      </c>
    </row>
    <row r="590" spans="1:19" s="146" customFormat="1" ht="27" customHeight="1">
      <c r="A590" s="154" t="s">
        <v>288</v>
      </c>
      <c r="B590" s="253" t="s">
        <v>712</v>
      </c>
      <c r="C590" s="296"/>
      <c r="D590" s="296"/>
      <c r="E590" s="296"/>
      <c r="F590" s="296"/>
      <c r="G590" s="296"/>
      <c r="H590" s="296"/>
      <c r="I590" s="296"/>
      <c r="J590" s="254"/>
      <c r="K590" s="46">
        <f t="shared" si="75"/>
        <v>580</v>
      </c>
      <c r="L590" s="150">
        <f t="shared" ref="L590:M653" si="76">+N590+P590+R590</f>
        <v>37</v>
      </c>
      <c r="M590" s="150">
        <f t="shared" si="76"/>
        <v>30</v>
      </c>
      <c r="N590" s="46">
        <v>0</v>
      </c>
      <c r="O590" s="46">
        <v>0</v>
      </c>
      <c r="P590" s="46">
        <v>37</v>
      </c>
      <c r="Q590" s="46">
        <v>30</v>
      </c>
      <c r="R590" s="46">
        <v>0</v>
      </c>
      <c r="S590" s="46">
        <v>0</v>
      </c>
    </row>
    <row r="591" spans="1:19" s="146" customFormat="1" ht="27" customHeight="1">
      <c r="A591" s="154" t="s">
        <v>285</v>
      </c>
      <c r="B591" s="253" t="s">
        <v>372</v>
      </c>
      <c r="C591" s="296"/>
      <c r="D591" s="296"/>
      <c r="E591" s="296"/>
      <c r="F591" s="296"/>
      <c r="G591" s="296"/>
      <c r="H591" s="296"/>
      <c r="I591" s="296"/>
      <c r="J591" s="254"/>
      <c r="K591" s="46">
        <f t="shared" si="75"/>
        <v>581</v>
      </c>
      <c r="L591" s="150">
        <f t="shared" si="76"/>
        <v>23</v>
      </c>
      <c r="M591" s="150">
        <f t="shared" si="76"/>
        <v>23</v>
      </c>
      <c r="N591" s="46">
        <v>0</v>
      </c>
      <c r="O591" s="46">
        <v>0</v>
      </c>
      <c r="P591" s="46">
        <v>23</v>
      </c>
      <c r="Q591" s="46">
        <v>23</v>
      </c>
      <c r="R591" s="46">
        <v>0</v>
      </c>
      <c r="S591" s="46">
        <v>0</v>
      </c>
    </row>
    <row r="592" spans="1:19" s="146" customFormat="1" ht="27" customHeight="1">
      <c r="A592" s="154" t="s">
        <v>295</v>
      </c>
      <c r="B592" s="253" t="s">
        <v>296</v>
      </c>
      <c r="C592" s="296"/>
      <c r="D592" s="296"/>
      <c r="E592" s="296"/>
      <c r="F592" s="296"/>
      <c r="G592" s="296"/>
      <c r="H592" s="296"/>
      <c r="I592" s="296"/>
      <c r="J592" s="254"/>
      <c r="K592" s="46">
        <f t="shared" si="75"/>
        <v>582</v>
      </c>
      <c r="L592" s="150">
        <f t="shared" si="76"/>
        <v>23</v>
      </c>
      <c r="M592" s="150">
        <f t="shared" si="76"/>
        <v>18</v>
      </c>
      <c r="N592" s="46">
        <v>0</v>
      </c>
      <c r="O592" s="46">
        <v>0</v>
      </c>
      <c r="P592" s="46">
        <v>23</v>
      </c>
      <c r="Q592" s="46">
        <v>18</v>
      </c>
      <c r="R592" s="46">
        <v>0</v>
      </c>
      <c r="S592" s="46">
        <v>0</v>
      </c>
    </row>
    <row r="593" spans="1:19" s="146" customFormat="1" ht="27" customHeight="1">
      <c r="A593" s="154" t="s">
        <v>286</v>
      </c>
      <c r="B593" s="253" t="s">
        <v>131</v>
      </c>
      <c r="C593" s="296"/>
      <c r="D593" s="296"/>
      <c r="E593" s="296"/>
      <c r="F593" s="296"/>
      <c r="G593" s="296"/>
      <c r="H593" s="296"/>
      <c r="I593" s="296"/>
      <c r="J593" s="254"/>
      <c r="K593" s="46">
        <f t="shared" si="75"/>
        <v>583</v>
      </c>
      <c r="L593" s="150">
        <f t="shared" si="76"/>
        <v>10</v>
      </c>
      <c r="M593" s="150">
        <f t="shared" si="76"/>
        <v>5</v>
      </c>
      <c r="N593" s="46">
        <v>0</v>
      </c>
      <c r="O593" s="46">
        <v>0</v>
      </c>
      <c r="P593" s="46">
        <v>10</v>
      </c>
      <c r="Q593" s="46">
        <v>5</v>
      </c>
      <c r="R593" s="46">
        <v>0</v>
      </c>
      <c r="S593" s="46">
        <v>0</v>
      </c>
    </row>
    <row r="594" spans="1:19" s="146" customFormat="1" ht="27" customHeight="1">
      <c r="A594" s="154" t="s">
        <v>293</v>
      </c>
      <c r="B594" s="253" t="s">
        <v>139</v>
      </c>
      <c r="C594" s="296"/>
      <c r="D594" s="296"/>
      <c r="E594" s="296"/>
      <c r="F594" s="296"/>
      <c r="G594" s="296"/>
      <c r="H594" s="296"/>
      <c r="I594" s="296"/>
      <c r="J594" s="254"/>
      <c r="K594" s="46">
        <f t="shared" si="75"/>
        <v>584</v>
      </c>
      <c r="L594" s="150">
        <f t="shared" si="76"/>
        <v>17</v>
      </c>
      <c r="M594" s="150">
        <f t="shared" si="76"/>
        <v>3</v>
      </c>
      <c r="N594" s="46">
        <v>0</v>
      </c>
      <c r="O594" s="46">
        <v>0</v>
      </c>
      <c r="P594" s="46">
        <v>17</v>
      </c>
      <c r="Q594" s="46">
        <v>3</v>
      </c>
      <c r="R594" s="46">
        <v>0</v>
      </c>
      <c r="S594" s="46">
        <v>0</v>
      </c>
    </row>
    <row r="595" spans="1:19" s="146" customFormat="1" ht="27" customHeight="1">
      <c r="A595" s="154" t="s">
        <v>440</v>
      </c>
      <c r="B595" s="253" t="s">
        <v>441</v>
      </c>
      <c r="C595" s="296"/>
      <c r="D595" s="296"/>
      <c r="E595" s="296"/>
      <c r="F595" s="296"/>
      <c r="G595" s="296"/>
      <c r="H595" s="296"/>
      <c r="I595" s="296"/>
      <c r="J595" s="254"/>
      <c r="K595" s="46">
        <f t="shared" si="75"/>
        <v>585</v>
      </c>
      <c r="L595" s="150">
        <f t="shared" si="76"/>
        <v>12</v>
      </c>
      <c r="M595" s="150">
        <f t="shared" si="76"/>
        <v>2</v>
      </c>
      <c r="N595" s="46">
        <v>0</v>
      </c>
      <c r="O595" s="46">
        <v>0</v>
      </c>
      <c r="P595" s="46">
        <v>12</v>
      </c>
      <c r="Q595" s="46">
        <v>2</v>
      </c>
      <c r="R595" s="46">
        <v>0</v>
      </c>
      <c r="S595" s="46">
        <v>0</v>
      </c>
    </row>
    <row r="596" spans="1:19" s="146" customFormat="1" ht="27" customHeight="1">
      <c r="A596" s="154" t="s">
        <v>555</v>
      </c>
      <c r="B596" s="253" t="s">
        <v>216</v>
      </c>
      <c r="C596" s="296"/>
      <c r="D596" s="296"/>
      <c r="E596" s="296"/>
      <c r="F596" s="296"/>
      <c r="G596" s="296"/>
      <c r="H596" s="296"/>
      <c r="I596" s="296"/>
      <c r="J596" s="254"/>
      <c r="K596" s="46">
        <f t="shared" si="75"/>
        <v>586</v>
      </c>
      <c r="L596" s="150">
        <f t="shared" si="76"/>
        <v>16</v>
      </c>
      <c r="M596" s="150">
        <f t="shared" si="76"/>
        <v>5</v>
      </c>
      <c r="N596" s="46">
        <v>0</v>
      </c>
      <c r="O596" s="46">
        <v>0</v>
      </c>
      <c r="P596" s="46">
        <v>16</v>
      </c>
      <c r="Q596" s="46">
        <v>5</v>
      </c>
      <c r="R596" s="46">
        <v>0</v>
      </c>
      <c r="S596" s="46">
        <v>0</v>
      </c>
    </row>
    <row r="597" spans="1:19" s="146" customFormat="1" ht="27" customHeight="1">
      <c r="A597" s="154" t="s">
        <v>283</v>
      </c>
      <c r="B597" s="253" t="s">
        <v>403</v>
      </c>
      <c r="C597" s="296"/>
      <c r="D597" s="296"/>
      <c r="E597" s="296"/>
      <c r="F597" s="296"/>
      <c r="G597" s="296"/>
      <c r="H597" s="296"/>
      <c r="I597" s="296"/>
      <c r="J597" s="254"/>
      <c r="K597" s="46">
        <f t="shared" si="75"/>
        <v>587</v>
      </c>
      <c r="L597" s="150">
        <f t="shared" si="76"/>
        <v>35</v>
      </c>
      <c r="M597" s="150">
        <f t="shared" si="76"/>
        <v>0</v>
      </c>
      <c r="N597" s="46">
        <v>0</v>
      </c>
      <c r="O597" s="46">
        <v>0</v>
      </c>
      <c r="P597" s="46">
        <v>35</v>
      </c>
      <c r="Q597" s="46">
        <v>0</v>
      </c>
      <c r="R597" s="46">
        <v>0</v>
      </c>
      <c r="S597" s="46">
        <v>0</v>
      </c>
    </row>
    <row r="598" spans="1:19" s="146" customFormat="1" ht="27" customHeight="1">
      <c r="A598" s="154" t="s">
        <v>294</v>
      </c>
      <c r="B598" s="253" t="s">
        <v>153</v>
      </c>
      <c r="C598" s="296"/>
      <c r="D598" s="296"/>
      <c r="E598" s="296"/>
      <c r="F598" s="296"/>
      <c r="G598" s="296"/>
      <c r="H598" s="296"/>
      <c r="I598" s="296"/>
      <c r="J598" s="254"/>
      <c r="K598" s="46">
        <f t="shared" si="75"/>
        <v>588</v>
      </c>
      <c r="L598" s="150">
        <f t="shared" si="76"/>
        <v>22</v>
      </c>
      <c r="M598" s="150">
        <f t="shared" si="76"/>
        <v>0</v>
      </c>
      <c r="N598" s="46">
        <v>0</v>
      </c>
      <c r="O598" s="46">
        <v>0</v>
      </c>
      <c r="P598" s="46">
        <v>19</v>
      </c>
      <c r="Q598" s="46">
        <v>0</v>
      </c>
      <c r="R598" s="46">
        <v>3</v>
      </c>
      <c r="S598" s="46">
        <v>0</v>
      </c>
    </row>
    <row r="599" spans="1:19" s="146" customFormat="1" ht="27" customHeight="1">
      <c r="A599" s="154" t="s">
        <v>595</v>
      </c>
      <c r="B599" s="253" t="s">
        <v>594</v>
      </c>
      <c r="C599" s="296"/>
      <c r="D599" s="296"/>
      <c r="E599" s="296"/>
      <c r="F599" s="296"/>
      <c r="G599" s="296"/>
      <c r="H599" s="296"/>
      <c r="I599" s="296"/>
      <c r="J599" s="254"/>
      <c r="K599" s="46">
        <f t="shared" si="75"/>
        <v>589</v>
      </c>
      <c r="L599" s="150">
        <f t="shared" si="76"/>
        <v>31</v>
      </c>
      <c r="M599" s="150">
        <f t="shared" si="76"/>
        <v>2</v>
      </c>
      <c r="N599" s="46">
        <v>0</v>
      </c>
      <c r="O599" s="46">
        <v>0</v>
      </c>
      <c r="P599" s="46">
        <v>31</v>
      </c>
      <c r="Q599" s="46">
        <v>2</v>
      </c>
      <c r="R599" s="46">
        <v>0</v>
      </c>
      <c r="S599" s="46">
        <v>0</v>
      </c>
    </row>
    <row r="600" spans="1:19" s="146" customFormat="1" ht="27" customHeight="1">
      <c r="A600" s="154" t="s">
        <v>716</v>
      </c>
      <c r="B600" s="253" t="s">
        <v>127</v>
      </c>
      <c r="C600" s="296"/>
      <c r="D600" s="296"/>
      <c r="E600" s="296"/>
      <c r="F600" s="296"/>
      <c r="G600" s="296"/>
      <c r="H600" s="296"/>
      <c r="I600" s="296"/>
      <c r="J600" s="254"/>
      <c r="K600" s="46">
        <f t="shared" si="75"/>
        <v>590</v>
      </c>
      <c r="L600" s="150">
        <f t="shared" si="76"/>
        <v>13</v>
      </c>
      <c r="M600" s="150">
        <f t="shared" si="76"/>
        <v>0</v>
      </c>
      <c r="N600" s="46">
        <v>0</v>
      </c>
      <c r="O600" s="46">
        <v>0</v>
      </c>
      <c r="P600" s="46">
        <v>13</v>
      </c>
      <c r="Q600" s="46">
        <v>0</v>
      </c>
      <c r="R600" s="46">
        <v>0</v>
      </c>
      <c r="S600" s="46">
        <v>0</v>
      </c>
    </row>
    <row r="601" spans="1:19" s="146" customFormat="1" ht="27" customHeight="1">
      <c r="A601" s="154" t="s">
        <v>472</v>
      </c>
      <c r="B601" s="253" t="s">
        <v>480</v>
      </c>
      <c r="C601" s="296"/>
      <c r="D601" s="296"/>
      <c r="E601" s="296"/>
      <c r="F601" s="296"/>
      <c r="G601" s="296"/>
      <c r="H601" s="296"/>
      <c r="I601" s="296"/>
      <c r="J601" s="254"/>
      <c r="K601" s="46">
        <f t="shared" si="75"/>
        <v>591</v>
      </c>
      <c r="L601" s="150">
        <f t="shared" si="76"/>
        <v>11</v>
      </c>
      <c r="M601" s="150">
        <f t="shared" si="76"/>
        <v>0</v>
      </c>
      <c r="N601" s="46">
        <v>0</v>
      </c>
      <c r="O601" s="46">
        <v>0</v>
      </c>
      <c r="P601" s="46">
        <v>0</v>
      </c>
      <c r="Q601" s="46">
        <v>0</v>
      </c>
      <c r="R601" s="46">
        <v>11</v>
      </c>
      <c r="S601" s="46">
        <v>0</v>
      </c>
    </row>
    <row r="602" spans="1:19" s="146" customFormat="1" ht="27" customHeight="1">
      <c r="A602" s="289" t="s">
        <v>718</v>
      </c>
      <c r="B602" s="289"/>
      <c r="C602" s="289"/>
      <c r="D602" s="289"/>
      <c r="E602" s="289"/>
      <c r="F602" s="289"/>
      <c r="G602" s="289"/>
      <c r="H602" s="289"/>
      <c r="I602" s="289"/>
      <c r="J602" s="290"/>
      <c r="K602" s="86">
        <f t="shared" si="75"/>
        <v>592</v>
      </c>
      <c r="L602" s="148">
        <f t="shared" si="76"/>
        <v>637</v>
      </c>
      <c r="M602" s="148">
        <f t="shared" si="76"/>
        <v>374</v>
      </c>
      <c r="N602" s="148">
        <f>SUM(N603:N625)</f>
        <v>27</v>
      </c>
      <c r="O602" s="148">
        <f t="shared" ref="O602:S602" si="77">SUM(O603:O625)</f>
        <v>20</v>
      </c>
      <c r="P602" s="148">
        <f t="shared" si="77"/>
        <v>610</v>
      </c>
      <c r="Q602" s="148">
        <f t="shared" si="77"/>
        <v>354</v>
      </c>
      <c r="R602" s="148">
        <f t="shared" si="77"/>
        <v>0</v>
      </c>
      <c r="S602" s="148">
        <f t="shared" si="77"/>
        <v>0</v>
      </c>
    </row>
    <row r="603" spans="1:19" s="146" customFormat="1" ht="27" customHeight="1">
      <c r="A603" s="160" t="s">
        <v>293</v>
      </c>
      <c r="B603" s="253" t="s">
        <v>139</v>
      </c>
      <c r="C603" s="296"/>
      <c r="D603" s="296"/>
      <c r="E603" s="296"/>
      <c r="F603" s="296"/>
      <c r="G603" s="296"/>
      <c r="H603" s="296"/>
      <c r="I603" s="296"/>
      <c r="J603" s="254"/>
      <c r="K603" s="46">
        <f t="shared" si="75"/>
        <v>593</v>
      </c>
      <c r="L603" s="150">
        <f t="shared" si="76"/>
        <v>35</v>
      </c>
      <c r="M603" s="150">
        <f t="shared" si="76"/>
        <v>2</v>
      </c>
      <c r="N603" s="46">
        <v>0</v>
      </c>
      <c r="O603" s="46">
        <v>0</v>
      </c>
      <c r="P603" s="46">
        <v>35</v>
      </c>
      <c r="Q603" s="46">
        <v>2</v>
      </c>
      <c r="R603" s="46">
        <v>0</v>
      </c>
      <c r="S603" s="46">
        <v>0</v>
      </c>
    </row>
    <row r="604" spans="1:19" s="146" customFormat="1" ht="27" customHeight="1">
      <c r="A604" s="160" t="s">
        <v>286</v>
      </c>
      <c r="B604" s="253" t="s">
        <v>131</v>
      </c>
      <c r="C604" s="296"/>
      <c r="D604" s="296"/>
      <c r="E604" s="296"/>
      <c r="F604" s="296"/>
      <c r="G604" s="296"/>
      <c r="H604" s="296"/>
      <c r="I604" s="296"/>
      <c r="J604" s="254"/>
      <c r="K604" s="46">
        <f t="shared" si="75"/>
        <v>594</v>
      </c>
      <c r="L604" s="150">
        <f t="shared" si="76"/>
        <v>47</v>
      </c>
      <c r="M604" s="150">
        <f t="shared" si="76"/>
        <v>24</v>
      </c>
      <c r="N604" s="46">
        <v>0</v>
      </c>
      <c r="O604" s="46">
        <v>0</v>
      </c>
      <c r="P604" s="46">
        <v>47</v>
      </c>
      <c r="Q604" s="46">
        <v>24</v>
      </c>
      <c r="R604" s="46">
        <v>0</v>
      </c>
      <c r="S604" s="46">
        <v>0</v>
      </c>
    </row>
    <row r="605" spans="1:19" s="146" customFormat="1" ht="27" customHeight="1">
      <c r="A605" s="160" t="s">
        <v>303</v>
      </c>
      <c r="B605" s="253" t="s">
        <v>136</v>
      </c>
      <c r="C605" s="296"/>
      <c r="D605" s="296"/>
      <c r="E605" s="296"/>
      <c r="F605" s="296"/>
      <c r="G605" s="296"/>
      <c r="H605" s="296"/>
      <c r="I605" s="296"/>
      <c r="J605" s="254"/>
      <c r="K605" s="46">
        <f t="shared" si="75"/>
        <v>595</v>
      </c>
      <c r="L605" s="150">
        <f t="shared" si="76"/>
        <v>15</v>
      </c>
      <c r="M605" s="150">
        <f t="shared" si="76"/>
        <v>0</v>
      </c>
      <c r="N605" s="46">
        <v>0</v>
      </c>
      <c r="O605" s="46">
        <v>0</v>
      </c>
      <c r="P605" s="46">
        <v>15</v>
      </c>
      <c r="Q605" s="46">
        <v>0</v>
      </c>
      <c r="R605" s="46">
        <v>0</v>
      </c>
      <c r="S605" s="46">
        <v>0</v>
      </c>
    </row>
    <row r="606" spans="1:19" s="146" customFormat="1" ht="27" customHeight="1">
      <c r="A606" s="160" t="s">
        <v>294</v>
      </c>
      <c r="B606" s="253" t="s">
        <v>153</v>
      </c>
      <c r="C606" s="296"/>
      <c r="D606" s="296"/>
      <c r="E606" s="296"/>
      <c r="F606" s="296"/>
      <c r="G606" s="296"/>
      <c r="H606" s="296"/>
      <c r="I606" s="296"/>
      <c r="J606" s="254"/>
      <c r="K606" s="46">
        <f t="shared" si="75"/>
        <v>596</v>
      </c>
      <c r="L606" s="150">
        <f t="shared" si="76"/>
        <v>52</v>
      </c>
      <c r="M606" s="150">
        <f t="shared" si="76"/>
        <v>0</v>
      </c>
      <c r="N606" s="46">
        <v>0</v>
      </c>
      <c r="O606" s="46">
        <v>0</v>
      </c>
      <c r="P606" s="46">
        <v>52</v>
      </c>
      <c r="Q606" s="46">
        <v>0</v>
      </c>
      <c r="R606" s="46">
        <v>0</v>
      </c>
      <c r="S606" s="46">
        <v>0</v>
      </c>
    </row>
    <row r="607" spans="1:19" s="146" customFormat="1" ht="27" customHeight="1">
      <c r="A607" s="154" t="s">
        <v>306</v>
      </c>
      <c r="B607" s="253" t="s">
        <v>208</v>
      </c>
      <c r="C607" s="296"/>
      <c r="D607" s="296"/>
      <c r="E607" s="296"/>
      <c r="F607" s="296"/>
      <c r="G607" s="296"/>
      <c r="H607" s="296"/>
      <c r="I607" s="296"/>
      <c r="J607" s="254"/>
      <c r="K607" s="46">
        <f t="shared" si="75"/>
        <v>597</v>
      </c>
      <c r="L607" s="150">
        <f t="shared" si="76"/>
        <v>21</v>
      </c>
      <c r="M607" s="150">
        <f t="shared" si="76"/>
        <v>14</v>
      </c>
      <c r="N607" s="46">
        <v>0</v>
      </c>
      <c r="O607" s="46">
        <v>0</v>
      </c>
      <c r="P607" s="46">
        <v>21</v>
      </c>
      <c r="Q607" s="46">
        <v>14</v>
      </c>
      <c r="R607" s="46">
        <v>0</v>
      </c>
      <c r="S607" s="46">
        <v>0</v>
      </c>
    </row>
    <row r="608" spans="1:19" s="146" customFormat="1" ht="27" customHeight="1">
      <c r="A608" s="160" t="s">
        <v>318</v>
      </c>
      <c r="B608" s="253" t="s">
        <v>209</v>
      </c>
      <c r="C608" s="296"/>
      <c r="D608" s="296"/>
      <c r="E608" s="296"/>
      <c r="F608" s="296"/>
      <c r="G608" s="296"/>
      <c r="H608" s="296"/>
      <c r="I608" s="296"/>
      <c r="J608" s="254"/>
      <c r="K608" s="46">
        <f t="shared" si="75"/>
        <v>598</v>
      </c>
      <c r="L608" s="150">
        <f t="shared" si="76"/>
        <v>19</v>
      </c>
      <c r="M608" s="150">
        <f t="shared" si="76"/>
        <v>16</v>
      </c>
      <c r="N608" s="46">
        <v>0</v>
      </c>
      <c r="O608" s="46">
        <v>0</v>
      </c>
      <c r="P608" s="46">
        <v>19</v>
      </c>
      <c r="Q608" s="46">
        <v>16</v>
      </c>
      <c r="R608" s="46">
        <v>0</v>
      </c>
      <c r="S608" s="46">
        <v>0</v>
      </c>
    </row>
    <row r="609" spans="1:19" s="146" customFormat="1" ht="27" customHeight="1">
      <c r="A609" s="160" t="s">
        <v>328</v>
      </c>
      <c r="B609" s="253" t="s">
        <v>95</v>
      </c>
      <c r="C609" s="296"/>
      <c r="D609" s="296"/>
      <c r="E609" s="296"/>
      <c r="F609" s="296"/>
      <c r="G609" s="296"/>
      <c r="H609" s="296"/>
      <c r="I609" s="296"/>
      <c r="J609" s="254"/>
      <c r="K609" s="46">
        <f t="shared" si="75"/>
        <v>599</v>
      </c>
      <c r="L609" s="150">
        <f t="shared" si="76"/>
        <v>35</v>
      </c>
      <c r="M609" s="150">
        <f t="shared" si="76"/>
        <v>26</v>
      </c>
      <c r="N609" s="46">
        <v>0</v>
      </c>
      <c r="O609" s="46">
        <v>0</v>
      </c>
      <c r="P609" s="46">
        <v>35</v>
      </c>
      <c r="Q609" s="46">
        <v>26</v>
      </c>
      <c r="R609" s="46">
        <v>0</v>
      </c>
      <c r="S609" s="46">
        <v>0</v>
      </c>
    </row>
    <row r="610" spans="1:19" s="146" customFormat="1" ht="27" customHeight="1">
      <c r="A610" s="160" t="s">
        <v>288</v>
      </c>
      <c r="B610" s="253" t="s">
        <v>238</v>
      </c>
      <c r="C610" s="296"/>
      <c r="D610" s="296"/>
      <c r="E610" s="296"/>
      <c r="F610" s="296"/>
      <c r="G610" s="296"/>
      <c r="H610" s="296"/>
      <c r="I610" s="296"/>
      <c r="J610" s="254"/>
      <c r="K610" s="46">
        <f t="shared" si="75"/>
        <v>600</v>
      </c>
      <c r="L610" s="150">
        <f t="shared" si="76"/>
        <v>47</v>
      </c>
      <c r="M610" s="150">
        <f t="shared" si="76"/>
        <v>44</v>
      </c>
      <c r="N610" s="46">
        <v>0</v>
      </c>
      <c r="O610" s="46">
        <v>0</v>
      </c>
      <c r="P610" s="46">
        <v>47</v>
      </c>
      <c r="Q610" s="46">
        <v>44</v>
      </c>
      <c r="R610" s="46">
        <v>0</v>
      </c>
      <c r="S610" s="46">
        <v>0</v>
      </c>
    </row>
    <row r="611" spans="1:19" s="146" customFormat="1" ht="27" customHeight="1">
      <c r="A611" s="154" t="s">
        <v>314</v>
      </c>
      <c r="B611" s="253" t="s">
        <v>237</v>
      </c>
      <c r="C611" s="296"/>
      <c r="D611" s="296"/>
      <c r="E611" s="296"/>
      <c r="F611" s="296"/>
      <c r="G611" s="296"/>
      <c r="H611" s="296"/>
      <c r="I611" s="296"/>
      <c r="J611" s="254"/>
      <c r="K611" s="46">
        <f t="shared" si="75"/>
        <v>601</v>
      </c>
      <c r="L611" s="150">
        <f t="shared" si="76"/>
        <v>23</v>
      </c>
      <c r="M611" s="150">
        <f t="shared" si="76"/>
        <v>22</v>
      </c>
      <c r="N611" s="46">
        <v>0</v>
      </c>
      <c r="O611" s="46">
        <v>0</v>
      </c>
      <c r="P611" s="46">
        <v>23</v>
      </c>
      <c r="Q611" s="46">
        <v>22</v>
      </c>
      <c r="R611" s="46">
        <v>0</v>
      </c>
      <c r="S611" s="46">
        <v>0</v>
      </c>
    </row>
    <row r="612" spans="1:19" s="146" customFormat="1" ht="27" customHeight="1">
      <c r="A612" s="160" t="s">
        <v>285</v>
      </c>
      <c r="B612" s="253" t="s">
        <v>231</v>
      </c>
      <c r="C612" s="296"/>
      <c r="D612" s="296"/>
      <c r="E612" s="296"/>
      <c r="F612" s="296"/>
      <c r="G612" s="296"/>
      <c r="H612" s="296"/>
      <c r="I612" s="296"/>
      <c r="J612" s="254"/>
      <c r="K612" s="46">
        <f t="shared" si="75"/>
        <v>602</v>
      </c>
      <c r="L612" s="150">
        <f t="shared" si="76"/>
        <v>58</v>
      </c>
      <c r="M612" s="150">
        <f t="shared" si="76"/>
        <v>58</v>
      </c>
      <c r="N612" s="46">
        <v>0</v>
      </c>
      <c r="O612" s="46">
        <v>0</v>
      </c>
      <c r="P612" s="46">
        <v>58</v>
      </c>
      <c r="Q612" s="46">
        <v>58</v>
      </c>
      <c r="R612" s="46">
        <v>0</v>
      </c>
      <c r="S612" s="46">
        <v>0</v>
      </c>
    </row>
    <row r="613" spans="1:19" s="146" customFormat="1" ht="27" customHeight="1">
      <c r="A613" s="160" t="s">
        <v>297</v>
      </c>
      <c r="B613" s="253" t="s">
        <v>229</v>
      </c>
      <c r="C613" s="296"/>
      <c r="D613" s="296"/>
      <c r="E613" s="296"/>
      <c r="F613" s="296"/>
      <c r="G613" s="296"/>
      <c r="H613" s="296"/>
      <c r="I613" s="296"/>
      <c r="J613" s="254"/>
      <c r="K613" s="46">
        <f t="shared" si="75"/>
        <v>603</v>
      </c>
      <c r="L613" s="150">
        <f t="shared" si="76"/>
        <v>15</v>
      </c>
      <c r="M613" s="150">
        <f t="shared" si="76"/>
        <v>10</v>
      </c>
      <c r="N613" s="46">
        <v>0</v>
      </c>
      <c r="O613" s="46">
        <v>0</v>
      </c>
      <c r="P613" s="46">
        <v>15</v>
      </c>
      <c r="Q613" s="46">
        <v>10</v>
      </c>
      <c r="R613" s="46">
        <v>0</v>
      </c>
      <c r="S613" s="46">
        <v>0</v>
      </c>
    </row>
    <row r="614" spans="1:19" s="146" customFormat="1" ht="27" customHeight="1">
      <c r="A614" s="154" t="s">
        <v>295</v>
      </c>
      <c r="B614" s="253" t="s">
        <v>296</v>
      </c>
      <c r="C614" s="296"/>
      <c r="D614" s="296"/>
      <c r="E614" s="296"/>
      <c r="F614" s="296"/>
      <c r="G614" s="296"/>
      <c r="H614" s="296"/>
      <c r="I614" s="296"/>
      <c r="J614" s="254"/>
      <c r="K614" s="46">
        <f t="shared" si="75"/>
        <v>604</v>
      </c>
      <c r="L614" s="150">
        <f t="shared" si="76"/>
        <v>50</v>
      </c>
      <c r="M614" s="150">
        <f t="shared" si="76"/>
        <v>36</v>
      </c>
      <c r="N614" s="46">
        <v>0</v>
      </c>
      <c r="O614" s="46">
        <v>0</v>
      </c>
      <c r="P614" s="46">
        <v>50</v>
      </c>
      <c r="Q614" s="46">
        <v>36</v>
      </c>
      <c r="R614" s="46">
        <v>0</v>
      </c>
      <c r="S614" s="46">
        <v>0</v>
      </c>
    </row>
    <row r="615" spans="1:19" s="146" customFormat="1" ht="27" customHeight="1">
      <c r="A615" s="154" t="s">
        <v>312</v>
      </c>
      <c r="B615" s="253" t="s">
        <v>313</v>
      </c>
      <c r="C615" s="296"/>
      <c r="D615" s="296"/>
      <c r="E615" s="296"/>
      <c r="F615" s="296"/>
      <c r="G615" s="296"/>
      <c r="H615" s="296"/>
      <c r="I615" s="296"/>
      <c r="J615" s="254"/>
      <c r="K615" s="46">
        <f t="shared" si="75"/>
        <v>605</v>
      </c>
      <c r="L615" s="150">
        <f t="shared" si="76"/>
        <v>22</v>
      </c>
      <c r="M615" s="150">
        <f t="shared" si="76"/>
        <v>13</v>
      </c>
      <c r="N615" s="46">
        <v>0</v>
      </c>
      <c r="O615" s="46">
        <v>0</v>
      </c>
      <c r="P615" s="46">
        <v>22</v>
      </c>
      <c r="Q615" s="46">
        <v>13</v>
      </c>
      <c r="R615" s="46">
        <v>0</v>
      </c>
      <c r="S615" s="46">
        <v>0</v>
      </c>
    </row>
    <row r="616" spans="1:19" s="146" customFormat="1" ht="27" customHeight="1">
      <c r="A616" s="160" t="s">
        <v>362</v>
      </c>
      <c r="B616" s="253" t="s">
        <v>363</v>
      </c>
      <c r="C616" s="296"/>
      <c r="D616" s="296"/>
      <c r="E616" s="296"/>
      <c r="F616" s="296"/>
      <c r="G616" s="296"/>
      <c r="H616" s="296"/>
      <c r="I616" s="296"/>
      <c r="J616" s="254"/>
      <c r="K616" s="46">
        <f t="shared" si="75"/>
        <v>606</v>
      </c>
      <c r="L616" s="150">
        <f t="shared" si="76"/>
        <v>12</v>
      </c>
      <c r="M616" s="150">
        <f t="shared" si="76"/>
        <v>10</v>
      </c>
      <c r="N616" s="46">
        <v>0</v>
      </c>
      <c r="O616" s="46">
        <v>0</v>
      </c>
      <c r="P616" s="46">
        <v>12</v>
      </c>
      <c r="Q616" s="46">
        <v>10</v>
      </c>
      <c r="R616" s="46">
        <v>0</v>
      </c>
      <c r="S616" s="46">
        <v>0</v>
      </c>
    </row>
    <row r="617" spans="1:19" s="146" customFormat="1" ht="27" customHeight="1">
      <c r="A617" s="160" t="s">
        <v>719</v>
      </c>
      <c r="B617" s="253" t="s">
        <v>78</v>
      </c>
      <c r="C617" s="296"/>
      <c r="D617" s="296"/>
      <c r="E617" s="296"/>
      <c r="F617" s="296"/>
      <c r="G617" s="296"/>
      <c r="H617" s="296"/>
      <c r="I617" s="296"/>
      <c r="J617" s="254"/>
      <c r="K617" s="46">
        <f t="shared" si="75"/>
        <v>607</v>
      </c>
      <c r="L617" s="150">
        <f t="shared" si="76"/>
        <v>18</v>
      </c>
      <c r="M617" s="150">
        <f t="shared" si="76"/>
        <v>15</v>
      </c>
      <c r="N617" s="46">
        <v>0</v>
      </c>
      <c r="O617" s="46">
        <v>0</v>
      </c>
      <c r="P617" s="46">
        <v>18</v>
      </c>
      <c r="Q617" s="46">
        <v>15</v>
      </c>
      <c r="R617" s="46">
        <v>0</v>
      </c>
      <c r="S617" s="46">
        <v>0</v>
      </c>
    </row>
    <row r="618" spans="1:19" s="146" customFormat="1" ht="27" customHeight="1">
      <c r="A618" s="160" t="s">
        <v>456</v>
      </c>
      <c r="B618" s="253" t="s">
        <v>121</v>
      </c>
      <c r="C618" s="296"/>
      <c r="D618" s="296"/>
      <c r="E618" s="296"/>
      <c r="F618" s="296"/>
      <c r="G618" s="296"/>
      <c r="H618" s="296"/>
      <c r="I618" s="296"/>
      <c r="J618" s="254"/>
      <c r="K618" s="46">
        <f t="shared" si="75"/>
        <v>608</v>
      </c>
      <c r="L618" s="150">
        <f t="shared" si="76"/>
        <v>23</v>
      </c>
      <c r="M618" s="150">
        <f t="shared" si="76"/>
        <v>21</v>
      </c>
      <c r="N618" s="46">
        <v>0</v>
      </c>
      <c r="O618" s="46">
        <v>0</v>
      </c>
      <c r="P618" s="46">
        <v>23</v>
      </c>
      <c r="Q618" s="46">
        <v>21</v>
      </c>
      <c r="R618" s="46">
        <v>0</v>
      </c>
      <c r="S618" s="46">
        <v>0</v>
      </c>
    </row>
    <row r="619" spans="1:19" s="146" customFormat="1" ht="27" customHeight="1">
      <c r="A619" s="160" t="s">
        <v>311</v>
      </c>
      <c r="B619" s="253" t="s">
        <v>256</v>
      </c>
      <c r="C619" s="296"/>
      <c r="D619" s="296"/>
      <c r="E619" s="296"/>
      <c r="F619" s="296"/>
      <c r="G619" s="296"/>
      <c r="H619" s="296"/>
      <c r="I619" s="296"/>
      <c r="J619" s="254"/>
      <c r="K619" s="46">
        <f t="shared" si="75"/>
        <v>609</v>
      </c>
      <c r="L619" s="150">
        <f t="shared" si="76"/>
        <v>22</v>
      </c>
      <c r="M619" s="150">
        <f t="shared" si="76"/>
        <v>21</v>
      </c>
      <c r="N619" s="46">
        <v>0</v>
      </c>
      <c r="O619" s="46">
        <v>0</v>
      </c>
      <c r="P619" s="46">
        <v>22</v>
      </c>
      <c r="Q619" s="46">
        <v>21</v>
      </c>
      <c r="R619" s="46">
        <v>0</v>
      </c>
      <c r="S619" s="46">
        <v>0</v>
      </c>
    </row>
    <row r="620" spans="1:19" s="146" customFormat="1" ht="27" customHeight="1">
      <c r="A620" s="160" t="s">
        <v>425</v>
      </c>
      <c r="B620" s="253" t="s">
        <v>186</v>
      </c>
      <c r="C620" s="296"/>
      <c r="D620" s="296"/>
      <c r="E620" s="296"/>
      <c r="F620" s="296"/>
      <c r="G620" s="296"/>
      <c r="H620" s="296"/>
      <c r="I620" s="296"/>
      <c r="J620" s="254"/>
      <c r="K620" s="46">
        <f t="shared" si="75"/>
        <v>610</v>
      </c>
      <c r="L620" s="150">
        <f t="shared" si="76"/>
        <v>47</v>
      </c>
      <c r="M620" s="150">
        <f t="shared" si="76"/>
        <v>0</v>
      </c>
      <c r="N620" s="46">
        <v>0</v>
      </c>
      <c r="O620" s="46">
        <v>0</v>
      </c>
      <c r="P620" s="46">
        <v>47</v>
      </c>
      <c r="Q620" s="46">
        <v>0</v>
      </c>
      <c r="R620" s="46">
        <v>0</v>
      </c>
      <c r="S620" s="46">
        <v>0</v>
      </c>
    </row>
    <row r="621" spans="1:19" s="146" customFormat="1" ht="27" customHeight="1">
      <c r="A621" s="160" t="s">
        <v>456</v>
      </c>
      <c r="B621" s="253" t="s">
        <v>187</v>
      </c>
      <c r="C621" s="296"/>
      <c r="D621" s="296"/>
      <c r="E621" s="296"/>
      <c r="F621" s="296"/>
      <c r="G621" s="296"/>
      <c r="H621" s="296"/>
      <c r="I621" s="296"/>
      <c r="J621" s="254"/>
      <c r="K621" s="46">
        <f t="shared" si="75"/>
        <v>611</v>
      </c>
      <c r="L621" s="150">
        <f t="shared" si="76"/>
        <v>27</v>
      </c>
      <c r="M621" s="150">
        <f t="shared" si="76"/>
        <v>0</v>
      </c>
      <c r="N621" s="46">
        <v>0</v>
      </c>
      <c r="O621" s="46">
        <v>0</v>
      </c>
      <c r="P621" s="46">
        <v>27</v>
      </c>
      <c r="Q621" s="46">
        <v>0</v>
      </c>
      <c r="R621" s="46">
        <v>0</v>
      </c>
      <c r="S621" s="46">
        <v>0</v>
      </c>
    </row>
    <row r="622" spans="1:19" s="146" customFormat="1" ht="27" customHeight="1">
      <c r="A622" s="160" t="s">
        <v>289</v>
      </c>
      <c r="B622" s="253" t="s">
        <v>261</v>
      </c>
      <c r="C622" s="296"/>
      <c r="D622" s="296"/>
      <c r="E622" s="296"/>
      <c r="F622" s="296"/>
      <c r="G622" s="296"/>
      <c r="H622" s="296"/>
      <c r="I622" s="296"/>
      <c r="J622" s="254"/>
      <c r="K622" s="46">
        <f t="shared" si="75"/>
        <v>612</v>
      </c>
      <c r="L622" s="150">
        <f t="shared" si="76"/>
        <v>22</v>
      </c>
      <c r="M622" s="150">
        <f t="shared" si="76"/>
        <v>22</v>
      </c>
      <c r="N622" s="46">
        <v>0</v>
      </c>
      <c r="O622" s="46">
        <v>0</v>
      </c>
      <c r="P622" s="46">
        <v>22</v>
      </c>
      <c r="Q622" s="46">
        <v>22</v>
      </c>
      <c r="R622" s="46">
        <v>0</v>
      </c>
      <c r="S622" s="46">
        <v>0</v>
      </c>
    </row>
    <row r="623" spans="1:19" s="146" customFormat="1" ht="27" customHeight="1">
      <c r="A623" s="160" t="s">
        <v>622</v>
      </c>
      <c r="B623" s="253" t="s">
        <v>588</v>
      </c>
      <c r="C623" s="296"/>
      <c r="D623" s="296"/>
      <c r="E623" s="296"/>
      <c r="F623" s="296"/>
      <c r="G623" s="296"/>
      <c r="H623" s="296"/>
      <c r="I623" s="296"/>
      <c r="J623" s="254"/>
      <c r="K623" s="46">
        <f t="shared" si="75"/>
        <v>613</v>
      </c>
      <c r="L623" s="150">
        <f t="shared" si="76"/>
        <v>12</v>
      </c>
      <c r="M623" s="150">
        <f t="shared" si="76"/>
        <v>11</v>
      </c>
      <c r="N623" s="46">
        <v>12</v>
      </c>
      <c r="O623" s="46">
        <v>11</v>
      </c>
      <c r="P623" s="46">
        <v>0</v>
      </c>
      <c r="Q623" s="46">
        <v>0</v>
      </c>
      <c r="R623" s="46">
        <v>0</v>
      </c>
      <c r="S623" s="46">
        <v>0</v>
      </c>
    </row>
    <row r="624" spans="1:19" s="146" customFormat="1" ht="27" customHeight="1">
      <c r="A624" s="160" t="s">
        <v>721</v>
      </c>
      <c r="B624" s="253" t="s">
        <v>109</v>
      </c>
      <c r="C624" s="296"/>
      <c r="D624" s="296"/>
      <c r="E624" s="296"/>
      <c r="F624" s="296"/>
      <c r="G624" s="296"/>
      <c r="H624" s="296"/>
      <c r="I624" s="296"/>
      <c r="J624" s="254"/>
      <c r="K624" s="46">
        <f t="shared" si="75"/>
        <v>614</v>
      </c>
      <c r="L624" s="150">
        <f t="shared" si="76"/>
        <v>9</v>
      </c>
      <c r="M624" s="150">
        <f t="shared" si="76"/>
        <v>7</v>
      </c>
      <c r="N624" s="46">
        <v>9</v>
      </c>
      <c r="O624" s="46">
        <v>7</v>
      </c>
      <c r="P624" s="46">
        <v>0</v>
      </c>
      <c r="Q624" s="46">
        <v>0</v>
      </c>
      <c r="R624" s="46">
        <v>0</v>
      </c>
      <c r="S624" s="46">
        <v>0</v>
      </c>
    </row>
    <row r="625" spans="1:19" s="146" customFormat="1" ht="27" customHeight="1">
      <c r="A625" s="160" t="s">
        <v>574</v>
      </c>
      <c r="B625" s="253" t="s">
        <v>142</v>
      </c>
      <c r="C625" s="296"/>
      <c r="D625" s="296"/>
      <c r="E625" s="296"/>
      <c r="F625" s="296"/>
      <c r="G625" s="296"/>
      <c r="H625" s="296"/>
      <c r="I625" s="296"/>
      <c r="J625" s="254"/>
      <c r="K625" s="46">
        <f t="shared" si="75"/>
        <v>615</v>
      </c>
      <c r="L625" s="150">
        <f t="shared" si="76"/>
        <v>6</v>
      </c>
      <c r="M625" s="150">
        <f t="shared" si="76"/>
        <v>2</v>
      </c>
      <c r="N625" s="46">
        <v>6</v>
      </c>
      <c r="O625" s="46">
        <v>2</v>
      </c>
      <c r="P625" s="46">
        <v>0</v>
      </c>
      <c r="Q625" s="46">
        <v>0</v>
      </c>
      <c r="R625" s="46">
        <v>0</v>
      </c>
      <c r="S625" s="46">
        <v>0</v>
      </c>
    </row>
    <row r="626" spans="1:19" s="146" customFormat="1" ht="27" customHeight="1">
      <c r="A626" s="289" t="s">
        <v>722</v>
      </c>
      <c r="B626" s="289"/>
      <c r="C626" s="289"/>
      <c r="D626" s="289"/>
      <c r="E626" s="289"/>
      <c r="F626" s="289"/>
      <c r="G626" s="289"/>
      <c r="H626" s="289"/>
      <c r="I626" s="289"/>
      <c r="J626" s="290"/>
      <c r="K626" s="86">
        <f t="shared" si="75"/>
        <v>616</v>
      </c>
      <c r="L626" s="148">
        <f t="shared" si="76"/>
        <v>348</v>
      </c>
      <c r="M626" s="148">
        <f t="shared" si="76"/>
        <v>131</v>
      </c>
      <c r="N626" s="148">
        <f>SUM(N627:N643)</f>
        <v>7</v>
      </c>
      <c r="O626" s="148">
        <f t="shared" ref="O626:S626" si="78">SUM(O627:O643)</f>
        <v>4</v>
      </c>
      <c r="P626" s="148">
        <f t="shared" si="78"/>
        <v>279</v>
      </c>
      <c r="Q626" s="148">
        <f t="shared" si="78"/>
        <v>113</v>
      </c>
      <c r="R626" s="148">
        <f t="shared" si="78"/>
        <v>62</v>
      </c>
      <c r="S626" s="148">
        <f t="shared" si="78"/>
        <v>14</v>
      </c>
    </row>
    <row r="627" spans="1:19" s="146" customFormat="1" ht="27" customHeight="1">
      <c r="A627" s="154" t="s">
        <v>286</v>
      </c>
      <c r="B627" s="253" t="s">
        <v>131</v>
      </c>
      <c r="C627" s="296"/>
      <c r="D627" s="296"/>
      <c r="E627" s="296"/>
      <c r="F627" s="296"/>
      <c r="G627" s="296"/>
      <c r="H627" s="296"/>
      <c r="I627" s="296"/>
      <c r="J627" s="254"/>
      <c r="K627" s="46">
        <f t="shared" si="75"/>
        <v>617</v>
      </c>
      <c r="L627" s="150">
        <f t="shared" si="76"/>
        <v>18</v>
      </c>
      <c r="M627" s="150">
        <f t="shared" si="76"/>
        <v>7</v>
      </c>
      <c r="N627" s="46">
        <v>0</v>
      </c>
      <c r="O627" s="46">
        <v>0</v>
      </c>
      <c r="P627" s="46">
        <v>18</v>
      </c>
      <c r="Q627" s="46">
        <v>7</v>
      </c>
      <c r="R627" s="46">
        <v>0</v>
      </c>
      <c r="S627" s="46">
        <v>0</v>
      </c>
    </row>
    <row r="628" spans="1:19" s="146" customFormat="1" ht="27" customHeight="1">
      <c r="A628" s="154" t="s">
        <v>283</v>
      </c>
      <c r="B628" s="253" t="s">
        <v>403</v>
      </c>
      <c r="C628" s="296"/>
      <c r="D628" s="296"/>
      <c r="E628" s="296"/>
      <c r="F628" s="296"/>
      <c r="G628" s="296"/>
      <c r="H628" s="296"/>
      <c r="I628" s="296"/>
      <c r="J628" s="254"/>
      <c r="K628" s="46">
        <f t="shared" si="75"/>
        <v>618</v>
      </c>
      <c r="L628" s="150">
        <f t="shared" si="76"/>
        <v>57</v>
      </c>
      <c r="M628" s="150">
        <f t="shared" si="76"/>
        <v>13</v>
      </c>
      <c r="N628" s="46">
        <v>0</v>
      </c>
      <c r="O628" s="46">
        <v>0</v>
      </c>
      <c r="P628" s="46">
        <v>39</v>
      </c>
      <c r="Q628" s="46">
        <v>13</v>
      </c>
      <c r="R628" s="46">
        <v>18</v>
      </c>
      <c r="S628" s="46">
        <v>0</v>
      </c>
    </row>
    <row r="629" spans="1:19" s="146" customFormat="1" ht="27" customHeight="1">
      <c r="A629" s="154" t="s">
        <v>310</v>
      </c>
      <c r="B629" s="253" t="s">
        <v>723</v>
      </c>
      <c r="C629" s="296"/>
      <c r="D629" s="296"/>
      <c r="E629" s="296"/>
      <c r="F629" s="296"/>
      <c r="G629" s="296"/>
      <c r="H629" s="296"/>
      <c r="I629" s="296"/>
      <c r="J629" s="254"/>
      <c r="K629" s="46">
        <f t="shared" si="75"/>
        <v>619</v>
      </c>
      <c r="L629" s="150">
        <f t="shared" si="76"/>
        <v>8</v>
      </c>
      <c r="M629" s="150">
        <f t="shared" si="76"/>
        <v>0</v>
      </c>
      <c r="N629" s="46">
        <v>0</v>
      </c>
      <c r="O629" s="46">
        <v>0</v>
      </c>
      <c r="P629" s="46">
        <v>8</v>
      </c>
      <c r="Q629" s="46">
        <v>0</v>
      </c>
      <c r="R629" s="46">
        <v>0</v>
      </c>
      <c r="S629" s="46">
        <v>0</v>
      </c>
    </row>
    <row r="630" spans="1:19" s="146" customFormat="1" ht="27" customHeight="1">
      <c r="A630" s="154" t="s">
        <v>288</v>
      </c>
      <c r="B630" s="253" t="s">
        <v>238</v>
      </c>
      <c r="C630" s="296"/>
      <c r="D630" s="296"/>
      <c r="E630" s="296"/>
      <c r="F630" s="296"/>
      <c r="G630" s="296"/>
      <c r="H630" s="296"/>
      <c r="I630" s="296"/>
      <c r="J630" s="254"/>
      <c r="K630" s="46">
        <f t="shared" si="75"/>
        <v>620</v>
      </c>
      <c r="L630" s="150">
        <f t="shared" si="76"/>
        <v>11</v>
      </c>
      <c r="M630" s="150">
        <f t="shared" si="76"/>
        <v>7</v>
      </c>
      <c r="N630" s="46">
        <v>0</v>
      </c>
      <c r="O630" s="46">
        <v>0</v>
      </c>
      <c r="P630" s="46">
        <v>11</v>
      </c>
      <c r="Q630" s="46">
        <v>7</v>
      </c>
      <c r="R630" s="46">
        <v>0</v>
      </c>
      <c r="S630" s="46">
        <v>0</v>
      </c>
    </row>
    <row r="631" spans="1:19" s="146" customFormat="1" ht="27" customHeight="1">
      <c r="A631" s="154" t="s">
        <v>294</v>
      </c>
      <c r="B631" s="253" t="s">
        <v>153</v>
      </c>
      <c r="C631" s="296"/>
      <c r="D631" s="296"/>
      <c r="E631" s="296"/>
      <c r="F631" s="296"/>
      <c r="G631" s="296"/>
      <c r="H631" s="296"/>
      <c r="I631" s="296"/>
      <c r="J631" s="254"/>
      <c r="K631" s="46">
        <f t="shared" si="75"/>
        <v>621</v>
      </c>
      <c r="L631" s="150">
        <f t="shared" si="76"/>
        <v>20</v>
      </c>
      <c r="M631" s="150">
        <f t="shared" si="76"/>
        <v>0</v>
      </c>
      <c r="N631" s="46">
        <v>0</v>
      </c>
      <c r="O631" s="46">
        <v>0</v>
      </c>
      <c r="P631" s="46">
        <v>20</v>
      </c>
      <c r="Q631" s="46">
        <v>0</v>
      </c>
      <c r="R631" s="46">
        <v>0</v>
      </c>
      <c r="S631" s="46">
        <v>0</v>
      </c>
    </row>
    <row r="632" spans="1:19" s="146" customFormat="1" ht="27" customHeight="1">
      <c r="A632" s="154" t="s">
        <v>295</v>
      </c>
      <c r="B632" s="253" t="s">
        <v>296</v>
      </c>
      <c r="C632" s="296"/>
      <c r="D632" s="296"/>
      <c r="E632" s="296"/>
      <c r="F632" s="296"/>
      <c r="G632" s="296"/>
      <c r="H632" s="296"/>
      <c r="I632" s="296"/>
      <c r="J632" s="254"/>
      <c r="K632" s="46">
        <f t="shared" si="75"/>
        <v>622</v>
      </c>
      <c r="L632" s="150">
        <f t="shared" si="76"/>
        <v>16</v>
      </c>
      <c r="M632" s="150">
        <f t="shared" si="76"/>
        <v>11</v>
      </c>
      <c r="N632" s="46">
        <v>0</v>
      </c>
      <c r="O632" s="46">
        <v>0</v>
      </c>
      <c r="P632" s="46">
        <v>16</v>
      </c>
      <c r="Q632" s="46">
        <v>11</v>
      </c>
      <c r="R632" s="46">
        <v>0</v>
      </c>
      <c r="S632" s="46">
        <v>0</v>
      </c>
    </row>
    <row r="633" spans="1:19" s="146" customFormat="1" ht="27" customHeight="1">
      <c r="A633" s="154" t="s">
        <v>289</v>
      </c>
      <c r="B633" s="253" t="s">
        <v>506</v>
      </c>
      <c r="C633" s="296"/>
      <c r="D633" s="296"/>
      <c r="E633" s="296"/>
      <c r="F633" s="296"/>
      <c r="G633" s="296"/>
      <c r="H633" s="296"/>
      <c r="I633" s="296"/>
      <c r="J633" s="254"/>
      <c r="K633" s="46">
        <f t="shared" si="75"/>
        <v>623</v>
      </c>
      <c r="L633" s="150">
        <f t="shared" si="76"/>
        <v>27</v>
      </c>
      <c r="M633" s="150">
        <f t="shared" si="76"/>
        <v>27</v>
      </c>
      <c r="N633" s="46">
        <v>0</v>
      </c>
      <c r="O633" s="46">
        <v>0</v>
      </c>
      <c r="P633" s="46">
        <v>27</v>
      </c>
      <c r="Q633" s="46">
        <v>27</v>
      </c>
      <c r="R633" s="46">
        <v>0</v>
      </c>
      <c r="S633" s="46">
        <v>0</v>
      </c>
    </row>
    <row r="634" spans="1:19" s="146" customFormat="1" ht="27" customHeight="1">
      <c r="A634" s="154" t="s">
        <v>425</v>
      </c>
      <c r="B634" s="253" t="s">
        <v>709</v>
      </c>
      <c r="C634" s="296"/>
      <c r="D634" s="296"/>
      <c r="E634" s="296"/>
      <c r="F634" s="296"/>
      <c r="G634" s="296"/>
      <c r="H634" s="296"/>
      <c r="I634" s="296"/>
      <c r="J634" s="254"/>
      <c r="K634" s="46">
        <f t="shared" si="75"/>
        <v>624</v>
      </c>
      <c r="L634" s="150">
        <f t="shared" si="76"/>
        <v>21</v>
      </c>
      <c r="M634" s="150">
        <f t="shared" si="76"/>
        <v>0</v>
      </c>
      <c r="N634" s="46">
        <v>0</v>
      </c>
      <c r="O634" s="46">
        <v>0</v>
      </c>
      <c r="P634" s="46">
        <v>21</v>
      </c>
      <c r="Q634" s="46">
        <v>0</v>
      </c>
      <c r="R634" s="46">
        <v>0</v>
      </c>
      <c r="S634" s="46">
        <v>0</v>
      </c>
    </row>
    <row r="635" spans="1:19" s="146" customFormat="1" ht="27" customHeight="1">
      <c r="A635" s="154" t="s">
        <v>285</v>
      </c>
      <c r="B635" s="253" t="s">
        <v>231</v>
      </c>
      <c r="C635" s="296"/>
      <c r="D635" s="296"/>
      <c r="E635" s="296"/>
      <c r="F635" s="296"/>
      <c r="G635" s="296"/>
      <c r="H635" s="296"/>
      <c r="I635" s="296"/>
      <c r="J635" s="254"/>
      <c r="K635" s="46">
        <f t="shared" si="75"/>
        <v>625</v>
      </c>
      <c r="L635" s="150">
        <f t="shared" si="76"/>
        <v>28</v>
      </c>
      <c r="M635" s="150">
        <f t="shared" si="76"/>
        <v>27</v>
      </c>
      <c r="N635" s="46">
        <v>0</v>
      </c>
      <c r="O635" s="46">
        <v>0</v>
      </c>
      <c r="P635" s="46">
        <v>15</v>
      </c>
      <c r="Q635" s="46">
        <v>15</v>
      </c>
      <c r="R635" s="46">
        <v>13</v>
      </c>
      <c r="S635" s="46">
        <v>12</v>
      </c>
    </row>
    <row r="636" spans="1:19" s="146" customFormat="1" ht="27" customHeight="1">
      <c r="A636" s="154" t="s">
        <v>293</v>
      </c>
      <c r="B636" s="253" t="s">
        <v>139</v>
      </c>
      <c r="C636" s="296"/>
      <c r="D636" s="296"/>
      <c r="E636" s="296"/>
      <c r="F636" s="296"/>
      <c r="G636" s="296"/>
      <c r="H636" s="296"/>
      <c r="I636" s="296"/>
      <c r="J636" s="254"/>
      <c r="K636" s="46">
        <f t="shared" si="75"/>
        <v>626</v>
      </c>
      <c r="L636" s="150">
        <f t="shared" si="76"/>
        <v>36</v>
      </c>
      <c r="M636" s="150">
        <f t="shared" si="76"/>
        <v>8</v>
      </c>
      <c r="N636" s="46">
        <v>0</v>
      </c>
      <c r="O636" s="46">
        <v>0</v>
      </c>
      <c r="P636" s="46">
        <v>20</v>
      </c>
      <c r="Q636" s="46">
        <v>6</v>
      </c>
      <c r="R636" s="46">
        <v>16</v>
      </c>
      <c r="S636" s="46">
        <v>2</v>
      </c>
    </row>
    <row r="637" spans="1:19" s="146" customFormat="1" ht="27" customHeight="1">
      <c r="A637" s="154" t="s">
        <v>303</v>
      </c>
      <c r="B637" s="253" t="s">
        <v>136</v>
      </c>
      <c r="C637" s="296"/>
      <c r="D637" s="296"/>
      <c r="E637" s="296"/>
      <c r="F637" s="296"/>
      <c r="G637" s="296"/>
      <c r="H637" s="296"/>
      <c r="I637" s="296"/>
      <c r="J637" s="254"/>
      <c r="K637" s="46">
        <f t="shared" si="75"/>
        <v>627</v>
      </c>
      <c r="L637" s="150">
        <f t="shared" si="76"/>
        <v>13</v>
      </c>
      <c r="M637" s="150">
        <f t="shared" si="76"/>
        <v>0</v>
      </c>
      <c r="N637" s="46">
        <v>0</v>
      </c>
      <c r="O637" s="46">
        <v>0</v>
      </c>
      <c r="P637" s="46">
        <v>13</v>
      </c>
      <c r="Q637" s="46">
        <v>0</v>
      </c>
      <c r="R637" s="46">
        <v>0</v>
      </c>
      <c r="S637" s="46">
        <v>0</v>
      </c>
    </row>
    <row r="638" spans="1:19" s="146" customFormat="1" ht="27" customHeight="1">
      <c r="A638" s="154" t="s">
        <v>353</v>
      </c>
      <c r="B638" s="253" t="s">
        <v>354</v>
      </c>
      <c r="C638" s="296"/>
      <c r="D638" s="296"/>
      <c r="E638" s="296"/>
      <c r="F638" s="296"/>
      <c r="G638" s="296"/>
      <c r="H638" s="296"/>
      <c r="I638" s="296"/>
      <c r="J638" s="254"/>
      <c r="K638" s="46">
        <f t="shared" si="75"/>
        <v>628</v>
      </c>
      <c r="L638" s="150">
        <f t="shared" si="76"/>
        <v>21</v>
      </c>
      <c r="M638" s="150">
        <f t="shared" si="76"/>
        <v>5</v>
      </c>
      <c r="N638" s="46">
        <v>0</v>
      </c>
      <c r="O638" s="46">
        <v>0</v>
      </c>
      <c r="P638" s="46">
        <v>21</v>
      </c>
      <c r="Q638" s="46">
        <v>5</v>
      </c>
      <c r="R638" s="46">
        <v>0</v>
      </c>
      <c r="S638" s="46">
        <v>0</v>
      </c>
    </row>
    <row r="639" spans="1:19" s="146" customFormat="1" ht="27" customHeight="1">
      <c r="A639" s="154" t="s">
        <v>476</v>
      </c>
      <c r="B639" s="253" t="s">
        <v>132</v>
      </c>
      <c r="C639" s="296"/>
      <c r="D639" s="296"/>
      <c r="E639" s="296"/>
      <c r="F639" s="296"/>
      <c r="G639" s="296"/>
      <c r="H639" s="296"/>
      <c r="I639" s="296"/>
      <c r="J639" s="254"/>
      <c r="K639" s="46">
        <f t="shared" si="75"/>
        <v>629</v>
      </c>
      <c r="L639" s="150">
        <f t="shared" si="76"/>
        <v>8</v>
      </c>
      <c r="M639" s="150">
        <f t="shared" si="76"/>
        <v>0</v>
      </c>
      <c r="N639" s="46">
        <v>0</v>
      </c>
      <c r="O639" s="46">
        <v>0</v>
      </c>
      <c r="P639" s="46">
        <v>8</v>
      </c>
      <c r="Q639" s="46">
        <v>0</v>
      </c>
      <c r="R639" s="46">
        <v>0</v>
      </c>
      <c r="S639" s="46">
        <v>0</v>
      </c>
    </row>
    <row r="640" spans="1:19" s="146" customFormat="1" ht="27" customHeight="1">
      <c r="A640" s="154" t="s">
        <v>316</v>
      </c>
      <c r="B640" s="253" t="s">
        <v>187</v>
      </c>
      <c r="C640" s="296"/>
      <c r="D640" s="296"/>
      <c r="E640" s="296"/>
      <c r="F640" s="296"/>
      <c r="G640" s="296"/>
      <c r="H640" s="296"/>
      <c r="I640" s="296"/>
      <c r="J640" s="254"/>
      <c r="K640" s="46">
        <f t="shared" si="75"/>
        <v>630</v>
      </c>
      <c r="L640" s="150">
        <f t="shared" si="76"/>
        <v>28</v>
      </c>
      <c r="M640" s="150">
        <f t="shared" si="76"/>
        <v>10</v>
      </c>
      <c r="N640" s="46">
        <v>0</v>
      </c>
      <c r="O640" s="46">
        <v>0</v>
      </c>
      <c r="P640" s="46">
        <v>28</v>
      </c>
      <c r="Q640" s="46">
        <v>10</v>
      </c>
      <c r="R640" s="46">
        <v>0</v>
      </c>
      <c r="S640" s="46">
        <v>0</v>
      </c>
    </row>
    <row r="641" spans="1:19" s="146" customFormat="1" ht="27" customHeight="1">
      <c r="A641" s="154" t="s">
        <v>727</v>
      </c>
      <c r="B641" s="253" t="s">
        <v>185</v>
      </c>
      <c r="C641" s="296"/>
      <c r="D641" s="296"/>
      <c r="E641" s="296"/>
      <c r="F641" s="296"/>
      <c r="G641" s="296"/>
      <c r="H641" s="296"/>
      <c r="I641" s="296"/>
      <c r="J641" s="254"/>
      <c r="K641" s="46">
        <f t="shared" si="75"/>
        <v>631</v>
      </c>
      <c r="L641" s="150">
        <f t="shared" si="76"/>
        <v>29</v>
      </c>
      <c r="M641" s="150">
        <f t="shared" si="76"/>
        <v>12</v>
      </c>
      <c r="N641" s="46">
        <v>0</v>
      </c>
      <c r="O641" s="46">
        <v>0</v>
      </c>
      <c r="P641" s="46">
        <v>14</v>
      </c>
      <c r="Q641" s="46">
        <v>12</v>
      </c>
      <c r="R641" s="46">
        <v>15</v>
      </c>
      <c r="S641" s="46">
        <v>0</v>
      </c>
    </row>
    <row r="642" spans="1:19" s="146" customFormat="1" ht="27" customHeight="1">
      <c r="A642" s="154" t="s">
        <v>675</v>
      </c>
      <c r="B642" s="253" t="s">
        <v>217</v>
      </c>
      <c r="C642" s="296"/>
      <c r="D642" s="296"/>
      <c r="E642" s="296"/>
      <c r="F642" s="296"/>
      <c r="G642" s="296"/>
      <c r="H642" s="296"/>
      <c r="I642" s="296"/>
      <c r="J642" s="254"/>
      <c r="K642" s="46">
        <f t="shared" si="75"/>
        <v>632</v>
      </c>
      <c r="L642" s="150">
        <f t="shared" si="76"/>
        <v>0</v>
      </c>
      <c r="M642" s="150">
        <f t="shared" si="76"/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</row>
    <row r="643" spans="1:19" s="146" customFormat="1" ht="27" customHeight="1">
      <c r="A643" s="154" t="s">
        <v>617</v>
      </c>
      <c r="B643" s="253" t="s">
        <v>218</v>
      </c>
      <c r="C643" s="296"/>
      <c r="D643" s="296"/>
      <c r="E643" s="296"/>
      <c r="F643" s="296"/>
      <c r="G643" s="296"/>
      <c r="H643" s="296"/>
      <c r="I643" s="296"/>
      <c r="J643" s="254"/>
      <c r="K643" s="46">
        <f t="shared" si="75"/>
        <v>633</v>
      </c>
      <c r="L643" s="150">
        <f t="shared" si="76"/>
        <v>7</v>
      </c>
      <c r="M643" s="150">
        <f t="shared" si="76"/>
        <v>4</v>
      </c>
      <c r="N643" s="46">
        <v>7</v>
      </c>
      <c r="O643" s="46">
        <v>4</v>
      </c>
      <c r="P643" s="46">
        <v>0</v>
      </c>
      <c r="Q643" s="46">
        <v>0</v>
      </c>
      <c r="R643" s="46">
        <v>0</v>
      </c>
      <c r="S643" s="46">
        <v>0</v>
      </c>
    </row>
    <row r="644" spans="1:19" s="146" customFormat="1" ht="27" customHeight="1">
      <c r="A644" s="289" t="s">
        <v>728</v>
      </c>
      <c r="B644" s="289"/>
      <c r="C644" s="289"/>
      <c r="D644" s="289"/>
      <c r="E644" s="289"/>
      <c r="F644" s="289"/>
      <c r="G644" s="289"/>
      <c r="H644" s="289"/>
      <c r="I644" s="289"/>
      <c r="J644" s="290"/>
      <c r="K644" s="86">
        <f t="shared" si="75"/>
        <v>634</v>
      </c>
      <c r="L644" s="148">
        <f t="shared" si="76"/>
        <v>167</v>
      </c>
      <c r="M644" s="148">
        <f t="shared" si="76"/>
        <v>85</v>
      </c>
      <c r="N644" s="148">
        <f>SUM(N645:N658)</f>
        <v>23</v>
      </c>
      <c r="O644" s="148">
        <f t="shared" ref="O644:S644" si="79">SUM(O645:O658)</f>
        <v>14</v>
      </c>
      <c r="P644" s="148">
        <f t="shared" si="79"/>
        <v>144</v>
      </c>
      <c r="Q644" s="148">
        <f t="shared" si="79"/>
        <v>71</v>
      </c>
      <c r="R644" s="148">
        <f t="shared" si="79"/>
        <v>0</v>
      </c>
      <c r="S644" s="148">
        <f t="shared" si="79"/>
        <v>0</v>
      </c>
    </row>
    <row r="645" spans="1:19" s="146" customFormat="1" ht="27" customHeight="1">
      <c r="A645" s="154" t="s">
        <v>729</v>
      </c>
      <c r="B645" s="253" t="s">
        <v>730</v>
      </c>
      <c r="C645" s="296"/>
      <c r="D645" s="296"/>
      <c r="E645" s="296"/>
      <c r="F645" s="296"/>
      <c r="G645" s="296"/>
      <c r="H645" s="296"/>
      <c r="I645" s="296"/>
      <c r="J645" s="254"/>
      <c r="K645" s="46">
        <f t="shared" si="75"/>
        <v>635</v>
      </c>
      <c r="L645" s="150">
        <f t="shared" si="76"/>
        <v>5</v>
      </c>
      <c r="M645" s="150">
        <f t="shared" si="76"/>
        <v>0</v>
      </c>
      <c r="N645" s="46">
        <v>5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</row>
    <row r="646" spans="1:19" s="146" customFormat="1" ht="27" customHeight="1">
      <c r="A646" s="154" t="s">
        <v>587</v>
      </c>
      <c r="B646" s="253" t="s">
        <v>588</v>
      </c>
      <c r="C646" s="296"/>
      <c r="D646" s="296"/>
      <c r="E646" s="296"/>
      <c r="F646" s="296"/>
      <c r="G646" s="296"/>
      <c r="H646" s="296"/>
      <c r="I646" s="296"/>
      <c r="J646" s="254"/>
      <c r="K646" s="46">
        <f t="shared" si="75"/>
        <v>636</v>
      </c>
      <c r="L646" s="150">
        <f t="shared" si="76"/>
        <v>8</v>
      </c>
      <c r="M646" s="150">
        <f t="shared" si="76"/>
        <v>5</v>
      </c>
      <c r="N646" s="46">
        <v>8</v>
      </c>
      <c r="O646" s="46">
        <v>5</v>
      </c>
      <c r="P646" s="46">
        <v>0</v>
      </c>
      <c r="Q646" s="46">
        <v>0</v>
      </c>
      <c r="R646" s="46">
        <v>0</v>
      </c>
      <c r="S646" s="46">
        <v>0</v>
      </c>
    </row>
    <row r="647" spans="1:19" s="146" customFormat="1" ht="27" customHeight="1">
      <c r="A647" s="154" t="s">
        <v>731</v>
      </c>
      <c r="B647" s="253" t="s">
        <v>213</v>
      </c>
      <c r="C647" s="296"/>
      <c r="D647" s="296"/>
      <c r="E647" s="296"/>
      <c r="F647" s="296"/>
      <c r="G647" s="296"/>
      <c r="H647" s="296"/>
      <c r="I647" s="296"/>
      <c r="J647" s="254"/>
      <c r="K647" s="46">
        <f t="shared" si="75"/>
        <v>637</v>
      </c>
      <c r="L647" s="150">
        <f t="shared" si="76"/>
        <v>5</v>
      </c>
      <c r="M647" s="150">
        <f t="shared" si="76"/>
        <v>4</v>
      </c>
      <c r="N647" s="46">
        <v>5</v>
      </c>
      <c r="O647" s="46">
        <v>4</v>
      </c>
      <c r="P647" s="46">
        <v>0</v>
      </c>
      <c r="Q647" s="46">
        <v>0</v>
      </c>
      <c r="R647" s="46">
        <v>0</v>
      </c>
      <c r="S647" s="46">
        <v>0</v>
      </c>
    </row>
    <row r="648" spans="1:19" s="146" customFormat="1" ht="27" customHeight="1">
      <c r="A648" s="154" t="s">
        <v>732</v>
      </c>
      <c r="B648" s="253" t="s">
        <v>89</v>
      </c>
      <c r="C648" s="296"/>
      <c r="D648" s="296"/>
      <c r="E648" s="296"/>
      <c r="F648" s="296"/>
      <c r="G648" s="296"/>
      <c r="H648" s="296"/>
      <c r="I648" s="296"/>
      <c r="J648" s="254"/>
      <c r="K648" s="46">
        <f t="shared" si="75"/>
        <v>638</v>
      </c>
      <c r="L648" s="150">
        <f t="shared" si="76"/>
        <v>5</v>
      </c>
      <c r="M648" s="150">
        <f t="shared" si="76"/>
        <v>5</v>
      </c>
      <c r="N648" s="46">
        <v>5</v>
      </c>
      <c r="O648" s="46">
        <v>5</v>
      </c>
      <c r="P648" s="46">
        <v>0</v>
      </c>
      <c r="Q648" s="46">
        <v>0</v>
      </c>
      <c r="R648" s="46">
        <v>0</v>
      </c>
      <c r="S648" s="46">
        <v>0</v>
      </c>
    </row>
    <row r="649" spans="1:19" s="146" customFormat="1" ht="27" customHeight="1">
      <c r="A649" s="154" t="s">
        <v>734</v>
      </c>
      <c r="B649" s="253" t="s">
        <v>157</v>
      </c>
      <c r="C649" s="296"/>
      <c r="D649" s="296"/>
      <c r="E649" s="296"/>
      <c r="F649" s="296"/>
      <c r="G649" s="296"/>
      <c r="H649" s="296"/>
      <c r="I649" s="296"/>
      <c r="J649" s="254"/>
      <c r="K649" s="46">
        <f t="shared" si="75"/>
        <v>639</v>
      </c>
      <c r="L649" s="150">
        <f t="shared" si="76"/>
        <v>17</v>
      </c>
      <c r="M649" s="150">
        <f t="shared" si="76"/>
        <v>1</v>
      </c>
      <c r="N649" s="46">
        <v>0</v>
      </c>
      <c r="O649" s="46">
        <v>0</v>
      </c>
      <c r="P649" s="46">
        <v>17</v>
      </c>
      <c r="Q649" s="46">
        <v>1</v>
      </c>
      <c r="R649" s="46">
        <v>0</v>
      </c>
      <c r="S649" s="46">
        <v>0</v>
      </c>
    </row>
    <row r="650" spans="1:19" s="146" customFormat="1" ht="27" customHeight="1">
      <c r="A650" s="154" t="s">
        <v>546</v>
      </c>
      <c r="B650" s="253" t="s">
        <v>122</v>
      </c>
      <c r="C650" s="296"/>
      <c r="D650" s="296"/>
      <c r="E650" s="296"/>
      <c r="F650" s="296"/>
      <c r="G650" s="296"/>
      <c r="H650" s="296"/>
      <c r="I650" s="296"/>
      <c r="J650" s="254"/>
      <c r="K650" s="46">
        <f t="shared" si="75"/>
        <v>640</v>
      </c>
      <c r="L650" s="150">
        <f t="shared" si="76"/>
        <v>28</v>
      </c>
      <c r="M650" s="150">
        <f t="shared" si="76"/>
        <v>18</v>
      </c>
      <c r="N650" s="46">
        <v>0</v>
      </c>
      <c r="O650" s="46">
        <v>0</v>
      </c>
      <c r="P650" s="46">
        <v>28</v>
      </c>
      <c r="Q650" s="46">
        <v>18</v>
      </c>
      <c r="R650" s="46">
        <v>0</v>
      </c>
      <c r="S650" s="46">
        <v>0</v>
      </c>
    </row>
    <row r="651" spans="1:19" s="146" customFormat="1" ht="27" customHeight="1">
      <c r="A651" s="154" t="s">
        <v>735</v>
      </c>
      <c r="B651" s="253" t="s">
        <v>420</v>
      </c>
      <c r="C651" s="296"/>
      <c r="D651" s="296"/>
      <c r="E651" s="296"/>
      <c r="F651" s="296"/>
      <c r="G651" s="296"/>
      <c r="H651" s="296"/>
      <c r="I651" s="296"/>
      <c r="J651" s="254"/>
      <c r="K651" s="46">
        <f t="shared" si="75"/>
        <v>641</v>
      </c>
      <c r="L651" s="150">
        <f t="shared" si="76"/>
        <v>7</v>
      </c>
      <c r="M651" s="150">
        <f t="shared" si="76"/>
        <v>5</v>
      </c>
      <c r="N651" s="46">
        <v>0</v>
      </c>
      <c r="O651" s="46">
        <v>0</v>
      </c>
      <c r="P651" s="46">
        <v>7</v>
      </c>
      <c r="Q651" s="46">
        <v>5</v>
      </c>
      <c r="R651" s="46">
        <v>0</v>
      </c>
      <c r="S651" s="46">
        <v>0</v>
      </c>
    </row>
    <row r="652" spans="1:19" s="146" customFormat="1" ht="27" customHeight="1">
      <c r="A652" s="154" t="s">
        <v>383</v>
      </c>
      <c r="B652" s="253" t="s">
        <v>256</v>
      </c>
      <c r="C652" s="296"/>
      <c r="D652" s="296"/>
      <c r="E652" s="296"/>
      <c r="F652" s="296"/>
      <c r="G652" s="296"/>
      <c r="H652" s="296"/>
      <c r="I652" s="296"/>
      <c r="J652" s="254"/>
      <c r="K652" s="46">
        <f t="shared" ref="K652:K715" si="80">+K651+1</f>
        <v>642</v>
      </c>
      <c r="L652" s="150">
        <f t="shared" si="76"/>
        <v>9</v>
      </c>
      <c r="M652" s="150">
        <f t="shared" si="76"/>
        <v>9</v>
      </c>
      <c r="N652" s="46">
        <v>0</v>
      </c>
      <c r="O652" s="46">
        <v>0</v>
      </c>
      <c r="P652" s="46">
        <v>9</v>
      </c>
      <c r="Q652" s="46">
        <v>9</v>
      </c>
      <c r="R652" s="46">
        <v>0</v>
      </c>
      <c r="S652" s="46">
        <v>0</v>
      </c>
    </row>
    <row r="653" spans="1:19" s="146" customFormat="1" ht="27" customHeight="1">
      <c r="A653" s="154" t="s">
        <v>356</v>
      </c>
      <c r="B653" s="253" t="s">
        <v>209</v>
      </c>
      <c r="C653" s="296"/>
      <c r="D653" s="296"/>
      <c r="E653" s="296"/>
      <c r="F653" s="296"/>
      <c r="G653" s="296"/>
      <c r="H653" s="296"/>
      <c r="I653" s="296"/>
      <c r="J653" s="254"/>
      <c r="K653" s="46">
        <f t="shared" si="80"/>
        <v>643</v>
      </c>
      <c r="L653" s="150">
        <f t="shared" si="76"/>
        <v>11</v>
      </c>
      <c r="M653" s="150">
        <f t="shared" si="76"/>
        <v>9</v>
      </c>
      <c r="N653" s="46">
        <v>0</v>
      </c>
      <c r="O653" s="46">
        <v>0</v>
      </c>
      <c r="P653" s="46">
        <v>11</v>
      </c>
      <c r="Q653" s="46">
        <v>9</v>
      </c>
      <c r="R653" s="46">
        <v>0</v>
      </c>
      <c r="S653" s="46">
        <v>0</v>
      </c>
    </row>
    <row r="654" spans="1:19" s="146" customFormat="1" ht="27" customHeight="1">
      <c r="A654" s="154" t="s">
        <v>368</v>
      </c>
      <c r="B654" s="253" t="s">
        <v>215</v>
      </c>
      <c r="C654" s="296"/>
      <c r="D654" s="296"/>
      <c r="E654" s="296"/>
      <c r="F654" s="296"/>
      <c r="G654" s="296"/>
      <c r="H654" s="296"/>
      <c r="I654" s="296"/>
      <c r="J654" s="254"/>
      <c r="K654" s="46">
        <f t="shared" si="80"/>
        <v>644</v>
      </c>
      <c r="L654" s="150">
        <f t="shared" ref="L654:M717" si="81">+N654+P654+R654</f>
        <v>25</v>
      </c>
      <c r="M654" s="150">
        <f t="shared" si="81"/>
        <v>0</v>
      </c>
      <c r="N654" s="46">
        <v>0</v>
      </c>
      <c r="O654" s="46">
        <v>0</v>
      </c>
      <c r="P654" s="46">
        <v>25</v>
      </c>
      <c r="Q654" s="46">
        <v>0</v>
      </c>
      <c r="R654" s="46">
        <v>0</v>
      </c>
      <c r="S654" s="46">
        <v>0</v>
      </c>
    </row>
    <row r="655" spans="1:19" s="146" customFormat="1" ht="27" customHeight="1">
      <c r="A655" s="154" t="s">
        <v>373</v>
      </c>
      <c r="B655" s="253" t="s">
        <v>231</v>
      </c>
      <c r="C655" s="296"/>
      <c r="D655" s="296"/>
      <c r="E655" s="296"/>
      <c r="F655" s="296"/>
      <c r="G655" s="296"/>
      <c r="H655" s="296"/>
      <c r="I655" s="296"/>
      <c r="J655" s="254"/>
      <c r="K655" s="46">
        <f t="shared" si="80"/>
        <v>645</v>
      </c>
      <c r="L655" s="150">
        <f t="shared" si="81"/>
        <v>18</v>
      </c>
      <c r="M655" s="150">
        <f t="shared" si="81"/>
        <v>18</v>
      </c>
      <c r="N655" s="46">
        <v>0</v>
      </c>
      <c r="O655" s="46">
        <v>0</v>
      </c>
      <c r="P655" s="46">
        <v>18</v>
      </c>
      <c r="Q655" s="46">
        <v>18</v>
      </c>
      <c r="R655" s="46">
        <v>0</v>
      </c>
      <c r="S655" s="46">
        <v>0</v>
      </c>
    </row>
    <row r="656" spans="1:19" s="146" customFormat="1" ht="27" customHeight="1">
      <c r="A656" s="154" t="s">
        <v>466</v>
      </c>
      <c r="B656" s="253" t="s">
        <v>736</v>
      </c>
      <c r="C656" s="296"/>
      <c r="D656" s="296"/>
      <c r="E656" s="296"/>
      <c r="F656" s="296"/>
      <c r="G656" s="296"/>
      <c r="H656" s="296"/>
      <c r="I656" s="296"/>
      <c r="J656" s="254"/>
      <c r="K656" s="46">
        <f t="shared" si="80"/>
        <v>646</v>
      </c>
      <c r="L656" s="150">
        <f t="shared" si="81"/>
        <v>4</v>
      </c>
      <c r="M656" s="150">
        <f t="shared" si="81"/>
        <v>2</v>
      </c>
      <c r="N656" s="46">
        <v>0</v>
      </c>
      <c r="O656" s="46">
        <v>0</v>
      </c>
      <c r="P656" s="46">
        <v>4</v>
      </c>
      <c r="Q656" s="46">
        <v>2</v>
      </c>
      <c r="R656" s="46">
        <v>0</v>
      </c>
      <c r="S656" s="46">
        <v>0</v>
      </c>
    </row>
    <row r="657" spans="1:19" s="146" customFormat="1" ht="27" customHeight="1">
      <c r="A657" s="154" t="s">
        <v>376</v>
      </c>
      <c r="B657" s="253" t="s">
        <v>153</v>
      </c>
      <c r="C657" s="296"/>
      <c r="D657" s="296"/>
      <c r="E657" s="296"/>
      <c r="F657" s="296"/>
      <c r="G657" s="296"/>
      <c r="H657" s="296"/>
      <c r="I657" s="296"/>
      <c r="J657" s="254"/>
      <c r="K657" s="46">
        <f t="shared" si="80"/>
        <v>647</v>
      </c>
      <c r="L657" s="150">
        <f t="shared" si="81"/>
        <v>13</v>
      </c>
      <c r="M657" s="150">
        <f t="shared" si="81"/>
        <v>0</v>
      </c>
      <c r="N657" s="46">
        <v>0</v>
      </c>
      <c r="O657" s="46">
        <v>0</v>
      </c>
      <c r="P657" s="46">
        <v>13</v>
      </c>
      <c r="Q657" s="46">
        <v>0</v>
      </c>
      <c r="R657" s="46">
        <v>0</v>
      </c>
      <c r="S657" s="46">
        <v>0</v>
      </c>
    </row>
    <row r="658" spans="1:19" s="146" customFormat="1" ht="27" customHeight="1">
      <c r="A658" s="154" t="s">
        <v>355</v>
      </c>
      <c r="B658" s="253" t="s">
        <v>238</v>
      </c>
      <c r="C658" s="296"/>
      <c r="D658" s="296"/>
      <c r="E658" s="296"/>
      <c r="F658" s="296"/>
      <c r="G658" s="296"/>
      <c r="H658" s="296"/>
      <c r="I658" s="296"/>
      <c r="J658" s="254"/>
      <c r="K658" s="46">
        <f t="shared" si="80"/>
        <v>648</v>
      </c>
      <c r="L658" s="150">
        <f t="shared" si="81"/>
        <v>12</v>
      </c>
      <c r="M658" s="150">
        <f t="shared" si="81"/>
        <v>9</v>
      </c>
      <c r="N658" s="46">
        <v>0</v>
      </c>
      <c r="O658" s="46">
        <v>0</v>
      </c>
      <c r="P658" s="46">
        <v>12</v>
      </c>
      <c r="Q658" s="46">
        <v>9</v>
      </c>
      <c r="R658" s="46">
        <v>0</v>
      </c>
      <c r="S658" s="46">
        <v>0</v>
      </c>
    </row>
    <row r="659" spans="1:19" s="146" customFormat="1" ht="27" customHeight="1">
      <c r="A659" s="289" t="s">
        <v>737</v>
      </c>
      <c r="B659" s="289"/>
      <c r="C659" s="289"/>
      <c r="D659" s="289"/>
      <c r="E659" s="289"/>
      <c r="F659" s="289"/>
      <c r="G659" s="289"/>
      <c r="H659" s="289"/>
      <c r="I659" s="289"/>
      <c r="J659" s="290"/>
      <c r="K659" s="86">
        <f t="shared" si="80"/>
        <v>649</v>
      </c>
      <c r="L659" s="148">
        <f t="shared" si="81"/>
        <v>233</v>
      </c>
      <c r="M659" s="148">
        <f t="shared" si="81"/>
        <v>92</v>
      </c>
      <c r="N659" s="148">
        <f>SUM(N660:N669)</f>
        <v>0</v>
      </c>
      <c r="O659" s="148">
        <f t="shared" ref="O659:S659" si="82">SUM(O660:O669)</f>
        <v>0</v>
      </c>
      <c r="P659" s="148">
        <f t="shared" si="82"/>
        <v>233</v>
      </c>
      <c r="Q659" s="148">
        <f t="shared" si="82"/>
        <v>92</v>
      </c>
      <c r="R659" s="148">
        <f t="shared" si="82"/>
        <v>0</v>
      </c>
      <c r="S659" s="148">
        <f t="shared" si="82"/>
        <v>0</v>
      </c>
    </row>
    <row r="660" spans="1:19" s="146" customFormat="1" ht="27" customHeight="1">
      <c r="A660" s="154" t="s">
        <v>381</v>
      </c>
      <c r="B660" s="253" t="s">
        <v>131</v>
      </c>
      <c r="C660" s="296"/>
      <c r="D660" s="296"/>
      <c r="E660" s="296"/>
      <c r="F660" s="296"/>
      <c r="G660" s="296"/>
      <c r="H660" s="296"/>
      <c r="I660" s="296"/>
      <c r="J660" s="254"/>
      <c r="K660" s="46">
        <f t="shared" si="80"/>
        <v>650</v>
      </c>
      <c r="L660" s="150">
        <f t="shared" si="81"/>
        <v>25</v>
      </c>
      <c r="M660" s="150">
        <f t="shared" si="81"/>
        <v>14</v>
      </c>
      <c r="N660" s="46">
        <v>0</v>
      </c>
      <c r="O660" s="46">
        <v>0</v>
      </c>
      <c r="P660" s="46">
        <v>25</v>
      </c>
      <c r="Q660" s="46">
        <v>14</v>
      </c>
      <c r="R660" s="46">
        <v>0</v>
      </c>
      <c r="S660" s="46">
        <v>0</v>
      </c>
    </row>
    <row r="661" spans="1:19" s="146" customFormat="1" ht="27" customHeight="1">
      <c r="A661" s="154" t="s">
        <v>375</v>
      </c>
      <c r="B661" s="253" t="s">
        <v>261</v>
      </c>
      <c r="C661" s="296"/>
      <c r="D661" s="296"/>
      <c r="E661" s="296"/>
      <c r="F661" s="296"/>
      <c r="G661" s="296"/>
      <c r="H661" s="296"/>
      <c r="I661" s="296"/>
      <c r="J661" s="254"/>
      <c r="K661" s="46">
        <f t="shared" si="80"/>
        <v>651</v>
      </c>
      <c r="L661" s="150">
        <f t="shared" si="81"/>
        <v>7</v>
      </c>
      <c r="M661" s="150">
        <f t="shared" si="81"/>
        <v>7</v>
      </c>
      <c r="N661" s="46">
        <v>0</v>
      </c>
      <c r="O661" s="46">
        <v>0</v>
      </c>
      <c r="P661" s="46">
        <v>7</v>
      </c>
      <c r="Q661" s="46">
        <v>7</v>
      </c>
      <c r="R661" s="46">
        <v>0</v>
      </c>
      <c r="S661" s="46">
        <v>0</v>
      </c>
    </row>
    <row r="662" spans="1:19" s="146" customFormat="1" ht="27" customHeight="1">
      <c r="A662" s="154" t="s">
        <v>355</v>
      </c>
      <c r="B662" s="253" t="s">
        <v>238</v>
      </c>
      <c r="C662" s="296"/>
      <c r="D662" s="296"/>
      <c r="E662" s="296"/>
      <c r="F662" s="296"/>
      <c r="G662" s="296"/>
      <c r="H662" s="296"/>
      <c r="I662" s="296"/>
      <c r="J662" s="254"/>
      <c r="K662" s="46">
        <f t="shared" si="80"/>
        <v>652</v>
      </c>
      <c r="L662" s="150">
        <f t="shared" si="81"/>
        <v>9</v>
      </c>
      <c r="M662" s="150">
        <f t="shared" si="81"/>
        <v>4</v>
      </c>
      <c r="N662" s="46">
        <v>0</v>
      </c>
      <c r="O662" s="46">
        <v>0</v>
      </c>
      <c r="P662" s="46">
        <v>9</v>
      </c>
      <c r="Q662" s="46">
        <v>4</v>
      </c>
      <c r="R662" s="46">
        <v>0</v>
      </c>
      <c r="S662" s="46">
        <v>0</v>
      </c>
    </row>
    <row r="663" spans="1:19" s="146" customFormat="1" ht="27" customHeight="1">
      <c r="A663" s="154" t="s">
        <v>446</v>
      </c>
      <c r="B663" s="253" t="s">
        <v>296</v>
      </c>
      <c r="C663" s="296"/>
      <c r="D663" s="296"/>
      <c r="E663" s="296"/>
      <c r="F663" s="296"/>
      <c r="G663" s="296"/>
      <c r="H663" s="296"/>
      <c r="I663" s="296"/>
      <c r="J663" s="254"/>
      <c r="K663" s="46">
        <f t="shared" si="80"/>
        <v>653</v>
      </c>
      <c r="L663" s="150">
        <f t="shared" si="81"/>
        <v>30</v>
      </c>
      <c r="M663" s="150">
        <f t="shared" si="81"/>
        <v>19</v>
      </c>
      <c r="N663" s="46">
        <v>0</v>
      </c>
      <c r="O663" s="46">
        <v>0</v>
      </c>
      <c r="P663" s="46">
        <v>30</v>
      </c>
      <c r="Q663" s="46">
        <v>19</v>
      </c>
      <c r="R663" s="46">
        <v>0</v>
      </c>
      <c r="S663" s="46">
        <v>0</v>
      </c>
    </row>
    <row r="664" spans="1:19" s="146" customFormat="1" ht="27" customHeight="1">
      <c r="A664" s="154" t="s">
        <v>352</v>
      </c>
      <c r="B664" s="253" t="s">
        <v>139</v>
      </c>
      <c r="C664" s="296"/>
      <c r="D664" s="296"/>
      <c r="E664" s="296"/>
      <c r="F664" s="296"/>
      <c r="G664" s="296"/>
      <c r="H664" s="296"/>
      <c r="I664" s="296"/>
      <c r="J664" s="254"/>
      <c r="K664" s="46">
        <f t="shared" si="80"/>
        <v>654</v>
      </c>
      <c r="L664" s="150">
        <f t="shared" si="81"/>
        <v>29</v>
      </c>
      <c r="M664" s="150">
        <f t="shared" si="81"/>
        <v>3</v>
      </c>
      <c r="N664" s="46">
        <v>0</v>
      </c>
      <c r="O664" s="46">
        <v>0</v>
      </c>
      <c r="P664" s="46">
        <v>29</v>
      </c>
      <c r="Q664" s="46">
        <v>3</v>
      </c>
      <c r="R664" s="46">
        <v>0</v>
      </c>
      <c r="S664" s="46">
        <v>0</v>
      </c>
    </row>
    <row r="665" spans="1:19" s="146" customFormat="1" ht="27" customHeight="1">
      <c r="A665" s="154" t="s">
        <v>368</v>
      </c>
      <c r="B665" s="253" t="s">
        <v>215</v>
      </c>
      <c r="C665" s="296"/>
      <c r="D665" s="296"/>
      <c r="E665" s="296"/>
      <c r="F665" s="296"/>
      <c r="G665" s="296"/>
      <c r="H665" s="296"/>
      <c r="I665" s="296"/>
      <c r="J665" s="254"/>
      <c r="K665" s="46">
        <f t="shared" si="80"/>
        <v>655</v>
      </c>
      <c r="L665" s="150">
        <f t="shared" si="81"/>
        <v>37</v>
      </c>
      <c r="M665" s="150">
        <f t="shared" si="81"/>
        <v>0</v>
      </c>
      <c r="N665" s="46">
        <v>0</v>
      </c>
      <c r="O665" s="46">
        <v>0</v>
      </c>
      <c r="P665" s="46">
        <v>37</v>
      </c>
      <c r="Q665" s="46">
        <v>0</v>
      </c>
      <c r="R665" s="46">
        <v>0</v>
      </c>
      <c r="S665" s="46">
        <v>0</v>
      </c>
    </row>
    <row r="666" spans="1:19" s="146" customFormat="1" ht="27" customHeight="1">
      <c r="A666" s="154" t="s">
        <v>738</v>
      </c>
      <c r="B666" s="253" t="s">
        <v>201</v>
      </c>
      <c r="C666" s="296"/>
      <c r="D666" s="296"/>
      <c r="E666" s="296"/>
      <c r="F666" s="296"/>
      <c r="G666" s="296"/>
      <c r="H666" s="296"/>
      <c r="I666" s="296"/>
      <c r="J666" s="254"/>
      <c r="K666" s="46">
        <f t="shared" si="80"/>
        <v>656</v>
      </c>
      <c r="L666" s="150">
        <f t="shared" si="81"/>
        <v>35</v>
      </c>
      <c r="M666" s="150">
        <f t="shared" si="81"/>
        <v>11</v>
      </c>
      <c r="N666" s="46">
        <v>0</v>
      </c>
      <c r="O666" s="46">
        <v>0</v>
      </c>
      <c r="P666" s="46">
        <v>35</v>
      </c>
      <c r="Q666" s="46">
        <v>11</v>
      </c>
      <c r="R666" s="46">
        <v>0</v>
      </c>
      <c r="S666" s="46">
        <v>0</v>
      </c>
    </row>
    <row r="667" spans="1:19" s="146" customFormat="1" ht="27" customHeight="1">
      <c r="A667" s="154" t="s">
        <v>739</v>
      </c>
      <c r="B667" s="253" t="s">
        <v>132</v>
      </c>
      <c r="C667" s="296"/>
      <c r="D667" s="296"/>
      <c r="E667" s="296"/>
      <c r="F667" s="296"/>
      <c r="G667" s="296"/>
      <c r="H667" s="296"/>
      <c r="I667" s="296"/>
      <c r="J667" s="254"/>
      <c r="K667" s="46">
        <f t="shared" si="80"/>
        <v>657</v>
      </c>
      <c r="L667" s="150">
        <f t="shared" si="81"/>
        <v>22</v>
      </c>
      <c r="M667" s="150">
        <f t="shared" si="81"/>
        <v>4</v>
      </c>
      <c r="N667" s="46">
        <v>0</v>
      </c>
      <c r="O667" s="46">
        <v>0</v>
      </c>
      <c r="P667" s="46">
        <v>22</v>
      </c>
      <c r="Q667" s="46">
        <v>4</v>
      </c>
      <c r="R667" s="46">
        <v>0</v>
      </c>
      <c r="S667" s="46">
        <v>0</v>
      </c>
    </row>
    <row r="668" spans="1:19" s="146" customFormat="1" ht="27" customHeight="1">
      <c r="A668" s="154" t="s">
        <v>371</v>
      </c>
      <c r="B668" s="253" t="s">
        <v>363</v>
      </c>
      <c r="C668" s="296"/>
      <c r="D668" s="296"/>
      <c r="E668" s="296"/>
      <c r="F668" s="296"/>
      <c r="G668" s="296"/>
      <c r="H668" s="296"/>
      <c r="I668" s="296"/>
      <c r="J668" s="254"/>
      <c r="K668" s="46">
        <f t="shared" si="80"/>
        <v>658</v>
      </c>
      <c r="L668" s="150">
        <f t="shared" si="81"/>
        <v>16</v>
      </c>
      <c r="M668" s="150">
        <f t="shared" si="81"/>
        <v>14</v>
      </c>
      <c r="N668" s="46">
        <v>0</v>
      </c>
      <c r="O668" s="46">
        <v>0</v>
      </c>
      <c r="P668" s="46">
        <v>16</v>
      </c>
      <c r="Q668" s="46">
        <v>14</v>
      </c>
      <c r="R668" s="46">
        <v>0</v>
      </c>
      <c r="S668" s="46">
        <v>0</v>
      </c>
    </row>
    <row r="669" spans="1:19" s="146" customFormat="1" ht="27" customHeight="1">
      <c r="A669" s="154" t="s">
        <v>503</v>
      </c>
      <c r="B669" s="253" t="s">
        <v>209</v>
      </c>
      <c r="C669" s="296"/>
      <c r="D669" s="296"/>
      <c r="E669" s="296"/>
      <c r="F669" s="296"/>
      <c r="G669" s="296"/>
      <c r="H669" s="296"/>
      <c r="I669" s="296"/>
      <c r="J669" s="254"/>
      <c r="K669" s="46">
        <f t="shared" si="80"/>
        <v>659</v>
      </c>
      <c r="L669" s="150">
        <f t="shared" si="81"/>
        <v>23</v>
      </c>
      <c r="M669" s="150">
        <f t="shared" si="81"/>
        <v>16</v>
      </c>
      <c r="N669" s="46">
        <v>0</v>
      </c>
      <c r="O669" s="46">
        <v>0</v>
      </c>
      <c r="P669" s="46">
        <v>23</v>
      </c>
      <c r="Q669" s="46">
        <v>16</v>
      </c>
      <c r="R669" s="46">
        <v>0</v>
      </c>
      <c r="S669" s="46">
        <v>0</v>
      </c>
    </row>
    <row r="670" spans="1:19" s="146" customFormat="1" ht="27" customHeight="1">
      <c r="A670" s="289" t="s">
        <v>741</v>
      </c>
      <c r="B670" s="289"/>
      <c r="C670" s="289"/>
      <c r="D670" s="289"/>
      <c r="E670" s="289"/>
      <c r="F670" s="289"/>
      <c r="G670" s="289"/>
      <c r="H670" s="289"/>
      <c r="I670" s="289"/>
      <c r="J670" s="290"/>
      <c r="K670" s="86">
        <f t="shared" si="80"/>
        <v>660</v>
      </c>
      <c r="L670" s="148">
        <f t="shared" si="81"/>
        <v>245</v>
      </c>
      <c r="M670" s="148">
        <f t="shared" si="81"/>
        <v>95</v>
      </c>
      <c r="N670" s="148">
        <f>SUM(N671:N684)</f>
        <v>19</v>
      </c>
      <c r="O670" s="148">
        <f t="shared" ref="O670:S670" si="83">SUM(O671:O684)</f>
        <v>0</v>
      </c>
      <c r="P670" s="148">
        <f t="shared" si="83"/>
        <v>226</v>
      </c>
      <c r="Q670" s="148">
        <f t="shared" si="83"/>
        <v>95</v>
      </c>
      <c r="R670" s="148">
        <f t="shared" si="83"/>
        <v>0</v>
      </c>
      <c r="S670" s="148">
        <f t="shared" si="83"/>
        <v>0</v>
      </c>
    </row>
    <row r="671" spans="1:19" s="146" customFormat="1" ht="27" customHeight="1">
      <c r="A671" s="161" t="s">
        <v>294</v>
      </c>
      <c r="B671" s="253" t="s">
        <v>153</v>
      </c>
      <c r="C671" s="296"/>
      <c r="D671" s="296"/>
      <c r="E671" s="296"/>
      <c r="F671" s="296"/>
      <c r="G671" s="296"/>
      <c r="H671" s="296"/>
      <c r="I671" s="296"/>
      <c r="J671" s="254"/>
      <c r="K671" s="46">
        <f t="shared" si="80"/>
        <v>661</v>
      </c>
      <c r="L671" s="150">
        <f t="shared" si="81"/>
        <v>37</v>
      </c>
      <c r="M671" s="150">
        <f t="shared" si="81"/>
        <v>1</v>
      </c>
      <c r="N671" s="46">
        <v>0</v>
      </c>
      <c r="O671" s="46">
        <v>0</v>
      </c>
      <c r="P671" s="46">
        <v>37</v>
      </c>
      <c r="Q671" s="46">
        <v>1</v>
      </c>
      <c r="R671" s="46">
        <v>0</v>
      </c>
      <c r="S671" s="46">
        <v>0</v>
      </c>
    </row>
    <row r="672" spans="1:19" s="146" customFormat="1" ht="27" customHeight="1">
      <c r="A672" s="161" t="s">
        <v>283</v>
      </c>
      <c r="B672" s="253" t="s">
        <v>403</v>
      </c>
      <c r="C672" s="296"/>
      <c r="D672" s="296"/>
      <c r="E672" s="296"/>
      <c r="F672" s="296"/>
      <c r="G672" s="296"/>
      <c r="H672" s="296"/>
      <c r="I672" s="296"/>
      <c r="J672" s="254"/>
      <c r="K672" s="46">
        <f t="shared" si="80"/>
        <v>662</v>
      </c>
      <c r="L672" s="150">
        <f t="shared" si="81"/>
        <v>15</v>
      </c>
      <c r="M672" s="150">
        <f t="shared" si="81"/>
        <v>0</v>
      </c>
      <c r="N672" s="46">
        <v>0</v>
      </c>
      <c r="O672" s="46">
        <v>0</v>
      </c>
      <c r="P672" s="46">
        <v>15</v>
      </c>
      <c r="Q672" s="46">
        <v>0</v>
      </c>
      <c r="R672" s="46">
        <v>0</v>
      </c>
      <c r="S672" s="46">
        <v>0</v>
      </c>
    </row>
    <row r="673" spans="1:19" s="146" customFormat="1" ht="27" customHeight="1">
      <c r="A673" s="161" t="s">
        <v>304</v>
      </c>
      <c r="B673" s="253" t="s">
        <v>305</v>
      </c>
      <c r="C673" s="296"/>
      <c r="D673" s="296"/>
      <c r="E673" s="296"/>
      <c r="F673" s="296"/>
      <c r="G673" s="296"/>
      <c r="H673" s="296"/>
      <c r="I673" s="296"/>
      <c r="J673" s="254"/>
      <c r="K673" s="46">
        <f t="shared" si="80"/>
        <v>663</v>
      </c>
      <c r="L673" s="150">
        <f t="shared" si="81"/>
        <v>10</v>
      </c>
      <c r="M673" s="150">
        <f t="shared" si="81"/>
        <v>0</v>
      </c>
      <c r="N673" s="46">
        <v>0</v>
      </c>
      <c r="O673" s="46">
        <v>0</v>
      </c>
      <c r="P673" s="46">
        <v>10</v>
      </c>
      <c r="Q673" s="46">
        <v>0</v>
      </c>
      <c r="R673" s="46">
        <v>0</v>
      </c>
      <c r="S673" s="46">
        <v>0</v>
      </c>
    </row>
    <row r="674" spans="1:19" s="146" customFormat="1" ht="27" customHeight="1">
      <c r="A674" s="161" t="s">
        <v>303</v>
      </c>
      <c r="B674" s="253" t="s">
        <v>136</v>
      </c>
      <c r="C674" s="296"/>
      <c r="D674" s="296"/>
      <c r="E674" s="296"/>
      <c r="F674" s="296"/>
      <c r="G674" s="296"/>
      <c r="H674" s="296"/>
      <c r="I674" s="296"/>
      <c r="J674" s="254"/>
      <c r="K674" s="46">
        <f t="shared" si="80"/>
        <v>664</v>
      </c>
      <c r="L674" s="150">
        <f t="shared" si="81"/>
        <v>10</v>
      </c>
      <c r="M674" s="150">
        <f t="shared" si="81"/>
        <v>0</v>
      </c>
      <c r="N674" s="46">
        <v>0</v>
      </c>
      <c r="O674" s="46">
        <v>0</v>
      </c>
      <c r="P674" s="46">
        <v>10</v>
      </c>
      <c r="Q674" s="46">
        <v>0</v>
      </c>
      <c r="R674" s="46">
        <v>0</v>
      </c>
      <c r="S674" s="46">
        <v>0</v>
      </c>
    </row>
    <row r="675" spans="1:19" s="146" customFormat="1" ht="27" customHeight="1">
      <c r="A675" s="161" t="s">
        <v>293</v>
      </c>
      <c r="B675" s="253" t="s">
        <v>139</v>
      </c>
      <c r="C675" s="296"/>
      <c r="D675" s="296"/>
      <c r="E675" s="296"/>
      <c r="F675" s="296"/>
      <c r="G675" s="296"/>
      <c r="H675" s="296"/>
      <c r="I675" s="296"/>
      <c r="J675" s="254"/>
      <c r="K675" s="46">
        <f t="shared" si="80"/>
        <v>665</v>
      </c>
      <c r="L675" s="150">
        <f t="shared" si="81"/>
        <v>15</v>
      </c>
      <c r="M675" s="150">
        <f t="shared" si="81"/>
        <v>0</v>
      </c>
      <c r="N675" s="46">
        <v>0</v>
      </c>
      <c r="O675" s="46">
        <v>0</v>
      </c>
      <c r="P675" s="46">
        <v>15</v>
      </c>
      <c r="Q675" s="46">
        <v>0</v>
      </c>
      <c r="R675" s="46">
        <v>0</v>
      </c>
      <c r="S675" s="46">
        <v>0</v>
      </c>
    </row>
    <row r="676" spans="1:19" s="146" customFormat="1" ht="27" customHeight="1">
      <c r="A676" s="161" t="s">
        <v>286</v>
      </c>
      <c r="B676" s="253" t="s">
        <v>131</v>
      </c>
      <c r="C676" s="296"/>
      <c r="D676" s="296"/>
      <c r="E676" s="296"/>
      <c r="F676" s="296"/>
      <c r="G676" s="296"/>
      <c r="H676" s="296"/>
      <c r="I676" s="296"/>
      <c r="J676" s="254"/>
      <c r="K676" s="46">
        <f t="shared" si="80"/>
        <v>666</v>
      </c>
      <c r="L676" s="150">
        <f t="shared" si="81"/>
        <v>8</v>
      </c>
      <c r="M676" s="150">
        <f t="shared" si="81"/>
        <v>4</v>
      </c>
      <c r="N676" s="46">
        <v>0</v>
      </c>
      <c r="O676" s="46">
        <v>0</v>
      </c>
      <c r="P676" s="46">
        <v>8</v>
      </c>
      <c r="Q676" s="46">
        <v>4</v>
      </c>
      <c r="R676" s="46">
        <v>0</v>
      </c>
      <c r="S676" s="46">
        <v>0</v>
      </c>
    </row>
    <row r="677" spans="1:19" s="146" customFormat="1" ht="27" customHeight="1">
      <c r="A677" s="161" t="s">
        <v>288</v>
      </c>
      <c r="B677" s="253" t="s">
        <v>238</v>
      </c>
      <c r="C677" s="296"/>
      <c r="D677" s="296"/>
      <c r="E677" s="296"/>
      <c r="F677" s="296"/>
      <c r="G677" s="296"/>
      <c r="H677" s="296"/>
      <c r="I677" s="296"/>
      <c r="J677" s="254"/>
      <c r="K677" s="46">
        <f t="shared" si="80"/>
        <v>667</v>
      </c>
      <c r="L677" s="150">
        <f t="shared" si="81"/>
        <v>58</v>
      </c>
      <c r="M677" s="150">
        <f t="shared" si="81"/>
        <v>49</v>
      </c>
      <c r="N677" s="46">
        <v>0</v>
      </c>
      <c r="O677" s="46">
        <v>0</v>
      </c>
      <c r="P677" s="46">
        <v>58</v>
      </c>
      <c r="Q677" s="46">
        <v>49</v>
      </c>
      <c r="R677" s="46">
        <v>0</v>
      </c>
      <c r="S677" s="46">
        <v>0</v>
      </c>
    </row>
    <row r="678" spans="1:19" s="146" customFormat="1" ht="27" customHeight="1">
      <c r="A678" s="161" t="s">
        <v>312</v>
      </c>
      <c r="B678" s="253" t="s">
        <v>313</v>
      </c>
      <c r="C678" s="296"/>
      <c r="D678" s="296"/>
      <c r="E678" s="296"/>
      <c r="F678" s="296"/>
      <c r="G678" s="296"/>
      <c r="H678" s="296"/>
      <c r="I678" s="296"/>
      <c r="J678" s="254"/>
      <c r="K678" s="46">
        <f t="shared" si="80"/>
        <v>668</v>
      </c>
      <c r="L678" s="150">
        <f t="shared" si="81"/>
        <v>17</v>
      </c>
      <c r="M678" s="150">
        <f t="shared" si="81"/>
        <v>7</v>
      </c>
      <c r="N678" s="46">
        <v>0</v>
      </c>
      <c r="O678" s="46">
        <v>0</v>
      </c>
      <c r="P678" s="46">
        <v>17</v>
      </c>
      <c r="Q678" s="46">
        <v>7</v>
      </c>
      <c r="R678" s="46">
        <v>0</v>
      </c>
      <c r="S678" s="46">
        <v>0</v>
      </c>
    </row>
    <row r="679" spans="1:19" s="146" customFormat="1" ht="27" customHeight="1">
      <c r="A679" s="161" t="s">
        <v>297</v>
      </c>
      <c r="B679" s="253" t="s">
        <v>229</v>
      </c>
      <c r="C679" s="296"/>
      <c r="D679" s="296"/>
      <c r="E679" s="296"/>
      <c r="F679" s="296"/>
      <c r="G679" s="296"/>
      <c r="H679" s="296"/>
      <c r="I679" s="296"/>
      <c r="J679" s="254"/>
      <c r="K679" s="46">
        <f t="shared" si="80"/>
        <v>669</v>
      </c>
      <c r="L679" s="150">
        <f t="shared" si="81"/>
        <v>8</v>
      </c>
      <c r="M679" s="150">
        <f t="shared" si="81"/>
        <v>8</v>
      </c>
      <c r="N679" s="46">
        <v>0</v>
      </c>
      <c r="O679" s="46">
        <v>0</v>
      </c>
      <c r="P679" s="46">
        <v>8</v>
      </c>
      <c r="Q679" s="46">
        <v>8</v>
      </c>
      <c r="R679" s="46">
        <v>0</v>
      </c>
      <c r="S679" s="46">
        <v>0</v>
      </c>
    </row>
    <row r="680" spans="1:19" s="146" customFormat="1" ht="27" customHeight="1">
      <c r="A680" s="161" t="s">
        <v>316</v>
      </c>
      <c r="B680" s="253" t="s">
        <v>187</v>
      </c>
      <c r="C680" s="296"/>
      <c r="D680" s="296"/>
      <c r="E680" s="296"/>
      <c r="F680" s="296"/>
      <c r="G680" s="296"/>
      <c r="H680" s="296"/>
      <c r="I680" s="296"/>
      <c r="J680" s="254"/>
      <c r="K680" s="46">
        <f t="shared" si="80"/>
        <v>670</v>
      </c>
      <c r="L680" s="150">
        <f t="shared" si="81"/>
        <v>23</v>
      </c>
      <c r="M680" s="150">
        <f t="shared" si="81"/>
        <v>2</v>
      </c>
      <c r="N680" s="46">
        <v>0</v>
      </c>
      <c r="O680" s="46">
        <v>0</v>
      </c>
      <c r="P680" s="46">
        <v>23</v>
      </c>
      <c r="Q680" s="46">
        <v>2</v>
      </c>
      <c r="R680" s="46">
        <v>0</v>
      </c>
      <c r="S680" s="46">
        <v>0</v>
      </c>
    </row>
    <row r="681" spans="1:19" s="146" customFormat="1" ht="27" customHeight="1">
      <c r="A681" s="161" t="s">
        <v>318</v>
      </c>
      <c r="B681" s="253" t="s">
        <v>209</v>
      </c>
      <c r="C681" s="296"/>
      <c r="D681" s="296"/>
      <c r="E681" s="296"/>
      <c r="F681" s="296"/>
      <c r="G681" s="296"/>
      <c r="H681" s="296"/>
      <c r="I681" s="296"/>
      <c r="J681" s="254"/>
      <c r="K681" s="46">
        <f t="shared" si="80"/>
        <v>671</v>
      </c>
      <c r="L681" s="150">
        <f t="shared" si="81"/>
        <v>18</v>
      </c>
      <c r="M681" s="150">
        <f t="shared" si="81"/>
        <v>17</v>
      </c>
      <c r="N681" s="46">
        <v>0</v>
      </c>
      <c r="O681" s="46">
        <v>0</v>
      </c>
      <c r="P681" s="46">
        <v>18</v>
      </c>
      <c r="Q681" s="46">
        <v>17</v>
      </c>
      <c r="R681" s="46">
        <v>0</v>
      </c>
      <c r="S681" s="46">
        <v>0</v>
      </c>
    </row>
    <row r="682" spans="1:19" s="146" customFormat="1" ht="27" customHeight="1">
      <c r="A682" s="161" t="s">
        <v>306</v>
      </c>
      <c r="B682" s="253" t="s">
        <v>208</v>
      </c>
      <c r="C682" s="296"/>
      <c r="D682" s="296"/>
      <c r="E682" s="296"/>
      <c r="F682" s="296"/>
      <c r="G682" s="296"/>
      <c r="H682" s="296"/>
      <c r="I682" s="296"/>
      <c r="J682" s="254"/>
      <c r="K682" s="46">
        <f t="shared" si="80"/>
        <v>672</v>
      </c>
      <c r="L682" s="150">
        <f t="shared" si="81"/>
        <v>7</v>
      </c>
      <c r="M682" s="150">
        <f t="shared" si="81"/>
        <v>7</v>
      </c>
      <c r="N682" s="46">
        <v>0</v>
      </c>
      <c r="O682" s="46">
        <v>0</v>
      </c>
      <c r="P682" s="46">
        <v>7</v>
      </c>
      <c r="Q682" s="46">
        <v>7</v>
      </c>
      <c r="R682" s="46">
        <v>0</v>
      </c>
      <c r="S682" s="46">
        <v>0</v>
      </c>
    </row>
    <row r="683" spans="1:19" s="146" customFormat="1" ht="27" customHeight="1">
      <c r="A683" s="161" t="s">
        <v>688</v>
      </c>
      <c r="B683" s="253" t="s">
        <v>152</v>
      </c>
      <c r="C683" s="296"/>
      <c r="D683" s="296"/>
      <c r="E683" s="296"/>
      <c r="F683" s="296"/>
      <c r="G683" s="296"/>
      <c r="H683" s="296"/>
      <c r="I683" s="296"/>
      <c r="J683" s="254"/>
      <c r="K683" s="46">
        <f t="shared" si="80"/>
        <v>673</v>
      </c>
      <c r="L683" s="150">
        <f t="shared" si="81"/>
        <v>11</v>
      </c>
      <c r="M683" s="150">
        <f t="shared" si="81"/>
        <v>0</v>
      </c>
      <c r="N683" s="46">
        <v>11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</row>
    <row r="684" spans="1:19" s="146" customFormat="1" ht="27" customHeight="1">
      <c r="A684" s="161" t="s">
        <v>742</v>
      </c>
      <c r="B684" s="253" t="s">
        <v>210</v>
      </c>
      <c r="C684" s="296"/>
      <c r="D684" s="296"/>
      <c r="E684" s="296"/>
      <c r="F684" s="296"/>
      <c r="G684" s="296"/>
      <c r="H684" s="296"/>
      <c r="I684" s="296"/>
      <c r="J684" s="254"/>
      <c r="K684" s="46">
        <f t="shared" si="80"/>
        <v>674</v>
      </c>
      <c r="L684" s="150">
        <f t="shared" si="81"/>
        <v>8</v>
      </c>
      <c r="M684" s="150">
        <f t="shared" si="81"/>
        <v>0</v>
      </c>
      <c r="N684" s="46">
        <v>8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</row>
    <row r="685" spans="1:19" s="146" customFormat="1" ht="27" customHeight="1">
      <c r="A685" s="289" t="s">
        <v>743</v>
      </c>
      <c r="B685" s="289"/>
      <c r="C685" s="289"/>
      <c r="D685" s="289"/>
      <c r="E685" s="289"/>
      <c r="F685" s="289"/>
      <c r="G685" s="289"/>
      <c r="H685" s="289"/>
      <c r="I685" s="289"/>
      <c r="J685" s="290"/>
      <c r="K685" s="86">
        <f t="shared" si="80"/>
        <v>675</v>
      </c>
      <c r="L685" s="148">
        <f t="shared" si="81"/>
        <v>497</v>
      </c>
      <c r="M685" s="148">
        <f t="shared" si="81"/>
        <v>259</v>
      </c>
      <c r="N685" s="148">
        <f>SUM(N686:N713)</f>
        <v>136</v>
      </c>
      <c r="O685" s="148">
        <f t="shared" ref="O685:S685" si="84">SUM(O686:O713)</f>
        <v>90</v>
      </c>
      <c r="P685" s="148">
        <f t="shared" si="84"/>
        <v>336</v>
      </c>
      <c r="Q685" s="148">
        <f t="shared" si="84"/>
        <v>161</v>
      </c>
      <c r="R685" s="148">
        <f t="shared" si="84"/>
        <v>25</v>
      </c>
      <c r="S685" s="148">
        <f t="shared" si="84"/>
        <v>8</v>
      </c>
    </row>
    <row r="686" spans="1:19" s="146" customFormat="1" ht="27" customHeight="1">
      <c r="A686" s="154" t="s">
        <v>286</v>
      </c>
      <c r="B686" s="253" t="s">
        <v>131</v>
      </c>
      <c r="C686" s="296"/>
      <c r="D686" s="296"/>
      <c r="E686" s="296"/>
      <c r="F686" s="296"/>
      <c r="G686" s="296"/>
      <c r="H686" s="296"/>
      <c r="I686" s="296"/>
      <c r="J686" s="254"/>
      <c r="K686" s="46">
        <f t="shared" si="80"/>
        <v>676</v>
      </c>
      <c r="L686" s="150">
        <f t="shared" si="81"/>
        <v>21</v>
      </c>
      <c r="M686" s="150">
        <f t="shared" si="81"/>
        <v>12</v>
      </c>
      <c r="N686" s="46">
        <v>0</v>
      </c>
      <c r="O686" s="46">
        <v>0</v>
      </c>
      <c r="P686" s="46">
        <v>21</v>
      </c>
      <c r="Q686" s="46">
        <v>12</v>
      </c>
      <c r="R686" s="46">
        <v>0</v>
      </c>
      <c r="S686" s="46">
        <v>0</v>
      </c>
    </row>
    <row r="687" spans="1:19" s="146" customFormat="1" ht="27" customHeight="1">
      <c r="A687" s="154" t="s">
        <v>330</v>
      </c>
      <c r="B687" s="253" t="s">
        <v>204</v>
      </c>
      <c r="C687" s="296"/>
      <c r="D687" s="296"/>
      <c r="E687" s="296"/>
      <c r="F687" s="296"/>
      <c r="G687" s="296"/>
      <c r="H687" s="296"/>
      <c r="I687" s="296"/>
      <c r="J687" s="254"/>
      <c r="K687" s="46">
        <f t="shared" si="80"/>
        <v>677</v>
      </c>
      <c r="L687" s="150">
        <f t="shared" si="81"/>
        <v>9</v>
      </c>
      <c r="M687" s="150">
        <f t="shared" si="81"/>
        <v>0</v>
      </c>
      <c r="N687" s="46">
        <v>0</v>
      </c>
      <c r="O687" s="46">
        <v>0</v>
      </c>
      <c r="P687" s="46">
        <v>9</v>
      </c>
      <c r="Q687" s="46">
        <v>0</v>
      </c>
      <c r="R687" s="46">
        <v>0</v>
      </c>
      <c r="S687" s="46">
        <v>0</v>
      </c>
    </row>
    <row r="688" spans="1:19" s="146" customFormat="1" ht="27" customHeight="1">
      <c r="A688" s="154" t="s">
        <v>306</v>
      </c>
      <c r="B688" s="253" t="s">
        <v>208</v>
      </c>
      <c r="C688" s="296"/>
      <c r="D688" s="296"/>
      <c r="E688" s="296"/>
      <c r="F688" s="296"/>
      <c r="G688" s="296"/>
      <c r="H688" s="296"/>
      <c r="I688" s="296"/>
      <c r="J688" s="254"/>
      <c r="K688" s="46">
        <f t="shared" si="80"/>
        <v>678</v>
      </c>
      <c r="L688" s="150">
        <f t="shared" si="81"/>
        <v>8</v>
      </c>
      <c r="M688" s="150">
        <f t="shared" si="81"/>
        <v>7</v>
      </c>
      <c r="N688" s="46">
        <v>0</v>
      </c>
      <c r="O688" s="46">
        <v>0</v>
      </c>
      <c r="P688" s="46">
        <v>8</v>
      </c>
      <c r="Q688" s="46">
        <v>7</v>
      </c>
      <c r="R688" s="46">
        <v>0</v>
      </c>
      <c r="S688" s="46">
        <v>0</v>
      </c>
    </row>
    <row r="689" spans="1:19" s="146" customFormat="1" ht="27" customHeight="1">
      <c r="A689" s="154" t="s">
        <v>285</v>
      </c>
      <c r="B689" s="253" t="s">
        <v>231</v>
      </c>
      <c r="C689" s="296"/>
      <c r="D689" s="296"/>
      <c r="E689" s="296"/>
      <c r="F689" s="296"/>
      <c r="G689" s="296"/>
      <c r="H689" s="296"/>
      <c r="I689" s="296"/>
      <c r="J689" s="254"/>
      <c r="K689" s="46">
        <f t="shared" si="80"/>
        <v>679</v>
      </c>
      <c r="L689" s="150">
        <f t="shared" si="81"/>
        <v>47</v>
      </c>
      <c r="M689" s="150">
        <f t="shared" si="81"/>
        <v>47</v>
      </c>
      <c r="N689" s="46">
        <v>0</v>
      </c>
      <c r="O689" s="46">
        <v>0</v>
      </c>
      <c r="P689" s="46">
        <v>40</v>
      </c>
      <c r="Q689" s="46">
        <v>40</v>
      </c>
      <c r="R689" s="46">
        <v>7</v>
      </c>
      <c r="S689" s="46">
        <v>7</v>
      </c>
    </row>
    <row r="690" spans="1:19" s="146" customFormat="1" ht="27" customHeight="1">
      <c r="A690" s="154" t="s">
        <v>744</v>
      </c>
      <c r="B690" s="253" t="s">
        <v>403</v>
      </c>
      <c r="C690" s="296"/>
      <c r="D690" s="296"/>
      <c r="E690" s="296"/>
      <c r="F690" s="296"/>
      <c r="G690" s="296"/>
      <c r="H690" s="296"/>
      <c r="I690" s="296"/>
      <c r="J690" s="254"/>
      <c r="K690" s="46">
        <f t="shared" si="80"/>
        <v>680</v>
      </c>
      <c r="L690" s="150">
        <f t="shared" si="81"/>
        <v>28</v>
      </c>
      <c r="M690" s="150">
        <f t="shared" si="81"/>
        <v>1</v>
      </c>
      <c r="N690" s="46">
        <v>0</v>
      </c>
      <c r="O690" s="46">
        <v>0</v>
      </c>
      <c r="P690" s="46">
        <v>19</v>
      </c>
      <c r="Q690" s="46">
        <v>1</v>
      </c>
      <c r="R690" s="46">
        <v>9</v>
      </c>
      <c r="S690" s="46">
        <v>0</v>
      </c>
    </row>
    <row r="691" spans="1:19" s="146" customFormat="1" ht="27" customHeight="1">
      <c r="A691" s="154" t="s">
        <v>746</v>
      </c>
      <c r="B691" s="253" t="s">
        <v>747</v>
      </c>
      <c r="C691" s="296"/>
      <c r="D691" s="296"/>
      <c r="E691" s="296"/>
      <c r="F691" s="296"/>
      <c r="G691" s="296"/>
      <c r="H691" s="296"/>
      <c r="I691" s="296"/>
      <c r="J691" s="254"/>
      <c r="K691" s="46">
        <f t="shared" si="80"/>
        <v>681</v>
      </c>
      <c r="L691" s="150">
        <f t="shared" si="81"/>
        <v>19</v>
      </c>
      <c r="M691" s="150">
        <f t="shared" si="81"/>
        <v>19</v>
      </c>
      <c r="N691" s="46">
        <v>0</v>
      </c>
      <c r="O691" s="46">
        <v>0</v>
      </c>
      <c r="P691" s="46">
        <v>19</v>
      </c>
      <c r="Q691" s="46">
        <v>19</v>
      </c>
      <c r="R691" s="46">
        <v>0</v>
      </c>
      <c r="S691" s="46">
        <v>0</v>
      </c>
    </row>
    <row r="692" spans="1:19" s="146" customFormat="1" ht="27" customHeight="1">
      <c r="A692" s="154" t="s">
        <v>314</v>
      </c>
      <c r="B692" s="253" t="s">
        <v>237</v>
      </c>
      <c r="C692" s="296"/>
      <c r="D692" s="296"/>
      <c r="E692" s="296"/>
      <c r="F692" s="296"/>
      <c r="G692" s="296"/>
      <c r="H692" s="296"/>
      <c r="I692" s="296"/>
      <c r="J692" s="254"/>
      <c r="K692" s="46">
        <f t="shared" si="80"/>
        <v>682</v>
      </c>
      <c r="L692" s="150">
        <f t="shared" si="81"/>
        <v>15</v>
      </c>
      <c r="M692" s="150">
        <f t="shared" si="81"/>
        <v>15</v>
      </c>
      <c r="N692" s="46">
        <v>0</v>
      </c>
      <c r="O692" s="46">
        <v>0</v>
      </c>
      <c r="P692" s="46">
        <v>15</v>
      </c>
      <c r="Q692" s="46">
        <v>15</v>
      </c>
      <c r="R692" s="46">
        <v>0</v>
      </c>
      <c r="S692" s="46">
        <v>0</v>
      </c>
    </row>
    <row r="693" spans="1:19" s="146" customFormat="1" ht="27" customHeight="1">
      <c r="A693" s="154" t="s">
        <v>290</v>
      </c>
      <c r="B693" s="253" t="s">
        <v>135</v>
      </c>
      <c r="C693" s="296"/>
      <c r="D693" s="296"/>
      <c r="E693" s="296"/>
      <c r="F693" s="296"/>
      <c r="G693" s="296"/>
      <c r="H693" s="296"/>
      <c r="I693" s="296"/>
      <c r="J693" s="254"/>
      <c r="K693" s="46">
        <f t="shared" si="80"/>
        <v>683</v>
      </c>
      <c r="L693" s="150">
        <f t="shared" si="81"/>
        <v>14</v>
      </c>
      <c r="M693" s="150">
        <f t="shared" si="81"/>
        <v>4</v>
      </c>
      <c r="N693" s="46">
        <v>0</v>
      </c>
      <c r="O693" s="46">
        <v>0</v>
      </c>
      <c r="P693" s="46">
        <v>14</v>
      </c>
      <c r="Q693" s="46">
        <v>4</v>
      </c>
      <c r="R693" s="46">
        <v>0</v>
      </c>
      <c r="S693" s="46">
        <v>0</v>
      </c>
    </row>
    <row r="694" spans="1:19" s="146" customFormat="1" ht="27" customHeight="1">
      <c r="A694" s="154" t="s">
        <v>650</v>
      </c>
      <c r="B694" s="253" t="s">
        <v>504</v>
      </c>
      <c r="C694" s="296"/>
      <c r="D694" s="296"/>
      <c r="E694" s="296"/>
      <c r="F694" s="296"/>
      <c r="G694" s="296"/>
      <c r="H694" s="296"/>
      <c r="I694" s="296"/>
      <c r="J694" s="254"/>
      <c r="K694" s="46">
        <f t="shared" si="80"/>
        <v>684</v>
      </c>
      <c r="L694" s="150">
        <f t="shared" si="81"/>
        <v>18</v>
      </c>
      <c r="M694" s="150">
        <f t="shared" si="81"/>
        <v>10</v>
      </c>
      <c r="N694" s="46">
        <v>0</v>
      </c>
      <c r="O694" s="46">
        <v>0</v>
      </c>
      <c r="P694" s="46">
        <v>18</v>
      </c>
      <c r="Q694" s="46">
        <v>10</v>
      </c>
      <c r="R694" s="46">
        <v>0</v>
      </c>
      <c r="S694" s="46">
        <v>0</v>
      </c>
    </row>
    <row r="695" spans="1:19" s="146" customFormat="1" ht="27" customHeight="1">
      <c r="A695" s="154" t="s">
        <v>476</v>
      </c>
      <c r="B695" s="253" t="s">
        <v>132</v>
      </c>
      <c r="C695" s="296"/>
      <c r="D695" s="296"/>
      <c r="E695" s="296"/>
      <c r="F695" s="296"/>
      <c r="G695" s="296"/>
      <c r="H695" s="296"/>
      <c r="I695" s="296"/>
      <c r="J695" s="254"/>
      <c r="K695" s="46">
        <f t="shared" si="80"/>
        <v>685</v>
      </c>
      <c r="L695" s="150">
        <f t="shared" si="81"/>
        <v>24</v>
      </c>
      <c r="M695" s="150">
        <f t="shared" si="81"/>
        <v>3</v>
      </c>
      <c r="N695" s="46">
        <v>0</v>
      </c>
      <c r="O695" s="46">
        <v>0</v>
      </c>
      <c r="P695" s="46">
        <v>24</v>
      </c>
      <c r="Q695" s="46">
        <v>3</v>
      </c>
      <c r="R695" s="46">
        <v>0</v>
      </c>
      <c r="S695" s="46">
        <v>0</v>
      </c>
    </row>
    <row r="696" spans="1:19" s="146" customFormat="1" ht="27" customHeight="1">
      <c r="A696" s="154" t="s">
        <v>294</v>
      </c>
      <c r="B696" s="253" t="s">
        <v>153</v>
      </c>
      <c r="C696" s="296"/>
      <c r="D696" s="296"/>
      <c r="E696" s="296"/>
      <c r="F696" s="296"/>
      <c r="G696" s="296"/>
      <c r="H696" s="296"/>
      <c r="I696" s="296"/>
      <c r="J696" s="254"/>
      <c r="K696" s="46">
        <f t="shared" si="80"/>
        <v>686</v>
      </c>
      <c r="L696" s="150">
        <f t="shared" si="81"/>
        <v>23</v>
      </c>
      <c r="M696" s="150">
        <f t="shared" si="81"/>
        <v>0</v>
      </c>
      <c r="N696" s="46">
        <v>0</v>
      </c>
      <c r="O696" s="46">
        <v>0</v>
      </c>
      <c r="P696" s="46">
        <v>23</v>
      </c>
      <c r="Q696" s="46">
        <v>0</v>
      </c>
      <c r="R696" s="46">
        <v>0</v>
      </c>
      <c r="S696" s="46">
        <v>0</v>
      </c>
    </row>
    <row r="697" spans="1:19" s="146" customFormat="1" ht="27" customHeight="1">
      <c r="A697" s="154" t="s">
        <v>440</v>
      </c>
      <c r="B697" s="253" t="s">
        <v>441</v>
      </c>
      <c r="C697" s="296"/>
      <c r="D697" s="296"/>
      <c r="E697" s="296"/>
      <c r="F697" s="296"/>
      <c r="G697" s="296"/>
      <c r="H697" s="296"/>
      <c r="I697" s="296"/>
      <c r="J697" s="254"/>
      <c r="K697" s="46">
        <f t="shared" si="80"/>
        <v>687</v>
      </c>
      <c r="L697" s="150">
        <f t="shared" si="81"/>
        <v>10</v>
      </c>
      <c r="M697" s="150">
        <f t="shared" si="81"/>
        <v>0</v>
      </c>
      <c r="N697" s="46">
        <v>0</v>
      </c>
      <c r="O697" s="46">
        <v>0</v>
      </c>
      <c r="P697" s="46">
        <v>10</v>
      </c>
      <c r="Q697" s="46">
        <v>0</v>
      </c>
      <c r="R697" s="46">
        <v>0</v>
      </c>
      <c r="S697" s="46">
        <v>0</v>
      </c>
    </row>
    <row r="698" spans="1:19" s="146" customFormat="1" ht="27" customHeight="1">
      <c r="A698" s="154" t="s">
        <v>749</v>
      </c>
      <c r="B698" s="253" t="s">
        <v>750</v>
      </c>
      <c r="C698" s="296"/>
      <c r="D698" s="296"/>
      <c r="E698" s="296"/>
      <c r="F698" s="296"/>
      <c r="G698" s="296"/>
      <c r="H698" s="296"/>
      <c r="I698" s="296"/>
      <c r="J698" s="254"/>
      <c r="K698" s="46">
        <f t="shared" si="80"/>
        <v>688</v>
      </c>
      <c r="L698" s="150">
        <f t="shared" si="81"/>
        <v>12</v>
      </c>
      <c r="M698" s="150">
        <f t="shared" si="81"/>
        <v>11</v>
      </c>
      <c r="N698" s="46">
        <v>12</v>
      </c>
      <c r="O698" s="46">
        <v>11</v>
      </c>
      <c r="P698" s="46">
        <v>0</v>
      </c>
      <c r="Q698" s="46">
        <v>0</v>
      </c>
      <c r="R698" s="46">
        <v>0</v>
      </c>
      <c r="S698" s="46">
        <v>0</v>
      </c>
    </row>
    <row r="699" spans="1:19" s="146" customFormat="1" ht="27" customHeight="1">
      <c r="A699" s="154" t="s">
        <v>623</v>
      </c>
      <c r="B699" s="253" t="s">
        <v>230</v>
      </c>
      <c r="C699" s="296"/>
      <c r="D699" s="296"/>
      <c r="E699" s="296"/>
      <c r="F699" s="296"/>
      <c r="G699" s="296"/>
      <c r="H699" s="296"/>
      <c r="I699" s="296"/>
      <c r="J699" s="254"/>
      <c r="K699" s="46">
        <f t="shared" si="80"/>
        <v>689</v>
      </c>
      <c r="L699" s="150">
        <f t="shared" si="81"/>
        <v>16</v>
      </c>
      <c r="M699" s="150">
        <f t="shared" si="81"/>
        <v>16</v>
      </c>
      <c r="N699" s="46">
        <v>16</v>
      </c>
      <c r="O699" s="46">
        <v>16</v>
      </c>
      <c r="P699" s="46">
        <v>0</v>
      </c>
      <c r="Q699" s="46">
        <v>0</v>
      </c>
      <c r="R699" s="46">
        <v>0</v>
      </c>
      <c r="S699" s="46">
        <v>0</v>
      </c>
    </row>
    <row r="700" spans="1:19" s="146" customFormat="1" ht="27" customHeight="1">
      <c r="A700" s="154" t="s">
        <v>622</v>
      </c>
      <c r="B700" s="253" t="s">
        <v>588</v>
      </c>
      <c r="C700" s="296"/>
      <c r="D700" s="296"/>
      <c r="E700" s="296"/>
      <c r="F700" s="296"/>
      <c r="G700" s="296"/>
      <c r="H700" s="296"/>
      <c r="I700" s="296"/>
      <c r="J700" s="254"/>
      <c r="K700" s="46">
        <f t="shared" si="80"/>
        <v>690</v>
      </c>
      <c r="L700" s="150">
        <f t="shared" si="81"/>
        <v>27</v>
      </c>
      <c r="M700" s="150">
        <f t="shared" si="81"/>
        <v>26</v>
      </c>
      <c r="N700" s="46">
        <v>27</v>
      </c>
      <c r="O700" s="46">
        <v>26</v>
      </c>
      <c r="P700" s="46">
        <v>0</v>
      </c>
      <c r="Q700" s="46">
        <v>0</v>
      </c>
      <c r="R700" s="46">
        <v>0</v>
      </c>
      <c r="S700" s="46">
        <v>0</v>
      </c>
    </row>
    <row r="701" spans="1:19" s="146" customFormat="1" ht="27" customHeight="1">
      <c r="A701" s="154" t="s">
        <v>574</v>
      </c>
      <c r="B701" s="253" t="s">
        <v>142</v>
      </c>
      <c r="C701" s="296"/>
      <c r="D701" s="296"/>
      <c r="E701" s="296"/>
      <c r="F701" s="296"/>
      <c r="G701" s="296"/>
      <c r="H701" s="296"/>
      <c r="I701" s="296"/>
      <c r="J701" s="254"/>
      <c r="K701" s="46">
        <f t="shared" si="80"/>
        <v>691</v>
      </c>
      <c r="L701" s="150">
        <f t="shared" si="81"/>
        <v>22</v>
      </c>
      <c r="M701" s="150">
        <f t="shared" si="81"/>
        <v>13</v>
      </c>
      <c r="N701" s="46">
        <v>22</v>
      </c>
      <c r="O701" s="46">
        <v>13</v>
      </c>
      <c r="P701" s="46">
        <v>0</v>
      </c>
      <c r="Q701" s="46">
        <v>0</v>
      </c>
      <c r="R701" s="46">
        <v>0</v>
      </c>
      <c r="S701" s="46">
        <v>0</v>
      </c>
    </row>
    <row r="702" spans="1:19" s="146" customFormat="1" ht="27" customHeight="1">
      <c r="A702" s="154" t="s">
        <v>617</v>
      </c>
      <c r="B702" s="253" t="s">
        <v>218</v>
      </c>
      <c r="C702" s="296"/>
      <c r="D702" s="296"/>
      <c r="E702" s="296"/>
      <c r="F702" s="296"/>
      <c r="G702" s="296"/>
      <c r="H702" s="296"/>
      <c r="I702" s="296"/>
      <c r="J702" s="254"/>
      <c r="K702" s="46">
        <f t="shared" si="80"/>
        <v>692</v>
      </c>
      <c r="L702" s="150">
        <f t="shared" si="81"/>
        <v>27</v>
      </c>
      <c r="M702" s="150">
        <f t="shared" si="81"/>
        <v>17</v>
      </c>
      <c r="N702" s="46">
        <v>27</v>
      </c>
      <c r="O702" s="46">
        <v>17</v>
      </c>
      <c r="P702" s="46">
        <v>0</v>
      </c>
      <c r="Q702" s="46">
        <v>0</v>
      </c>
      <c r="R702" s="46">
        <v>0</v>
      </c>
      <c r="S702" s="46">
        <v>0</v>
      </c>
    </row>
    <row r="703" spans="1:19" s="146" customFormat="1" ht="27" customHeight="1">
      <c r="A703" s="154" t="s">
        <v>753</v>
      </c>
      <c r="B703" s="253" t="s">
        <v>213</v>
      </c>
      <c r="C703" s="296"/>
      <c r="D703" s="296"/>
      <c r="E703" s="296"/>
      <c r="F703" s="296"/>
      <c r="G703" s="296"/>
      <c r="H703" s="296"/>
      <c r="I703" s="296"/>
      <c r="J703" s="254"/>
      <c r="K703" s="46">
        <f t="shared" si="80"/>
        <v>693</v>
      </c>
      <c r="L703" s="150">
        <f t="shared" si="81"/>
        <v>7</v>
      </c>
      <c r="M703" s="150">
        <f t="shared" si="81"/>
        <v>5</v>
      </c>
      <c r="N703" s="46">
        <v>7</v>
      </c>
      <c r="O703" s="46">
        <v>5</v>
      </c>
      <c r="P703" s="46">
        <v>0</v>
      </c>
      <c r="Q703" s="46">
        <v>0</v>
      </c>
      <c r="R703" s="46">
        <v>0</v>
      </c>
      <c r="S703" s="46">
        <v>0</v>
      </c>
    </row>
    <row r="704" spans="1:19" s="146" customFormat="1" ht="27" customHeight="1">
      <c r="A704" s="154" t="s">
        <v>666</v>
      </c>
      <c r="B704" s="253" t="s">
        <v>754</v>
      </c>
      <c r="C704" s="296"/>
      <c r="D704" s="296"/>
      <c r="E704" s="296"/>
      <c r="F704" s="296"/>
      <c r="G704" s="296"/>
      <c r="H704" s="296"/>
      <c r="I704" s="296"/>
      <c r="J704" s="254"/>
      <c r="K704" s="46">
        <f t="shared" si="80"/>
        <v>694</v>
      </c>
      <c r="L704" s="150">
        <f t="shared" si="81"/>
        <v>9</v>
      </c>
      <c r="M704" s="150">
        <f t="shared" si="81"/>
        <v>1</v>
      </c>
      <c r="N704" s="46">
        <v>9</v>
      </c>
      <c r="O704" s="46">
        <v>1</v>
      </c>
      <c r="P704" s="46">
        <v>0</v>
      </c>
      <c r="Q704" s="46">
        <v>0</v>
      </c>
      <c r="R704" s="46">
        <v>0</v>
      </c>
      <c r="S704" s="46">
        <v>0</v>
      </c>
    </row>
    <row r="705" spans="1:19" s="146" customFormat="1" ht="27" customHeight="1">
      <c r="A705" s="154" t="s">
        <v>688</v>
      </c>
      <c r="B705" s="253" t="s">
        <v>152</v>
      </c>
      <c r="C705" s="296"/>
      <c r="D705" s="296"/>
      <c r="E705" s="296"/>
      <c r="F705" s="296"/>
      <c r="G705" s="296"/>
      <c r="H705" s="296"/>
      <c r="I705" s="296"/>
      <c r="J705" s="254"/>
      <c r="K705" s="46">
        <f t="shared" si="80"/>
        <v>695</v>
      </c>
      <c r="L705" s="150">
        <f t="shared" si="81"/>
        <v>16</v>
      </c>
      <c r="M705" s="150">
        <f t="shared" si="81"/>
        <v>1</v>
      </c>
      <c r="N705" s="46">
        <v>16</v>
      </c>
      <c r="O705" s="46">
        <v>1</v>
      </c>
      <c r="P705" s="46">
        <v>0</v>
      </c>
      <c r="Q705" s="46">
        <v>0</v>
      </c>
      <c r="R705" s="46">
        <v>0</v>
      </c>
      <c r="S705" s="46">
        <v>0</v>
      </c>
    </row>
    <row r="706" spans="1:19" s="146" customFormat="1" ht="27" customHeight="1">
      <c r="A706" s="154" t="s">
        <v>302</v>
      </c>
      <c r="B706" s="253" t="s">
        <v>236</v>
      </c>
      <c r="C706" s="296"/>
      <c r="D706" s="296"/>
      <c r="E706" s="296"/>
      <c r="F706" s="296"/>
      <c r="G706" s="296"/>
      <c r="H706" s="296"/>
      <c r="I706" s="296"/>
      <c r="J706" s="254"/>
      <c r="K706" s="46">
        <f t="shared" si="80"/>
        <v>696</v>
      </c>
      <c r="L706" s="150">
        <f t="shared" si="81"/>
        <v>7</v>
      </c>
      <c r="M706" s="150">
        <f t="shared" si="81"/>
        <v>7</v>
      </c>
      <c r="N706" s="46">
        <v>0</v>
      </c>
      <c r="O706" s="46">
        <v>0</v>
      </c>
      <c r="P706" s="46">
        <v>7</v>
      </c>
      <c r="Q706" s="46">
        <v>7</v>
      </c>
      <c r="R706" s="46">
        <v>0</v>
      </c>
      <c r="S706" s="46">
        <v>0</v>
      </c>
    </row>
    <row r="707" spans="1:19" s="146" customFormat="1" ht="27" customHeight="1">
      <c r="A707" s="154" t="s">
        <v>756</v>
      </c>
      <c r="B707" s="253" t="s">
        <v>212</v>
      </c>
      <c r="C707" s="296"/>
      <c r="D707" s="296"/>
      <c r="E707" s="296"/>
      <c r="F707" s="296"/>
      <c r="G707" s="296"/>
      <c r="H707" s="296"/>
      <c r="I707" s="296"/>
      <c r="J707" s="254"/>
      <c r="K707" s="46">
        <f t="shared" si="80"/>
        <v>697</v>
      </c>
      <c r="L707" s="150">
        <f t="shared" si="81"/>
        <v>14</v>
      </c>
      <c r="M707" s="150">
        <f t="shared" si="81"/>
        <v>6</v>
      </c>
      <c r="N707" s="46">
        <v>0</v>
      </c>
      <c r="O707" s="46">
        <v>0</v>
      </c>
      <c r="P707" s="46">
        <v>14</v>
      </c>
      <c r="Q707" s="46">
        <v>6</v>
      </c>
      <c r="R707" s="46">
        <v>0</v>
      </c>
      <c r="S707" s="46">
        <v>0</v>
      </c>
    </row>
    <row r="708" spans="1:19" s="146" customFormat="1" ht="27" customHeight="1">
      <c r="A708" s="154" t="s">
        <v>293</v>
      </c>
      <c r="B708" s="253" t="s">
        <v>139</v>
      </c>
      <c r="C708" s="296"/>
      <c r="D708" s="296"/>
      <c r="E708" s="296"/>
      <c r="F708" s="296"/>
      <c r="G708" s="296"/>
      <c r="H708" s="296"/>
      <c r="I708" s="296"/>
      <c r="J708" s="254"/>
      <c r="K708" s="46">
        <f t="shared" si="80"/>
        <v>698</v>
      </c>
      <c r="L708" s="150">
        <f t="shared" si="81"/>
        <v>22</v>
      </c>
      <c r="M708" s="150">
        <f t="shared" si="81"/>
        <v>2</v>
      </c>
      <c r="N708" s="46">
        <v>0</v>
      </c>
      <c r="O708" s="46">
        <v>0</v>
      </c>
      <c r="P708" s="46">
        <v>13</v>
      </c>
      <c r="Q708" s="46">
        <v>1</v>
      </c>
      <c r="R708" s="46">
        <v>9</v>
      </c>
      <c r="S708" s="46">
        <v>1</v>
      </c>
    </row>
    <row r="709" spans="1:19" s="146" customFormat="1" ht="27" customHeight="1">
      <c r="A709" s="154" t="s">
        <v>409</v>
      </c>
      <c r="B709" s="253" t="s">
        <v>301</v>
      </c>
      <c r="C709" s="296"/>
      <c r="D709" s="296"/>
      <c r="E709" s="296"/>
      <c r="F709" s="296"/>
      <c r="G709" s="296"/>
      <c r="H709" s="296"/>
      <c r="I709" s="296"/>
      <c r="J709" s="254"/>
      <c r="K709" s="46">
        <f t="shared" si="80"/>
        <v>699</v>
      </c>
      <c r="L709" s="150">
        <f t="shared" si="81"/>
        <v>13</v>
      </c>
      <c r="M709" s="150">
        <f t="shared" si="81"/>
        <v>5</v>
      </c>
      <c r="N709" s="46">
        <v>0</v>
      </c>
      <c r="O709" s="46">
        <v>0</v>
      </c>
      <c r="P709" s="46">
        <v>13</v>
      </c>
      <c r="Q709" s="46">
        <v>5</v>
      </c>
      <c r="R709" s="46">
        <v>0</v>
      </c>
      <c r="S709" s="46">
        <v>0</v>
      </c>
    </row>
    <row r="710" spans="1:19" s="146" customFormat="1" ht="27" customHeight="1">
      <c r="A710" s="154" t="s">
        <v>288</v>
      </c>
      <c r="B710" s="253" t="s">
        <v>238</v>
      </c>
      <c r="C710" s="296"/>
      <c r="D710" s="296"/>
      <c r="E710" s="296"/>
      <c r="F710" s="296"/>
      <c r="G710" s="296"/>
      <c r="H710" s="296"/>
      <c r="I710" s="296"/>
      <c r="J710" s="254"/>
      <c r="K710" s="46">
        <f t="shared" si="80"/>
        <v>700</v>
      </c>
      <c r="L710" s="150">
        <f t="shared" si="81"/>
        <v>18</v>
      </c>
      <c r="M710" s="150">
        <f t="shared" si="81"/>
        <v>15</v>
      </c>
      <c r="N710" s="46">
        <v>0</v>
      </c>
      <c r="O710" s="46">
        <v>0</v>
      </c>
      <c r="P710" s="46">
        <v>18</v>
      </c>
      <c r="Q710" s="46">
        <v>15</v>
      </c>
      <c r="R710" s="46">
        <v>0</v>
      </c>
      <c r="S710" s="46">
        <v>0</v>
      </c>
    </row>
    <row r="711" spans="1:19" s="146" customFormat="1" ht="27" customHeight="1">
      <c r="A711" s="154" t="s">
        <v>757</v>
      </c>
      <c r="B711" s="253" t="s">
        <v>125</v>
      </c>
      <c r="C711" s="296"/>
      <c r="D711" s="296"/>
      <c r="E711" s="296"/>
      <c r="F711" s="296"/>
      <c r="G711" s="296"/>
      <c r="H711" s="296"/>
      <c r="I711" s="296"/>
      <c r="J711" s="254"/>
      <c r="K711" s="46">
        <f t="shared" si="80"/>
        <v>701</v>
      </c>
      <c r="L711" s="150">
        <f t="shared" si="81"/>
        <v>18</v>
      </c>
      <c r="M711" s="150">
        <f t="shared" si="81"/>
        <v>7</v>
      </c>
      <c r="N711" s="46">
        <v>0</v>
      </c>
      <c r="O711" s="46">
        <v>0</v>
      </c>
      <c r="P711" s="46">
        <v>18</v>
      </c>
      <c r="Q711" s="46">
        <v>7</v>
      </c>
      <c r="R711" s="46">
        <v>0</v>
      </c>
      <c r="S711" s="46">
        <v>0</v>
      </c>
    </row>
    <row r="712" spans="1:19" s="146" customFormat="1" ht="27" customHeight="1">
      <c r="A712" s="154" t="s">
        <v>674</v>
      </c>
      <c r="B712" s="253" t="s">
        <v>174</v>
      </c>
      <c r="C712" s="296"/>
      <c r="D712" s="296"/>
      <c r="E712" s="296"/>
      <c r="F712" s="296"/>
      <c r="G712" s="296"/>
      <c r="H712" s="296"/>
      <c r="I712" s="296"/>
      <c r="J712" s="254"/>
      <c r="K712" s="46">
        <f t="shared" si="80"/>
        <v>702</v>
      </c>
      <c r="L712" s="150">
        <f t="shared" si="81"/>
        <v>19</v>
      </c>
      <c r="M712" s="150">
        <f t="shared" si="81"/>
        <v>0</v>
      </c>
      <c r="N712" s="46">
        <v>0</v>
      </c>
      <c r="O712" s="46">
        <v>0</v>
      </c>
      <c r="P712" s="46">
        <v>19</v>
      </c>
      <c r="Q712" s="46">
        <v>0</v>
      </c>
      <c r="R712" s="46">
        <v>0</v>
      </c>
      <c r="S712" s="46">
        <v>0</v>
      </c>
    </row>
    <row r="713" spans="1:19" s="146" customFormat="1" ht="27" customHeight="1">
      <c r="A713" s="154" t="s">
        <v>297</v>
      </c>
      <c r="B713" s="253" t="s">
        <v>229</v>
      </c>
      <c r="C713" s="296"/>
      <c r="D713" s="296"/>
      <c r="E713" s="296"/>
      <c r="F713" s="296"/>
      <c r="G713" s="296"/>
      <c r="H713" s="296"/>
      <c r="I713" s="296"/>
      <c r="J713" s="254"/>
      <c r="K713" s="46">
        <f t="shared" si="80"/>
        <v>703</v>
      </c>
      <c r="L713" s="150">
        <f t="shared" si="81"/>
        <v>14</v>
      </c>
      <c r="M713" s="150">
        <f t="shared" si="81"/>
        <v>9</v>
      </c>
      <c r="N713" s="46">
        <v>0</v>
      </c>
      <c r="O713" s="46">
        <v>0</v>
      </c>
      <c r="P713" s="46">
        <v>14</v>
      </c>
      <c r="Q713" s="46">
        <v>9</v>
      </c>
      <c r="R713" s="46">
        <v>0</v>
      </c>
      <c r="S713" s="46">
        <v>0</v>
      </c>
    </row>
    <row r="714" spans="1:19" s="146" customFormat="1" ht="27" customHeight="1">
      <c r="A714" s="289" t="s">
        <v>759</v>
      </c>
      <c r="B714" s="289"/>
      <c r="C714" s="289"/>
      <c r="D714" s="289"/>
      <c r="E714" s="289"/>
      <c r="F714" s="289"/>
      <c r="G714" s="289"/>
      <c r="H714" s="289"/>
      <c r="I714" s="289"/>
      <c r="J714" s="290"/>
      <c r="K714" s="86">
        <f t="shared" si="80"/>
        <v>704</v>
      </c>
      <c r="L714" s="148">
        <f t="shared" si="81"/>
        <v>817</v>
      </c>
      <c r="M714" s="148">
        <f t="shared" si="81"/>
        <v>432</v>
      </c>
      <c r="N714" s="148">
        <f>SUM(N715:N744)</f>
        <v>81</v>
      </c>
      <c r="O714" s="148">
        <f t="shared" ref="O714:S714" si="85">SUM(O715:O744)</f>
        <v>32</v>
      </c>
      <c r="P714" s="148">
        <f t="shared" si="85"/>
        <v>736</v>
      </c>
      <c r="Q714" s="148">
        <f t="shared" si="85"/>
        <v>400</v>
      </c>
      <c r="R714" s="148">
        <f t="shared" si="85"/>
        <v>0</v>
      </c>
      <c r="S714" s="148">
        <f t="shared" si="85"/>
        <v>0</v>
      </c>
    </row>
    <row r="715" spans="1:19" s="146" customFormat="1" ht="27" customHeight="1">
      <c r="A715" s="156" t="s">
        <v>294</v>
      </c>
      <c r="B715" s="253" t="s">
        <v>153</v>
      </c>
      <c r="C715" s="296"/>
      <c r="D715" s="296"/>
      <c r="E715" s="296"/>
      <c r="F715" s="296"/>
      <c r="G715" s="296"/>
      <c r="H715" s="296"/>
      <c r="I715" s="296"/>
      <c r="J715" s="254"/>
      <c r="K715" s="46">
        <f t="shared" si="80"/>
        <v>705</v>
      </c>
      <c r="L715" s="150">
        <f t="shared" si="81"/>
        <v>72</v>
      </c>
      <c r="M715" s="150">
        <f t="shared" si="81"/>
        <v>0</v>
      </c>
      <c r="N715" s="46">
        <v>0</v>
      </c>
      <c r="O715" s="46">
        <v>0</v>
      </c>
      <c r="P715" s="46">
        <v>72</v>
      </c>
      <c r="Q715" s="46">
        <v>0</v>
      </c>
      <c r="R715" s="46">
        <v>0</v>
      </c>
      <c r="S715" s="46">
        <v>0</v>
      </c>
    </row>
    <row r="716" spans="1:19" s="146" customFormat="1" ht="27" customHeight="1">
      <c r="A716" s="156" t="s">
        <v>332</v>
      </c>
      <c r="B716" s="253" t="s">
        <v>92</v>
      </c>
      <c r="C716" s="296"/>
      <c r="D716" s="296"/>
      <c r="E716" s="296"/>
      <c r="F716" s="296"/>
      <c r="G716" s="296"/>
      <c r="H716" s="296"/>
      <c r="I716" s="296"/>
      <c r="J716" s="254"/>
      <c r="K716" s="46">
        <f t="shared" ref="K716:K779" si="86">+K715+1</f>
        <v>706</v>
      </c>
      <c r="L716" s="150">
        <f t="shared" si="81"/>
        <v>1</v>
      </c>
      <c r="M716" s="150">
        <f t="shared" si="81"/>
        <v>1</v>
      </c>
      <c r="N716" s="46">
        <v>0</v>
      </c>
      <c r="O716" s="46">
        <v>0</v>
      </c>
      <c r="P716" s="46">
        <v>1</v>
      </c>
      <c r="Q716" s="46">
        <v>1</v>
      </c>
      <c r="R716" s="46">
        <v>0</v>
      </c>
      <c r="S716" s="46">
        <v>0</v>
      </c>
    </row>
    <row r="717" spans="1:19" s="146" customFormat="1" ht="27" customHeight="1">
      <c r="A717" s="156" t="s">
        <v>456</v>
      </c>
      <c r="B717" s="253" t="s">
        <v>121</v>
      </c>
      <c r="C717" s="296"/>
      <c r="D717" s="296"/>
      <c r="E717" s="296"/>
      <c r="F717" s="296"/>
      <c r="G717" s="296"/>
      <c r="H717" s="296"/>
      <c r="I717" s="296"/>
      <c r="J717" s="254"/>
      <c r="K717" s="46">
        <f t="shared" si="86"/>
        <v>707</v>
      </c>
      <c r="L717" s="150">
        <f t="shared" si="81"/>
        <v>26</v>
      </c>
      <c r="M717" s="150">
        <f t="shared" si="81"/>
        <v>21</v>
      </c>
      <c r="N717" s="46">
        <v>0</v>
      </c>
      <c r="O717" s="46">
        <v>0</v>
      </c>
      <c r="P717" s="46">
        <v>26</v>
      </c>
      <c r="Q717" s="46">
        <v>21</v>
      </c>
      <c r="R717" s="46">
        <v>0</v>
      </c>
      <c r="S717" s="46">
        <v>0</v>
      </c>
    </row>
    <row r="718" spans="1:19" s="146" customFormat="1" ht="27" customHeight="1">
      <c r="A718" s="156" t="s">
        <v>760</v>
      </c>
      <c r="B718" s="253" t="s">
        <v>519</v>
      </c>
      <c r="C718" s="296"/>
      <c r="D718" s="296"/>
      <c r="E718" s="296"/>
      <c r="F718" s="296"/>
      <c r="G718" s="296"/>
      <c r="H718" s="296"/>
      <c r="I718" s="296"/>
      <c r="J718" s="254"/>
      <c r="K718" s="46">
        <f t="shared" si="86"/>
        <v>708</v>
      </c>
      <c r="L718" s="150">
        <f t="shared" ref="L718:M781" si="87">+N718+P718+R718</f>
        <v>19</v>
      </c>
      <c r="M718" s="150">
        <f t="shared" si="87"/>
        <v>7</v>
      </c>
      <c r="N718" s="46">
        <v>0</v>
      </c>
      <c r="O718" s="46">
        <v>0</v>
      </c>
      <c r="P718" s="46">
        <v>19</v>
      </c>
      <c r="Q718" s="46">
        <v>7</v>
      </c>
      <c r="R718" s="46">
        <v>0</v>
      </c>
      <c r="S718" s="46">
        <v>0</v>
      </c>
    </row>
    <row r="719" spans="1:19" s="146" customFormat="1" ht="27" customHeight="1">
      <c r="A719" s="156" t="s">
        <v>761</v>
      </c>
      <c r="B719" s="253" t="s">
        <v>762</v>
      </c>
      <c r="C719" s="296"/>
      <c r="D719" s="296"/>
      <c r="E719" s="296"/>
      <c r="F719" s="296"/>
      <c r="G719" s="296"/>
      <c r="H719" s="296"/>
      <c r="I719" s="296"/>
      <c r="J719" s="254"/>
      <c r="K719" s="46">
        <f t="shared" si="86"/>
        <v>709</v>
      </c>
      <c r="L719" s="150">
        <f t="shared" si="87"/>
        <v>12</v>
      </c>
      <c r="M719" s="150">
        <f t="shared" si="87"/>
        <v>1</v>
      </c>
      <c r="N719" s="46">
        <v>0</v>
      </c>
      <c r="O719" s="46">
        <v>0</v>
      </c>
      <c r="P719" s="46">
        <v>12</v>
      </c>
      <c r="Q719" s="46">
        <v>1</v>
      </c>
      <c r="R719" s="46">
        <v>0</v>
      </c>
      <c r="S719" s="46">
        <v>0</v>
      </c>
    </row>
    <row r="720" spans="1:19" s="146" customFormat="1" ht="27" customHeight="1">
      <c r="A720" s="156" t="s">
        <v>362</v>
      </c>
      <c r="B720" s="253" t="s">
        <v>363</v>
      </c>
      <c r="C720" s="296"/>
      <c r="D720" s="296"/>
      <c r="E720" s="296"/>
      <c r="F720" s="296"/>
      <c r="G720" s="296"/>
      <c r="H720" s="296"/>
      <c r="I720" s="296"/>
      <c r="J720" s="254"/>
      <c r="K720" s="46">
        <f t="shared" si="86"/>
        <v>710</v>
      </c>
      <c r="L720" s="150">
        <f t="shared" si="87"/>
        <v>57</v>
      </c>
      <c r="M720" s="150">
        <f t="shared" si="87"/>
        <v>49</v>
      </c>
      <c r="N720" s="46">
        <v>0</v>
      </c>
      <c r="O720" s="46">
        <v>0</v>
      </c>
      <c r="P720" s="46">
        <v>57</v>
      </c>
      <c r="Q720" s="46">
        <v>49</v>
      </c>
      <c r="R720" s="46">
        <v>0</v>
      </c>
      <c r="S720" s="46">
        <v>0</v>
      </c>
    </row>
    <row r="721" spans="1:19" s="146" customFormat="1" ht="27" customHeight="1">
      <c r="A721" s="156" t="s">
        <v>763</v>
      </c>
      <c r="B721" s="253" t="s">
        <v>113</v>
      </c>
      <c r="C721" s="296"/>
      <c r="D721" s="296"/>
      <c r="E721" s="296"/>
      <c r="F721" s="296"/>
      <c r="G721" s="296"/>
      <c r="H721" s="296"/>
      <c r="I721" s="296"/>
      <c r="J721" s="254"/>
      <c r="K721" s="46">
        <f t="shared" si="86"/>
        <v>711</v>
      </c>
      <c r="L721" s="150">
        <f t="shared" si="87"/>
        <v>68</v>
      </c>
      <c r="M721" s="150">
        <f t="shared" si="87"/>
        <v>31</v>
      </c>
      <c r="N721" s="46">
        <v>0</v>
      </c>
      <c r="O721" s="46">
        <v>0</v>
      </c>
      <c r="P721" s="46">
        <v>68</v>
      </c>
      <c r="Q721" s="46">
        <v>31</v>
      </c>
      <c r="R721" s="46">
        <v>0</v>
      </c>
      <c r="S721" s="46">
        <v>0</v>
      </c>
    </row>
    <row r="722" spans="1:19" s="146" customFormat="1" ht="27" customHeight="1">
      <c r="A722" s="156" t="s">
        <v>764</v>
      </c>
      <c r="B722" s="253" t="s">
        <v>82</v>
      </c>
      <c r="C722" s="296"/>
      <c r="D722" s="296"/>
      <c r="E722" s="296"/>
      <c r="F722" s="296"/>
      <c r="G722" s="296"/>
      <c r="H722" s="296"/>
      <c r="I722" s="296"/>
      <c r="J722" s="254"/>
      <c r="K722" s="46">
        <f t="shared" si="86"/>
        <v>712</v>
      </c>
      <c r="L722" s="150">
        <f t="shared" si="87"/>
        <v>9</v>
      </c>
      <c r="M722" s="150">
        <f t="shared" si="87"/>
        <v>0</v>
      </c>
      <c r="N722" s="46">
        <v>0</v>
      </c>
      <c r="O722" s="46">
        <v>0</v>
      </c>
      <c r="P722" s="46">
        <v>9</v>
      </c>
      <c r="Q722" s="46">
        <v>0</v>
      </c>
      <c r="R722" s="46">
        <v>0</v>
      </c>
      <c r="S722" s="46">
        <v>0</v>
      </c>
    </row>
    <row r="723" spans="1:19" s="146" customFormat="1" ht="27" customHeight="1">
      <c r="A723" s="156" t="s">
        <v>650</v>
      </c>
      <c r="B723" s="253" t="s">
        <v>504</v>
      </c>
      <c r="C723" s="296"/>
      <c r="D723" s="296"/>
      <c r="E723" s="296"/>
      <c r="F723" s="296"/>
      <c r="G723" s="296"/>
      <c r="H723" s="296"/>
      <c r="I723" s="296"/>
      <c r="J723" s="254"/>
      <c r="K723" s="46">
        <f t="shared" si="86"/>
        <v>713</v>
      </c>
      <c r="L723" s="150">
        <f t="shared" si="87"/>
        <v>26</v>
      </c>
      <c r="M723" s="150">
        <f t="shared" si="87"/>
        <v>8</v>
      </c>
      <c r="N723" s="46">
        <v>0</v>
      </c>
      <c r="O723" s="46">
        <v>0</v>
      </c>
      <c r="P723" s="46">
        <v>26</v>
      </c>
      <c r="Q723" s="46">
        <v>8</v>
      </c>
      <c r="R723" s="46">
        <v>0</v>
      </c>
      <c r="S723" s="46">
        <v>0</v>
      </c>
    </row>
    <row r="724" spans="1:19" s="146" customFormat="1" ht="27" customHeight="1">
      <c r="A724" s="156" t="s">
        <v>555</v>
      </c>
      <c r="B724" s="253" t="s">
        <v>216</v>
      </c>
      <c r="C724" s="296"/>
      <c r="D724" s="296"/>
      <c r="E724" s="296"/>
      <c r="F724" s="296"/>
      <c r="G724" s="296"/>
      <c r="H724" s="296"/>
      <c r="I724" s="296"/>
      <c r="J724" s="254"/>
      <c r="K724" s="46">
        <f t="shared" si="86"/>
        <v>714</v>
      </c>
      <c r="L724" s="150">
        <f t="shared" si="87"/>
        <v>29</v>
      </c>
      <c r="M724" s="150">
        <f t="shared" si="87"/>
        <v>1</v>
      </c>
      <c r="N724" s="46">
        <v>0</v>
      </c>
      <c r="O724" s="46">
        <v>0</v>
      </c>
      <c r="P724" s="46">
        <v>29</v>
      </c>
      <c r="Q724" s="46">
        <v>1</v>
      </c>
      <c r="R724" s="46">
        <v>0</v>
      </c>
      <c r="S724" s="46">
        <v>0</v>
      </c>
    </row>
    <row r="725" spans="1:19" s="146" customFormat="1" ht="27" customHeight="1">
      <c r="A725" s="156" t="s">
        <v>295</v>
      </c>
      <c r="B725" s="253" t="s">
        <v>296</v>
      </c>
      <c r="C725" s="296"/>
      <c r="D725" s="296"/>
      <c r="E725" s="296"/>
      <c r="F725" s="296"/>
      <c r="G725" s="296"/>
      <c r="H725" s="296"/>
      <c r="I725" s="296"/>
      <c r="J725" s="254"/>
      <c r="K725" s="46">
        <f t="shared" si="86"/>
        <v>715</v>
      </c>
      <c r="L725" s="150">
        <f t="shared" si="87"/>
        <v>30</v>
      </c>
      <c r="M725" s="150">
        <f t="shared" si="87"/>
        <v>3</v>
      </c>
      <c r="N725" s="46">
        <v>0</v>
      </c>
      <c r="O725" s="46">
        <v>0</v>
      </c>
      <c r="P725" s="46">
        <v>30</v>
      </c>
      <c r="Q725" s="46">
        <v>3</v>
      </c>
      <c r="R725" s="46">
        <v>0</v>
      </c>
      <c r="S725" s="46">
        <v>0</v>
      </c>
    </row>
    <row r="726" spans="1:19" s="146" customFormat="1" ht="27" customHeight="1">
      <c r="A726" s="156" t="s">
        <v>765</v>
      </c>
      <c r="B726" s="253" t="s">
        <v>114</v>
      </c>
      <c r="C726" s="296"/>
      <c r="D726" s="296"/>
      <c r="E726" s="296"/>
      <c r="F726" s="296"/>
      <c r="G726" s="296"/>
      <c r="H726" s="296"/>
      <c r="I726" s="296"/>
      <c r="J726" s="254"/>
      <c r="K726" s="46">
        <f t="shared" si="86"/>
        <v>716</v>
      </c>
      <c r="L726" s="150">
        <f t="shared" si="87"/>
        <v>30</v>
      </c>
      <c r="M726" s="150">
        <f t="shared" si="87"/>
        <v>2</v>
      </c>
      <c r="N726" s="46">
        <v>0</v>
      </c>
      <c r="O726" s="46">
        <v>0</v>
      </c>
      <c r="P726" s="46">
        <v>30</v>
      </c>
      <c r="Q726" s="46">
        <v>2</v>
      </c>
      <c r="R726" s="46">
        <v>0</v>
      </c>
      <c r="S726" s="46">
        <v>0</v>
      </c>
    </row>
    <row r="727" spans="1:19" s="146" customFormat="1" ht="27" customHeight="1">
      <c r="A727" s="156" t="s">
        <v>283</v>
      </c>
      <c r="B727" s="253" t="s">
        <v>215</v>
      </c>
      <c r="C727" s="296"/>
      <c r="D727" s="296"/>
      <c r="E727" s="296"/>
      <c r="F727" s="296"/>
      <c r="G727" s="296"/>
      <c r="H727" s="296"/>
      <c r="I727" s="296"/>
      <c r="J727" s="254"/>
      <c r="K727" s="46">
        <f t="shared" si="86"/>
        <v>717</v>
      </c>
      <c r="L727" s="150">
        <f t="shared" si="87"/>
        <v>36</v>
      </c>
      <c r="M727" s="150">
        <f t="shared" si="87"/>
        <v>2</v>
      </c>
      <c r="N727" s="46">
        <v>0</v>
      </c>
      <c r="O727" s="46">
        <v>0</v>
      </c>
      <c r="P727" s="46">
        <v>36</v>
      </c>
      <c r="Q727" s="46">
        <v>2</v>
      </c>
      <c r="R727" s="46">
        <v>0</v>
      </c>
      <c r="S727" s="46">
        <v>0</v>
      </c>
    </row>
    <row r="728" spans="1:19" s="146" customFormat="1" ht="27" customHeight="1">
      <c r="A728" s="156" t="s">
        <v>311</v>
      </c>
      <c r="B728" s="253" t="s">
        <v>256</v>
      </c>
      <c r="C728" s="296"/>
      <c r="D728" s="296"/>
      <c r="E728" s="296"/>
      <c r="F728" s="296"/>
      <c r="G728" s="296"/>
      <c r="H728" s="296"/>
      <c r="I728" s="296"/>
      <c r="J728" s="254"/>
      <c r="K728" s="46">
        <f t="shared" si="86"/>
        <v>718</v>
      </c>
      <c r="L728" s="150">
        <f t="shared" si="87"/>
        <v>84</v>
      </c>
      <c r="M728" s="150">
        <f t="shared" si="87"/>
        <v>84</v>
      </c>
      <c r="N728" s="46">
        <v>0</v>
      </c>
      <c r="O728" s="46">
        <v>0</v>
      </c>
      <c r="P728" s="46">
        <v>84</v>
      </c>
      <c r="Q728" s="46">
        <v>84</v>
      </c>
      <c r="R728" s="46">
        <v>0</v>
      </c>
      <c r="S728" s="46">
        <v>0</v>
      </c>
    </row>
    <row r="729" spans="1:19" s="146" customFormat="1" ht="27" customHeight="1">
      <c r="A729" s="156" t="s">
        <v>288</v>
      </c>
      <c r="B729" s="253" t="s">
        <v>238</v>
      </c>
      <c r="C729" s="296"/>
      <c r="D729" s="296"/>
      <c r="E729" s="296"/>
      <c r="F729" s="296"/>
      <c r="G729" s="296"/>
      <c r="H729" s="296"/>
      <c r="I729" s="296"/>
      <c r="J729" s="254"/>
      <c r="K729" s="46">
        <f t="shared" si="86"/>
        <v>719</v>
      </c>
      <c r="L729" s="150">
        <f t="shared" si="87"/>
        <v>42</v>
      </c>
      <c r="M729" s="150">
        <f t="shared" si="87"/>
        <v>18</v>
      </c>
      <c r="N729" s="46">
        <v>0</v>
      </c>
      <c r="O729" s="46">
        <v>0</v>
      </c>
      <c r="P729" s="46">
        <v>42</v>
      </c>
      <c r="Q729" s="46">
        <v>18</v>
      </c>
      <c r="R729" s="46">
        <v>0</v>
      </c>
      <c r="S729" s="46">
        <v>0</v>
      </c>
    </row>
    <row r="730" spans="1:19" s="146" customFormat="1" ht="27" customHeight="1">
      <c r="A730" s="156" t="s">
        <v>289</v>
      </c>
      <c r="B730" s="253" t="s">
        <v>261</v>
      </c>
      <c r="C730" s="296"/>
      <c r="D730" s="296"/>
      <c r="E730" s="296"/>
      <c r="F730" s="296"/>
      <c r="G730" s="296"/>
      <c r="H730" s="296"/>
      <c r="I730" s="296"/>
      <c r="J730" s="254"/>
      <c r="K730" s="46">
        <f t="shared" si="86"/>
        <v>720</v>
      </c>
      <c r="L730" s="150">
        <f t="shared" si="87"/>
        <v>73</v>
      </c>
      <c r="M730" s="150">
        <f t="shared" si="87"/>
        <v>57</v>
      </c>
      <c r="N730" s="46">
        <v>0</v>
      </c>
      <c r="O730" s="46">
        <v>0</v>
      </c>
      <c r="P730" s="46">
        <v>73</v>
      </c>
      <c r="Q730" s="46">
        <v>57</v>
      </c>
      <c r="R730" s="46">
        <v>0</v>
      </c>
      <c r="S730" s="46">
        <v>0</v>
      </c>
    </row>
    <row r="731" spans="1:19" s="146" customFormat="1" ht="27" customHeight="1">
      <c r="A731" s="156" t="s">
        <v>285</v>
      </c>
      <c r="B731" s="253" t="s">
        <v>231</v>
      </c>
      <c r="C731" s="296"/>
      <c r="D731" s="296"/>
      <c r="E731" s="296"/>
      <c r="F731" s="296"/>
      <c r="G731" s="296"/>
      <c r="H731" s="296"/>
      <c r="I731" s="296"/>
      <c r="J731" s="254"/>
      <c r="K731" s="46">
        <f t="shared" si="86"/>
        <v>721</v>
      </c>
      <c r="L731" s="150">
        <f t="shared" si="87"/>
        <v>76</v>
      </c>
      <c r="M731" s="150">
        <f t="shared" si="87"/>
        <v>75</v>
      </c>
      <c r="N731" s="46">
        <v>0</v>
      </c>
      <c r="O731" s="46">
        <v>0</v>
      </c>
      <c r="P731" s="46">
        <v>76</v>
      </c>
      <c r="Q731" s="46">
        <v>75</v>
      </c>
      <c r="R731" s="46">
        <v>0</v>
      </c>
      <c r="S731" s="46">
        <v>0</v>
      </c>
    </row>
    <row r="732" spans="1:19" s="146" customFormat="1" ht="27" customHeight="1">
      <c r="A732" s="156" t="s">
        <v>766</v>
      </c>
      <c r="B732" s="253" t="s">
        <v>154</v>
      </c>
      <c r="C732" s="296"/>
      <c r="D732" s="296"/>
      <c r="E732" s="296"/>
      <c r="F732" s="296"/>
      <c r="G732" s="296"/>
      <c r="H732" s="296"/>
      <c r="I732" s="296"/>
      <c r="J732" s="254"/>
      <c r="K732" s="46">
        <f t="shared" si="86"/>
        <v>722</v>
      </c>
      <c r="L732" s="150">
        <f t="shared" si="87"/>
        <v>22</v>
      </c>
      <c r="M732" s="150">
        <f t="shared" si="87"/>
        <v>22</v>
      </c>
      <c r="N732" s="46">
        <v>0</v>
      </c>
      <c r="O732" s="46">
        <v>0</v>
      </c>
      <c r="P732" s="46">
        <v>22</v>
      </c>
      <c r="Q732" s="46">
        <v>22</v>
      </c>
      <c r="R732" s="46">
        <v>0</v>
      </c>
      <c r="S732" s="46">
        <v>0</v>
      </c>
    </row>
    <row r="733" spans="1:19" s="146" customFormat="1" ht="27" customHeight="1">
      <c r="A733" s="155" t="s">
        <v>767</v>
      </c>
      <c r="B733" s="253" t="s">
        <v>243</v>
      </c>
      <c r="C733" s="296"/>
      <c r="D733" s="296"/>
      <c r="E733" s="296"/>
      <c r="F733" s="296"/>
      <c r="G733" s="296"/>
      <c r="H733" s="296"/>
      <c r="I733" s="296"/>
      <c r="J733" s="254"/>
      <c r="K733" s="46">
        <f t="shared" si="86"/>
        <v>723</v>
      </c>
      <c r="L733" s="150">
        <f t="shared" si="87"/>
        <v>6</v>
      </c>
      <c r="M733" s="150">
        <f t="shared" si="87"/>
        <v>5</v>
      </c>
      <c r="N733" s="46">
        <v>0</v>
      </c>
      <c r="O733" s="46">
        <v>0</v>
      </c>
      <c r="P733" s="46">
        <v>6</v>
      </c>
      <c r="Q733" s="46">
        <v>5</v>
      </c>
      <c r="R733" s="46">
        <v>0</v>
      </c>
      <c r="S733" s="46">
        <v>0</v>
      </c>
    </row>
    <row r="734" spans="1:19" s="146" customFormat="1" ht="27" customHeight="1">
      <c r="A734" s="155" t="s">
        <v>768</v>
      </c>
      <c r="B734" s="253" t="s">
        <v>244</v>
      </c>
      <c r="C734" s="296"/>
      <c r="D734" s="296"/>
      <c r="E734" s="296"/>
      <c r="F734" s="296"/>
      <c r="G734" s="296"/>
      <c r="H734" s="296"/>
      <c r="I734" s="296"/>
      <c r="J734" s="254"/>
      <c r="K734" s="46">
        <f t="shared" si="86"/>
        <v>724</v>
      </c>
      <c r="L734" s="150">
        <f t="shared" si="87"/>
        <v>8</v>
      </c>
      <c r="M734" s="150">
        <f t="shared" si="87"/>
        <v>3</v>
      </c>
      <c r="N734" s="46">
        <v>0</v>
      </c>
      <c r="O734" s="46">
        <v>0</v>
      </c>
      <c r="P734" s="46">
        <v>8</v>
      </c>
      <c r="Q734" s="46">
        <v>3</v>
      </c>
      <c r="R734" s="46">
        <v>0</v>
      </c>
      <c r="S734" s="46">
        <v>0</v>
      </c>
    </row>
    <row r="735" spans="1:19" s="146" customFormat="1" ht="27" customHeight="1">
      <c r="A735" s="156" t="s">
        <v>407</v>
      </c>
      <c r="B735" s="253" t="s">
        <v>101</v>
      </c>
      <c r="C735" s="296"/>
      <c r="D735" s="296"/>
      <c r="E735" s="296"/>
      <c r="F735" s="296"/>
      <c r="G735" s="296"/>
      <c r="H735" s="296"/>
      <c r="I735" s="296"/>
      <c r="J735" s="254"/>
      <c r="K735" s="46">
        <f t="shared" si="86"/>
        <v>725</v>
      </c>
      <c r="L735" s="150">
        <f t="shared" si="87"/>
        <v>10</v>
      </c>
      <c r="M735" s="150">
        <f t="shared" si="87"/>
        <v>10</v>
      </c>
      <c r="N735" s="46">
        <v>0</v>
      </c>
      <c r="O735" s="46">
        <v>0</v>
      </c>
      <c r="P735" s="46">
        <v>10</v>
      </c>
      <c r="Q735" s="46">
        <v>10</v>
      </c>
      <c r="R735" s="46">
        <v>0</v>
      </c>
      <c r="S735" s="46">
        <v>0</v>
      </c>
    </row>
    <row r="736" spans="1:19" s="146" customFormat="1" ht="27" customHeight="1">
      <c r="A736" s="156" t="s">
        <v>688</v>
      </c>
      <c r="B736" s="253" t="s">
        <v>152</v>
      </c>
      <c r="C736" s="296"/>
      <c r="D736" s="296"/>
      <c r="E736" s="296"/>
      <c r="F736" s="296"/>
      <c r="G736" s="296"/>
      <c r="H736" s="296"/>
      <c r="I736" s="296"/>
      <c r="J736" s="254"/>
      <c r="K736" s="46">
        <f t="shared" si="86"/>
        <v>726</v>
      </c>
      <c r="L736" s="150">
        <f t="shared" si="87"/>
        <v>5</v>
      </c>
      <c r="M736" s="150">
        <f t="shared" si="87"/>
        <v>0</v>
      </c>
      <c r="N736" s="46">
        <v>5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</row>
    <row r="737" spans="1:19" s="146" customFormat="1" ht="27" customHeight="1">
      <c r="A737" s="156" t="s">
        <v>602</v>
      </c>
      <c r="B737" s="253" t="s">
        <v>601</v>
      </c>
      <c r="C737" s="296"/>
      <c r="D737" s="296"/>
      <c r="E737" s="296"/>
      <c r="F737" s="296"/>
      <c r="G737" s="296"/>
      <c r="H737" s="296"/>
      <c r="I737" s="296"/>
      <c r="J737" s="254"/>
      <c r="K737" s="46">
        <f t="shared" si="86"/>
        <v>727</v>
      </c>
      <c r="L737" s="150">
        <f t="shared" si="87"/>
        <v>8</v>
      </c>
      <c r="M737" s="150">
        <f t="shared" si="87"/>
        <v>6</v>
      </c>
      <c r="N737" s="46">
        <v>8</v>
      </c>
      <c r="O737" s="46">
        <v>6</v>
      </c>
      <c r="P737" s="46">
        <v>0</v>
      </c>
      <c r="Q737" s="46">
        <v>0</v>
      </c>
      <c r="R737" s="46">
        <v>0</v>
      </c>
      <c r="S737" s="46">
        <v>0</v>
      </c>
    </row>
    <row r="738" spans="1:19" s="146" customFormat="1" ht="27" customHeight="1">
      <c r="A738" s="156" t="s">
        <v>769</v>
      </c>
      <c r="B738" s="253" t="s">
        <v>257</v>
      </c>
      <c r="C738" s="296"/>
      <c r="D738" s="296"/>
      <c r="E738" s="296"/>
      <c r="F738" s="296"/>
      <c r="G738" s="296"/>
      <c r="H738" s="296"/>
      <c r="I738" s="296"/>
      <c r="J738" s="254"/>
      <c r="K738" s="46">
        <f t="shared" si="86"/>
        <v>728</v>
      </c>
      <c r="L738" s="150">
        <f t="shared" si="87"/>
        <v>7</v>
      </c>
      <c r="M738" s="150">
        <f t="shared" si="87"/>
        <v>7</v>
      </c>
      <c r="N738" s="46">
        <v>7</v>
      </c>
      <c r="O738" s="46">
        <v>7</v>
      </c>
      <c r="P738" s="46">
        <v>0</v>
      </c>
      <c r="Q738" s="46">
        <v>0</v>
      </c>
      <c r="R738" s="46">
        <v>0</v>
      </c>
      <c r="S738" s="46">
        <v>0</v>
      </c>
    </row>
    <row r="739" spans="1:19" s="146" customFormat="1" ht="27" customHeight="1">
      <c r="A739" s="156" t="s">
        <v>770</v>
      </c>
      <c r="B739" s="253" t="s">
        <v>223</v>
      </c>
      <c r="C739" s="296"/>
      <c r="D739" s="296"/>
      <c r="E739" s="296"/>
      <c r="F739" s="296"/>
      <c r="G739" s="296"/>
      <c r="H739" s="296"/>
      <c r="I739" s="296"/>
      <c r="J739" s="254"/>
      <c r="K739" s="46">
        <f t="shared" si="86"/>
        <v>729</v>
      </c>
      <c r="L739" s="150">
        <f t="shared" si="87"/>
        <v>10</v>
      </c>
      <c r="M739" s="150">
        <f t="shared" si="87"/>
        <v>0</v>
      </c>
      <c r="N739" s="46">
        <v>10</v>
      </c>
      <c r="O739" s="46">
        <v>0</v>
      </c>
      <c r="P739" s="46">
        <v>0</v>
      </c>
      <c r="Q739" s="46">
        <v>0</v>
      </c>
      <c r="R739" s="46">
        <v>0</v>
      </c>
      <c r="S739" s="46">
        <v>0</v>
      </c>
    </row>
    <row r="740" spans="1:19" s="146" customFormat="1" ht="27" customHeight="1">
      <c r="A740" s="156" t="s">
        <v>624</v>
      </c>
      <c r="B740" s="253" t="s">
        <v>262</v>
      </c>
      <c r="C740" s="296"/>
      <c r="D740" s="296"/>
      <c r="E740" s="296"/>
      <c r="F740" s="296"/>
      <c r="G740" s="296"/>
      <c r="H740" s="296"/>
      <c r="I740" s="296"/>
      <c r="J740" s="254"/>
      <c r="K740" s="46">
        <f t="shared" si="86"/>
        <v>730</v>
      </c>
      <c r="L740" s="150">
        <f t="shared" si="87"/>
        <v>23</v>
      </c>
      <c r="M740" s="150">
        <f t="shared" si="87"/>
        <v>16</v>
      </c>
      <c r="N740" s="46">
        <v>23</v>
      </c>
      <c r="O740" s="46">
        <v>16</v>
      </c>
      <c r="P740" s="46">
        <v>0</v>
      </c>
      <c r="Q740" s="46">
        <v>0</v>
      </c>
      <c r="R740" s="46">
        <v>0</v>
      </c>
      <c r="S740" s="46">
        <v>0</v>
      </c>
    </row>
    <row r="741" spans="1:19" s="146" customFormat="1" ht="27" customHeight="1">
      <c r="A741" s="156" t="s">
        <v>675</v>
      </c>
      <c r="B741" s="253" t="s">
        <v>217</v>
      </c>
      <c r="C741" s="296"/>
      <c r="D741" s="296"/>
      <c r="E741" s="296"/>
      <c r="F741" s="296"/>
      <c r="G741" s="296"/>
      <c r="H741" s="296"/>
      <c r="I741" s="296"/>
      <c r="J741" s="254"/>
      <c r="K741" s="46">
        <f t="shared" si="86"/>
        <v>731</v>
      </c>
      <c r="L741" s="150">
        <f t="shared" si="87"/>
        <v>12</v>
      </c>
      <c r="M741" s="150">
        <f t="shared" si="87"/>
        <v>0</v>
      </c>
      <c r="N741" s="46">
        <v>12</v>
      </c>
      <c r="O741" s="46">
        <v>0</v>
      </c>
      <c r="P741" s="46">
        <v>0</v>
      </c>
      <c r="Q741" s="46">
        <v>0</v>
      </c>
      <c r="R741" s="46">
        <v>0</v>
      </c>
      <c r="S741" s="46">
        <v>0</v>
      </c>
    </row>
    <row r="742" spans="1:19" s="146" customFormat="1" ht="27" customHeight="1">
      <c r="A742" s="156" t="s">
        <v>771</v>
      </c>
      <c r="B742" s="253" t="s">
        <v>86</v>
      </c>
      <c r="C742" s="296"/>
      <c r="D742" s="296"/>
      <c r="E742" s="296"/>
      <c r="F742" s="296"/>
      <c r="G742" s="296"/>
      <c r="H742" s="296"/>
      <c r="I742" s="296"/>
      <c r="J742" s="254"/>
      <c r="K742" s="46">
        <f t="shared" si="86"/>
        <v>732</v>
      </c>
      <c r="L742" s="150">
        <f t="shared" si="87"/>
        <v>10</v>
      </c>
      <c r="M742" s="150">
        <f t="shared" si="87"/>
        <v>2</v>
      </c>
      <c r="N742" s="46">
        <v>10</v>
      </c>
      <c r="O742" s="46">
        <v>2</v>
      </c>
      <c r="P742" s="46">
        <v>0</v>
      </c>
      <c r="Q742" s="46">
        <v>0</v>
      </c>
      <c r="R742" s="46">
        <v>0</v>
      </c>
      <c r="S742" s="46">
        <v>0</v>
      </c>
    </row>
    <row r="743" spans="1:19" s="146" customFormat="1" ht="27" customHeight="1">
      <c r="A743" s="156" t="s">
        <v>772</v>
      </c>
      <c r="B743" s="253" t="s">
        <v>85</v>
      </c>
      <c r="C743" s="296"/>
      <c r="D743" s="296"/>
      <c r="E743" s="296"/>
      <c r="F743" s="296"/>
      <c r="G743" s="296"/>
      <c r="H743" s="296"/>
      <c r="I743" s="296"/>
      <c r="J743" s="254"/>
      <c r="K743" s="46">
        <f t="shared" si="86"/>
        <v>733</v>
      </c>
      <c r="L743" s="150">
        <f t="shared" si="87"/>
        <v>2</v>
      </c>
      <c r="M743" s="150">
        <f t="shared" si="87"/>
        <v>0</v>
      </c>
      <c r="N743" s="46">
        <v>2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</row>
    <row r="744" spans="1:19" s="146" customFormat="1" ht="27" customHeight="1">
      <c r="A744" s="156" t="s">
        <v>773</v>
      </c>
      <c r="B744" s="253" t="s">
        <v>87</v>
      </c>
      <c r="C744" s="296"/>
      <c r="D744" s="296"/>
      <c r="E744" s="296"/>
      <c r="F744" s="296"/>
      <c r="G744" s="296"/>
      <c r="H744" s="296"/>
      <c r="I744" s="296"/>
      <c r="J744" s="254"/>
      <c r="K744" s="46">
        <f t="shared" si="86"/>
        <v>734</v>
      </c>
      <c r="L744" s="150">
        <f t="shared" si="87"/>
        <v>4</v>
      </c>
      <c r="M744" s="150">
        <f t="shared" si="87"/>
        <v>1</v>
      </c>
      <c r="N744" s="46">
        <v>4</v>
      </c>
      <c r="O744" s="46">
        <v>1</v>
      </c>
      <c r="P744" s="46">
        <v>0</v>
      </c>
      <c r="Q744" s="46">
        <v>0</v>
      </c>
      <c r="R744" s="46">
        <v>0</v>
      </c>
      <c r="S744" s="46">
        <v>0</v>
      </c>
    </row>
    <row r="745" spans="1:19" s="146" customFormat="1" ht="27" customHeight="1">
      <c r="A745" s="289" t="s">
        <v>774</v>
      </c>
      <c r="B745" s="289"/>
      <c r="C745" s="289"/>
      <c r="D745" s="289"/>
      <c r="E745" s="289"/>
      <c r="F745" s="289"/>
      <c r="G745" s="289"/>
      <c r="H745" s="289"/>
      <c r="I745" s="289"/>
      <c r="J745" s="290"/>
      <c r="K745" s="86">
        <f t="shared" si="86"/>
        <v>735</v>
      </c>
      <c r="L745" s="148">
        <f t="shared" si="87"/>
        <v>102</v>
      </c>
      <c r="M745" s="148">
        <f t="shared" si="87"/>
        <v>89</v>
      </c>
      <c r="N745" s="148">
        <f>SUM(N746:N756)</f>
        <v>24</v>
      </c>
      <c r="O745" s="148">
        <f t="shared" ref="O745:S745" si="88">SUM(O746:O756)</f>
        <v>20</v>
      </c>
      <c r="P745" s="148">
        <f t="shared" si="88"/>
        <v>78</v>
      </c>
      <c r="Q745" s="148">
        <f t="shared" si="88"/>
        <v>69</v>
      </c>
      <c r="R745" s="148">
        <f t="shared" si="88"/>
        <v>0</v>
      </c>
      <c r="S745" s="148">
        <f t="shared" si="88"/>
        <v>0</v>
      </c>
    </row>
    <row r="746" spans="1:19" s="146" customFormat="1" ht="27" customHeight="1">
      <c r="A746" s="154" t="s">
        <v>306</v>
      </c>
      <c r="B746" s="253" t="s">
        <v>208</v>
      </c>
      <c r="C746" s="296"/>
      <c r="D746" s="296"/>
      <c r="E746" s="296"/>
      <c r="F746" s="296"/>
      <c r="G746" s="296"/>
      <c r="H746" s="296"/>
      <c r="I746" s="296"/>
      <c r="J746" s="254"/>
      <c r="K746" s="46">
        <f t="shared" si="86"/>
        <v>736</v>
      </c>
      <c r="L746" s="150">
        <f t="shared" si="87"/>
        <v>8</v>
      </c>
      <c r="M746" s="150">
        <f t="shared" si="87"/>
        <v>8</v>
      </c>
      <c r="N746" s="46">
        <v>0</v>
      </c>
      <c r="O746" s="46">
        <v>0</v>
      </c>
      <c r="P746" s="46">
        <v>8</v>
      </c>
      <c r="Q746" s="46">
        <v>8</v>
      </c>
      <c r="R746" s="46">
        <v>0</v>
      </c>
      <c r="S746" s="46">
        <v>0</v>
      </c>
    </row>
    <row r="747" spans="1:19" s="146" customFormat="1" ht="27" customHeight="1">
      <c r="A747" s="154" t="s">
        <v>328</v>
      </c>
      <c r="B747" s="253" t="s">
        <v>95</v>
      </c>
      <c r="C747" s="296"/>
      <c r="D747" s="296"/>
      <c r="E747" s="296"/>
      <c r="F747" s="296"/>
      <c r="G747" s="296"/>
      <c r="H747" s="296"/>
      <c r="I747" s="296"/>
      <c r="J747" s="254"/>
      <c r="K747" s="46">
        <f t="shared" si="86"/>
        <v>737</v>
      </c>
      <c r="L747" s="150">
        <f t="shared" si="87"/>
        <v>13</v>
      </c>
      <c r="M747" s="150">
        <f t="shared" si="87"/>
        <v>13</v>
      </c>
      <c r="N747" s="46">
        <v>0</v>
      </c>
      <c r="O747" s="46">
        <v>0</v>
      </c>
      <c r="P747" s="46">
        <v>13</v>
      </c>
      <c r="Q747" s="46">
        <v>13</v>
      </c>
      <c r="R747" s="46">
        <v>0</v>
      </c>
      <c r="S747" s="46">
        <v>0</v>
      </c>
    </row>
    <row r="748" spans="1:19" s="146" customFormat="1" ht="27" customHeight="1">
      <c r="A748" s="154" t="s">
        <v>776</v>
      </c>
      <c r="B748" s="253" t="s">
        <v>506</v>
      </c>
      <c r="C748" s="296"/>
      <c r="D748" s="296"/>
      <c r="E748" s="296"/>
      <c r="F748" s="296"/>
      <c r="G748" s="296"/>
      <c r="H748" s="296"/>
      <c r="I748" s="296"/>
      <c r="J748" s="254"/>
      <c r="K748" s="46">
        <f t="shared" si="86"/>
        <v>738</v>
      </c>
      <c r="L748" s="150">
        <f t="shared" si="87"/>
        <v>9</v>
      </c>
      <c r="M748" s="150">
        <f t="shared" si="87"/>
        <v>8</v>
      </c>
      <c r="N748" s="46">
        <v>0</v>
      </c>
      <c r="O748" s="46">
        <v>0</v>
      </c>
      <c r="P748" s="46">
        <v>9</v>
      </c>
      <c r="Q748" s="46">
        <v>8</v>
      </c>
      <c r="R748" s="46">
        <v>0</v>
      </c>
      <c r="S748" s="46">
        <v>0</v>
      </c>
    </row>
    <row r="749" spans="1:19" s="146" customFormat="1" ht="27" customHeight="1">
      <c r="A749" s="154" t="s">
        <v>362</v>
      </c>
      <c r="B749" s="253" t="s">
        <v>363</v>
      </c>
      <c r="C749" s="296"/>
      <c r="D749" s="296"/>
      <c r="E749" s="296"/>
      <c r="F749" s="296"/>
      <c r="G749" s="296"/>
      <c r="H749" s="296"/>
      <c r="I749" s="296"/>
      <c r="J749" s="254"/>
      <c r="K749" s="46">
        <f t="shared" si="86"/>
        <v>739</v>
      </c>
      <c r="L749" s="150">
        <f t="shared" si="87"/>
        <v>10</v>
      </c>
      <c r="M749" s="150">
        <f t="shared" si="87"/>
        <v>9</v>
      </c>
      <c r="N749" s="46">
        <v>0</v>
      </c>
      <c r="O749" s="46">
        <v>0</v>
      </c>
      <c r="P749" s="46">
        <v>10</v>
      </c>
      <c r="Q749" s="46">
        <v>9</v>
      </c>
      <c r="R749" s="46">
        <v>0</v>
      </c>
      <c r="S749" s="46">
        <v>0</v>
      </c>
    </row>
    <row r="750" spans="1:19" s="146" customFormat="1" ht="27" customHeight="1">
      <c r="A750" s="154" t="s">
        <v>314</v>
      </c>
      <c r="B750" s="253" t="s">
        <v>237</v>
      </c>
      <c r="C750" s="296"/>
      <c r="D750" s="296"/>
      <c r="E750" s="296"/>
      <c r="F750" s="296"/>
      <c r="G750" s="296"/>
      <c r="H750" s="296"/>
      <c r="I750" s="296"/>
      <c r="J750" s="254"/>
      <c r="K750" s="46">
        <f t="shared" si="86"/>
        <v>740</v>
      </c>
      <c r="L750" s="150">
        <f t="shared" si="87"/>
        <v>8</v>
      </c>
      <c r="M750" s="150">
        <f t="shared" si="87"/>
        <v>7</v>
      </c>
      <c r="N750" s="46">
        <v>0</v>
      </c>
      <c r="O750" s="46">
        <v>0</v>
      </c>
      <c r="P750" s="46">
        <v>8</v>
      </c>
      <c r="Q750" s="46">
        <v>7</v>
      </c>
      <c r="R750" s="46">
        <v>0</v>
      </c>
      <c r="S750" s="46">
        <v>0</v>
      </c>
    </row>
    <row r="751" spans="1:19" s="146" customFormat="1" ht="27" customHeight="1">
      <c r="A751" s="154" t="s">
        <v>285</v>
      </c>
      <c r="B751" s="253" t="s">
        <v>231</v>
      </c>
      <c r="C751" s="296"/>
      <c r="D751" s="296"/>
      <c r="E751" s="296"/>
      <c r="F751" s="296"/>
      <c r="G751" s="296"/>
      <c r="H751" s="296"/>
      <c r="I751" s="296"/>
      <c r="J751" s="254"/>
      <c r="K751" s="46">
        <f t="shared" si="86"/>
        <v>741</v>
      </c>
      <c r="L751" s="150">
        <f t="shared" si="87"/>
        <v>9</v>
      </c>
      <c r="M751" s="150">
        <f t="shared" si="87"/>
        <v>9</v>
      </c>
      <c r="N751" s="46">
        <v>0</v>
      </c>
      <c r="O751" s="46">
        <v>0</v>
      </c>
      <c r="P751" s="46">
        <v>9</v>
      </c>
      <c r="Q751" s="46">
        <v>9</v>
      </c>
      <c r="R751" s="46">
        <v>0</v>
      </c>
      <c r="S751" s="46">
        <v>0</v>
      </c>
    </row>
    <row r="752" spans="1:19" s="146" customFormat="1" ht="27" customHeight="1">
      <c r="A752" s="154" t="s">
        <v>318</v>
      </c>
      <c r="B752" s="253" t="s">
        <v>209</v>
      </c>
      <c r="C752" s="296"/>
      <c r="D752" s="296"/>
      <c r="E752" s="296"/>
      <c r="F752" s="296"/>
      <c r="G752" s="296"/>
      <c r="H752" s="296"/>
      <c r="I752" s="296"/>
      <c r="J752" s="254"/>
      <c r="K752" s="46">
        <f t="shared" si="86"/>
        <v>742</v>
      </c>
      <c r="L752" s="150">
        <f t="shared" si="87"/>
        <v>8</v>
      </c>
      <c r="M752" s="150">
        <f t="shared" si="87"/>
        <v>5</v>
      </c>
      <c r="N752" s="46">
        <v>0</v>
      </c>
      <c r="O752" s="46">
        <v>0</v>
      </c>
      <c r="P752" s="46">
        <v>8</v>
      </c>
      <c r="Q752" s="46">
        <v>5</v>
      </c>
      <c r="R752" s="46">
        <v>0</v>
      </c>
      <c r="S752" s="46">
        <v>0</v>
      </c>
    </row>
    <row r="753" spans="1:19" s="146" customFormat="1" ht="27" customHeight="1">
      <c r="A753" s="155" t="s">
        <v>558</v>
      </c>
      <c r="B753" s="253" t="s">
        <v>120</v>
      </c>
      <c r="C753" s="296"/>
      <c r="D753" s="296"/>
      <c r="E753" s="296"/>
      <c r="F753" s="296"/>
      <c r="G753" s="296"/>
      <c r="H753" s="296"/>
      <c r="I753" s="296"/>
      <c r="J753" s="254"/>
      <c r="K753" s="46">
        <f t="shared" si="86"/>
        <v>743</v>
      </c>
      <c r="L753" s="150">
        <f t="shared" si="87"/>
        <v>8</v>
      </c>
      <c r="M753" s="150">
        <f t="shared" si="87"/>
        <v>6</v>
      </c>
      <c r="N753" s="46">
        <v>0</v>
      </c>
      <c r="O753" s="46">
        <v>0</v>
      </c>
      <c r="P753" s="46">
        <v>8</v>
      </c>
      <c r="Q753" s="46">
        <v>6</v>
      </c>
      <c r="R753" s="46">
        <v>0</v>
      </c>
      <c r="S753" s="46">
        <v>0</v>
      </c>
    </row>
    <row r="754" spans="1:19" s="146" customFormat="1" ht="27" customHeight="1">
      <c r="A754" s="154" t="s">
        <v>778</v>
      </c>
      <c r="B754" s="253" t="s">
        <v>92</v>
      </c>
      <c r="C754" s="296"/>
      <c r="D754" s="296"/>
      <c r="E754" s="296"/>
      <c r="F754" s="296"/>
      <c r="G754" s="296"/>
      <c r="H754" s="296"/>
      <c r="I754" s="296"/>
      <c r="J754" s="254"/>
      <c r="K754" s="46">
        <f t="shared" si="86"/>
        <v>744</v>
      </c>
      <c r="L754" s="150">
        <f t="shared" si="87"/>
        <v>5</v>
      </c>
      <c r="M754" s="150">
        <f t="shared" si="87"/>
        <v>4</v>
      </c>
      <c r="N754" s="46">
        <v>0</v>
      </c>
      <c r="O754" s="46">
        <v>0</v>
      </c>
      <c r="P754" s="46">
        <v>5</v>
      </c>
      <c r="Q754" s="46">
        <v>4</v>
      </c>
      <c r="R754" s="46">
        <v>0</v>
      </c>
      <c r="S754" s="46">
        <v>0</v>
      </c>
    </row>
    <row r="755" spans="1:19" s="146" customFormat="1" ht="27" customHeight="1">
      <c r="A755" s="154" t="s">
        <v>617</v>
      </c>
      <c r="B755" s="253" t="s">
        <v>218</v>
      </c>
      <c r="C755" s="296"/>
      <c r="D755" s="296"/>
      <c r="E755" s="296"/>
      <c r="F755" s="296"/>
      <c r="G755" s="296"/>
      <c r="H755" s="296"/>
      <c r="I755" s="296"/>
      <c r="J755" s="254"/>
      <c r="K755" s="46">
        <f t="shared" si="86"/>
        <v>745</v>
      </c>
      <c r="L755" s="150">
        <f t="shared" si="87"/>
        <v>13</v>
      </c>
      <c r="M755" s="150">
        <f t="shared" si="87"/>
        <v>10</v>
      </c>
      <c r="N755" s="46">
        <v>13</v>
      </c>
      <c r="O755" s="46">
        <v>10</v>
      </c>
      <c r="P755" s="46">
        <v>0</v>
      </c>
      <c r="Q755" s="46">
        <v>0</v>
      </c>
      <c r="R755" s="46">
        <v>0</v>
      </c>
      <c r="S755" s="46">
        <v>0</v>
      </c>
    </row>
    <row r="756" spans="1:19" s="146" customFormat="1" ht="27" customHeight="1">
      <c r="A756" s="154" t="s">
        <v>622</v>
      </c>
      <c r="B756" s="253" t="s">
        <v>588</v>
      </c>
      <c r="C756" s="296"/>
      <c r="D756" s="296"/>
      <c r="E756" s="296"/>
      <c r="F756" s="296"/>
      <c r="G756" s="296"/>
      <c r="H756" s="296"/>
      <c r="I756" s="296"/>
      <c r="J756" s="254"/>
      <c r="K756" s="46">
        <f t="shared" si="86"/>
        <v>746</v>
      </c>
      <c r="L756" s="150">
        <f t="shared" si="87"/>
        <v>11</v>
      </c>
      <c r="M756" s="150">
        <f t="shared" si="87"/>
        <v>10</v>
      </c>
      <c r="N756" s="46">
        <v>11</v>
      </c>
      <c r="O756" s="46">
        <v>10</v>
      </c>
      <c r="P756" s="46">
        <v>0</v>
      </c>
      <c r="Q756" s="46">
        <v>0</v>
      </c>
      <c r="R756" s="46">
        <v>0</v>
      </c>
      <c r="S756" s="46">
        <v>0</v>
      </c>
    </row>
    <row r="757" spans="1:19" s="146" customFormat="1" ht="27" customHeight="1">
      <c r="A757" s="289" t="s">
        <v>779</v>
      </c>
      <c r="B757" s="289"/>
      <c r="C757" s="289"/>
      <c r="D757" s="289"/>
      <c r="E757" s="289"/>
      <c r="F757" s="289"/>
      <c r="G757" s="289"/>
      <c r="H757" s="289"/>
      <c r="I757" s="289"/>
      <c r="J757" s="290"/>
      <c r="K757" s="86">
        <f t="shared" si="86"/>
        <v>747</v>
      </c>
      <c r="L757" s="148">
        <f t="shared" si="87"/>
        <v>756</v>
      </c>
      <c r="M757" s="148">
        <f t="shared" si="87"/>
        <v>413</v>
      </c>
      <c r="N757" s="148">
        <f>SUM(N758:N788)</f>
        <v>102</v>
      </c>
      <c r="O757" s="148">
        <f t="shared" ref="O757:S757" si="89">SUM(O758:O788)</f>
        <v>43</v>
      </c>
      <c r="P757" s="148">
        <f t="shared" si="89"/>
        <v>569</v>
      </c>
      <c r="Q757" s="148">
        <f t="shared" si="89"/>
        <v>309</v>
      </c>
      <c r="R757" s="148">
        <f t="shared" si="89"/>
        <v>85</v>
      </c>
      <c r="S757" s="148">
        <f t="shared" si="89"/>
        <v>61</v>
      </c>
    </row>
    <row r="758" spans="1:19" s="146" customFormat="1" ht="27" customHeight="1">
      <c r="A758" s="154" t="s">
        <v>664</v>
      </c>
      <c r="B758" s="253" t="s">
        <v>203</v>
      </c>
      <c r="C758" s="296"/>
      <c r="D758" s="296"/>
      <c r="E758" s="296"/>
      <c r="F758" s="296"/>
      <c r="G758" s="296"/>
      <c r="H758" s="296"/>
      <c r="I758" s="296"/>
      <c r="J758" s="254"/>
      <c r="K758" s="46">
        <f t="shared" si="86"/>
        <v>748</v>
      </c>
      <c r="L758" s="150">
        <f t="shared" si="87"/>
        <v>22</v>
      </c>
      <c r="M758" s="150">
        <f t="shared" si="87"/>
        <v>6</v>
      </c>
      <c r="N758" s="46">
        <v>22</v>
      </c>
      <c r="O758" s="46">
        <v>6</v>
      </c>
      <c r="P758" s="46">
        <v>0</v>
      </c>
      <c r="Q758" s="46">
        <v>0</v>
      </c>
      <c r="R758" s="46">
        <v>0</v>
      </c>
      <c r="S758" s="46">
        <v>0</v>
      </c>
    </row>
    <row r="759" spans="1:19" s="146" customFormat="1" ht="27" customHeight="1">
      <c r="A759" s="154" t="s">
        <v>780</v>
      </c>
      <c r="B759" s="253" t="s">
        <v>199</v>
      </c>
      <c r="C759" s="296"/>
      <c r="D759" s="296"/>
      <c r="E759" s="296"/>
      <c r="F759" s="296"/>
      <c r="G759" s="296"/>
      <c r="H759" s="296"/>
      <c r="I759" s="296"/>
      <c r="J759" s="254"/>
      <c r="K759" s="46">
        <f t="shared" si="86"/>
        <v>749</v>
      </c>
      <c r="L759" s="150">
        <f t="shared" si="87"/>
        <v>13</v>
      </c>
      <c r="M759" s="150">
        <f t="shared" si="87"/>
        <v>6</v>
      </c>
      <c r="N759" s="46">
        <v>13</v>
      </c>
      <c r="O759" s="46">
        <v>6</v>
      </c>
      <c r="P759" s="46">
        <v>0</v>
      </c>
      <c r="Q759" s="46">
        <v>0</v>
      </c>
      <c r="R759" s="46">
        <v>0</v>
      </c>
      <c r="S759" s="46">
        <v>0</v>
      </c>
    </row>
    <row r="760" spans="1:19" s="146" customFormat="1" ht="27" customHeight="1">
      <c r="A760" s="154" t="s">
        <v>753</v>
      </c>
      <c r="B760" s="253" t="s">
        <v>213</v>
      </c>
      <c r="C760" s="296"/>
      <c r="D760" s="296"/>
      <c r="E760" s="296"/>
      <c r="F760" s="296"/>
      <c r="G760" s="296"/>
      <c r="H760" s="296"/>
      <c r="I760" s="296"/>
      <c r="J760" s="254"/>
      <c r="K760" s="46">
        <f t="shared" si="86"/>
        <v>750</v>
      </c>
      <c r="L760" s="150">
        <f t="shared" si="87"/>
        <v>5</v>
      </c>
      <c r="M760" s="150">
        <f t="shared" si="87"/>
        <v>4</v>
      </c>
      <c r="N760" s="46">
        <v>5</v>
      </c>
      <c r="O760" s="46">
        <v>4</v>
      </c>
      <c r="P760" s="46">
        <v>0</v>
      </c>
      <c r="Q760" s="46">
        <v>0</v>
      </c>
      <c r="R760" s="46">
        <v>0</v>
      </c>
      <c r="S760" s="46">
        <v>0</v>
      </c>
    </row>
    <row r="761" spans="1:19" s="146" customFormat="1" ht="27" customHeight="1">
      <c r="A761" s="154" t="s">
        <v>622</v>
      </c>
      <c r="B761" s="253" t="s">
        <v>588</v>
      </c>
      <c r="C761" s="296"/>
      <c r="D761" s="296"/>
      <c r="E761" s="296"/>
      <c r="F761" s="296"/>
      <c r="G761" s="296"/>
      <c r="H761" s="296"/>
      <c r="I761" s="296"/>
      <c r="J761" s="254"/>
      <c r="K761" s="46">
        <f t="shared" si="86"/>
        <v>751</v>
      </c>
      <c r="L761" s="150">
        <f t="shared" si="87"/>
        <v>11</v>
      </c>
      <c r="M761" s="150">
        <f t="shared" si="87"/>
        <v>10</v>
      </c>
      <c r="N761" s="46">
        <v>11</v>
      </c>
      <c r="O761" s="46">
        <v>10</v>
      </c>
      <c r="P761" s="46">
        <v>0</v>
      </c>
      <c r="Q761" s="46">
        <v>0</v>
      </c>
      <c r="R761" s="46">
        <v>0</v>
      </c>
      <c r="S761" s="46">
        <v>0</v>
      </c>
    </row>
    <row r="762" spans="1:19" s="146" customFormat="1" ht="27" customHeight="1">
      <c r="A762" s="154" t="s">
        <v>574</v>
      </c>
      <c r="B762" s="253" t="s">
        <v>142</v>
      </c>
      <c r="C762" s="296"/>
      <c r="D762" s="296"/>
      <c r="E762" s="296"/>
      <c r="F762" s="296"/>
      <c r="G762" s="296"/>
      <c r="H762" s="296"/>
      <c r="I762" s="296"/>
      <c r="J762" s="254"/>
      <c r="K762" s="46">
        <f t="shared" si="86"/>
        <v>752</v>
      </c>
      <c r="L762" s="150">
        <f t="shared" si="87"/>
        <v>19</v>
      </c>
      <c r="M762" s="150">
        <f t="shared" si="87"/>
        <v>2</v>
      </c>
      <c r="N762" s="46">
        <v>19</v>
      </c>
      <c r="O762" s="46">
        <v>2</v>
      </c>
      <c r="P762" s="46">
        <v>0</v>
      </c>
      <c r="Q762" s="46">
        <v>0</v>
      </c>
      <c r="R762" s="46">
        <v>0</v>
      </c>
      <c r="S762" s="46">
        <v>0</v>
      </c>
    </row>
    <row r="763" spans="1:19" s="146" customFormat="1" ht="27" customHeight="1">
      <c r="A763" s="154" t="s">
        <v>782</v>
      </c>
      <c r="B763" s="253" t="s">
        <v>581</v>
      </c>
      <c r="C763" s="296"/>
      <c r="D763" s="296"/>
      <c r="E763" s="296"/>
      <c r="F763" s="296"/>
      <c r="G763" s="296"/>
      <c r="H763" s="296"/>
      <c r="I763" s="296"/>
      <c r="J763" s="254"/>
      <c r="K763" s="46">
        <f t="shared" si="86"/>
        <v>753</v>
      </c>
      <c r="L763" s="150">
        <f t="shared" si="87"/>
        <v>15</v>
      </c>
      <c r="M763" s="150">
        <f t="shared" si="87"/>
        <v>0</v>
      </c>
      <c r="N763" s="46">
        <v>15</v>
      </c>
      <c r="O763" s="46">
        <v>0</v>
      </c>
      <c r="P763" s="46">
        <v>0</v>
      </c>
      <c r="Q763" s="46">
        <v>0</v>
      </c>
      <c r="R763" s="46">
        <v>0</v>
      </c>
      <c r="S763" s="46">
        <v>0</v>
      </c>
    </row>
    <row r="764" spans="1:19" s="146" customFormat="1" ht="27" customHeight="1">
      <c r="A764" s="154" t="s">
        <v>663</v>
      </c>
      <c r="B764" s="253" t="s">
        <v>96</v>
      </c>
      <c r="C764" s="296"/>
      <c r="D764" s="296"/>
      <c r="E764" s="296"/>
      <c r="F764" s="296"/>
      <c r="G764" s="296"/>
      <c r="H764" s="296"/>
      <c r="I764" s="296"/>
      <c r="J764" s="254"/>
      <c r="K764" s="46">
        <f t="shared" si="86"/>
        <v>754</v>
      </c>
      <c r="L764" s="150">
        <f t="shared" si="87"/>
        <v>17</v>
      </c>
      <c r="M764" s="150">
        <f t="shared" si="87"/>
        <v>15</v>
      </c>
      <c r="N764" s="46">
        <v>17</v>
      </c>
      <c r="O764" s="46">
        <v>15</v>
      </c>
      <c r="P764" s="46">
        <v>0</v>
      </c>
      <c r="Q764" s="46">
        <v>0</v>
      </c>
      <c r="R764" s="46">
        <v>0</v>
      </c>
      <c r="S764" s="46">
        <v>0</v>
      </c>
    </row>
    <row r="765" spans="1:19" s="146" customFormat="1" ht="27" customHeight="1">
      <c r="A765" s="159" t="s">
        <v>303</v>
      </c>
      <c r="B765" s="253" t="s">
        <v>136</v>
      </c>
      <c r="C765" s="296"/>
      <c r="D765" s="296"/>
      <c r="E765" s="296"/>
      <c r="F765" s="296"/>
      <c r="G765" s="296"/>
      <c r="H765" s="296"/>
      <c r="I765" s="296"/>
      <c r="J765" s="254"/>
      <c r="K765" s="46">
        <f t="shared" si="86"/>
        <v>755</v>
      </c>
      <c r="L765" s="150">
        <f t="shared" si="87"/>
        <v>28</v>
      </c>
      <c r="M765" s="150">
        <f t="shared" si="87"/>
        <v>0</v>
      </c>
      <c r="N765" s="46">
        <v>0</v>
      </c>
      <c r="O765" s="46">
        <v>0</v>
      </c>
      <c r="P765" s="46">
        <v>28</v>
      </c>
      <c r="Q765" s="46">
        <v>0</v>
      </c>
      <c r="R765" s="46">
        <v>0</v>
      </c>
      <c r="S765" s="46">
        <v>0</v>
      </c>
    </row>
    <row r="766" spans="1:19" s="146" customFormat="1" ht="27" customHeight="1">
      <c r="A766" s="159" t="s">
        <v>290</v>
      </c>
      <c r="B766" s="253" t="s">
        <v>135</v>
      </c>
      <c r="C766" s="296"/>
      <c r="D766" s="296"/>
      <c r="E766" s="296"/>
      <c r="F766" s="296"/>
      <c r="G766" s="296"/>
      <c r="H766" s="296"/>
      <c r="I766" s="296"/>
      <c r="J766" s="254"/>
      <c r="K766" s="46">
        <f t="shared" si="86"/>
        <v>756</v>
      </c>
      <c r="L766" s="150">
        <f t="shared" si="87"/>
        <v>22</v>
      </c>
      <c r="M766" s="150">
        <f t="shared" si="87"/>
        <v>2</v>
      </c>
      <c r="N766" s="46">
        <v>0</v>
      </c>
      <c r="O766" s="46">
        <v>0</v>
      </c>
      <c r="P766" s="46">
        <v>22</v>
      </c>
      <c r="Q766" s="46">
        <v>2</v>
      </c>
      <c r="R766" s="46">
        <v>0</v>
      </c>
      <c r="S766" s="46">
        <v>0</v>
      </c>
    </row>
    <row r="767" spans="1:19" s="146" customFormat="1" ht="27" customHeight="1">
      <c r="A767" s="159" t="s">
        <v>286</v>
      </c>
      <c r="B767" s="253" t="s">
        <v>131</v>
      </c>
      <c r="C767" s="296"/>
      <c r="D767" s="296"/>
      <c r="E767" s="296"/>
      <c r="F767" s="296"/>
      <c r="G767" s="296"/>
      <c r="H767" s="296"/>
      <c r="I767" s="296"/>
      <c r="J767" s="254"/>
      <c r="K767" s="46">
        <f t="shared" si="86"/>
        <v>757</v>
      </c>
      <c r="L767" s="150">
        <f t="shared" si="87"/>
        <v>25</v>
      </c>
      <c r="M767" s="150">
        <f t="shared" si="87"/>
        <v>12</v>
      </c>
      <c r="N767" s="46">
        <v>0</v>
      </c>
      <c r="O767" s="46">
        <v>0</v>
      </c>
      <c r="P767" s="46">
        <v>25</v>
      </c>
      <c r="Q767" s="46">
        <v>12</v>
      </c>
      <c r="R767" s="46">
        <v>0</v>
      </c>
      <c r="S767" s="46">
        <v>0</v>
      </c>
    </row>
    <row r="768" spans="1:19" s="146" customFormat="1" ht="27" customHeight="1">
      <c r="A768" s="155" t="s">
        <v>283</v>
      </c>
      <c r="B768" s="253" t="s">
        <v>215</v>
      </c>
      <c r="C768" s="296"/>
      <c r="D768" s="296"/>
      <c r="E768" s="296"/>
      <c r="F768" s="296"/>
      <c r="G768" s="296"/>
      <c r="H768" s="296"/>
      <c r="I768" s="296"/>
      <c r="J768" s="254"/>
      <c r="K768" s="46">
        <f t="shared" si="86"/>
        <v>758</v>
      </c>
      <c r="L768" s="150">
        <f t="shared" si="87"/>
        <v>34</v>
      </c>
      <c r="M768" s="150">
        <f t="shared" si="87"/>
        <v>1</v>
      </c>
      <c r="N768" s="46">
        <v>0</v>
      </c>
      <c r="O768" s="46">
        <v>0</v>
      </c>
      <c r="P768" s="46">
        <v>34</v>
      </c>
      <c r="Q768" s="46">
        <v>1</v>
      </c>
      <c r="R768" s="46">
        <v>0</v>
      </c>
      <c r="S768" s="46">
        <v>0</v>
      </c>
    </row>
    <row r="769" spans="1:19" s="146" customFormat="1" ht="27" customHeight="1">
      <c r="A769" s="162" t="s">
        <v>288</v>
      </c>
      <c r="B769" s="253" t="s">
        <v>238</v>
      </c>
      <c r="C769" s="296"/>
      <c r="D769" s="296"/>
      <c r="E769" s="296"/>
      <c r="F769" s="296"/>
      <c r="G769" s="296"/>
      <c r="H769" s="296"/>
      <c r="I769" s="296"/>
      <c r="J769" s="254"/>
      <c r="K769" s="46">
        <f t="shared" si="86"/>
        <v>759</v>
      </c>
      <c r="L769" s="150">
        <f t="shared" si="87"/>
        <v>35</v>
      </c>
      <c r="M769" s="150">
        <f t="shared" si="87"/>
        <v>28</v>
      </c>
      <c r="N769" s="46">
        <v>0</v>
      </c>
      <c r="O769" s="46">
        <v>0</v>
      </c>
      <c r="P769" s="46">
        <v>35</v>
      </c>
      <c r="Q769" s="46">
        <v>28</v>
      </c>
      <c r="R769" s="46">
        <v>0</v>
      </c>
      <c r="S769" s="46">
        <v>0</v>
      </c>
    </row>
    <row r="770" spans="1:19" s="146" customFormat="1" ht="27" customHeight="1">
      <c r="A770" s="162" t="s">
        <v>289</v>
      </c>
      <c r="B770" s="253" t="s">
        <v>261</v>
      </c>
      <c r="C770" s="296"/>
      <c r="D770" s="296"/>
      <c r="E770" s="296"/>
      <c r="F770" s="296"/>
      <c r="G770" s="296"/>
      <c r="H770" s="296"/>
      <c r="I770" s="296"/>
      <c r="J770" s="254"/>
      <c r="K770" s="46">
        <f t="shared" si="86"/>
        <v>760</v>
      </c>
      <c r="L770" s="150">
        <f t="shared" si="87"/>
        <v>63</v>
      </c>
      <c r="M770" s="150">
        <f t="shared" si="87"/>
        <v>58</v>
      </c>
      <c r="N770" s="46">
        <v>0</v>
      </c>
      <c r="O770" s="46">
        <v>0</v>
      </c>
      <c r="P770" s="46">
        <v>43</v>
      </c>
      <c r="Q770" s="46">
        <v>39</v>
      </c>
      <c r="R770" s="46">
        <v>20</v>
      </c>
      <c r="S770" s="46">
        <v>19</v>
      </c>
    </row>
    <row r="771" spans="1:19" s="146" customFormat="1" ht="27" customHeight="1">
      <c r="A771" s="162" t="s">
        <v>783</v>
      </c>
      <c r="B771" s="253" t="s">
        <v>259</v>
      </c>
      <c r="C771" s="296"/>
      <c r="D771" s="296"/>
      <c r="E771" s="296"/>
      <c r="F771" s="296"/>
      <c r="G771" s="296"/>
      <c r="H771" s="296"/>
      <c r="I771" s="296"/>
      <c r="J771" s="254"/>
      <c r="K771" s="46">
        <f t="shared" si="86"/>
        <v>761</v>
      </c>
      <c r="L771" s="150">
        <f t="shared" si="87"/>
        <v>12</v>
      </c>
      <c r="M771" s="150">
        <f t="shared" si="87"/>
        <v>0</v>
      </c>
      <c r="N771" s="46">
        <v>0</v>
      </c>
      <c r="O771" s="46">
        <v>0</v>
      </c>
      <c r="P771" s="46">
        <v>12</v>
      </c>
      <c r="Q771" s="46">
        <v>0</v>
      </c>
      <c r="R771" s="46">
        <v>0</v>
      </c>
      <c r="S771" s="46">
        <v>0</v>
      </c>
    </row>
    <row r="772" spans="1:19" s="146" customFormat="1" ht="27" customHeight="1">
      <c r="A772" s="162" t="s">
        <v>292</v>
      </c>
      <c r="B772" s="253" t="s">
        <v>150</v>
      </c>
      <c r="C772" s="296"/>
      <c r="D772" s="296"/>
      <c r="E772" s="296"/>
      <c r="F772" s="296"/>
      <c r="G772" s="296"/>
      <c r="H772" s="296"/>
      <c r="I772" s="296"/>
      <c r="J772" s="254"/>
      <c r="K772" s="46">
        <f t="shared" si="86"/>
        <v>762</v>
      </c>
      <c r="L772" s="150">
        <f t="shared" si="87"/>
        <v>15</v>
      </c>
      <c r="M772" s="150">
        <f t="shared" si="87"/>
        <v>0</v>
      </c>
      <c r="N772" s="46">
        <v>0</v>
      </c>
      <c r="O772" s="46">
        <v>0</v>
      </c>
      <c r="P772" s="46">
        <v>15</v>
      </c>
      <c r="Q772" s="46">
        <v>0</v>
      </c>
      <c r="R772" s="46">
        <v>0</v>
      </c>
      <c r="S772" s="46">
        <v>0</v>
      </c>
    </row>
    <row r="773" spans="1:19" s="146" customFormat="1" ht="27" customHeight="1">
      <c r="A773" s="159" t="s">
        <v>285</v>
      </c>
      <c r="B773" s="253" t="s">
        <v>231</v>
      </c>
      <c r="C773" s="296"/>
      <c r="D773" s="296"/>
      <c r="E773" s="296"/>
      <c r="F773" s="296"/>
      <c r="G773" s="296"/>
      <c r="H773" s="296"/>
      <c r="I773" s="296"/>
      <c r="J773" s="254"/>
      <c r="K773" s="46">
        <f t="shared" si="86"/>
        <v>763</v>
      </c>
      <c r="L773" s="150">
        <f t="shared" si="87"/>
        <v>75</v>
      </c>
      <c r="M773" s="150">
        <f t="shared" si="87"/>
        <v>73</v>
      </c>
      <c r="N773" s="46">
        <v>0</v>
      </c>
      <c r="O773" s="46">
        <v>0</v>
      </c>
      <c r="P773" s="46">
        <v>46</v>
      </c>
      <c r="Q773" s="46">
        <v>44</v>
      </c>
      <c r="R773" s="46">
        <v>29</v>
      </c>
      <c r="S773" s="46">
        <v>29</v>
      </c>
    </row>
    <row r="774" spans="1:19" s="146" customFormat="1" ht="27" customHeight="1">
      <c r="A774" s="159" t="s">
        <v>293</v>
      </c>
      <c r="B774" s="253" t="s">
        <v>139</v>
      </c>
      <c r="C774" s="296"/>
      <c r="D774" s="296"/>
      <c r="E774" s="296"/>
      <c r="F774" s="296"/>
      <c r="G774" s="296"/>
      <c r="H774" s="296"/>
      <c r="I774" s="296"/>
      <c r="J774" s="254"/>
      <c r="K774" s="46">
        <f t="shared" si="86"/>
        <v>764</v>
      </c>
      <c r="L774" s="150">
        <f t="shared" si="87"/>
        <v>19</v>
      </c>
      <c r="M774" s="150">
        <f t="shared" si="87"/>
        <v>0</v>
      </c>
      <c r="N774" s="46">
        <v>0</v>
      </c>
      <c r="O774" s="46">
        <v>0</v>
      </c>
      <c r="P774" s="46">
        <v>19</v>
      </c>
      <c r="Q774" s="46">
        <v>0</v>
      </c>
      <c r="R774" s="46">
        <v>0</v>
      </c>
      <c r="S774" s="46">
        <v>0</v>
      </c>
    </row>
    <row r="775" spans="1:19" s="146" customFormat="1" ht="27" customHeight="1">
      <c r="A775" s="159" t="s">
        <v>316</v>
      </c>
      <c r="B775" s="253" t="s">
        <v>187</v>
      </c>
      <c r="C775" s="296"/>
      <c r="D775" s="296"/>
      <c r="E775" s="296"/>
      <c r="F775" s="296"/>
      <c r="G775" s="296"/>
      <c r="H775" s="296"/>
      <c r="I775" s="296"/>
      <c r="J775" s="254"/>
      <c r="K775" s="46">
        <f t="shared" si="86"/>
        <v>765</v>
      </c>
      <c r="L775" s="150">
        <f t="shared" si="87"/>
        <v>51</v>
      </c>
      <c r="M775" s="150">
        <f t="shared" si="87"/>
        <v>1</v>
      </c>
      <c r="N775" s="46">
        <v>0</v>
      </c>
      <c r="O775" s="46">
        <v>0</v>
      </c>
      <c r="P775" s="46">
        <v>30</v>
      </c>
      <c r="Q775" s="46">
        <v>1</v>
      </c>
      <c r="R775" s="46">
        <v>21</v>
      </c>
      <c r="S775" s="46">
        <v>0</v>
      </c>
    </row>
    <row r="776" spans="1:19" s="146" customFormat="1" ht="27" customHeight="1">
      <c r="A776" s="159" t="s">
        <v>407</v>
      </c>
      <c r="B776" s="253" t="s">
        <v>101</v>
      </c>
      <c r="C776" s="296"/>
      <c r="D776" s="296"/>
      <c r="E776" s="296"/>
      <c r="F776" s="296"/>
      <c r="G776" s="296"/>
      <c r="H776" s="296"/>
      <c r="I776" s="296"/>
      <c r="J776" s="254"/>
      <c r="K776" s="46">
        <f t="shared" si="86"/>
        <v>766</v>
      </c>
      <c r="L776" s="150">
        <f t="shared" si="87"/>
        <v>23</v>
      </c>
      <c r="M776" s="150">
        <f t="shared" si="87"/>
        <v>21</v>
      </c>
      <c r="N776" s="46">
        <v>0</v>
      </c>
      <c r="O776" s="46">
        <v>0</v>
      </c>
      <c r="P776" s="46">
        <v>23</v>
      </c>
      <c r="Q776" s="46">
        <v>21</v>
      </c>
      <c r="R776" s="46">
        <v>0</v>
      </c>
      <c r="S776" s="46">
        <v>0</v>
      </c>
    </row>
    <row r="777" spans="1:19" s="146" customFormat="1" ht="27" customHeight="1">
      <c r="A777" s="159" t="s">
        <v>314</v>
      </c>
      <c r="B777" s="253" t="s">
        <v>237</v>
      </c>
      <c r="C777" s="296"/>
      <c r="D777" s="296"/>
      <c r="E777" s="296"/>
      <c r="F777" s="296"/>
      <c r="G777" s="296"/>
      <c r="H777" s="296"/>
      <c r="I777" s="296"/>
      <c r="J777" s="254"/>
      <c r="K777" s="46">
        <f t="shared" si="86"/>
        <v>767</v>
      </c>
      <c r="L777" s="150">
        <f t="shared" si="87"/>
        <v>48</v>
      </c>
      <c r="M777" s="150">
        <f t="shared" si="87"/>
        <v>44</v>
      </c>
      <c r="N777" s="46">
        <v>0</v>
      </c>
      <c r="O777" s="46">
        <v>0</v>
      </c>
      <c r="P777" s="46">
        <v>33</v>
      </c>
      <c r="Q777" s="46">
        <v>31</v>
      </c>
      <c r="R777" s="46">
        <v>15</v>
      </c>
      <c r="S777" s="46">
        <v>13</v>
      </c>
    </row>
    <row r="778" spans="1:19" s="146" customFormat="1" ht="27" customHeight="1">
      <c r="A778" s="159" t="s">
        <v>785</v>
      </c>
      <c r="B778" s="253" t="s">
        <v>103</v>
      </c>
      <c r="C778" s="296"/>
      <c r="D778" s="296"/>
      <c r="E778" s="296"/>
      <c r="F778" s="296"/>
      <c r="G778" s="296"/>
      <c r="H778" s="296"/>
      <c r="I778" s="296"/>
      <c r="J778" s="254"/>
      <c r="K778" s="46">
        <f t="shared" si="86"/>
        <v>768</v>
      </c>
      <c r="L778" s="150">
        <f t="shared" si="87"/>
        <v>19</v>
      </c>
      <c r="M778" s="150">
        <f t="shared" si="87"/>
        <v>19</v>
      </c>
      <c r="N778" s="46">
        <v>0</v>
      </c>
      <c r="O778" s="46">
        <v>0</v>
      </c>
      <c r="P778" s="46">
        <v>19</v>
      </c>
      <c r="Q778" s="46">
        <v>19</v>
      </c>
      <c r="R778" s="46">
        <v>0</v>
      </c>
      <c r="S778" s="46">
        <v>0</v>
      </c>
    </row>
    <row r="779" spans="1:19" s="146" customFormat="1" ht="27" customHeight="1">
      <c r="A779" s="159" t="s">
        <v>311</v>
      </c>
      <c r="B779" s="253" t="s">
        <v>256</v>
      </c>
      <c r="C779" s="296"/>
      <c r="D779" s="296"/>
      <c r="E779" s="296"/>
      <c r="F779" s="296"/>
      <c r="G779" s="296"/>
      <c r="H779" s="296"/>
      <c r="I779" s="296"/>
      <c r="J779" s="254"/>
      <c r="K779" s="46">
        <f t="shared" si="86"/>
        <v>769</v>
      </c>
      <c r="L779" s="150">
        <f t="shared" si="87"/>
        <v>35</v>
      </c>
      <c r="M779" s="150">
        <f t="shared" si="87"/>
        <v>35</v>
      </c>
      <c r="N779" s="46">
        <v>0</v>
      </c>
      <c r="O779" s="46">
        <v>0</v>
      </c>
      <c r="P779" s="46">
        <v>35</v>
      </c>
      <c r="Q779" s="46">
        <v>35</v>
      </c>
      <c r="R779" s="46">
        <v>0</v>
      </c>
      <c r="S779" s="46">
        <v>0</v>
      </c>
    </row>
    <row r="780" spans="1:19" s="146" customFormat="1" ht="27" customHeight="1">
      <c r="A780" s="159" t="s">
        <v>787</v>
      </c>
      <c r="B780" s="253" t="s">
        <v>220</v>
      </c>
      <c r="C780" s="296"/>
      <c r="D780" s="296"/>
      <c r="E780" s="296"/>
      <c r="F780" s="296"/>
      <c r="G780" s="296"/>
      <c r="H780" s="296"/>
      <c r="I780" s="296"/>
      <c r="J780" s="254"/>
      <c r="K780" s="46">
        <f t="shared" ref="K780:K843" si="90">+K779+1</f>
        <v>770</v>
      </c>
      <c r="L780" s="150">
        <f t="shared" si="87"/>
        <v>17</v>
      </c>
      <c r="M780" s="150">
        <f t="shared" si="87"/>
        <v>15</v>
      </c>
      <c r="N780" s="46">
        <v>0</v>
      </c>
      <c r="O780" s="46">
        <v>0</v>
      </c>
      <c r="P780" s="46">
        <v>17</v>
      </c>
      <c r="Q780" s="46">
        <v>15</v>
      </c>
      <c r="R780" s="46">
        <v>0</v>
      </c>
      <c r="S780" s="46">
        <v>0</v>
      </c>
    </row>
    <row r="781" spans="1:19" s="146" customFormat="1" ht="27" customHeight="1">
      <c r="A781" s="159" t="s">
        <v>789</v>
      </c>
      <c r="B781" s="253" t="s">
        <v>209</v>
      </c>
      <c r="C781" s="296"/>
      <c r="D781" s="296"/>
      <c r="E781" s="296"/>
      <c r="F781" s="296"/>
      <c r="G781" s="296"/>
      <c r="H781" s="296"/>
      <c r="I781" s="296"/>
      <c r="J781" s="254"/>
      <c r="K781" s="46">
        <f t="shared" si="90"/>
        <v>771</v>
      </c>
      <c r="L781" s="150">
        <f t="shared" si="87"/>
        <v>13</v>
      </c>
      <c r="M781" s="150">
        <f t="shared" si="87"/>
        <v>7</v>
      </c>
      <c r="N781" s="46">
        <v>0</v>
      </c>
      <c r="O781" s="46">
        <v>0</v>
      </c>
      <c r="P781" s="46">
        <v>13</v>
      </c>
      <c r="Q781" s="46">
        <v>7</v>
      </c>
      <c r="R781" s="46">
        <v>0</v>
      </c>
      <c r="S781" s="46">
        <v>0</v>
      </c>
    </row>
    <row r="782" spans="1:19" s="146" customFormat="1" ht="27" customHeight="1">
      <c r="A782" s="159" t="s">
        <v>310</v>
      </c>
      <c r="B782" s="253" t="s">
        <v>134</v>
      </c>
      <c r="C782" s="296"/>
      <c r="D782" s="296"/>
      <c r="E782" s="296"/>
      <c r="F782" s="296"/>
      <c r="G782" s="296"/>
      <c r="H782" s="296"/>
      <c r="I782" s="296"/>
      <c r="J782" s="254"/>
      <c r="K782" s="46">
        <f t="shared" si="90"/>
        <v>772</v>
      </c>
      <c r="L782" s="150">
        <f t="shared" ref="L782:M845" si="91">+N782+P782+R782</f>
        <v>11</v>
      </c>
      <c r="M782" s="150">
        <f t="shared" si="91"/>
        <v>0</v>
      </c>
      <c r="N782" s="46">
        <v>0</v>
      </c>
      <c r="O782" s="46">
        <v>0</v>
      </c>
      <c r="P782" s="46">
        <v>11</v>
      </c>
      <c r="Q782" s="46">
        <v>0</v>
      </c>
      <c r="R782" s="46">
        <v>0</v>
      </c>
      <c r="S782" s="46">
        <v>0</v>
      </c>
    </row>
    <row r="783" spans="1:19" s="146" customFormat="1" ht="27" customHeight="1">
      <c r="A783" s="159" t="s">
        <v>297</v>
      </c>
      <c r="B783" s="253" t="s">
        <v>229</v>
      </c>
      <c r="C783" s="296"/>
      <c r="D783" s="296"/>
      <c r="E783" s="296"/>
      <c r="F783" s="296"/>
      <c r="G783" s="296"/>
      <c r="H783" s="296"/>
      <c r="I783" s="296"/>
      <c r="J783" s="254"/>
      <c r="K783" s="46">
        <f t="shared" si="90"/>
        <v>773</v>
      </c>
      <c r="L783" s="150">
        <f t="shared" si="91"/>
        <v>15</v>
      </c>
      <c r="M783" s="150">
        <f t="shared" si="91"/>
        <v>13</v>
      </c>
      <c r="N783" s="46">
        <v>0</v>
      </c>
      <c r="O783" s="46">
        <v>0</v>
      </c>
      <c r="P783" s="46">
        <v>15</v>
      </c>
      <c r="Q783" s="46">
        <v>13</v>
      </c>
      <c r="R783" s="46">
        <v>0</v>
      </c>
      <c r="S783" s="46">
        <v>0</v>
      </c>
    </row>
    <row r="784" spans="1:19" s="146" customFormat="1" ht="27" customHeight="1">
      <c r="A784" s="159" t="s">
        <v>476</v>
      </c>
      <c r="B784" s="253" t="s">
        <v>132</v>
      </c>
      <c r="C784" s="296"/>
      <c r="D784" s="296"/>
      <c r="E784" s="296"/>
      <c r="F784" s="296"/>
      <c r="G784" s="296"/>
      <c r="H784" s="296"/>
      <c r="I784" s="296"/>
      <c r="J784" s="254"/>
      <c r="K784" s="46">
        <f t="shared" si="90"/>
        <v>774</v>
      </c>
      <c r="L784" s="150">
        <f t="shared" si="91"/>
        <v>29</v>
      </c>
      <c r="M784" s="150">
        <f t="shared" si="91"/>
        <v>6</v>
      </c>
      <c r="N784" s="46">
        <v>0</v>
      </c>
      <c r="O784" s="46">
        <v>0</v>
      </c>
      <c r="P784" s="46">
        <v>29</v>
      </c>
      <c r="Q784" s="46">
        <v>6</v>
      </c>
      <c r="R784" s="46">
        <v>0</v>
      </c>
      <c r="S784" s="46">
        <v>0</v>
      </c>
    </row>
    <row r="785" spans="1:19" s="146" customFormat="1" ht="27" customHeight="1">
      <c r="A785" s="159" t="s">
        <v>306</v>
      </c>
      <c r="B785" s="253" t="s">
        <v>208</v>
      </c>
      <c r="C785" s="296"/>
      <c r="D785" s="296"/>
      <c r="E785" s="296"/>
      <c r="F785" s="296"/>
      <c r="G785" s="296"/>
      <c r="H785" s="296"/>
      <c r="I785" s="296"/>
      <c r="J785" s="254"/>
      <c r="K785" s="46">
        <f t="shared" si="90"/>
        <v>775</v>
      </c>
      <c r="L785" s="150">
        <f t="shared" si="91"/>
        <v>13</v>
      </c>
      <c r="M785" s="150">
        <f t="shared" si="91"/>
        <v>11</v>
      </c>
      <c r="N785" s="46">
        <v>0</v>
      </c>
      <c r="O785" s="46">
        <v>0</v>
      </c>
      <c r="P785" s="46">
        <v>13</v>
      </c>
      <c r="Q785" s="46">
        <v>11</v>
      </c>
      <c r="R785" s="46">
        <v>0</v>
      </c>
      <c r="S785" s="46">
        <v>0</v>
      </c>
    </row>
    <row r="786" spans="1:19" s="146" customFormat="1" ht="27" customHeight="1">
      <c r="A786" s="159" t="s">
        <v>432</v>
      </c>
      <c r="B786" s="253" t="s">
        <v>201</v>
      </c>
      <c r="C786" s="296"/>
      <c r="D786" s="296"/>
      <c r="E786" s="296"/>
      <c r="F786" s="296"/>
      <c r="G786" s="296"/>
      <c r="H786" s="296"/>
      <c r="I786" s="296"/>
      <c r="J786" s="254"/>
      <c r="K786" s="46">
        <f t="shared" si="90"/>
        <v>776</v>
      </c>
      <c r="L786" s="150">
        <f t="shared" si="91"/>
        <v>30</v>
      </c>
      <c r="M786" s="150">
        <f t="shared" si="91"/>
        <v>3</v>
      </c>
      <c r="N786" s="46">
        <v>0</v>
      </c>
      <c r="O786" s="46">
        <v>0</v>
      </c>
      <c r="P786" s="46">
        <v>30</v>
      </c>
      <c r="Q786" s="46">
        <v>3</v>
      </c>
      <c r="R786" s="46">
        <v>0</v>
      </c>
      <c r="S786" s="46">
        <v>0</v>
      </c>
    </row>
    <row r="787" spans="1:19" s="146" customFormat="1" ht="27" customHeight="1">
      <c r="A787" s="159" t="s">
        <v>299</v>
      </c>
      <c r="B787" s="253" t="s">
        <v>122</v>
      </c>
      <c r="C787" s="296"/>
      <c r="D787" s="296"/>
      <c r="E787" s="296"/>
      <c r="F787" s="296"/>
      <c r="G787" s="296"/>
      <c r="H787" s="296"/>
      <c r="I787" s="296"/>
      <c r="J787" s="254"/>
      <c r="K787" s="46">
        <f t="shared" si="90"/>
        <v>777</v>
      </c>
      <c r="L787" s="150">
        <f t="shared" si="91"/>
        <v>12</v>
      </c>
      <c r="M787" s="150">
        <f t="shared" si="91"/>
        <v>11</v>
      </c>
      <c r="N787" s="46">
        <v>0</v>
      </c>
      <c r="O787" s="46">
        <v>0</v>
      </c>
      <c r="P787" s="46">
        <v>12</v>
      </c>
      <c r="Q787" s="46">
        <v>11</v>
      </c>
      <c r="R787" s="46">
        <v>0</v>
      </c>
      <c r="S787" s="46">
        <v>0</v>
      </c>
    </row>
    <row r="788" spans="1:19" s="146" customFormat="1" ht="27" customHeight="1">
      <c r="A788" s="159" t="s">
        <v>790</v>
      </c>
      <c r="B788" s="253" t="s">
        <v>326</v>
      </c>
      <c r="C788" s="296"/>
      <c r="D788" s="296"/>
      <c r="E788" s="296"/>
      <c r="F788" s="296"/>
      <c r="G788" s="296"/>
      <c r="H788" s="296"/>
      <c r="I788" s="296"/>
      <c r="J788" s="254"/>
      <c r="K788" s="46">
        <f t="shared" si="90"/>
        <v>778</v>
      </c>
      <c r="L788" s="150">
        <f t="shared" si="91"/>
        <v>10</v>
      </c>
      <c r="M788" s="150">
        <f t="shared" si="91"/>
        <v>10</v>
      </c>
      <c r="N788" s="46">
        <v>0</v>
      </c>
      <c r="O788" s="46">
        <v>0</v>
      </c>
      <c r="P788" s="46">
        <v>10</v>
      </c>
      <c r="Q788" s="46">
        <v>10</v>
      </c>
      <c r="R788" s="46">
        <v>0</v>
      </c>
      <c r="S788" s="46">
        <v>0</v>
      </c>
    </row>
    <row r="789" spans="1:19" s="146" customFormat="1" ht="27" customHeight="1">
      <c r="A789" s="289" t="s">
        <v>791</v>
      </c>
      <c r="B789" s="289"/>
      <c r="C789" s="289"/>
      <c r="D789" s="289"/>
      <c r="E789" s="289"/>
      <c r="F789" s="289"/>
      <c r="G789" s="289"/>
      <c r="H789" s="289"/>
      <c r="I789" s="289"/>
      <c r="J789" s="290"/>
      <c r="K789" s="86">
        <f t="shared" si="90"/>
        <v>779</v>
      </c>
      <c r="L789" s="148">
        <f t="shared" si="91"/>
        <v>324</v>
      </c>
      <c r="M789" s="148">
        <f t="shared" si="91"/>
        <v>227</v>
      </c>
      <c r="N789" s="148">
        <f>SUM(N790:N806)</f>
        <v>0</v>
      </c>
      <c r="O789" s="148">
        <f t="shared" ref="O789:S789" si="92">SUM(O790:O806)</f>
        <v>0</v>
      </c>
      <c r="P789" s="148">
        <f t="shared" si="92"/>
        <v>205</v>
      </c>
      <c r="Q789" s="148">
        <f t="shared" si="92"/>
        <v>121</v>
      </c>
      <c r="R789" s="148">
        <f t="shared" si="92"/>
        <v>119</v>
      </c>
      <c r="S789" s="148">
        <f t="shared" si="92"/>
        <v>106</v>
      </c>
    </row>
    <row r="790" spans="1:19" s="146" customFormat="1" ht="27" customHeight="1">
      <c r="A790" s="154" t="s">
        <v>352</v>
      </c>
      <c r="B790" s="253" t="s">
        <v>139</v>
      </c>
      <c r="C790" s="296"/>
      <c r="D790" s="296"/>
      <c r="E790" s="296"/>
      <c r="F790" s="296"/>
      <c r="G790" s="296"/>
      <c r="H790" s="296"/>
      <c r="I790" s="296"/>
      <c r="J790" s="254"/>
      <c r="K790" s="46">
        <f t="shared" si="90"/>
        <v>780</v>
      </c>
      <c r="L790" s="150">
        <f t="shared" si="91"/>
        <v>15</v>
      </c>
      <c r="M790" s="150">
        <f t="shared" si="91"/>
        <v>2</v>
      </c>
      <c r="N790" s="46">
        <v>0</v>
      </c>
      <c r="O790" s="46">
        <v>0</v>
      </c>
      <c r="P790" s="46">
        <v>8</v>
      </c>
      <c r="Q790" s="46">
        <v>1</v>
      </c>
      <c r="R790" s="46">
        <v>7</v>
      </c>
      <c r="S790" s="46">
        <v>1</v>
      </c>
    </row>
    <row r="791" spans="1:19" s="146" customFormat="1" ht="27" customHeight="1">
      <c r="A791" s="154" t="s">
        <v>351</v>
      </c>
      <c r="B791" s="253" t="s">
        <v>136</v>
      </c>
      <c r="C791" s="296"/>
      <c r="D791" s="296"/>
      <c r="E791" s="296"/>
      <c r="F791" s="296"/>
      <c r="G791" s="296"/>
      <c r="H791" s="296"/>
      <c r="I791" s="296"/>
      <c r="J791" s="254"/>
      <c r="K791" s="46">
        <f t="shared" si="90"/>
        <v>781</v>
      </c>
      <c r="L791" s="150">
        <f t="shared" si="91"/>
        <v>15</v>
      </c>
      <c r="M791" s="150">
        <f t="shared" si="91"/>
        <v>1</v>
      </c>
      <c r="N791" s="46">
        <v>0</v>
      </c>
      <c r="O791" s="46">
        <v>0</v>
      </c>
      <c r="P791" s="46">
        <v>10</v>
      </c>
      <c r="Q791" s="46">
        <v>1</v>
      </c>
      <c r="R791" s="46">
        <v>5</v>
      </c>
      <c r="S791" s="46">
        <v>0</v>
      </c>
    </row>
    <row r="792" spans="1:19" s="146" customFormat="1" ht="27" customHeight="1">
      <c r="A792" s="154" t="s">
        <v>347</v>
      </c>
      <c r="B792" s="253" t="s">
        <v>150</v>
      </c>
      <c r="C792" s="296"/>
      <c r="D792" s="296"/>
      <c r="E792" s="296"/>
      <c r="F792" s="296"/>
      <c r="G792" s="296"/>
      <c r="H792" s="296"/>
      <c r="I792" s="296"/>
      <c r="J792" s="254"/>
      <c r="K792" s="46">
        <f t="shared" si="90"/>
        <v>782</v>
      </c>
      <c r="L792" s="150">
        <f t="shared" si="91"/>
        <v>13</v>
      </c>
      <c r="M792" s="150">
        <f t="shared" si="91"/>
        <v>0</v>
      </c>
      <c r="N792" s="46">
        <v>0</v>
      </c>
      <c r="O792" s="46">
        <v>0</v>
      </c>
      <c r="P792" s="46">
        <v>13</v>
      </c>
      <c r="Q792" s="46">
        <v>0</v>
      </c>
      <c r="R792" s="46">
        <v>0</v>
      </c>
      <c r="S792" s="46">
        <v>0</v>
      </c>
    </row>
    <row r="793" spans="1:19" s="146" customFormat="1" ht="27" customHeight="1">
      <c r="A793" s="154" t="s">
        <v>412</v>
      </c>
      <c r="B793" s="253" t="s">
        <v>92</v>
      </c>
      <c r="C793" s="296"/>
      <c r="D793" s="296"/>
      <c r="E793" s="296"/>
      <c r="F793" s="296"/>
      <c r="G793" s="296"/>
      <c r="H793" s="296"/>
      <c r="I793" s="296"/>
      <c r="J793" s="254"/>
      <c r="K793" s="46">
        <f t="shared" si="90"/>
        <v>783</v>
      </c>
      <c r="L793" s="150">
        <f t="shared" si="91"/>
        <v>7</v>
      </c>
      <c r="M793" s="150">
        <f t="shared" si="91"/>
        <v>5</v>
      </c>
      <c r="N793" s="46">
        <v>0</v>
      </c>
      <c r="O793" s="46">
        <v>0</v>
      </c>
      <c r="P793" s="46">
        <v>7</v>
      </c>
      <c r="Q793" s="46">
        <v>5</v>
      </c>
      <c r="R793" s="46">
        <v>0</v>
      </c>
      <c r="S793" s="46">
        <v>0</v>
      </c>
    </row>
    <row r="794" spans="1:19" s="146" customFormat="1" ht="27" customHeight="1">
      <c r="A794" s="154" t="s">
        <v>373</v>
      </c>
      <c r="B794" s="253" t="s">
        <v>231</v>
      </c>
      <c r="C794" s="296"/>
      <c r="D794" s="296"/>
      <c r="E794" s="296"/>
      <c r="F794" s="296"/>
      <c r="G794" s="296"/>
      <c r="H794" s="296"/>
      <c r="I794" s="296"/>
      <c r="J794" s="254"/>
      <c r="K794" s="46">
        <f t="shared" si="90"/>
        <v>784</v>
      </c>
      <c r="L794" s="150">
        <f t="shared" si="91"/>
        <v>91</v>
      </c>
      <c r="M794" s="150">
        <f t="shared" si="91"/>
        <v>90</v>
      </c>
      <c r="N794" s="46">
        <v>0</v>
      </c>
      <c r="O794" s="46">
        <v>0</v>
      </c>
      <c r="P794" s="46">
        <v>18</v>
      </c>
      <c r="Q794" s="46">
        <v>18</v>
      </c>
      <c r="R794" s="46">
        <v>73</v>
      </c>
      <c r="S794" s="46">
        <v>72</v>
      </c>
    </row>
    <row r="795" spans="1:19" s="146" customFormat="1" ht="27" customHeight="1">
      <c r="A795" s="154" t="s">
        <v>376</v>
      </c>
      <c r="B795" s="253" t="s">
        <v>153</v>
      </c>
      <c r="C795" s="296"/>
      <c r="D795" s="296"/>
      <c r="E795" s="296"/>
      <c r="F795" s="296"/>
      <c r="G795" s="296"/>
      <c r="H795" s="296"/>
      <c r="I795" s="296"/>
      <c r="J795" s="254"/>
      <c r="K795" s="46">
        <f t="shared" si="90"/>
        <v>785</v>
      </c>
      <c r="L795" s="150">
        <f t="shared" si="91"/>
        <v>15</v>
      </c>
      <c r="M795" s="150">
        <f t="shared" si="91"/>
        <v>0</v>
      </c>
      <c r="N795" s="46">
        <v>0</v>
      </c>
      <c r="O795" s="46">
        <v>0</v>
      </c>
      <c r="P795" s="46">
        <v>15</v>
      </c>
      <c r="Q795" s="46">
        <v>0</v>
      </c>
      <c r="R795" s="46">
        <v>0</v>
      </c>
      <c r="S795" s="46">
        <v>0</v>
      </c>
    </row>
    <row r="796" spans="1:19" s="146" customFormat="1" ht="27" customHeight="1">
      <c r="A796" s="154" t="s">
        <v>383</v>
      </c>
      <c r="B796" s="253" t="s">
        <v>256</v>
      </c>
      <c r="C796" s="296"/>
      <c r="D796" s="296"/>
      <c r="E796" s="296"/>
      <c r="F796" s="296"/>
      <c r="G796" s="296"/>
      <c r="H796" s="296"/>
      <c r="I796" s="296"/>
      <c r="J796" s="254"/>
      <c r="K796" s="46">
        <f t="shared" si="90"/>
        <v>786</v>
      </c>
      <c r="L796" s="150">
        <f t="shared" si="91"/>
        <v>15</v>
      </c>
      <c r="M796" s="150">
        <f t="shared" si="91"/>
        <v>15</v>
      </c>
      <c r="N796" s="46">
        <v>0</v>
      </c>
      <c r="O796" s="46">
        <v>0</v>
      </c>
      <c r="P796" s="46">
        <v>15</v>
      </c>
      <c r="Q796" s="46">
        <v>15</v>
      </c>
      <c r="R796" s="46">
        <v>0</v>
      </c>
      <c r="S796" s="46">
        <v>0</v>
      </c>
    </row>
    <row r="797" spans="1:19" s="146" customFormat="1" ht="27" customHeight="1">
      <c r="A797" s="154" t="s">
        <v>368</v>
      </c>
      <c r="B797" s="253" t="s">
        <v>215</v>
      </c>
      <c r="C797" s="296"/>
      <c r="D797" s="296"/>
      <c r="E797" s="296"/>
      <c r="F797" s="296"/>
      <c r="G797" s="296"/>
      <c r="H797" s="296"/>
      <c r="I797" s="296"/>
      <c r="J797" s="254"/>
      <c r="K797" s="46">
        <f t="shared" si="90"/>
        <v>787</v>
      </c>
      <c r="L797" s="150">
        <f t="shared" si="91"/>
        <v>8</v>
      </c>
      <c r="M797" s="150">
        <f t="shared" si="91"/>
        <v>0</v>
      </c>
      <c r="N797" s="46">
        <v>0</v>
      </c>
      <c r="O797" s="46">
        <v>0</v>
      </c>
      <c r="P797" s="46">
        <v>8</v>
      </c>
      <c r="Q797" s="46">
        <v>0</v>
      </c>
      <c r="R797" s="46">
        <v>0</v>
      </c>
      <c r="S797" s="46">
        <v>0</v>
      </c>
    </row>
    <row r="798" spans="1:19" s="146" customFormat="1" ht="27" customHeight="1">
      <c r="A798" s="154" t="s">
        <v>355</v>
      </c>
      <c r="B798" s="253" t="s">
        <v>238</v>
      </c>
      <c r="C798" s="296"/>
      <c r="D798" s="296"/>
      <c r="E798" s="296"/>
      <c r="F798" s="296"/>
      <c r="G798" s="296"/>
      <c r="H798" s="296"/>
      <c r="I798" s="296"/>
      <c r="J798" s="254"/>
      <c r="K798" s="46">
        <f t="shared" si="90"/>
        <v>788</v>
      </c>
      <c r="L798" s="150">
        <f t="shared" si="91"/>
        <v>60</v>
      </c>
      <c r="M798" s="150">
        <f t="shared" si="91"/>
        <v>42</v>
      </c>
      <c r="N798" s="46">
        <v>0</v>
      </c>
      <c r="O798" s="46">
        <v>0</v>
      </c>
      <c r="P798" s="46">
        <v>45</v>
      </c>
      <c r="Q798" s="46">
        <v>28</v>
      </c>
      <c r="R798" s="46">
        <v>15</v>
      </c>
      <c r="S798" s="46">
        <v>14</v>
      </c>
    </row>
    <row r="799" spans="1:19" s="146" customFormat="1" ht="27" customHeight="1">
      <c r="A799" s="154" t="s">
        <v>391</v>
      </c>
      <c r="B799" s="253" t="s">
        <v>208</v>
      </c>
      <c r="C799" s="296"/>
      <c r="D799" s="296"/>
      <c r="E799" s="296"/>
      <c r="F799" s="296"/>
      <c r="G799" s="296"/>
      <c r="H799" s="296"/>
      <c r="I799" s="296"/>
      <c r="J799" s="254"/>
      <c r="K799" s="46">
        <f t="shared" si="90"/>
        <v>789</v>
      </c>
      <c r="L799" s="150">
        <f t="shared" si="91"/>
        <v>13</v>
      </c>
      <c r="M799" s="150">
        <f t="shared" si="91"/>
        <v>10</v>
      </c>
      <c r="N799" s="46">
        <v>0</v>
      </c>
      <c r="O799" s="46">
        <v>0</v>
      </c>
      <c r="P799" s="46">
        <v>13</v>
      </c>
      <c r="Q799" s="46">
        <v>10</v>
      </c>
      <c r="R799" s="46">
        <v>0</v>
      </c>
      <c r="S799" s="46">
        <v>0</v>
      </c>
    </row>
    <row r="800" spans="1:19" s="146" customFormat="1" ht="27" customHeight="1">
      <c r="A800" s="154" t="s">
        <v>356</v>
      </c>
      <c r="B800" s="253" t="s">
        <v>209</v>
      </c>
      <c r="C800" s="296"/>
      <c r="D800" s="296"/>
      <c r="E800" s="296"/>
      <c r="F800" s="296"/>
      <c r="G800" s="296"/>
      <c r="H800" s="296"/>
      <c r="I800" s="296"/>
      <c r="J800" s="254"/>
      <c r="K800" s="46">
        <f t="shared" si="90"/>
        <v>790</v>
      </c>
      <c r="L800" s="150">
        <f t="shared" si="91"/>
        <v>10</v>
      </c>
      <c r="M800" s="150">
        <f t="shared" si="91"/>
        <v>9</v>
      </c>
      <c r="N800" s="46">
        <v>0</v>
      </c>
      <c r="O800" s="46">
        <v>0</v>
      </c>
      <c r="P800" s="46">
        <v>10</v>
      </c>
      <c r="Q800" s="46">
        <v>9</v>
      </c>
      <c r="R800" s="46">
        <v>0</v>
      </c>
      <c r="S800" s="46">
        <v>0</v>
      </c>
    </row>
    <row r="801" spans="1:19" s="146" customFormat="1" ht="27" customHeight="1">
      <c r="A801" s="154" t="s">
        <v>793</v>
      </c>
      <c r="B801" s="253" t="s">
        <v>236</v>
      </c>
      <c r="C801" s="296"/>
      <c r="D801" s="296"/>
      <c r="E801" s="296"/>
      <c r="F801" s="296"/>
      <c r="G801" s="296"/>
      <c r="H801" s="296"/>
      <c r="I801" s="296"/>
      <c r="J801" s="254"/>
      <c r="K801" s="46">
        <f t="shared" si="90"/>
        <v>791</v>
      </c>
      <c r="L801" s="150">
        <f t="shared" si="91"/>
        <v>7</v>
      </c>
      <c r="M801" s="150">
        <f t="shared" si="91"/>
        <v>7</v>
      </c>
      <c r="N801" s="46">
        <v>0</v>
      </c>
      <c r="O801" s="46">
        <v>0</v>
      </c>
      <c r="P801" s="46">
        <v>7</v>
      </c>
      <c r="Q801" s="46">
        <v>7</v>
      </c>
      <c r="R801" s="46">
        <v>0</v>
      </c>
      <c r="S801" s="46">
        <v>0</v>
      </c>
    </row>
    <row r="802" spans="1:19" s="146" customFormat="1" ht="27" customHeight="1">
      <c r="A802" s="154" t="s">
        <v>795</v>
      </c>
      <c r="B802" s="253" t="s">
        <v>363</v>
      </c>
      <c r="C802" s="296"/>
      <c r="D802" s="296"/>
      <c r="E802" s="296"/>
      <c r="F802" s="296"/>
      <c r="G802" s="296"/>
      <c r="H802" s="296"/>
      <c r="I802" s="296"/>
      <c r="J802" s="254"/>
      <c r="K802" s="46">
        <f t="shared" si="90"/>
        <v>792</v>
      </c>
      <c r="L802" s="150">
        <f t="shared" si="91"/>
        <v>13</v>
      </c>
      <c r="M802" s="150">
        <f t="shared" si="91"/>
        <v>13</v>
      </c>
      <c r="N802" s="46">
        <v>0</v>
      </c>
      <c r="O802" s="46">
        <v>0</v>
      </c>
      <c r="P802" s="46">
        <v>13</v>
      </c>
      <c r="Q802" s="46">
        <v>13</v>
      </c>
      <c r="R802" s="46">
        <v>0</v>
      </c>
      <c r="S802" s="46">
        <v>0</v>
      </c>
    </row>
    <row r="803" spans="1:19" s="146" customFormat="1" ht="27" customHeight="1">
      <c r="A803" s="154" t="s">
        <v>546</v>
      </c>
      <c r="B803" s="253" t="s">
        <v>122</v>
      </c>
      <c r="C803" s="296"/>
      <c r="D803" s="296"/>
      <c r="E803" s="296"/>
      <c r="F803" s="296"/>
      <c r="G803" s="296"/>
      <c r="H803" s="296"/>
      <c r="I803" s="296"/>
      <c r="J803" s="254"/>
      <c r="K803" s="46">
        <f t="shared" si="90"/>
        <v>793</v>
      </c>
      <c r="L803" s="150">
        <f t="shared" si="91"/>
        <v>11</v>
      </c>
      <c r="M803" s="150">
        <f t="shared" si="91"/>
        <v>10</v>
      </c>
      <c r="N803" s="46">
        <v>0</v>
      </c>
      <c r="O803" s="46">
        <v>0</v>
      </c>
      <c r="P803" s="46">
        <v>11</v>
      </c>
      <c r="Q803" s="46">
        <v>10</v>
      </c>
      <c r="R803" s="46">
        <v>0</v>
      </c>
      <c r="S803" s="46">
        <v>0</v>
      </c>
    </row>
    <row r="804" spans="1:19" s="146" customFormat="1" ht="27" customHeight="1">
      <c r="A804" s="154" t="s">
        <v>584</v>
      </c>
      <c r="B804" s="253" t="s">
        <v>135</v>
      </c>
      <c r="C804" s="296"/>
      <c r="D804" s="296"/>
      <c r="E804" s="296"/>
      <c r="F804" s="296"/>
      <c r="G804" s="296"/>
      <c r="H804" s="296"/>
      <c r="I804" s="296"/>
      <c r="J804" s="254"/>
      <c r="K804" s="46">
        <f t="shared" si="90"/>
        <v>794</v>
      </c>
      <c r="L804" s="150">
        <f t="shared" si="91"/>
        <v>12</v>
      </c>
      <c r="M804" s="150">
        <f t="shared" si="91"/>
        <v>4</v>
      </c>
      <c r="N804" s="46">
        <v>0</v>
      </c>
      <c r="O804" s="46">
        <v>0</v>
      </c>
      <c r="P804" s="46">
        <v>12</v>
      </c>
      <c r="Q804" s="46">
        <v>4</v>
      </c>
      <c r="R804" s="46">
        <v>0</v>
      </c>
      <c r="S804" s="46">
        <v>0</v>
      </c>
    </row>
    <row r="805" spans="1:19" s="146" customFormat="1" ht="27" customHeight="1">
      <c r="A805" s="163" t="s">
        <v>375</v>
      </c>
      <c r="B805" s="253" t="s">
        <v>506</v>
      </c>
      <c r="C805" s="296"/>
      <c r="D805" s="296"/>
      <c r="E805" s="296"/>
      <c r="F805" s="296"/>
      <c r="G805" s="296"/>
      <c r="H805" s="296"/>
      <c r="I805" s="296"/>
      <c r="J805" s="254"/>
      <c r="K805" s="46">
        <f t="shared" si="90"/>
        <v>795</v>
      </c>
      <c r="L805" s="150">
        <f t="shared" si="91"/>
        <v>8</v>
      </c>
      <c r="M805" s="150">
        <f t="shared" si="91"/>
        <v>8</v>
      </c>
      <c r="N805" s="46">
        <v>0</v>
      </c>
      <c r="O805" s="46">
        <v>0</v>
      </c>
      <c r="P805" s="46">
        <v>0</v>
      </c>
      <c r="Q805" s="46">
        <v>0</v>
      </c>
      <c r="R805" s="46">
        <v>8</v>
      </c>
      <c r="S805" s="46">
        <v>8</v>
      </c>
    </row>
    <row r="806" spans="1:19" s="146" customFormat="1" ht="27" customHeight="1">
      <c r="A806" s="154" t="s">
        <v>314</v>
      </c>
      <c r="B806" s="253" t="s">
        <v>237</v>
      </c>
      <c r="C806" s="296"/>
      <c r="D806" s="296"/>
      <c r="E806" s="296"/>
      <c r="F806" s="296"/>
      <c r="G806" s="296"/>
      <c r="H806" s="296"/>
      <c r="I806" s="296"/>
      <c r="J806" s="254"/>
      <c r="K806" s="46">
        <f t="shared" si="90"/>
        <v>796</v>
      </c>
      <c r="L806" s="150">
        <f t="shared" si="91"/>
        <v>11</v>
      </c>
      <c r="M806" s="150">
        <f t="shared" si="91"/>
        <v>11</v>
      </c>
      <c r="N806" s="46">
        <v>0</v>
      </c>
      <c r="O806" s="46">
        <v>0</v>
      </c>
      <c r="P806" s="46">
        <v>0</v>
      </c>
      <c r="Q806" s="46">
        <v>0</v>
      </c>
      <c r="R806" s="46">
        <v>11</v>
      </c>
      <c r="S806" s="46">
        <v>11</v>
      </c>
    </row>
    <row r="807" spans="1:19" s="146" customFormat="1" ht="27" customHeight="1">
      <c r="A807" s="318" t="s">
        <v>796</v>
      </c>
      <c r="B807" s="318"/>
      <c r="C807" s="318"/>
      <c r="D807" s="318"/>
      <c r="E807" s="318"/>
      <c r="F807" s="318"/>
      <c r="G807" s="318"/>
      <c r="H807" s="318"/>
      <c r="I807" s="318"/>
      <c r="J807" s="319"/>
      <c r="K807" s="83">
        <f t="shared" si="90"/>
        <v>797</v>
      </c>
      <c r="L807" s="44">
        <f>+L808+L811+L826+L828+L860+L874+L891</f>
        <v>2871</v>
      </c>
      <c r="M807" s="44">
        <f t="shared" ref="M807:S807" si="93">+M808+M811+M826+M828+M860+M874+M891</f>
        <v>1125</v>
      </c>
      <c r="N807" s="44">
        <f t="shared" si="93"/>
        <v>377</v>
      </c>
      <c r="O807" s="44">
        <f t="shared" si="93"/>
        <v>123</v>
      </c>
      <c r="P807" s="44">
        <f t="shared" si="93"/>
        <v>2427</v>
      </c>
      <c r="Q807" s="44">
        <f t="shared" si="93"/>
        <v>976</v>
      </c>
      <c r="R807" s="44">
        <f t="shared" si="93"/>
        <v>67</v>
      </c>
      <c r="S807" s="44">
        <f t="shared" si="93"/>
        <v>26</v>
      </c>
    </row>
    <row r="808" spans="1:19" s="146" customFormat="1" ht="27" customHeight="1">
      <c r="A808" s="289" t="s">
        <v>797</v>
      </c>
      <c r="B808" s="289"/>
      <c r="C808" s="289"/>
      <c r="D808" s="289"/>
      <c r="E808" s="289"/>
      <c r="F808" s="289"/>
      <c r="G808" s="289"/>
      <c r="H808" s="289"/>
      <c r="I808" s="289"/>
      <c r="J808" s="290"/>
      <c r="K808" s="86">
        <f t="shared" si="90"/>
        <v>798</v>
      </c>
      <c r="L808" s="148">
        <f t="shared" si="91"/>
        <v>11</v>
      </c>
      <c r="M808" s="148">
        <f t="shared" si="91"/>
        <v>6</v>
      </c>
      <c r="N808" s="148">
        <f>SUM(N809:N810)</f>
        <v>11</v>
      </c>
      <c r="O808" s="148">
        <f t="shared" ref="O808:S808" si="94">SUM(O809:O810)</f>
        <v>6</v>
      </c>
      <c r="P808" s="148">
        <f t="shared" si="94"/>
        <v>0</v>
      </c>
      <c r="Q808" s="148">
        <f t="shared" si="94"/>
        <v>0</v>
      </c>
      <c r="R808" s="148">
        <f t="shared" si="94"/>
        <v>0</v>
      </c>
      <c r="S808" s="148">
        <f t="shared" si="94"/>
        <v>0</v>
      </c>
    </row>
    <row r="809" spans="1:19" s="146" customFormat="1" ht="27" customHeight="1">
      <c r="A809" s="164" t="s">
        <v>798</v>
      </c>
      <c r="B809" s="253" t="s">
        <v>75</v>
      </c>
      <c r="C809" s="296"/>
      <c r="D809" s="296"/>
      <c r="E809" s="296"/>
      <c r="F809" s="296"/>
      <c r="G809" s="296"/>
      <c r="H809" s="296"/>
      <c r="I809" s="296"/>
      <c r="J809" s="254"/>
      <c r="K809" s="46">
        <f t="shared" si="90"/>
        <v>799</v>
      </c>
      <c r="L809" s="150">
        <f t="shared" si="91"/>
        <v>10</v>
      </c>
      <c r="M809" s="150">
        <f t="shared" si="91"/>
        <v>6</v>
      </c>
      <c r="N809" s="46">
        <v>10</v>
      </c>
      <c r="O809" s="46">
        <v>6</v>
      </c>
      <c r="P809" s="46">
        <v>0</v>
      </c>
      <c r="Q809" s="46">
        <v>0</v>
      </c>
      <c r="R809" s="46">
        <v>0</v>
      </c>
      <c r="S809" s="46">
        <v>0</v>
      </c>
    </row>
    <row r="810" spans="1:19" s="146" customFormat="1" ht="27" customHeight="1">
      <c r="A810" s="154" t="s">
        <v>799</v>
      </c>
      <c r="B810" s="253" t="s">
        <v>74</v>
      </c>
      <c r="C810" s="296"/>
      <c r="D810" s="296"/>
      <c r="E810" s="296"/>
      <c r="F810" s="296"/>
      <c r="G810" s="296"/>
      <c r="H810" s="296"/>
      <c r="I810" s="296"/>
      <c r="J810" s="254"/>
      <c r="K810" s="46">
        <f t="shared" si="90"/>
        <v>800</v>
      </c>
      <c r="L810" s="150">
        <f t="shared" si="91"/>
        <v>1</v>
      </c>
      <c r="M810" s="150">
        <f t="shared" si="91"/>
        <v>0</v>
      </c>
      <c r="N810" s="46">
        <v>1</v>
      </c>
      <c r="O810" s="46">
        <v>0</v>
      </c>
      <c r="P810" s="46">
        <v>0</v>
      </c>
      <c r="Q810" s="46">
        <v>0</v>
      </c>
      <c r="R810" s="46">
        <v>0</v>
      </c>
      <c r="S810" s="46">
        <v>0</v>
      </c>
    </row>
    <row r="811" spans="1:19" s="146" customFormat="1" ht="27" customHeight="1">
      <c r="A811" s="289" t="s">
        <v>800</v>
      </c>
      <c r="B811" s="289"/>
      <c r="C811" s="289"/>
      <c r="D811" s="289"/>
      <c r="E811" s="289"/>
      <c r="F811" s="289"/>
      <c r="G811" s="289"/>
      <c r="H811" s="289"/>
      <c r="I811" s="289"/>
      <c r="J811" s="290"/>
      <c r="K811" s="86">
        <f t="shared" si="90"/>
        <v>801</v>
      </c>
      <c r="L811" s="148">
        <f t="shared" si="91"/>
        <v>531</v>
      </c>
      <c r="M811" s="148">
        <f t="shared" si="91"/>
        <v>295</v>
      </c>
      <c r="N811" s="148">
        <f>SUM(N812:N825)</f>
        <v>0</v>
      </c>
      <c r="O811" s="148">
        <f t="shared" ref="O811:S811" si="95">SUM(O812:O825)</f>
        <v>0</v>
      </c>
      <c r="P811" s="148">
        <f t="shared" si="95"/>
        <v>531</v>
      </c>
      <c r="Q811" s="148">
        <f t="shared" si="95"/>
        <v>295</v>
      </c>
      <c r="R811" s="148">
        <f t="shared" si="95"/>
        <v>0</v>
      </c>
      <c r="S811" s="148">
        <f t="shared" si="95"/>
        <v>0</v>
      </c>
    </row>
    <row r="812" spans="1:19" s="146" customFormat="1" ht="27" customHeight="1">
      <c r="A812" s="154" t="s">
        <v>286</v>
      </c>
      <c r="B812" s="253" t="s">
        <v>131</v>
      </c>
      <c r="C812" s="296"/>
      <c r="D812" s="296"/>
      <c r="E812" s="296"/>
      <c r="F812" s="296"/>
      <c r="G812" s="296"/>
      <c r="H812" s="296"/>
      <c r="I812" s="296"/>
      <c r="J812" s="254"/>
      <c r="K812" s="46">
        <f t="shared" si="90"/>
        <v>802</v>
      </c>
      <c r="L812" s="150">
        <f t="shared" si="91"/>
        <v>36</v>
      </c>
      <c r="M812" s="150">
        <f t="shared" si="91"/>
        <v>12</v>
      </c>
      <c r="N812" s="46">
        <v>0</v>
      </c>
      <c r="O812" s="46">
        <v>0</v>
      </c>
      <c r="P812" s="46">
        <v>36</v>
      </c>
      <c r="Q812" s="46">
        <v>12</v>
      </c>
      <c r="R812" s="46">
        <v>0</v>
      </c>
      <c r="S812" s="46">
        <v>0</v>
      </c>
    </row>
    <row r="813" spans="1:19" s="146" customFormat="1" ht="27" customHeight="1">
      <c r="A813" s="154" t="s">
        <v>303</v>
      </c>
      <c r="B813" s="253" t="s">
        <v>136</v>
      </c>
      <c r="C813" s="296"/>
      <c r="D813" s="296"/>
      <c r="E813" s="296"/>
      <c r="F813" s="296"/>
      <c r="G813" s="296"/>
      <c r="H813" s="296"/>
      <c r="I813" s="296"/>
      <c r="J813" s="254"/>
      <c r="K813" s="46">
        <f t="shared" si="90"/>
        <v>803</v>
      </c>
      <c r="L813" s="150">
        <f t="shared" si="91"/>
        <v>38</v>
      </c>
      <c r="M813" s="150">
        <f t="shared" si="91"/>
        <v>10</v>
      </c>
      <c r="N813" s="46">
        <v>0</v>
      </c>
      <c r="O813" s="46">
        <v>0</v>
      </c>
      <c r="P813" s="46">
        <v>38</v>
      </c>
      <c r="Q813" s="46">
        <v>10</v>
      </c>
      <c r="R813" s="46">
        <v>0</v>
      </c>
      <c r="S813" s="46">
        <v>0</v>
      </c>
    </row>
    <row r="814" spans="1:19" s="146" customFormat="1" ht="27" customHeight="1">
      <c r="A814" s="154" t="s">
        <v>293</v>
      </c>
      <c r="B814" s="253" t="s">
        <v>139</v>
      </c>
      <c r="C814" s="296"/>
      <c r="D814" s="296"/>
      <c r="E814" s="296"/>
      <c r="F814" s="296"/>
      <c r="G814" s="296"/>
      <c r="H814" s="296"/>
      <c r="I814" s="296"/>
      <c r="J814" s="254"/>
      <c r="K814" s="46">
        <f t="shared" si="90"/>
        <v>804</v>
      </c>
      <c r="L814" s="150">
        <f t="shared" si="91"/>
        <v>67</v>
      </c>
      <c r="M814" s="150">
        <f t="shared" si="91"/>
        <v>26</v>
      </c>
      <c r="N814" s="46">
        <v>0</v>
      </c>
      <c r="O814" s="46">
        <v>0</v>
      </c>
      <c r="P814" s="46">
        <v>67</v>
      </c>
      <c r="Q814" s="46">
        <v>26</v>
      </c>
      <c r="R814" s="46">
        <v>0</v>
      </c>
      <c r="S814" s="46">
        <v>0</v>
      </c>
    </row>
    <row r="815" spans="1:19" s="146" customFormat="1" ht="27" customHeight="1">
      <c r="A815" s="154" t="s">
        <v>283</v>
      </c>
      <c r="B815" s="253" t="s">
        <v>215</v>
      </c>
      <c r="C815" s="296"/>
      <c r="D815" s="296"/>
      <c r="E815" s="296"/>
      <c r="F815" s="296"/>
      <c r="G815" s="296"/>
      <c r="H815" s="296"/>
      <c r="I815" s="296"/>
      <c r="J815" s="254"/>
      <c r="K815" s="46">
        <f t="shared" si="90"/>
        <v>805</v>
      </c>
      <c r="L815" s="150">
        <f t="shared" si="91"/>
        <v>36</v>
      </c>
      <c r="M815" s="150">
        <f t="shared" si="91"/>
        <v>7</v>
      </c>
      <c r="N815" s="46">
        <v>0</v>
      </c>
      <c r="O815" s="46">
        <v>0</v>
      </c>
      <c r="P815" s="46">
        <v>36</v>
      </c>
      <c r="Q815" s="46">
        <v>7</v>
      </c>
      <c r="R815" s="46">
        <v>0</v>
      </c>
      <c r="S815" s="46">
        <v>0</v>
      </c>
    </row>
    <row r="816" spans="1:19" s="146" customFormat="1" ht="27" customHeight="1">
      <c r="A816" s="154" t="s">
        <v>314</v>
      </c>
      <c r="B816" s="253" t="s">
        <v>237</v>
      </c>
      <c r="C816" s="296"/>
      <c r="D816" s="296"/>
      <c r="E816" s="296"/>
      <c r="F816" s="296"/>
      <c r="G816" s="296"/>
      <c r="H816" s="296"/>
      <c r="I816" s="296"/>
      <c r="J816" s="254"/>
      <c r="K816" s="46">
        <f t="shared" si="90"/>
        <v>806</v>
      </c>
      <c r="L816" s="150">
        <f t="shared" si="91"/>
        <v>38</v>
      </c>
      <c r="M816" s="150">
        <f t="shared" si="91"/>
        <v>24</v>
      </c>
      <c r="N816" s="46">
        <v>0</v>
      </c>
      <c r="O816" s="46">
        <v>0</v>
      </c>
      <c r="P816" s="46">
        <v>38</v>
      </c>
      <c r="Q816" s="46">
        <v>24</v>
      </c>
      <c r="R816" s="46">
        <v>0</v>
      </c>
      <c r="S816" s="46">
        <v>0</v>
      </c>
    </row>
    <row r="817" spans="1:19" s="146" customFormat="1" ht="27" customHeight="1">
      <c r="A817" s="154" t="s">
        <v>288</v>
      </c>
      <c r="B817" s="253" t="s">
        <v>238</v>
      </c>
      <c r="C817" s="296"/>
      <c r="D817" s="296"/>
      <c r="E817" s="296"/>
      <c r="F817" s="296"/>
      <c r="G817" s="296"/>
      <c r="H817" s="296"/>
      <c r="I817" s="296"/>
      <c r="J817" s="254"/>
      <c r="K817" s="46">
        <f t="shared" si="90"/>
        <v>807</v>
      </c>
      <c r="L817" s="150">
        <f t="shared" si="91"/>
        <v>48</v>
      </c>
      <c r="M817" s="150">
        <f t="shared" si="91"/>
        <v>34</v>
      </c>
      <c r="N817" s="46">
        <v>0</v>
      </c>
      <c r="O817" s="46">
        <v>0</v>
      </c>
      <c r="P817" s="46">
        <v>48</v>
      </c>
      <c r="Q817" s="46">
        <v>34</v>
      </c>
      <c r="R817" s="46">
        <v>0</v>
      </c>
      <c r="S817" s="46">
        <v>0</v>
      </c>
    </row>
    <row r="818" spans="1:19" s="146" customFormat="1" ht="27" customHeight="1">
      <c r="A818" s="154" t="s">
        <v>289</v>
      </c>
      <c r="B818" s="253" t="s">
        <v>261</v>
      </c>
      <c r="C818" s="296"/>
      <c r="D818" s="296"/>
      <c r="E818" s="296"/>
      <c r="F818" s="296"/>
      <c r="G818" s="296"/>
      <c r="H818" s="296"/>
      <c r="I818" s="296"/>
      <c r="J818" s="254"/>
      <c r="K818" s="46">
        <f t="shared" si="90"/>
        <v>808</v>
      </c>
      <c r="L818" s="150">
        <f t="shared" si="91"/>
        <v>46</v>
      </c>
      <c r="M818" s="150">
        <f t="shared" si="91"/>
        <v>31</v>
      </c>
      <c r="N818" s="46">
        <v>0</v>
      </c>
      <c r="O818" s="46">
        <v>0</v>
      </c>
      <c r="P818" s="46">
        <v>46</v>
      </c>
      <c r="Q818" s="46">
        <v>31</v>
      </c>
      <c r="R818" s="46">
        <v>0</v>
      </c>
      <c r="S818" s="46">
        <v>0</v>
      </c>
    </row>
    <row r="819" spans="1:19" s="146" customFormat="1" ht="27" customHeight="1">
      <c r="A819" s="154" t="s">
        <v>311</v>
      </c>
      <c r="B819" s="253" t="s">
        <v>256</v>
      </c>
      <c r="C819" s="296"/>
      <c r="D819" s="296"/>
      <c r="E819" s="296"/>
      <c r="F819" s="296"/>
      <c r="G819" s="296"/>
      <c r="H819" s="296"/>
      <c r="I819" s="296"/>
      <c r="J819" s="254"/>
      <c r="K819" s="46">
        <f t="shared" si="90"/>
        <v>809</v>
      </c>
      <c r="L819" s="150">
        <f t="shared" si="91"/>
        <v>35</v>
      </c>
      <c r="M819" s="150">
        <f t="shared" si="91"/>
        <v>35</v>
      </c>
      <c r="N819" s="46">
        <v>0</v>
      </c>
      <c r="O819" s="46">
        <v>0</v>
      </c>
      <c r="P819" s="46">
        <v>35</v>
      </c>
      <c r="Q819" s="46">
        <v>35</v>
      </c>
      <c r="R819" s="46">
        <v>0</v>
      </c>
      <c r="S819" s="46">
        <v>0</v>
      </c>
    </row>
    <row r="820" spans="1:19" s="146" customFormat="1" ht="27" customHeight="1">
      <c r="A820" s="154" t="s">
        <v>328</v>
      </c>
      <c r="B820" s="253" t="s">
        <v>95</v>
      </c>
      <c r="C820" s="296"/>
      <c r="D820" s="296"/>
      <c r="E820" s="296"/>
      <c r="F820" s="296"/>
      <c r="G820" s="296"/>
      <c r="H820" s="296"/>
      <c r="I820" s="296"/>
      <c r="J820" s="254"/>
      <c r="K820" s="46">
        <f t="shared" si="90"/>
        <v>810</v>
      </c>
      <c r="L820" s="150">
        <f t="shared" si="91"/>
        <v>37</v>
      </c>
      <c r="M820" s="150">
        <f t="shared" si="91"/>
        <v>28</v>
      </c>
      <c r="N820" s="46">
        <v>0</v>
      </c>
      <c r="O820" s="46">
        <v>0</v>
      </c>
      <c r="P820" s="46">
        <v>37</v>
      </c>
      <c r="Q820" s="46">
        <v>28</v>
      </c>
      <c r="R820" s="46">
        <v>0</v>
      </c>
      <c r="S820" s="46">
        <v>0</v>
      </c>
    </row>
    <row r="821" spans="1:19" s="146" customFormat="1" ht="27" customHeight="1">
      <c r="A821" s="154" t="s">
        <v>285</v>
      </c>
      <c r="B821" s="253" t="s">
        <v>231</v>
      </c>
      <c r="C821" s="296"/>
      <c r="D821" s="296"/>
      <c r="E821" s="296"/>
      <c r="F821" s="296"/>
      <c r="G821" s="296"/>
      <c r="H821" s="296"/>
      <c r="I821" s="296"/>
      <c r="J821" s="254"/>
      <c r="K821" s="46">
        <f t="shared" si="90"/>
        <v>811</v>
      </c>
      <c r="L821" s="150">
        <f t="shared" si="91"/>
        <v>38</v>
      </c>
      <c r="M821" s="150">
        <f t="shared" si="91"/>
        <v>36</v>
      </c>
      <c r="N821" s="46">
        <v>0</v>
      </c>
      <c r="O821" s="46">
        <v>0</v>
      </c>
      <c r="P821" s="46">
        <v>38</v>
      </c>
      <c r="Q821" s="46">
        <v>36</v>
      </c>
      <c r="R821" s="46">
        <v>0</v>
      </c>
      <c r="S821" s="46">
        <v>0</v>
      </c>
    </row>
    <row r="822" spans="1:19" s="146" customFormat="1" ht="27" customHeight="1">
      <c r="A822" s="154" t="s">
        <v>360</v>
      </c>
      <c r="B822" s="253" t="s">
        <v>167</v>
      </c>
      <c r="C822" s="296"/>
      <c r="D822" s="296"/>
      <c r="E822" s="296"/>
      <c r="F822" s="296"/>
      <c r="G822" s="296"/>
      <c r="H822" s="296"/>
      <c r="I822" s="296"/>
      <c r="J822" s="254"/>
      <c r="K822" s="46">
        <f t="shared" si="90"/>
        <v>812</v>
      </c>
      <c r="L822" s="150">
        <f t="shared" si="91"/>
        <v>36</v>
      </c>
      <c r="M822" s="150">
        <f t="shared" si="91"/>
        <v>21</v>
      </c>
      <c r="N822" s="46">
        <v>0</v>
      </c>
      <c r="O822" s="46">
        <v>0</v>
      </c>
      <c r="P822" s="46">
        <v>36</v>
      </c>
      <c r="Q822" s="46">
        <v>21</v>
      </c>
      <c r="R822" s="46">
        <v>0</v>
      </c>
      <c r="S822" s="46">
        <v>0</v>
      </c>
    </row>
    <row r="823" spans="1:19" s="146" customFormat="1" ht="27" customHeight="1">
      <c r="A823" s="154" t="s">
        <v>318</v>
      </c>
      <c r="B823" s="253" t="s">
        <v>209</v>
      </c>
      <c r="C823" s="296"/>
      <c r="D823" s="296"/>
      <c r="E823" s="296"/>
      <c r="F823" s="296"/>
      <c r="G823" s="296"/>
      <c r="H823" s="296"/>
      <c r="I823" s="296"/>
      <c r="J823" s="254"/>
      <c r="K823" s="46">
        <f t="shared" si="90"/>
        <v>813</v>
      </c>
      <c r="L823" s="150">
        <f t="shared" si="91"/>
        <v>20</v>
      </c>
      <c r="M823" s="150">
        <f t="shared" si="91"/>
        <v>13</v>
      </c>
      <c r="N823" s="46">
        <v>0</v>
      </c>
      <c r="O823" s="46">
        <v>0</v>
      </c>
      <c r="P823" s="46">
        <v>20</v>
      </c>
      <c r="Q823" s="46">
        <v>13</v>
      </c>
      <c r="R823" s="46">
        <v>0</v>
      </c>
      <c r="S823" s="46">
        <v>0</v>
      </c>
    </row>
    <row r="824" spans="1:19" s="146" customFormat="1" ht="27" customHeight="1">
      <c r="A824" s="154" t="s">
        <v>716</v>
      </c>
      <c r="B824" s="253" t="s">
        <v>127</v>
      </c>
      <c r="C824" s="296"/>
      <c r="D824" s="296"/>
      <c r="E824" s="296"/>
      <c r="F824" s="296"/>
      <c r="G824" s="296"/>
      <c r="H824" s="296"/>
      <c r="I824" s="296"/>
      <c r="J824" s="254"/>
      <c r="K824" s="46">
        <f t="shared" si="90"/>
        <v>814</v>
      </c>
      <c r="L824" s="150">
        <f t="shared" si="91"/>
        <v>26</v>
      </c>
      <c r="M824" s="150">
        <f t="shared" si="91"/>
        <v>11</v>
      </c>
      <c r="N824" s="46">
        <v>0</v>
      </c>
      <c r="O824" s="46">
        <v>0</v>
      </c>
      <c r="P824" s="46">
        <v>26</v>
      </c>
      <c r="Q824" s="46">
        <v>11</v>
      </c>
      <c r="R824" s="46">
        <v>0</v>
      </c>
      <c r="S824" s="46">
        <v>0</v>
      </c>
    </row>
    <row r="825" spans="1:19" s="146" customFormat="1" ht="27" customHeight="1">
      <c r="A825" s="154" t="s">
        <v>802</v>
      </c>
      <c r="B825" s="253" t="s">
        <v>98</v>
      </c>
      <c r="C825" s="296"/>
      <c r="D825" s="296"/>
      <c r="E825" s="296"/>
      <c r="F825" s="296"/>
      <c r="G825" s="296"/>
      <c r="H825" s="296"/>
      <c r="I825" s="296"/>
      <c r="J825" s="254"/>
      <c r="K825" s="46">
        <f t="shared" si="90"/>
        <v>815</v>
      </c>
      <c r="L825" s="150">
        <f t="shared" si="91"/>
        <v>30</v>
      </c>
      <c r="M825" s="150">
        <f t="shared" si="91"/>
        <v>7</v>
      </c>
      <c r="N825" s="46">
        <v>0</v>
      </c>
      <c r="O825" s="46">
        <v>0</v>
      </c>
      <c r="P825" s="46">
        <v>30</v>
      </c>
      <c r="Q825" s="46">
        <v>7</v>
      </c>
      <c r="R825" s="46">
        <v>0</v>
      </c>
      <c r="S825" s="46">
        <v>0</v>
      </c>
    </row>
    <row r="826" spans="1:19" s="146" customFormat="1" ht="27" customHeight="1">
      <c r="A826" s="289" t="s">
        <v>803</v>
      </c>
      <c r="B826" s="289"/>
      <c r="C826" s="289"/>
      <c r="D826" s="289"/>
      <c r="E826" s="289"/>
      <c r="F826" s="289"/>
      <c r="G826" s="289"/>
      <c r="H826" s="289"/>
      <c r="I826" s="289"/>
      <c r="J826" s="290"/>
      <c r="K826" s="86">
        <f t="shared" si="90"/>
        <v>816</v>
      </c>
      <c r="L826" s="148">
        <f t="shared" si="91"/>
        <v>58</v>
      </c>
      <c r="M826" s="148">
        <f t="shared" si="91"/>
        <v>56</v>
      </c>
      <c r="N826" s="148">
        <f>SUM(N827)</f>
        <v>0</v>
      </c>
      <c r="O826" s="148">
        <f t="shared" ref="O826:S826" si="96">SUM(O827)</f>
        <v>0</v>
      </c>
      <c r="P826" s="148">
        <f t="shared" si="96"/>
        <v>58</v>
      </c>
      <c r="Q826" s="148">
        <f t="shared" si="96"/>
        <v>56</v>
      </c>
      <c r="R826" s="148">
        <f t="shared" si="96"/>
        <v>0</v>
      </c>
      <c r="S826" s="148">
        <f t="shared" si="96"/>
        <v>0</v>
      </c>
    </row>
    <row r="827" spans="1:19" s="146" customFormat="1" ht="27" customHeight="1">
      <c r="A827" s="154" t="s">
        <v>804</v>
      </c>
      <c r="B827" s="253" t="s">
        <v>264</v>
      </c>
      <c r="C827" s="296"/>
      <c r="D827" s="296"/>
      <c r="E827" s="296"/>
      <c r="F827" s="296"/>
      <c r="G827" s="296"/>
      <c r="H827" s="296"/>
      <c r="I827" s="296"/>
      <c r="J827" s="254"/>
      <c r="K827" s="46">
        <f t="shared" si="90"/>
        <v>817</v>
      </c>
      <c r="L827" s="150">
        <f t="shared" si="91"/>
        <v>58</v>
      </c>
      <c r="M827" s="150">
        <f t="shared" si="91"/>
        <v>56</v>
      </c>
      <c r="N827" s="46">
        <v>0</v>
      </c>
      <c r="O827" s="46">
        <v>0</v>
      </c>
      <c r="P827" s="46">
        <v>58</v>
      </c>
      <c r="Q827" s="46">
        <v>56</v>
      </c>
      <c r="R827" s="46">
        <v>0</v>
      </c>
      <c r="S827" s="46">
        <v>0</v>
      </c>
    </row>
    <row r="828" spans="1:19" s="146" customFormat="1" ht="27" customHeight="1">
      <c r="A828" s="289" t="s">
        <v>805</v>
      </c>
      <c r="B828" s="289"/>
      <c r="C828" s="289"/>
      <c r="D828" s="289"/>
      <c r="E828" s="289"/>
      <c r="F828" s="289"/>
      <c r="G828" s="289"/>
      <c r="H828" s="289"/>
      <c r="I828" s="289"/>
      <c r="J828" s="290"/>
      <c r="K828" s="86">
        <f t="shared" si="90"/>
        <v>818</v>
      </c>
      <c r="L828" s="148">
        <f t="shared" si="91"/>
        <v>1243</v>
      </c>
      <c r="M828" s="148">
        <f t="shared" si="91"/>
        <v>266</v>
      </c>
      <c r="N828" s="148">
        <f>SUM(N829:N859)</f>
        <v>193</v>
      </c>
      <c r="O828" s="148">
        <f t="shared" ref="O828:S828" si="97">SUM(O829:O859)</f>
        <v>37</v>
      </c>
      <c r="P828" s="148">
        <f t="shared" si="97"/>
        <v>983</v>
      </c>
      <c r="Q828" s="148">
        <f t="shared" si="97"/>
        <v>203</v>
      </c>
      <c r="R828" s="148">
        <f t="shared" si="97"/>
        <v>67</v>
      </c>
      <c r="S828" s="148">
        <f t="shared" si="97"/>
        <v>26</v>
      </c>
    </row>
    <row r="829" spans="1:19" s="146" customFormat="1" ht="27" customHeight="1">
      <c r="A829" s="161" t="s">
        <v>575</v>
      </c>
      <c r="B829" s="253" t="s">
        <v>130</v>
      </c>
      <c r="C829" s="296"/>
      <c r="D829" s="296"/>
      <c r="E829" s="296"/>
      <c r="F829" s="296"/>
      <c r="G829" s="296"/>
      <c r="H829" s="296"/>
      <c r="I829" s="296"/>
      <c r="J829" s="254"/>
      <c r="K829" s="46">
        <f t="shared" si="90"/>
        <v>819</v>
      </c>
      <c r="L829" s="150">
        <f t="shared" si="91"/>
        <v>10</v>
      </c>
      <c r="M829" s="150">
        <f t="shared" si="91"/>
        <v>3</v>
      </c>
      <c r="N829" s="46">
        <v>10</v>
      </c>
      <c r="O829" s="46">
        <v>3</v>
      </c>
      <c r="P829" s="46">
        <v>0</v>
      </c>
      <c r="Q829" s="46">
        <v>0</v>
      </c>
      <c r="R829" s="46">
        <v>0</v>
      </c>
      <c r="S829" s="46">
        <v>0</v>
      </c>
    </row>
    <row r="830" spans="1:19" s="146" customFormat="1" ht="27" customHeight="1">
      <c r="A830" s="161" t="s">
        <v>579</v>
      </c>
      <c r="B830" s="253" t="s">
        <v>145</v>
      </c>
      <c r="C830" s="296"/>
      <c r="D830" s="296"/>
      <c r="E830" s="296"/>
      <c r="F830" s="296"/>
      <c r="G830" s="296"/>
      <c r="H830" s="296"/>
      <c r="I830" s="296"/>
      <c r="J830" s="254"/>
      <c r="K830" s="46">
        <f t="shared" si="90"/>
        <v>820</v>
      </c>
      <c r="L830" s="150">
        <f t="shared" si="91"/>
        <v>31</v>
      </c>
      <c r="M830" s="150">
        <f t="shared" si="91"/>
        <v>3</v>
      </c>
      <c r="N830" s="46">
        <v>31</v>
      </c>
      <c r="O830" s="46">
        <v>3</v>
      </c>
      <c r="P830" s="46">
        <v>0</v>
      </c>
      <c r="Q830" s="46">
        <v>0</v>
      </c>
      <c r="R830" s="46">
        <v>0</v>
      </c>
      <c r="S830" s="46">
        <v>0</v>
      </c>
    </row>
    <row r="831" spans="1:19" s="146" customFormat="1" ht="27" customHeight="1">
      <c r="A831" s="161" t="s">
        <v>806</v>
      </c>
      <c r="B831" s="253" t="s">
        <v>141</v>
      </c>
      <c r="C831" s="296"/>
      <c r="D831" s="296"/>
      <c r="E831" s="296"/>
      <c r="F831" s="296"/>
      <c r="G831" s="296"/>
      <c r="H831" s="296"/>
      <c r="I831" s="296"/>
      <c r="J831" s="254"/>
      <c r="K831" s="46">
        <f t="shared" si="90"/>
        <v>821</v>
      </c>
      <c r="L831" s="150">
        <f t="shared" si="91"/>
        <v>31</v>
      </c>
      <c r="M831" s="150">
        <f t="shared" si="91"/>
        <v>5</v>
      </c>
      <c r="N831" s="46">
        <v>31</v>
      </c>
      <c r="O831" s="46">
        <v>5</v>
      </c>
      <c r="P831" s="46">
        <v>0</v>
      </c>
      <c r="Q831" s="46">
        <v>0</v>
      </c>
      <c r="R831" s="46">
        <v>0</v>
      </c>
      <c r="S831" s="46">
        <v>0</v>
      </c>
    </row>
    <row r="832" spans="1:19" s="146" customFormat="1" ht="27" customHeight="1">
      <c r="A832" s="161" t="s">
        <v>675</v>
      </c>
      <c r="B832" s="253" t="s">
        <v>217</v>
      </c>
      <c r="C832" s="296"/>
      <c r="D832" s="296"/>
      <c r="E832" s="296"/>
      <c r="F832" s="296"/>
      <c r="G832" s="296"/>
      <c r="H832" s="296"/>
      <c r="I832" s="296"/>
      <c r="J832" s="254"/>
      <c r="K832" s="46">
        <f t="shared" si="90"/>
        <v>822</v>
      </c>
      <c r="L832" s="150">
        <f t="shared" si="91"/>
        <v>34</v>
      </c>
      <c r="M832" s="150">
        <f t="shared" si="91"/>
        <v>2</v>
      </c>
      <c r="N832" s="46">
        <v>34</v>
      </c>
      <c r="O832" s="46">
        <v>2</v>
      </c>
      <c r="P832" s="46">
        <v>0</v>
      </c>
      <c r="Q832" s="46">
        <v>0</v>
      </c>
      <c r="R832" s="46">
        <v>0</v>
      </c>
      <c r="S832" s="46">
        <v>0</v>
      </c>
    </row>
    <row r="833" spans="1:19" s="146" customFormat="1" ht="27" customHeight="1">
      <c r="A833" s="161" t="s">
        <v>688</v>
      </c>
      <c r="B833" s="253" t="s">
        <v>152</v>
      </c>
      <c r="C833" s="296"/>
      <c r="D833" s="296"/>
      <c r="E833" s="296"/>
      <c r="F833" s="296"/>
      <c r="G833" s="296"/>
      <c r="H833" s="296"/>
      <c r="I833" s="296"/>
      <c r="J833" s="254"/>
      <c r="K833" s="46">
        <f t="shared" si="90"/>
        <v>823</v>
      </c>
      <c r="L833" s="150">
        <f t="shared" si="91"/>
        <v>33</v>
      </c>
      <c r="M833" s="150">
        <f t="shared" si="91"/>
        <v>0</v>
      </c>
      <c r="N833" s="46">
        <v>33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</row>
    <row r="834" spans="1:19" s="146" customFormat="1" ht="27" customHeight="1">
      <c r="A834" s="161" t="s">
        <v>807</v>
      </c>
      <c r="B834" s="253" t="s">
        <v>128</v>
      </c>
      <c r="C834" s="296"/>
      <c r="D834" s="296"/>
      <c r="E834" s="296"/>
      <c r="F834" s="296"/>
      <c r="G834" s="296"/>
      <c r="H834" s="296"/>
      <c r="I834" s="296"/>
      <c r="J834" s="254"/>
      <c r="K834" s="46">
        <f t="shared" si="90"/>
        <v>824</v>
      </c>
      <c r="L834" s="150">
        <f t="shared" si="91"/>
        <v>5</v>
      </c>
      <c r="M834" s="150">
        <f t="shared" si="91"/>
        <v>0</v>
      </c>
      <c r="N834" s="46">
        <v>5</v>
      </c>
      <c r="O834" s="46">
        <v>0</v>
      </c>
      <c r="P834" s="46">
        <v>0</v>
      </c>
      <c r="Q834" s="46">
        <v>0</v>
      </c>
      <c r="R834" s="46">
        <v>0</v>
      </c>
      <c r="S834" s="46">
        <v>0</v>
      </c>
    </row>
    <row r="835" spans="1:19" s="146" customFormat="1" ht="27" customHeight="1">
      <c r="A835" s="155" t="s">
        <v>808</v>
      </c>
      <c r="B835" s="253" t="s">
        <v>112</v>
      </c>
      <c r="C835" s="296"/>
      <c r="D835" s="296"/>
      <c r="E835" s="296"/>
      <c r="F835" s="296"/>
      <c r="G835" s="296"/>
      <c r="H835" s="296"/>
      <c r="I835" s="296"/>
      <c r="J835" s="254"/>
      <c r="K835" s="46">
        <f t="shared" si="90"/>
        <v>825</v>
      </c>
      <c r="L835" s="150">
        <f t="shared" si="91"/>
        <v>10</v>
      </c>
      <c r="M835" s="150">
        <f t="shared" si="91"/>
        <v>2</v>
      </c>
      <c r="N835" s="46">
        <v>10</v>
      </c>
      <c r="O835" s="46">
        <v>2</v>
      </c>
      <c r="P835" s="46">
        <v>0</v>
      </c>
      <c r="Q835" s="46">
        <v>0</v>
      </c>
      <c r="R835" s="46">
        <v>0</v>
      </c>
      <c r="S835" s="46">
        <v>0</v>
      </c>
    </row>
    <row r="836" spans="1:19" s="146" customFormat="1" ht="27" customHeight="1">
      <c r="A836" s="154" t="s">
        <v>809</v>
      </c>
      <c r="B836" s="253" t="s">
        <v>147</v>
      </c>
      <c r="C836" s="296"/>
      <c r="D836" s="296"/>
      <c r="E836" s="296"/>
      <c r="F836" s="296"/>
      <c r="G836" s="296"/>
      <c r="H836" s="296"/>
      <c r="I836" s="296"/>
      <c r="J836" s="254"/>
      <c r="K836" s="46">
        <f t="shared" si="90"/>
        <v>826</v>
      </c>
      <c r="L836" s="150">
        <f t="shared" si="91"/>
        <v>3</v>
      </c>
      <c r="M836" s="150">
        <f t="shared" si="91"/>
        <v>0</v>
      </c>
      <c r="N836" s="46">
        <v>3</v>
      </c>
      <c r="O836" s="46">
        <v>0</v>
      </c>
      <c r="P836" s="46">
        <v>0</v>
      </c>
      <c r="Q836" s="46">
        <v>0</v>
      </c>
      <c r="R836" s="46">
        <v>0</v>
      </c>
      <c r="S836" s="46">
        <v>0</v>
      </c>
    </row>
    <row r="837" spans="1:19" s="146" customFormat="1" ht="27" customHeight="1">
      <c r="A837" s="155" t="s">
        <v>622</v>
      </c>
      <c r="B837" s="253" t="s">
        <v>588</v>
      </c>
      <c r="C837" s="296"/>
      <c r="D837" s="296"/>
      <c r="E837" s="296"/>
      <c r="F837" s="296"/>
      <c r="G837" s="296"/>
      <c r="H837" s="296"/>
      <c r="I837" s="296"/>
      <c r="J837" s="254"/>
      <c r="K837" s="46">
        <f t="shared" si="90"/>
        <v>827</v>
      </c>
      <c r="L837" s="150">
        <f t="shared" si="91"/>
        <v>36</v>
      </c>
      <c r="M837" s="150">
        <f t="shared" si="91"/>
        <v>22</v>
      </c>
      <c r="N837" s="46">
        <v>36</v>
      </c>
      <c r="O837" s="46">
        <v>22</v>
      </c>
      <c r="P837" s="46">
        <v>0</v>
      </c>
      <c r="Q837" s="46">
        <v>0</v>
      </c>
      <c r="R837" s="46">
        <v>0</v>
      </c>
      <c r="S837" s="46">
        <v>0</v>
      </c>
    </row>
    <row r="838" spans="1:19" s="146" customFormat="1" ht="27" customHeight="1">
      <c r="A838" s="161" t="s">
        <v>293</v>
      </c>
      <c r="B838" s="253" t="s">
        <v>139</v>
      </c>
      <c r="C838" s="296"/>
      <c r="D838" s="296"/>
      <c r="E838" s="296"/>
      <c r="F838" s="296"/>
      <c r="G838" s="296"/>
      <c r="H838" s="296"/>
      <c r="I838" s="296"/>
      <c r="J838" s="254"/>
      <c r="K838" s="46">
        <f t="shared" si="90"/>
        <v>828</v>
      </c>
      <c r="L838" s="150">
        <f t="shared" si="91"/>
        <v>130</v>
      </c>
      <c r="M838" s="150">
        <f t="shared" si="91"/>
        <v>14</v>
      </c>
      <c r="N838" s="46">
        <v>0</v>
      </c>
      <c r="O838" s="46">
        <v>0</v>
      </c>
      <c r="P838" s="46">
        <v>129</v>
      </c>
      <c r="Q838" s="46">
        <v>14</v>
      </c>
      <c r="R838" s="46">
        <v>1</v>
      </c>
      <c r="S838" s="46">
        <v>0</v>
      </c>
    </row>
    <row r="839" spans="1:19" s="146" customFormat="1" ht="27" customHeight="1">
      <c r="A839" s="161" t="s">
        <v>283</v>
      </c>
      <c r="B839" s="253" t="s">
        <v>215</v>
      </c>
      <c r="C839" s="296"/>
      <c r="D839" s="296"/>
      <c r="E839" s="296"/>
      <c r="F839" s="296"/>
      <c r="G839" s="296"/>
      <c r="H839" s="296"/>
      <c r="I839" s="296"/>
      <c r="J839" s="254"/>
      <c r="K839" s="46">
        <f t="shared" si="90"/>
        <v>829</v>
      </c>
      <c r="L839" s="150">
        <f t="shared" si="91"/>
        <v>115</v>
      </c>
      <c r="M839" s="150">
        <f t="shared" si="91"/>
        <v>7</v>
      </c>
      <c r="N839" s="46">
        <v>0</v>
      </c>
      <c r="O839" s="46">
        <v>0</v>
      </c>
      <c r="P839" s="46">
        <v>97</v>
      </c>
      <c r="Q839" s="46">
        <v>7</v>
      </c>
      <c r="R839" s="46">
        <v>18</v>
      </c>
      <c r="S839" s="46">
        <v>0</v>
      </c>
    </row>
    <row r="840" spans="1:19" s="146" customFormat="1" ht="27" customHeight="1">
      <c r="A840" s="161" t="s">
        <v>286</v>
      </c>
      <c r="B840" s="253" t="s">
        <v>131</v>
      </c>
      <c r="C840" s="296"/>
      <c r="D840" s="296"/>
      <c r="E840" s="296"/>
      <c r="F840" s="296"/>
      <c r="G840" s="296"/>
      <c r="H840" s="296"/>
      <c r="I840" s="296"/>
      <c r="J840" s="254"/>
      <c r="K840" s="46">
        <f t="shared" si="90"/>
        <v>830</v>
      </c>
      <c r="L840" s="150">
        <f t="shared" si="91"/>
        <v>64</v>
      </c>
      <c r="M840" s="150">
        <f t="shared" si="91"/>
        <v>17</v>
      </c>
      <c r="N840" s="46">
        <v>0</v>
      </c>
      <c r="O840" s="46">
        <v>0</v>
      </c>
      <c r="P840" s="46">
        <v>64</v>
      </c>
      <c r="Q840" s="46">
        <v>17</v>
      </c>
      <c r="R840" s="46">
        <v>0</v>
      </c>
      <c r="S840" s="46">
        <v>0</v>
      </c>
    </row>
    <row r="841" spans="1:19" s="146" customFormat="1" ht="27" customHeight="1">
      <c r="A841" s="161" t="s">
        <v>716</v>
      </c>
      <c r="B841" s="253" t="s">
        <v>127</v>
      </c>
      <c r="C841" s="296"/>
      <c r="D841" s="296"/>
      <c r="E841" s="296"/>
      <c r="F841" s="296"/>
      <c r="G841" s="296"/>
      <c r="H841" s="296"/>
      <c r="I841" s="296"/>
      <c r="J841" s="254"/>
      <c r="K841" s="46">
        <f t="shared" si="90"/>
        <v>831</v>
      </c>
      <c r="L841" s="150">
        <f t="shared" si="91"/>
        <v>24</v>
      </c>
      <c r="M841" s="150">
        <f t="shared" si="91"/>
        <v>5</v>
      </c>
      <c r="N841" s="46">
        <v>0</v>
      </c>
      <c r="O841" s="46">
        <v>0</v>
      </c>
      <c r="P841" s="46">
        <v>24</v>
      </c>
      <c r="Q841" s="46">
        <v>5</v>
      </c>
      <c r="R841" s="46">
        <v>0</v>
      </c>
      <c r="S841" s="46">
        <v>0</v>
      </c>
    </row>
    <row r="842" spans="1:19" s="146" customFormat="1" ht="27" customHeight="1">
      <c r="A842" s="161" t="s">
        <v>303</v>
      </c>
      <c r="B842" s="253" t="s">
        <v>136</v>
      </c>
      <c r="C842" s="296"/>
      <c r="D842" s="296"/>
      <c r="E842" s="296"/>
      <c r="F842" s="296"/>
      <c r="G842" s="296"/>
      <c r="H842" s="296"/>
      <c r="I842" s="296"/>
      <c r="J842" s="254"/>
      <c r="K842" s="46">
        <f t="shared" si="90"/>
        <v>832</v>
      </c>
      <c r="L842" s="150">
        <f t="shared" si="91"/>
        <v>74</v>
      </c>
      <c r="M842" s="150">
        <f t="shared" si="91"/>
        <v>5</v>
      </c>
      <c r="N842" s="46">
        <v>0</v>
      </c>
      <c r="O842" s="46">
        <v>0</v>
      </c>
      <c r="P842" s="46">
        <v>70</v>
      </c>
      <c r="Q842" s="46">
        <v>5</v>
      </c>
      <c r="R842" s="46">
        <v>4</v>
      </c>
      <c r="S842" s="46">
        <v>0</v>
      </c>
    </row>
    <row r="843" spans="1:19" s="146" customFormat="1" ht="27" customHeight="1">
      <c r="A843" s="161" t="s">
        <v>310</v>
      </c>
      <c r="B843" s="253" t="s">
        <v>134</v>
      </c>
      <c r="C843" s="296"/>
      <c r="D843" s="296"/>
      <c r="E843" s="296"/>
      <c r="F843" s="296"/>
      <c r="G843" s="296"/>
      <c r="H843" s="296"/>
      <c r="I843" s="296"/>
      <c r="J843" s="254"/>
      <c r="K843" s="46">
        <f t="shared" si="90"/>
        <v>833</v>
      </c>
      <c r="L843" s="150">
        <f t="shared" si="91"/>
        <v>49</v>
      </c>
      <c r="M843" s="150">
        <f t="shared" si="91"/>
        <v>3</v>
      </c>
      <c r="N843" s="46">
        <v>0</v>
      </c>
      <c r="O843" s="46">
        <v>0</v>
      </c>
      <c r="P843" s="46">
        <v>45</v>
      </c>
      <c r="Q843" s="46">
        <v>2</v>
      </c>
      <c r="R843" s="46">
        <v>4</v>
      </c>
      <c r="S843" s="46">
        <v>1</v>
      </c>
    </row>
    <row r="844" spans="1:19" s="146" customFormat="1" ht="27" customHeight="1">
      <c r="A844" s="161" t="s">
        <v>288</v>
      </c>
      <c r="B844" s="253" t="s">
        <v>238</v>
      </c>
      <c r="C844" s="296"/>
      <c r="D844" s="296"/>
      <c r="E844" s="296"/>
      <c r="F844" s="296"/>
      <c r="G844" s="296"/>
      <c r="H844" s="296"/>
      <c r="I844" s="296"/>
      <c r="J844" s="254"/>
      <c r="K844" s="46">
        <f t="shared" ref="K844:K907" si="98">+K843+1</f>
        <v>834</v>
      </c>
      <c r="L844" s="150">
        <f t="shared" si="91"/>
        <v>122</v>
      </c>
      <c r="M844" s="150">
        <f t="shared" si="91"/>
        <v>54</v>
      </c>
      <c r="N844" s="46">
        <v>0</v>
      </c>
      <c r="O844" s="46">
        <v>0</v>
      </c>
      <c r="P844" s="46">
        <v>122</v>
      </c>
      <c r="Q844" s="46">
        <v>54</v>
      </c>
      <c r="R844" s="46">
        <v>0</v>
      </c>
      <c r="S844" s="46">
        <v>0</v>
      </c>
    </row>
    <row r="845" spans="1:19" s="146" customFormat="1" ht="27" customHeight="1">
      <c r="A845" s="161" t="s">
        <v>294</v>
      </c>
      <c r="B845" s="253" t="s">
        <v>153</v>
      </c>
      <c r="C845" s="296"/>
      <c r="D845" s="296"/>
      <c r="E845" s="296"/>
      <c r="F845" s="296"/>
      <c r="G845" s="296"/>
      <c r="H845" s="296"/>
      <c r="I845" s="296"/>
      <c r="J845" s="254"/>
      <c r="K845" s="46">
        <f t="shared" si="98"/>
        <v>835</v>
      </c>
      <c r="L845" s="150">
        <f t="shared" si="91"/>
        <v>167</v>
      </c>
      <c r="M845" s="150">
        <f t="shared" si="91"/>
        <v>17</v>
      </c>
      <c r="N845" s="46">
        <v>0</v>
      </c>
      <c r="O845" s="46">
        <v>0</v>
      </c>
      <c r="P845" s="46">
        <v>158</v>
      </c>
      <c r="Q845" s="46">
        <v>17</v>
      </c>
      <c r="R845" s="46">
        <v>9</v>
      </c>
      <c r="S845" s="46">
        <v>0</v>
      </c>
    </row>
    <row r="846" spans="1:19" s="146" customFormat="1" ht="27" customHeight="1">
      <c r="A846" s="161" t="s">
        <v>292</v>
      </c>
      <c r="B846" s="253" t="s">
        <v>150</v>
      </c>
      <c r="C846" s="296"/>
      <c r="D846" s="296"/>
      <c r="E846" s="296"/>
      <c r="F846" s="296"/>
      <c r="G846" s="296"/>
      <c r="H846" s="296"/>
      <c r="I846" s="296"/>
      <c r="J846" s="254"/>
      <c r="K846" s="46">
        <f t="shared" si="98"/>
        <v>836</v>
      </c>
      <c r="L846" s="150">
        <f t="shared" ref="L846:M909" si="99">+N846+P846+R846</f>
        <v>14</v>
      </c>
      <c r="M846" s="150">
        <f t="shared" si="99"/>
        <v>0</v>
      </c>
      <c r="N846" s="46">
        <v>0</v>
      </c>
      <c r="O846" s="46">
        <v>0</v>
      </c>
      <c r="P846" s="46">
        <v>14</v>
      </c>
      <c r="Q846" s="46">
        <v>0</v>
      </c>
      <c r="R846" s="46">
        <v>0</v>
      </c>
      <c r="S846" s="46">
        <v>0</v>
      </c>
    </row>
    <row r="847" spans="1:19" s="146" customFormat="1" ht="27" customHeight="1">
      <c r="A847" s="154" t="s">
        <v>312</v>
      </c>
      <c r="B847" s="253" t="s">
        <v>313</v>
      </c>
      <c r="C847" s="296"/>
      <c r="D847" s="296"/>
      <c r="E847" s="296"/>
      <c r="F847" s="296"/>
      <c r="G847" s="296"/>
      <c r="H847" s="296"/>
      <c r="I847" s="296"/>
      <c r="J847" s="254"/>
      <c r="K847" s="46">
        <f t="shared" si="98"/>
        <v>837</v>
      </c>
      <c r="L847" s="150">
        <f t="shared" si="99"/>
        <v>33</v>
      </c>
      <c r="M847" s="150">
        <f t="shared" si="99"/>
        <v>21</v>
      </c>
      <c r="N847" s="46">
        <v>0</v>
      </c>
      <c r="O847" s="46">
        <v>0</v>
      </c>
      <c r="P847" s="46">
        <v>33</v>
      </c>
      <c r="Q847" s="46">
        <v>21</v>
      </c>
      <c r="R847" s="46">
        <v>0</v>
      </c>
      <c r="S847" s="46">
        <v>0</v>
      </c>
    </row>
    <row r="848" spans="1:19" s="146" customFormat="1" ht="27" customHeight="1">
      <c r="A848" s="154" t="s">
        <v>810</v>
      </c>
      <c r="B848" s="253" t="s">
        <v>146</v>
      </c>
      <c r="C848" s="296"/>
      <c r="D848" s="296"/>
      <c r="E848" s="296"/>
      <c r="F848" s="296"/>
      <c r="G848" s="296"/>
      <c r="H848" s="296"/>
      <c r="I848" s="296"/>
      <c r="J848" s="254"/>
      <c r="K848" s="46">
        <f t="shared" si="98"/>
        <v>838</v>
      </c>
      <c r="L848" s="150">
        <f t="shared" si="99"/>
        <v>12</v>
      </c>
      <c r="M848" s="150">
        <f t="shared" si="99"/>
        <v>1</v>
      </c>
      <c r="N848" s="46">
        <v>0</v>
      </c>
      <c r="O848" s="46">
        <v>0</v>
      </c>
      <c r="P848" s="46">
        <v>12</v>
      </c>
      <c r="Q848" s="46">
        <v>1</v>
      </c>
      <c r="R848" s="46">
        <v>0</v>
      </c>
      <c r="S848" s="46">
        <v>0</v>
      </c>
    </row>
    <row r="849" spans="1:19" s="146" customFormat="1" ht="27" customHeight="1">
      <c r="A849" s="161" t="s">
        <v>316</v>
      </c>
      <c r="B849" s="253" t="s">
        <v>187</v>
      </c>
      <c r="C849" s="296"/>
      <c r="D849" s="296"/>
      <c r="E849" s="296"/>
      <c r="F849" s="296"/>
      <c r="G849" s="296"/>
      <c r="H849" s="296"/>
      <c r="I849" s="296"/>
      <c r="J849" s="254"/>
      <c r="K849" s="46">
        <f t="shared" si="98"/>
        <v>839</v>
      </c>
      <c r="L849" s="150">
        <f t="shared" si="99"/>
        <v>31</v>
      </c>
      <c r="M849" s="150">
        <f t="shared" si="99"/>
        <v>4</v>
      </c>
      <c r="N849" s="46">
        <v>0</v>
      </c>
      <c r="O849" s="46">
        <v>0</v>
      </c>
      <c r="P849" s="46">
        <v>30</v>
      </c>
      <c r="Q849" s="46">
        <v>4</v>
      </c>
      <c r="R849" s="46">
        <v>1</v>
      </c>
      <c r="S849" s="46">
        <v>0</v>
      </c>
    </row>
    <row r="850" spans="1:19" s="146" customFormat="1" ht="27" customHeight="1">
      <c r="A850" s="154" t="s">
        <v>811</v>
      </c>
      <c r="B850" s="253" t="s">
        <v>148</v>
      </c>
      <c r="C850" s="296"/>
      <c r="D850" s="296"/>
      <c r="E850" s="296"/>
      <c r="F850" s="296"/>
      <c r="G850" s="296"/>
      <c r="H850" s="296"/>
      <c r="I850" s="296"/>
      <c r="J850" s="254"/>
      <c r="K850" s="46">
        <f t="shared" si="98"/>
        <v>840</v>
      </c>
      <c r="L850" s="150">
        <f t="shared" si="99"/>
        <v>24</v>
      </c>
      <c r="M850" s="150">
        <f t="shared" si="99"/>
        <v>10</v>
      </c>
      <c r="N850" s="46">
        <v>0</v>
      </c>
      <c r="O850" s="46">
        <v>0</v>
      </c>
      <c r="P850" s="46">
        <v>21</v>
      </c>
      <c r="Q850" s="46">
        <v>10</v>
      </c>
      <c r="R850" s="46">
        <v>3</v>
      </c>
      <c r="S850" s="46">
        <v>0</v>
      </c>
    </row>
    <row r="851" spans="1:19" s="146" customFormat="1" ht="27" customHeight="1">
      <c r="A851" s="154" t="s">
        <v>476</v>
      </c>
      <c r="B851" s="253" t="s">
        <v>132</v>
      </c>
      <c r="C851" s="296"/>
      <c r="D851" s="296"/>
      <c r="E851" s="296"/>
      <c r="F851" s="296"/>
      <c r="G851" s="296"/>
      <c r="H851" s="296"/>
      <c r="I851" s="296"/>
      <c r="J851" s="254"/>
      <c r="K851" s="46">
        <f t="shared" si="98"/>
        <v>841</v>
      </c>
      <c r="L851" s="150">
        <f t="shared" si="99"/>
        <v>39</v>
      </c>
      <c r="M851" s="150">
        <f t="shared" si="99"/>
        <v>19</v>
      </c>
      <c r="N851" s="46">
        <v>0</v>
      </c>
      <c r="O851" s="46">
        <v>0</v>
      </c>
      <c r="P851" s="46">
        <v>39</v>
      </c>
      <c r="Q851" s="46">
        <v>19</v>
      </c>
      <c r="R851" s="46">
        <v>0</v>
      </c>
      <c r="S851" s="46">
        <v>0</v>
      </c>
    </row>
    <row r="852" spans="1:19" s="146" customFormat="1" ht="27" customHeight="1">
      <c r="A852" s="154" t="s">
        <v>790</v>
      </c>
      <c r="B852" s="253" t="s">
        <v>326</v>
      </c>
      <c r="C852" s="296"/>
      <c r="D852" s="296"/>
      <c r="E852" s="296"/>
      <c r="F852" s="296"/>
      <c r="G852" s="296"/>
      <c r="H852" s="296"/>
      <c r="I852" s="296"/>
      <c r="J852" s="254"/>
      <c r="K852" s="46">
        <f t="shared" si="98"/>
        <v>842</v>
      </c>
      <c r="L852" s="150">
        <f t="shared" si="99"/>
        <v>14</v>
      </c>
      <c r="M852" s="150">
        <f t="shared" si="99"/>
        <v>13</v>
      </c>
      <c r="N852" s="46">
        <v>0</v>
      </c>
      <c r="O852" s="46">
        <v>0</v>
      </c>
      <c r="P852" s="46">
        <v>14</v>
      </c>
      <c r="Q852" s="46">
        <v>13</v>
      </c>
      <c r="R852" s="46">
        <v>0</v>
      </c>
      <c r="S852" s="46">
        <v>0</v>
      </c>
    </row>
    <row r="853" spans="1:19" s="146" customFormat="1" ht="27" customHeight="1">
      <c r="A853" s="154" t="s">
        <v>425</v>
      </c>
      <c r="B853" s="253" t="s">
        <v>709</v>
      </c>
      <c r="C853" s="296"/>
      <c r="D853" s="296"/>
      <c r="E853" s="296"/>
      <c r="F853" s="296"/>
      <c r="G853" s="296"/>
      <c r="H853" s="296"/>
      <c r="I853" s="296"/>
      <c r="J853" s="254"/>
      <c r="K853" s="46">
        <f t="shared" si="98"/>
        <v>843</v>
      </c>
      <c r="L853" s="150">
        <f t="shared" si="99"/>
        <v>25</v>
      </c>
      <c r="M853" s="150">
        <f t="shared" si="99"/>
        <v>5</v>
      </c>
      <c r="N853" s="46">
        <v>0</v>
      </c>
      <c r="O853" s="46">
        <v>0</v>
      </c>
      <c r="P853" s="46">
        <v>25</v>
      </c>
      <c r="Q853" s="46">
        <v>5</v>
      </c>
      <c r="R853" s="46">
        <v>0</v>
      </c>
      <c r="S853" s="46">
        <v>0</v>
      </c>
    </row>
    <row r="854" spans="1:19" s="146" customFormat="1" ht="27" customHeight="1">
      <c r="A854" s="154" t="s">
        <v>813</v>
      </c>
      <c r="B854" s="253" t="s">
        <v>253</v>
      </c>
      <c r="C854" s="296"/>
      <c r="D854" s="296"/>
      <c r="E854" s="296"/>
      <c r="F854" s="296"/>
      <c r="G854" s="296"/>
      <c r="H854" s="296"/>
      <c r="I854" s="296"/>
      <c r="J854" s="254"/>
      <c r="K854" s="46">
        <f t="shared" si="98"/>
        <v>844</v>
      </c>
      <c r="L854" s="150">
        <f t="shared" si="99"/>
        <v>26</v>
      </c>
      <c r="M854" s="150">
        <f t="shared" si="99"/>
        <v>6</v>
      </c>
      <c r="N854" s="46">
        <v>0</v>
      </c>
      <c r="O854" s="46">
        <v>0</v>
      </c>
      <c r="P854" s="46">
        <v>26</v>
      </c>
      <c r="Q854" s="46">
        <v>6</v>
      </c>
      <c r="R854" s="46">
        <v>0</v>
      </c>
      <c r="S854" s="46">
        <v>0</v>
      </c>
    </row>
    <row r="855" spans="1:19" s="146" customFormat="1" ht="27" customHeight="1">
      <c r="A855" s="154" t="s">
        <v>290</v>
      </c>
      <c r="B855" s="253" t="s">
        <v>393</v>
      </c>
      <c r="C855" s="296"/>
      <c r="D855" s="296"/>
      <c r="E855" s="296"/>
      <c r="F855" s="296"/>
      <c r="G855" s="296"/>
      <c r="H855" s="296"/>
      <c r="I855" s="296"/>
      <c r="J855" s="254"/>
      <c r="K855" s="46">
        <f t="shared" si="98"/>
        <v>845</v>
      </c>
      <c r="L855" s="150">
        <f t="shared" si="99"/>
        <v>45</v>
      </c>
      <c r="M855" s="150">
        <f t="shared" si="99"/>
        <v>0</v>
      </c>
      <c r="N855" s="46">
        <v>0</v>
      </c>
      <c r="O855" s="46">
        <v>0</v>
      </c>
      <c r="P855" s="46">
        <v>45</v>
      </c>
      <c r="Q855" s="46">
        <v>0</v>
      </c>
      <c r="R855" s="46">
        <v>0</v>
      </c>
      <c r="S855" s="46">
        <v>0</v>
      </c>
    </row>
    <row r="856" spans="1:19" s="146" customFormat="1" ht="27" customHeight="1">
      <c r="A856" s="154" t="s">
        <v>814</v>
      </c>
      <c r="B856" s="253" t="s">
        <v>84</v>
      </c>
      <c r="C856" s="296"/>
      <c r="D856" s="296"/>
      <c r="E856" s="296"/>
      <c r="F856" s="296"/>
      <c r="G856" s="296"/>
      <c r="H856" s="296"/>
      <c r="I856" s="296"/>
      <c r="J856" s="254"/>
      <c r="K856" s="46">
        <f t="shared" si="98"/>
        <v>846</v>
      </c>
      <c r="L856" s="150">
        <f t="shared" si="99"/>
        <v>15</v>
      </c>
      <c r="M856" s="150">
        <f t="shared" si="99"/>
        <v>3</v>
      </c>
      <c r="N856" s="46">
        <v>0</v>
      </c>
      <c r="O856" s="46">
        <v>0</v>
      </c>
      <c r="P856" s="46">
        <v>15</v>
      </c>
      <c r="Q856" s="46">
        <v>3</v>
      </c>
      <c r="R856" s="46">
        <v>0</v>
      </c>
      <c r="S856" s="46">
        <v>0</v>
      </c>
    </row>
    <row r="857" spans="1:19" s="146" customFormat="1" ht="27" customHeight="1">
      <c r="A857" s="154" t="s">
        <v>815</v>
      </c>
      <c r="B857" s="253" t="s">
        <v>115</v>
      </c>
      <c r="C857" s="296"/>
      <c r="D857" s="296"/>
      <c r="E857" s="296"/>
      <c r="F857" s="296"/>
      <c r="G857" s="296"/>
      <c r="H857" s="296"/>
      <c r="I857" s="296"/>
      <c r="J857" s="254"/>
      <c r="K857" s="46">
        <f t="shared" si="98"/>
        <v>847</v>
      </c>
      <c r="L857" s="150">
        <f t="shared" si="99"/>
        <v>19</v>
      </c>
      <c r="M857" s="150">
        <f t="shared" si="99"/>
        <v>19</v>
      </c>
      <c r="N857" s="46">
        <v>0</v>
      </c>
      <c r="O857" s="46">
        <v>0</v>
      </c>
      <c r="P857" s="46">
        <v>0</v>
      </c>
      <c r="Q857" s="46">
        <v>0</v>
      </c>
      <c r="R857" s="46">
        <v>19</v>
      </c>
      <c r="S857" s="46">
        <v>19</v>
      </c>
    </row>
    <row r="858" spans="1:19" s="146" customFormat="1" ht="27" customHeight="1">
      <c r="A858" s="154" t="s">
        <v>817</v>
      </c>
      <c r="B858" s="253" t="s">
        <v>99</v>
      </c>
      <c r="C858" s="296"/>
      <c r="D858" s="296"/>
      <c r="E858" s="296"/>
      <c r="F858" s="296"/>
      <c r="G858" s="296"/>
      <c r="H858" s="296"/>
      <c r="I858" s="296"/>
      <c r="J858" s="254"/>
      <c r="K858" s="46">
        <f t="shared" si="98"/>
        <v>848</v>
      </c>
      <c r="L858" s="150">
        <f t="shared" si="99"/>
        <v>4</v>
      </c>
      <c r="M858" s="150">
        <f t="shared" si="99"/>
        <v>3</v>
      </c>
      <c r="N858" s="46">
        <v>0</v>
      </c>
      <c r="O858" s="46">
        <v>0</v>
      </c>
      <c r="P858" s="46">
        <v>0</v>
      </c>
      <c r="Q858" s="46">
        <v>0</v>
      </c>
      <c r="R858" s="46">
        <v>4</v>
      </c>
      <c r="S858" s="46">
        <v>3</v>
      </c>
    </row>
    <row r="859" spans="1:19" s="146" customFormat="1" ht="27" customHeight="1">
      <c r="A859" s="154" t="s">
        <v>818</v>
      </c>
      <c r="B859" s="253" t="s">
        <v>100</v>
      </c>
      <c r="C859" s="296"/>
      <c r="D859" s="296"/>
      <c r="E859" s="296"/>
      <c r="F859" s="296"/>
      <c r="G859" s="296"/>
      <c r="H859" s="296"/>
      <c r="I859" s="296"/>
      <c r="J859" s="254"/>
      <c r="K859" s="46">
        <f t="shared" si="98"/>
        <v>849</v>
      </c>
      <c r="L859" s="150">
        <f t="shared" si="99"/>
        <v>4</v>
      </c>
      <c r="M859" s="150">
        <f t="shared" si="99"/>
        <v>3</v>
      </c>
      <c r="N859" s="46">
        <v>0</v>
      </c>
      <c r="O859" s="46">
        <v>0</v>
      </c>
      <c r="P859" s="46">
        <v>0</v>
      </c>
      <c r="Q859" s="46">
        <v>0</v>
      </c>
      <c r="R859" s="46">
        <v>4</v>
      </c>
      <c r="S859" s="46">
        <v>3</v>
      </c>
    </row>
    <row r="860" spans="1:19" s="146" customFormat="1" ht="27" customHeight="1">
      <c r="A860" s="289" t="s">
        <v>819</v>
      </c>
      <c r="B860" s="289"/>
      <c r="C860" s="289"/>
      <c r="D860" s="289"/>
      <c r="E860" s="289"/>
      <c r="F860" s="289"/>
      <c r="G860" s="289"/>
      <c r="H860" s="289"/>
      <c r="I860" s="289"/>
      <c r="J860" s="290"/>
      <c r="K860" s="86">
        <f t="shared" si="98"/>
        <v>850</v>
      </c>
      <c r="L860" s="148">
        <f t="shared" si="99"/>
        <v>545</v>
      </c>
      <c r="M860" s="148">
        <f t="shared" si="99"/>
        <v>269</v>
      </c>
      <c r="N860" s="148">
        <f>SUM(N861:N873)</f>
        <v>147</v>
      </c>
      <c r="O860" s="148">
        <f t="shared" ref="O860:S860" si="100">SUM(O861:O873)</f>
        <v>79</v>
      </c>
      <c r="P860" s="148">
        <f t="shared" si="100"/>
        <v>398</v>
      </c>
      <c r="Q860" s="148">
        <f t="shared" si="100"/>
        <v>190</v>
      </c>
      <c r="R860" s="148">
        <f t="shared" si="100"/>
        <v>0</v>
      </c>
      <c r="S860" s="148">
        <f t="shared" si="100"/>
        <v>0</v>
      </c>
    </row>
    <row r="861" spans="1:19" s="146" customFormat="1" ht="27" customHeight="1">
      <c r="A861" s="165" t="s">
        <v>355</v>
      </c>
      <c r="B861" s="293" t="s">
        <v>238</v>
      </c>
      <c r="C861" s="294"/>
      <c r="D861" s="294"/>
      <c r="E861" s="294"/>
      <c r="F861" s="294"/>
      <c r="G861" s="294"/>
      <c r="H861" s="294"/>
      <c r="I861" s="294"/>
      <c r="J861" s="295"/>
      <c r="K861" s="46">
        <f t="shared" si="98"/>
        <v>851</v>
      </c>
      <c r="L861" s="150">
        <f t="shared" si="99"/>
        <v>246</v>
      </c>
      <c r="M861" s="150">
        <f t="shared" si="99"/>
        <v>99</v>
      </c>
      <c r="N861" s="46">
        <v>0</v>
      </c>
      <c r="O861" s="46">
        <v>0</v>
      </c>
      <c r="P861" s="46">
        <v>246</v>
      </c>
      <c r="Q861" s="46">
        <v>99</v>
      </c>
      <c r="R861" s="46">
        <v>0</v>
      </c>
      <c r="S861" s="46">
        <v>0</v>
      </c>
    </row>
    <row r="862" spans="1:19" s="146" customFormat="1" ht="27" customHeight="1">
      <c r="A862" s="154" t="s">
        <v>820</v>
      </c>
      <c r="B862" s="253" t="s">
        <v>224</v>
      </c>
      <c r="C862" s="296"/>
      <c r="D862" s="296"/>
      <c r="E862" s="296"/>
      <c r="F862" s="296"/>
      <c r="G862" s="296"/>
      <c r="H862" s="296"/>
      <c r="I862" s="296"/>
      <c r="J862" s="254"/>
      <c r="K862" s="46">
        <f t="shared" si="98"/>
        <v>852</v>
      </c>
      <c r="L862" s="150">
        <f t="shared" si="99"/>
        <v>3</v>
      </c>
      <c r="M862" s="150">
        <f t="shared" si="99"/>
        <v>3</v>
      </c>
      <c r="N862" s="46">
        <v>0</v>
      </c>
      <c r="O862" s="46">
        <v>0</v>
      </c>
      <c r="P862" s="46">
        <v>3</v>
      </c>
      <c r="Q862" s="46">
        <v>3</v>
      </c>
      <c r="R862" s="46">
        <v>0</v>
      </c>
      <c r="S862" s="46">
        <v>0</v>
      </c>
    </row>
    <row r="863" spans="1:19" s="146" customFormat="1" ht="27" customHeight="1">
      <c r="A863" s="154" t="s">
        <v>411</v>
      </c>
      <c r="B863" s="253" t="s">
        <v>237</v>
      </c>
      <c r="C863" s="296"/>
      <c r="D863" s="296"/>
      <c r="E863" s="296"/>
      <c r="F863" s="296"/>
      <c r="G863" s="296"/>
      <c r="H863" s="296"/>
      <c r="I863" s="296"/>
      <c r="J863" s="254"/>
      <c r="K863" s="46">
        <f t="shared" si="98"/>
        <v>853</v>
      </c>
      <c r="L863" s="150">
        <f t="shared" si="99"/>
        <v>43</v>
      </c>
      <c r="M863" s="150">
        <f t="shared" si="99"/>
        <v>35</v>
      </c>
      <c r="N863" s="46">
        <v>0</v>
      </c>
      <c r="O863" s="46">
        <v>0</v>
      </c>
      <c r="P863" s="46">
        <v>43</v>
      </c>
      <c r="Q863" s="46">
        <v>35</v>
      </c>
      <c r="R863" s="46">
        <v>0</v>
      </c>
      <c r="S863" s="46">
        <v>0</v>
      </c>
    </row>
    <row r="864" spans="1:19" s="146" customFormat="1" ht="27" customHeight="1">
      <c r="A864" s="154" t="s">
        <v>821</v>
      </c>
      <c r="B864" s="253" t="s">
        <v>226</v>
      </c>
      <c r="C864" s="296"/>
      <c r="D864" s="296"/>
      <c r="E864" s="296"/>
      <c r="F864" s="296"/>
      <c r="G864" s="296"/>
      <c r="H864" s="296"/>
      <c r="I864" s="296"/>
      <c r="J864" s="254"/>
      <c r="K864" s="46">
        <f t="shared" si="98"/>
        <v>854</v>
      </c>
      <c r="L864" s="150">
        <f t="shared" si="99"/>
        <v>6</v>
      </c>
      <c r="M864" s="150">
        <f t="shared" si="99"/>
        <v>4</v>
      </c>
      <c r="N864" s="46">
        <v>0</v>
      </c>
      <c r="O864" s="46">
        <v>0</v>
      </c>
      <c r="P864" s="46">
        <v>6</v>
      </c>
      <c r="Q864" s="46">
        <v>4</v>
      </c>
      <c r="R864" s="46">
        <v>0</v>
      </c>
      <c r="S864" s="46">
        <v>0</v>
      </c>
    </row>
    <row r="865" spans="1:19" s="146" customFormat="1" ht="27" customHeight="1">
      <c r="A865" s="154" t="s">
        <v>503</v>
      </c>
      <c r="B865" s="253" t="s">
        <v>504</v>
      </c>
      <c r="C865" s="296"/>
      <c r="D865" s="296"/>
      <c r="E865" s="296"/>
      <c r="F865" s="296"/>
      <c r="G865" s="296"/>
      <c r="H865" s="296"/>
      <c r="I865" s="296"/>
      <c r="J865" s="254"/>
      <c r="K865" s="46">
        <f t="shared" si="98"/>
        <v>855</v>
      </c>
      <c r="L865" s="150">
        <f t="shared" si="99"/>
        <v>29</v>
      </c>
      <c r="M865" s="150">
        <f t="shared" si="99"/>
        <v>16</v>
      </c>
      <c r="N865" s="46">
        <v>0</v>
      </c>
      <c r="O865" s="46">
        <v>0</v>
      </c>
      <c r="P865" s="46">
        <v>29</v>
      </c>
      <c r="Q865" s="46">
        <v>16</v>
      </c>
      <c r="R865" s="46">
        <v>0</v>
      </c>
      <c r="S865" s="46">
        <v>0</v>
      </c>
    </row>
    <row r="866" spans="1:19" s="146" customFormat="1" ht="27" customHeight="1">
      <c r="A866" s="154" t="s">
        <v>507</v>
      </c>
      <c r="B866" s="253" t="s">
        <v>326</v>
      </c>
      <c r="C866" s="296"/>
      <c r="D866" s="296"/>
      <c r="E866" s="296"/>
      <c r="F866" s="296"/>
      <c r="G866" s="296"/>
      <c r="H866" s="296"/>
      <c r="I866" s="296"/>
      <c r="J866" s="254"/>
      <c r="K866" s="46">
        <f t="shared" si="98"/>
        <v>856</v>
      </c>
      <c r="L866" s="150">
        <f t="shared" si="99"/>
        <v>12</v>
      </c>
      <c r="M866" s="150">
        <f t="shared" si="99"/>
        <v>10</v>
      </c>
      <c r="N866" s="46">
        <v>0</v>
      </c>
      <c r="O866" s="46">
        <v>0</v>
      </c>
      <c r="P866" s="46">
        <v>12</v>
      </c>
      <c r="Q866" s="46">
        <v>10</v>
      </c>
      <c r="R866" s="46">
        <v>0</v>
      </c>
      <c r="S866" s="46">
        <v>0</v>
      </c>
    </row>
    <row r="867" spans="1:19" s="146" customFormat="1" ht="27" customHeight="1">
      <c r="A867" s="154" t="s">
        <v>558</v>
      </c>
      <c r="B867" s="253" t="s">
        <v>120</v>
      </c>
      <c r="C867" s="296"/>
      <c r="D867" s="296"/>
      <c r="E867" s="296"/>
      <c r="F867" s="296"/>
      <c r="G867" s="296"/>
      <c r="H867" s="296"/>
      <c r="I867" s="296"/>
      <c r="J867" s="254"/>
      <c r="K867" s="46">
        <f t="shared" si="98"/>
        <v>857</v>
      </c>
      <c r="L867" s="150">
        <f t="shared" si="99"/>
        <v>8</v>
      </c>
      <c r="M867" s="150">
        <f t="shared" si="99"/>
        <v>7</v>
      </c>
      <c r="N867" s="46">
        <v>0</v>
      </c>
      <c r="O867" s="46">
        <v>0</v>
      </c>
      <c r="P867" s="46">
        <v>8</v>
      </c>
      <c r="Q867" s="46">
        <v>7</v>
      </c>
      <c r="R867" s="46">
        <v>0</v>
      </c>
      <c r="S867" s="46">
        <v>0</v>
      </c>
    </row>
    <row r="868" spans="1:19" s="146" customFormat="1" ht="27" customHeight="1">
      <c r="A868" s="154" t="s">
        <v>793</v>
      </c>
      <c r="B868" s="253" t="s">
        <v>236</v>
      </c>
      <c r="C868" s="296"/>
      <c r="D868" s="296"/>
      <c r="E868" s="296"/>
      <c r="F868" s="296"/>
      <c r="G868" s="296"/>
      <c r="H868" s="296"/>
      <c r="I868" s="296"/>
      <c r="J868" s="254"/>
      <c r="K868" s="46">
        <f t="shared" si="98"/>
        <v>858</v>
      </c>
      <c r="L868" s="150">
        <f t="shared" si="99"/>
        <v>21</v>
      </c>
      <c r="M868" s="150">
        <f t="shared" si="99"/>
        <v>16</v>
      </c>
      <c r="N868" s="46">
        <v>0</v>
      </c>
      <c r="O868" s="46">
        <v>0</v>
      </c>
      <c r="P868" s="46">
        <v>21</v>
      </c>
      <c r="Q868" s="46">
        <v>16</v>
      </c>
      <c r="R868" s="46">
        <v>0</v>
      </c>
      <c r="S868" s="46">
        <v>0</v>
      </c>
    </row>
    <row r="869" spans="1:19" s="146" customFormat="1" ht="27" customHeight="1">
      <c r="A869" s="154" t="s">
        <v>822</v>
      </c>
      <c r="B869" s="253" t="s">
        <v>216</v>
      </c>
      <c r="C869" s="296"/>
      <c r="D869" s="296"/>
      <c r="E869" s="296"/>
      <c r="F869" s="296"/>
      <c r="G869" s="296"/>
      <c r="H869" s="296"/>
      <c r="I869" s="296"/>
      <c r="J869" s="254"/>
      <c r="K869" s="46">
        <f t="shared" si="98"/>
        <v>859</v>
      </c>
      <c r="L869" s="150">
        <f t="shared" si="99"/>
        <v>30</v>
      </c>
      <c r="M869" s="150">
        <f t="shared" si="99"/>
        <v>0</v>
      </c>
      <c r="N869" s="46">
        <v>0</v>
      </c>
      <c r="O869" s="46">
        <v>0</v>
      </c>
      <c r="P869" s="46">
        <v>30</v>
      </c>
      <c r="Q869" s="46">
        <v>0</v>
      </c>
      <c r="R869" s="46">
        <v>0</v>
      </c>
      <c r="S869" s="46">
        <v>0</v>
      </c>
    </row>
    <row r="870" spans="1:19" s="146" customFormat="1" ht="27" customHeight="1">
      <c r="A870" s="154" t="s">
        <v>587</v>
      </c>
      <c r="B870" s="253" t="s">
        <v>588</v>
      </c>
      <c r="C870" s="296"/>
      <c r="D870" s="296"/>
      <c r="E870" s="296"/>
      <c r="F870" s="296"/>
      <c r="G870" s="296"/>
      <c r="H870" s="296"/>
      <c r="I870" s="296"/>
      <c r="J870" s="254"/>
      <c r="K870" s="46">
        <f t="shared" si="98"/>
        <v>860</v>
      </c>
      <c r="L870" s="150">
        <f t="shared" si="99"/>
        <v>94</v>
      </c>
      <c r="M870" s="150">
        <f t="shared" si="99"/>
        <v>43</v>
      </c>
      <c r="N870" s="46">
        <v>94</v>
      </c>
      <c r="O870" s="46">
        <v>43</v>
      </c>
      <c r="P870" s="46">
        <v>0</v>
      </c>
      <c r="Q870" s="46">
        <v>0</v>
      </c>
      <c r="R870" s="46">
        <v>0</v>
      </c>
      <c r="S870" s="46">
        <v>0</v>
      </c>
    </row>
    <row r="871" spans="1:19" s="146" customFormat="1" ht="27" customHeight="1">
      <c r="A871" s="154" t="s">
        <v>823</v>
      </c>
      <c r="B871" s="253" t="s">
        <v>750</v>
      </c>
      <c r="C871" s="296"/>
      <c r="D871" s="296"/>
      <c r="E871" s="296"/>
      <c r="F871" s="296"/>
      <c r="G871" s="296"/>
      <c r="H871" s="296"/>
      <c r="I871" s="296"/>
      <c r="J871" s="254"/>
      <c r="K871" s="46">
        <f t="shared" si="98"/>
        <v>861</v>
      </c>
      <c r="L871" s="150">
        <f t="shared" si="99"/>
        <v>34</v>
      </c>
      <c r="M871" s="150">
        <f t="shared" si="99"/>
        <v>33</v>
      </c>
      <c r="N871" s="46">
        <v>34</v>
      </c>
      <c r="O871" s="46">
        <v>33</v>
      </c>
      <c r="P871" s="46">
        <v>0</v>
      </c>
      <c r="Q871" s="46">
        <v>0</v>
      </c>
      <c r="R871" s="46">
        <v>0</v>
      </c>
      <c r="S871" s="46">
        <v>0</v>
      </c>
    </row>
    <row r="872" spans="1:19" s="146" customFormat="1" ht="27" customHeight="1">
      <c r="A872" s="154" t="s">
        <v>824</v>
      </c>
      <c r="B872" s="253" t="s">
        <v>241</v>
      </c>
      <c r="C872" s="296"/>
      <c r="D872" s="296"/>
      <c r="E872" s="296"/>
      <c r="F872" s="296"/>
      <c r="G872" s="296"/>
      <c r="H872" s="296"/>
      <c r="I872" s="296"/>
      <c r="J872" s="254"/>
      <c r="K872" s="46">
        <f t="shared" si="98"/>
        <v>862</v>
      </c>
      <c r="L872" s="150">
        <f t="shared" si="99"/>
        <v>4</v>
      </c>
      <c r="M872" s="150">
        <f t="shared" si="99"/>
        <v>3</v>
      </c>
      <c r="N872" s="46">
        <v>4</v>
      </c>
      <c r="O872" s="46">
        <v>3</v>
      </c>
      <c r="P872" s="46">
        <v>0</v>
      </c>
      <c r="Q872" s="46">
        <v>0</v>
      </c>
      <c r="R872" s="46">
        <v>0</v>
      </c>
      <c r="S872" s="46">
        <v>0</v>
      </c>
    </row>
    <row r="873" spans="1:19" s="146" customFormat="1" ht="27" customHeight="1">
      <c r="A873" s="154" t="s">
        <v>675</v>
      </c>
      <c r="B873" s="253" t="s">
        <v>217</v>
      </c>
      <c r="C873" s="296"/>
      <c r="D873" s="296"/>
      <c r="E873" s="296"/>
      <c r="F873" s="296"/>
      <c r="G873" s="296"/>
      <c r="H873" s="296"/>
      <c r="I873" s="296"/>
      <c r="J873" s="254"/>
      <c r="K873" s="46">
        <f t="shared" si="98"/>
        <v>863</v>
      </c>
      <c r="L873" s="150">
        <f t="shared" si="99"/>
        <v>15</v>
      </c>
      <c r="M873" s="150">
        <f t="shared" si="99"/>
        <v>0</v>
      </c>
      <c r="N873" s="46">
        <v>15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</row>
    <row r="874" spans="1:19" s="146" customFormat="1" ht="27" customHeight="1">
      <c r="A874" s="289" t="s">
        <v>825</v>
      </c>
      <c r="B874" s="289"/>
      <c r="C874" s="289"/>
      <c r="D874" s="289"/>
      <c r="E874" s="289"/>
      <c r="F874" s="289"/>
      <c r="G874" s="289"/>
      <c r="H874" s="289"/>
      <c r="I874" s="289"/>
      <c r="J874" s="290"/>
      <c r="K874" s="86">
        <f t="shared" si="98"/>
        <v>864</v>
      </c>
      <c r="L874" s="148">
        <f t="shared" si="99"/>
        <v>297</v>
      </c>
      <c r="M874" s="148">
        <f t="shared" si="99"/>
        <v>132</v>
      </c>
      <c r="N874" s="148">
        <f>SUM(N875:N890)</f>
        <v>26</v>
      </c>
      <c r="O874" s="148">
        <f t="shared" ref="O874:S874" si="101">SUM(O875:O890)</f>
        <v>1</v>
      </c>
      <c r="P874" s="148">
        <f t="shared" si="101"/>
        <v>271</v>
      </c>
      <c r="Q874" s="148">
        <f t="shared" si="101"/>
        <v>131</v>
      </c>
      <c r="R874" s="148">
        <f t="shared" si="101"/>
        <v>0</v>
      </c>
      <c r="S874" s="148">
        <f t="shared" si="101"/>
        <v>0</v>
      </c>
    </row>
    <row r="875" spans="1:19" s="146" customFormat="1" ht="27" customHeight="1">
      <c r="A875" s="154" t="s">
        <v>826</v>
      </c>
      <c r="B875" s="253" t="s">
        <v>139</v>
      </c>
      <c r="C875" s="296"/>
      <c r="D875" s="296"/>
      <c r="E875" s="296"/>
      <c r="F875" s="296"/>
      <c r="G875" s="296"/>
      <c r="H875" s="296"/>
      <c r="I875" s="296"/>
      <c r="J875" s="254"/>
      <c r="K875" s="46">
        <f t="shared" si="98"/>
        <v>865</v>
      </c>
      <c r="L875" s="150">
        <f t="shared" si="99"/>
        <v>23</v>
      </c>
      <c r="M875" s="150">
        <f t="shared" si="99"/>
        <v>0</v>
      </c>
      <c r="N875" s="46">
        <v>0</v>
      </c>
      <c r="O875" s="46">
        <v>0</v>
      </c>
      <c r="P875" s="46">
        <v>23</v>
      </c>
      <c r="Q875" s="46">
        <v>0</v>
      </c>
      <c r="R875" s="46">
        <v>0</v>
      </c>
      <c r="S875" s="46">
        <v>0</v>
      </c>
    </row>
    <row r="876" spans="1:19" s="146" customFormat="1" ht="27" customHeight="1">
      <c r="A876" s="154" t="s">
        <v>828</v>
      </c>
      <c r="B876" s="253" t="s">
        <v>131</v>
      </c>
      <c r="C876" s="296"/>
      <c r="D876" s="296"/>
      <c r="E876" s="296"/>
      <c r="F876" s="296"/>
      <c r="G876" s="296"/>
      <c r="H876" s="296"/>
      <c r="I876" s="296"/>
      <c r="J876" s="254"/>
      <c r="K876" s="46">
        <f t="shared" si="98"/>
        <v>866</v>
      </c>
      <c r="L876" s="150">
        <f t="shared" si="99"/>
        <v>13</v>
      </c>
      <c r="M876" s="150">
        <f t="shared" si="99"/>
        <v>5</v>
      </c>
      <c r="N876" s="46">
        <v>0</v>
      </c>
      <c r="O876" s="46">
        <v>0</v>
      </c>
      <c r="P876" s="46">
        <v>13</v>
      </c>
      <c r="Q876" s="46">
        <v>5</v>
      </c>
      <c r="R876" s="46">
        <v>0</v>
      </c>
      <c r="S876" s="46">
        <v>0</v>
      </c>
    </row>
    <row r="877" spans="1:19" s="146" customFormat="1" ht="27" customHeight="1">
      <c r="A877" s="154" t="s">
        <v>830</v>
      </c>
      <c r="B877" s="253" t="s">
        <v>238</v>
      </c>
      <c r="C877" s="296"/>
      <c r="D877" s="296"/>
      <c r="E877" s="296"/>
      <c r="F877" s="296"/>
      <c r="G877" s="296"/>
      <c r="H877" s="296"/>
      <c r="I877" s="296"/>
      <c r="J877" s="254"/>
      <c r="K877" s="46">
        <f t="shared" si="98"/>
        <v>867</v>
      </c>
      <c r="L877" s="150">
        <f t="shared" si="99"/>
        <v>44</v>
      </c>
      <c r="M877" s="150">
        <f t="shared" si="99"/>
        <v>17</v>
      </c>
      <c r="N877" s="46">
        <v>0</v>
      </c>
      <c r="O877" s="46">
        <v>0</v>
      </c>
      <c r="P877" s="46">
        <v>44</v>
      </c>
      <c r="Q877" s="46">
        <v>17</v>
      </c>
      <c r="R877" s="46">
        <v>0</v>
      </c>
      <c r="S877" s="46">
        <v>0</v>
      </c>
    </row>
    <row r="878" spans="1:19" s="146" customFormat="1" ht="27" customHeight="1">
      <c r="A878" s="154" t="s">
        <v>303</v>
      </c>
      <c r="B878" s="253" t="s">
        <v>831</v>
      </c>
      <c r="C878" s="296"/>
      <c r="D878" s="296"/>
      <c r="E878" s="296"/>
      <c r="F878" s="296"/>
      <c r="G878" s="296"/>
      <c r="H878" s="296"/>
      <c r="I878" s="296"/>
      <c r="J878" s="254"/>
      <c r="K878" s="46">
        <f t="shared" si="98"/>
        <v>868</v>
      </c>
      <c r="L878" s="150">
        <f t="shared" si="99"/>
        <v>10</v>
      </c>
      <c r="M878" s="150">
        <f t="shared" si="99"/>
        <v>0</v>
      </c>
      <c r="N878" s="46">
        <v>0</v>
      </c>
      <c r="O878" s="46">
        <v>0</v>
      </c>
      <c r="P878" s="46">
        <v>10</v>
      </c>
      <c r="Q878" s="46">
        <v>0</v>
      </c>
      <c r="R878" s="46">
        <v>0</v>
      </c>
      <c r="S878" s="46">
        <v>0</v>
      </c>
    </row>
    <row r="879" spans="1:19" s="146" customFormat="1" ht="27" customHeight="1">
      <c r="A879" s="154" t="s">
        <v>832</v>
      </c>
      <c r="B879" s="253" t="s">
        <v>121</v>
      </c>
      <c r="C879" s="296"/>
      <c r="D879" s="296"/>
      <c r="E879" s="296"/>
      <c r="F879" s="296"/>
      <c r="G879" s="296"/>
      <c r="H879" s="296"/>
      <c r="I879" s="296"/>
      <c r="J879" s="254"/>
      <c r="K879" s="46">
        <f t="shared" si="98"/>
        <v>869</v>
      </c>
      <c r="L879" s="150">
        <f t="shared" si="99"/>
        <v>16</v>
      </c>
      <c r="M879" s="150">
        <f t="shared" si="99"/>
        <v>11</v>
      </c>
      <c r="N879" s="46">
        <v>0</v>
      </c>
      <c r="O879" s="46">
        <v>0</v>
      </c>
      <c r="P879" s="46">
        <v>16</v>
      </c>
      <c r="Q879" s="46">
        <v>11</v>
      </c>
      <c r="R879" s="46">
        <v>0</v>
      </c>
      <c r="S879" s="46">
        <v>0</v>
      </c>
    </row>
    <row r="880" spans="1:19" s="146" customFormat="1" ht="27" customHeight="1">
      <c r="A880" s="154" t="s">
        <v>650</v>
      </c>
      <c r="B880" s="253" t="s">
        <v>504</v>
      </c>
      <c r="C880" s="296"/>
      <c r="D880" s="296"/>
      <c r="E880" s="296"/>
      <c r="F880" s="296"/>
      <c r="G880" s="296"/>
      <c r="H880" s="296"/>
      <c r="I880" s="296"/>
      <c r="J880" s="254"/>
      <c r="K880" s="46">
        <f t="shared" si="98"/>
        <v>870</v>
      </c>
      <c r="L880" s="150">
        <f t="shared" si="99"/>
        <v>20</v>
      </c>
      <c r="M880" s="150">
        <f t="shared" si="99"/>
        <v>11</v>
      </c>
      <c r="N880" s="46">
        <v>0</v>
      </c>
      <c r="O880" s="46">
        <v>0</v>
      </c>
      <c r="P880" s="46">
        <v>20</v>
      </c>
      <c r="Q880" s="46">
        <v>11</v>
      </c>
      <c r="R880" s="46">
        <v>0</v>
      </c>
      <c r="S880" s="46">
        <v>0</v>
      </c>
    </row>
    <row r="881" spans="1:19" s="146" customFormat="1" ht="27" customHeight="1">
      <c r="A881" s="154" t="s">
        <v>289</v>
      </c>
      <c r="B881" s="253" t="s">
        <v>261</v>
      </c>
      <c r="C881" s="296"/>
      <c r="D881" s="296"/>
      <c r="E881" s="296"/>
      <c r="F881" s="296"/>
      <c r="G881" s="296"/>
      <c r="H881" s="296"/>
      <c r="I881" s="296"/>
      <c r="J881" s="254"/>
      <c r="K881" s="46">
        <f t="shared" si="98"/>
        <v>871</v>
      </c>
      <c r="L881" s="150">
        <f t="shared" si="99"/>
        <v>15</v>
      </c>
      <c r="M881" s="150">
        <f t="shared" si="99"/>
        <v>13</v>
      </c>
      <c r="N881" s="46">
        <v>0</v>
      </c>
      <c r="O881" s="46">
        <v>0</v>
      </c>
      <c r="P881" s="46">
        <v>15</v>
      </c>
      <c r="Q881" s="46">
        <v>13</v>
      </c>
      <c r="R881" s="46">
        <v>0</v>
      </c>
      <c r="S881" s="46">
        <v>0</v>
      </c>
    </row>
    <row r="882" spans="1:19" s="146" customFormat="1" ht="27" customHeight="1">
      <c r="A882" s="154" t="s">
        <v>308</v>
      </c>
      <c r="B882" s="253" t="s">
        <v>120</v>
      </c>
      <c r="C882" s="296"/>
      <c r="D882" s="296"/>
      <c r="E882" s="296"/>
      <c r="F882" s="296"/>
      <c r="G882" s="296"/>
      <c r="H882" s="296"/>
      <c r="I882" s="296"/>
      <c r="J882" s="254"/>
      <c r="K882" s="46">
        <f t="shared" si="98"/>
        <v>872</v>
      </c>
      <c r="L882" s="150">
        <f t="shared" si="99"/>
        <v>14</v>
      </c>
      <c r="M882" s="150">
        <f t="shared" si="99"/>
        <v>12</v>
      </c>
      <c r="N882" s="46">
        <v>0</v>
      </c>
      <c r="O882" s="46">
        <v>0</v>
      </c>
      <c r="P882" s="46">
        <v>14</v>
      </c>
      <c r="Q882" s="46">
        <v>12</v>
      </c>
      <c r="R882" s="46">
        <v>0</v>
      </c>
      <c r="S882" s="46">
        <v>0</v>
      </c>
    </row>
    <row r="883" spans="1:19" s="146" customFormat="1" ht="27" customHeight="1">
      <c r="A883" s="154" t="s">
        <v>294</v>
      </c>
      <c r="B883" s="253" t="s">
        <v>153</v>
      </c>
      <c r="C883" s="296"/>
      <c r="D883" s="296"/>
      <c r="E883" s="296"/>
      <c r="F883" s="296"/>
      <c r="G883" s="296"/>
      <c r="H883" s="296"/>
      <c r="I883" s="296"/>
      <c r="J883" s="254"/>
      <c r="K883" s="46">
        <f t="shared" si="98"/>
        <v>873</v>
      </c>
      <c r="L883" s="150">
        <f t="shared" si="99"/>
        <v>23</v>
      </c>
      <c r="M883" s="150">
        <f t="shared" si="99"/>
        <v>0</v>
      </c>
      <c r="N883" s="46">
        <v>0</v>
      </c>
      <c r="O883" s="46">
        <v>0</v>
      </c>
      <c r="P883" s="46">
        <v>23</v>
      </c>
      <c r="Q883" s="46">
        <v>0</v>
      </c>
      <c r="R883" s="46">
        <v>0</v>
      </c>
      <c r="S883" s="46">
        <v>0</v>
      </c>
    </row>
    <row r="884" spans="1:19" s="146" customFormat="1" ht="27" customHeight="1">
      <c r="A884" s="154" t="s">
        <v>835</v>
      </c>
      <c r="B884" s="253" t="s">
        <v>296</v>
      </c>
      <c r="C884" s="296"/>
      <c r="D884" s="296"/>
      <c r="E884" s="296"/>
      <c r="F884" s="296"/>
      <c r="G884" s="296"/>
      <c r="H884" s="296"/>
      <c r="I884" s="296"/>
      <c r="J884" s="254"/>
      <c r="K884" s="46">
        <f t="shared" si="98"/>
        <v>874</v>
      </c>
      <c r="L884" s="150">
        <f t="shared" si="99"/>
        <v>21</v>
      </c>
      <c r="M884" s="150">
        <f t="shared" si="99"/>
        <v>9</v>
      </c>
      <c r="N884" s="46">
        <v>0</v>
      </c>
      <c r="O884" s="46">
        <v>0</v>
      </c>
      <c r="P884" s="46">
        <v>21</v>
      </c>
      <c r="Q884" s="46">
        <v>9</v>
      </c>
      <c r="R884" s="46">
        <v>0</v>
      </c>
      <c r="S884" s="46">
        <v>0</v>
      </c>
    </row>
    <row r="885" spans="1:19" s="146" customFormat="1" ht="27" customHeight="1">
      <c r="A885" s="154" t="s">
        <v>785</v>
      </c>
      <c r="B885" s="253" t="s">
        <v>103</v>
      </c>
      <c r="C885" s="296"/>
      <c r="D885" s="296"/>
      <c r="E885" s="296"/>
      <c r="F885" s="296"/>
      <c r="G885" s="296"/>
      <c r="H885" s="296"/>
      <c r="I885" s="296"/>
      <c r="J885" s="254"/>
      <c r="K885" s="46">
        <f t="shared" si="98"/>
        <v>875</v>
      </c>
      <c r="L885" s="150">
        <f t="shared" si="99"/>
        <v>15</v>
      </c>
      <c r="M885" s="150">
        <f t="shared" si="99"/>
        <v>11</v>
      </c>
      <c r="N885" s="46">
        <v>0</v>
      </c>
      <c r="O885" s="46">
        <v>0</v>
      </c>
      <c r="P885" s="46">
        <v>15</v>
      </c>
      <c r="Q885" s="46">
        <v>11</v>
      </c>
      <c r="R885" s="46">
        <v>0</v>
      </c>
      <c r="S885" s="46">
        <v>0</v>
      </c>
    </row>
    <row r="886" spans="1:19" s="146" customFormat="1" ht="27" customHeight="1">
      <c r="A886" s="154" t="s">
        <v>836</v>
      </c>
      <c r="B886" s="253" t="s">
        <v>256</v>
      </c>
      <c r="C886" s="296"/>
      <c r="D886" s="296"/>
      <c r="E886" s="296"/>
      <c r="F886" s="296"/>
      <c r="G886" s="296"/>
      <c r="H886" s="296"/>
      <c r="I886" s="296"/>
      <c r="J886" s="254"/>
      <c r="K886" s="46">
        <f t="shared" si="98"/>
        <v>876</v>
      </c>
      <c r="L886" s="150">
        <f t="shared" si="99"/>
        <v>14</v>
      </c>
      <c r="M886" s="150">
        <f t="shared" si="99"/>
        <v>14</v>
      </c>
      <c r="N886" s="46">
        <v>0</v>
      </c>
      <c r="O886" s="46">
        <v>0</v>
      </c>
      <c r="P886" s="46">
        <v>14</v>
      </c>
      <c r="Q886" s="46">
        <v>14</v>
      </c>
      <c r="R886" s="46">
        <v>0</v>
      </c>
      <c r="S886" s="46">
        <v>0</v>
      </c>
    </row>
    <row r="887" spans="1:19" s="146" customFormat="1" ht="27" customHeight="1">
      <c r="A887" s="154" t="s">
        <v>837</v>
      </c>
      <c r="B887" s="253" t="s">
        <v>231</v>
      </c>
      <c r="C887" s="296"/>
      <c r="D887" s="296"/>
      <c r="E887" s="296"/>
      <c r="F887" s="296"/>
      <c r="G887" s="296"/>
      <c r="H887" s="296"/>
      <c r="I887" s="296"/>
      <c r="J887" s="254"/>
      <c r="K887" s="46">
        <f t="shared" si="98"/>
        <v>877</v>
      </c>
      <c r="L887" s="150">
        <f t="shared" si="99"/>
        <v>11</v>
      </c>
      <c r="M887" s="150">
        <f t="shared" si="99"/>
        <v>11</v>
      </c>
      <c r="N887" s="46">
        <v>0</v>
      </c>
      <c r="O887" s="46">
        <v>0</v>
      </c>
      <c r="P887" s="46">
        <v>11</v>
      </c>
      <c r="Q887" s="46">
        <v>11</v>
      </c>
      <c r="R887" s="46">
        <v>0</v>
      </c>
      <c r="S887" s="46">
        <v>0</v>
      </c>
    </row>
    <row r="888" spans="1:19" s="146" customFormat="1" ht="27" customHeight="1">
      <c r="A888" s="154" t="s">
        <v>283</v>
      </c>
      <c r="B888" s="253" t="s">
        <v>215</v>
      </c>
      <c r="C888" s="296"/>
      <c r="D888" s="296"/>
      <c r="E888" s="296"/>
      <c r="F888" s="296"/>
      <c r="G888" s="296"/>
      <c r="H888" s="296"/>
      <c r="I888" s="296"/>
      <c r="J888" s="254"/>
      <c r="K888" s="46">
        <f t="shared" si="98"/>
        <v>878</v>
      </c>
      <c r="L888" s="150">
        <f t="shared" si="99"/>
        <v>15</v>
      </c>
      <c r="M888" s="150">
        <f t="shared" si="99"/>
        <v>0</v>
      </c>
      <c r="N888" s="46">
        <v>0</v>
      </c>
      <c r="O888" s="46">
        <v>0</v>
      </c>
      <c r="P888" s="46">
        <v>15</v>
      </c>
      <c r="Q888" s="46">
        <v>0</v>
      </c>
      <c r="R888" s="46">
        <v>0</v>
      </c>
      <c r="S888" s="46">
        <v>0</v>
      </c>
    </row>
    <row r="889" spans="1:19" s="146" customFormat="1" ht="27" customHeight="1">
      <c r="A889" s="154" t="s">
        <v>362</v>
      </c>
      <c r="B889" s="253" t="s">
        <v>363</v>
      </c>
      <c r="C889" s="296"/>
      <c r="D889" s="296"/>
      <c r="E889" s="296"/>
      <c r="F889" s="296"/>
      <c r="G889" s="296"/>
      <c r="H889" s="296"/>
      <c r="I889" s="296"/>
      <c r="J889" s="254"/>
      <c r="K889" s="46">
        <f t="shared" si="98"/>
        <v>879</v>
      </c>
      <c r="L889" s="150">
        <f t="shared" si="99"/>
        <v>17</v>
      </c>
      <c r="M889" s="150">
        <f t="shared" si="99"/>
        <v>17</v>
      </c>
      <c r="N889" s="46">
        <v>0</v>
      </c>
      <c r="O889" s="46">
        <v>0</v>
      </c>
      <c r="P889" s="46">
        <v>17</v>
      </c>
      <c r="Q889" s="46">
        <v>17</v>
      </c>
      <c r="R889" s="46">
        <v>0</v>
      </c>
      <c r="S889" s="46">
        <v>0</v>
      </c>
    </row>
    <row r="890" spans="1:19" s="146" customFormat="1" ht="27" customHeight="1">
      <c r="A890" s="154" t="s">
        <v>578</v>
      </c>
      <c r="B890" s="253" t="s">
        <v>217</v>
      </c>
      <c r="C890" s="296"/>
      <c r="D890" s="296"/>
      <c r="E890" s="296"/>
      <c r="F890" s="296"/>
      <c r="G890" s="296"/>
      <c r="H890" s="296"/>
      <c r="I890" s="296"/>
      <c r="J890" s="254"/>
      <c r="K890" s="46">
        <f t="shared" si="98"/>
        <v>880</v>
      </c>
      <c r="L890" s="150">
        <f t="shared" si="99"/>
        <v>26</v>
      </c>
      <c r="M890" s="150">
        <f t="shared" si="99"/>
        <v>1</v>
      </c>
      <c r="N890" s="46">
        <v>26</v>
      </c>
      <c r="O890" s="46">
        <v>1</v>
      </c>
      <c r="P890" s="46">
        <v>0</v>
      </c>
      <c r="Q890" s="46">
        <v>0</v>
      </c>
      <c r="R890" s="46">
        <v>0</v>
      </c>
      <c r="S890" s="46">
        <v>0</v>
      </c>
    </row>
    <row r="891" spans="1:19" s="146" customFormat="1" ht="27" customHeight="1">
      <c r="A891" s="289" t="s">
        <v>839</v>
      </c>
      <c r="B891" s="289"/>
      <c r="C891" s="289"/>
      <c r="D891" s="289"/>
      <c r="E891" s="289"/>
      <c r="F891" s="289"/>
      <c r="G891" s="289"/>
      <c r="H891" s="289"/>
      <c r="I891" s="289"/>
      <c r="J891" s="290"/>
      <c r="K891" s="86">
        <f t="shared" si="98"/>
        <v>881</v>
      </c>
      <c r="L891" s="148">
        <f t="shared" si="99"/>
        <v>186</v>
      </c>
      <c r="M891" s="148">
        <f t="shared" si="99"/>
        <v>101</v>
      </c>
      <c r="N891" s="148">
        <f>SUM(N892:N897)</f>
        <v>0</v>
      </c>
      <c r="O891" s="148">
        <f t="shared" ref="O891:S891" si="102">SUM(O892:O897)</f>
        <v>0</v>
      </c>
      <c r="P891" s="148">
        <f t="shared" si="102"/>
        <v>186</v>
      </c>
      <c r="Q891" s="148">
        <f t="shared" si="102"/>
        <v>101</v>
      </c>
      <c r="R891" s="148">
        <f t="shared" si="102"/>
        <v>0</v>
      </c>
      <c r="S891" s="148">
        <f t="shared" si="102"/>
        <v>0</v>
      </c>
    </row>
    <row r="892" spans="1:19" s="146" customFormat="1" ht="27" customHeight="1">
      <c r="A892" s="154" t="s">
        <v>355</v>
      </c>
      <c r="B892" s="253" t="s">
        <v>238</v>
      </c>
      <c r="C892" s="296"/>
      <c r="D892" s="296"/>
      <c r="E892" s="296"/>
      <c r="F892" s="296"/>
      <c r="G892" s="296"/>
      <c r="H892" s="296"/>
      <c r="I892" s="296"/>
      <c r="J892" s="254"/>
      <c r="K892" s="46">
        <f t="shared" si="98"/>
        <v>882</v>
      </c>
      <c r="L892" s="150">
        <f t="shared" si="99"/>
        <v>64</v>
      </c>
      <c r="M892" s="150">
        <f t="shared" si="99"/>
        <v>23</v>
      </c>
      <c r="N892" s="46">
        <v>0</v>
      </c>
      <c r="O892" s="46">
        <v>0</v>
      </c>
      <c r="P892" s="46">
        <v>64</v>
      </c>
      <c r="Q892" s="46">
        <v>23</v>
      </c>
      <c r="R892" s="46">
        <v>0</v>
      </c>
      <c r="S892" s="46">
        <v>0</v>
      </c>
    </row>
    <row r="893" spans="1:19" s="146" customFormat="1" ht="27" customHeight="1">
      <c r="A893" s="154" t="s">
        <v>352</v>
      </c>
      <c r="B893" s="253" t="s">
        <v>139</v>
      </c>
      <c r="C893" s="296"/>
      <c r="D893" s="296"/>
      <c r="E893" s="296"/>
      <c r="F893" s="296"/>
      <c r="G893" s="296"/>
      <c r="H893" s="296"/>
      <c r="I893" s="296"/>
      <c r="J893" s="254"/>
      <c r="K893" s="46">
        <f t="shared" si="98"/>
        <v>883</v>
      </c>
      <c r="L893" s="150">
        <f t="shared" si="99"/>
        <v>27</v>
      </c>
      <c r="M893" s="150">
        <f t="shared" si="99"/>
        <v>5</v>
      </c>
      <c r="N893" s="46">
        <v>0</v>
      </c>
      <c r="O893" s="46">
        <v>0</v>
      </c>
      <c r="P893" s="46">
        <v>27</v>
      </c>
      <c r="Q893" s="46">
        <v>5</v>
      </c>
      <c r="R893" s="46">
        <v>0</v>
      </c>
      <c r="S893" s="46">
        <v>0</v>
      </c>
    </row>
    <row r="894" spans="1:19" s="146" customFormat="1" ht="27" customHeight="1">
      <c r="A894" s="154" t="s">
        <v>503</v>
      </c>
      <c r="B894" s="253" t="s">
        <v>504</v>
      </c>
      <c r="C894" s="296"/>
      <c r="D894" s="296"/>
      <c r="E894" s="296"/>
      <c r="F894" s="296"/>
      <c r="G894" s="296"/>
      <c r="H894" s="296"/>
      <c r="I894" s="296"/>
      <c r="J894" s="254"/>
      <c r="K894" s="46">
        <f t="shared" si="98"/>
        <v>884</v>
      </c>
      <c r="L894" s="150">
        <f t="shared" si="99"/>
        <v>19</v>
      </c>
      <c r="M894" s="150">
        <f t="shared" si="99"/>
        <v>8</v>
      </c>
      <c r="N894" s="46">
        <v>0</v>
      </c>
      <c r="O894" s="46">
        <v>0</v>
      </c>
      <c r="P894" s="46">
        <v>19</v>
      </c>
      <c r="Q894" s="46">
        <v>8</v>
      </c>
      <c r="R894" s="46">
        <v>0</v>
      </c>
      <c r="S894" s="46">
        <v>0</v>
      </c>
    </row>
    <row r="895" spans="1:19" s="146" customFormat="1" ht="27" customHeight="1">
      <c r="A895" s="154" t="s">
        <v>371</v>
      </c>
      <c r="B895" s="253" t="s">
        <v>363</v>
      </c>
      <c r="C895" s="296"/>
      <c r="D895" s="296"/>
      <c r="E895" s="296"/>
      <c r="F895" s="296"/>
      <c r="G895" s="296"/>
      <c r="H895" s="296"/>
      <c r="I895" s="296"/>
      <c r="J895" s="254"/>
      <c r="K895" s="46">
        <f t="shared" si="98"/>
        <v>885</v>
      </c>
      <c r="L895" s="150">
        <f t="shared" si="99"/>
        <v>30</v>
      </c>
      <c r="M895" s="150">
        <f t="shared" si="99"/>
        <v>25</v>
      </c>
      <c r="N895" s="46">
        <v>0</v>
      </c>
      <c r="O895" s="46">
        <v>0</v>
      </c>
      <c r="P895" s="46">
        <v>30</v>
      </c>
      <c r="Q895" s="46">
        <v>25</v>
      </c>
      <c r="R895" s="46">
        <v>0</v>
      </c>
      <c r="S895" s="46">
        <v>0</v>
      </c>
    </row>
    <row r="896" spans="1:19" s="146" customFormat="1" ht="27" customHeight="1">
      <c r="A896" s="154" t="s">
        <v>375</v>
      </c>
      <c r="B896" s="253" t="s">
        <v>261</v>
      </c>
      <c r="C896" s="296"/>
      <c r="D896" s="296"/>
      <c r="E896" s="296"/>
      <c r="F896" s="296"/>
      <c r="G896" s="296"/>
      <c r="H896" s="296"/>
      <c r="I896" s="296"/>
      <c r="J896" s="254"/>
      <c r="K896" s="46">
        <f t="shared" si="98"/>
        <v>886</v>
      </c>
      <c r="L896" s="150">
        <f t="shared" si="99"/>
        <v>26</v>
      </c>
      <c r="M896" s="150">
        <f t="shared" si="99"/>
        <v>22</v>
      </c>
      <c r="N896" s="46">
        <v>0</v>
      </c>
      <c r="O896" s="46">
        <v>0</v>
      </c>
      <c r="P896" s="46">
        <v>26</v>
      </c>
      <c r="Q896" s="46">
        <v>22</v>
      </c>
      <c r="R896" s="46">
        <v>0</v>
      </c>
      <c r="S896" s="46">
        <v>0</v>
      </c>
    </row>
    <row r="897" spans="1:19" s="146" customFormat="1" ht="27" customHeight="1">
      <c r="A897" s="154" t="s">
        <v>840</v>
      </c>
      <c r="B897" s="253" t="s">
        <v>101</v>
      </c>
      <c r="C897" s="296"/>
      <c r="D897" s="296"/>
      <c r="E897" s="296"/>
      <c r="F897" s="296"/>
      <c r="G897" s="296"/>
      <c r="H897" s="296"/>
      <c r="I897" s="296"/>
      <c r="J897" s="254"/>
      <c r="K897" s="46">
        <f t="shared" si="98"/>
        <v>887</v>
      </c>
      <c r="L897" s="150">
        <f t="shared" si="99"/>
        <v>20</v>
      </c>
      <c r="M897" s="150">
        <f t="shared" si="99"/>
        <v>18</v>
      </c>
      <c r="N897" s="46">
        <v>0</v>
      </c>
      <c r="O897" s="46">
        <v>0</v>
      </c>
      <c r="P897" s="46">
        <v>20</v>
      </c>
      <c r="Q897" s="46">
        <v>18</v>
      </c>
      <c r="R897" s="46">
        <v>0</v>
      </c>
      <c r="S897" s="46">
        <v>0</v>
      </c>
    </row>
    <row r="898" spans="1:19" s="146" customFormat="1" ht="27" customHeight="1">
      <c r="A898" s="318" t="s">
        <v>841</v>
      </c>
      <c r="B898" s="318"/>
      <c r="C898" s="318"/>
      <c r="D898" s="318"/>
      <c r="E898" s="318"/>
      <c r="F898" s="318"/>
      <c r="G898" s="318"/>
      <c r="H898" s="318"/>
      <c r="I898" s="318"/>
      <c r="J898" s="319"/>
      <c r="K898" s="83">
        <f t="shared" si="98"/>
        <v>888</v>
      </c>
      <c r="L898" s="44">
        <f>+L899+L904+L908+L914+L933+L938</f>
        <v>1691</v>
      </c>
      <c r="M898" s="44">
        <f t="shared" ref="M898:S898" si="103">+M899+M904+M908+M914+M933+M938</f>
        <v>508</v>
      </c>
      <c r="N898" s="44">
        <f t="shared" si="103"/>
        <v>105</v>
      </c>
      <c r="O898" s="44">
        <f t="shared" si="103"/>
        <v>38</v>
      </c>
      <c r="P898" s="44">
        <f t="shared" si="103"/>
        <v>1339</v>
      </c>
      <c r="Q898" s="44">
        <f t="shared" si="103"/>
        <v>448</v>
      </c>
      <c r="R898" s="44">
        <f t="shared" si="103"/>
        <v>247</v>
      </c>
      <c r="S898" s="44">
        <f t="shared" si="103"/>
        <v>22</v>
      </c>
    </row>
    <row r="899" spans="1:19" s="146" customFormat="1" ht="27" customHeight="1">
      <c r="A899" s="289" t="s">
        <v>842</v>
      </c>
      <c r="B899" s="289"/>
      <c r="C899" s="289"/>
      <c r="D899" s="289"/>
      <c r="E899" s="289"/>
      <c r="F899" s="289"/>
      <c r="G899" s="289"/>
      <c r="H899" s="289"/>
      <c r="I899" s="289"/>
      <c r="J899" s="290"/>
      <c r="K899" s="86">
        <f t="shared" si="98"/>
        <v>889</v>
      </c>
      <c r="L899" s="148">
        <f t="shared" si="99"/>
        <v>170</v>
      </c>
      <c r="M899" s="148">
        <f t="shared" si="99"/>
        <v>128</v>
      </c>
      <c r="N899" s="148">
        <f>SUM(N900:N903)</f>
        <v>0</v>
      </c>
      <c r="O899" s="148">
        <f t="shared" ref="O899:S899" si="104">SUM(O900:O903)</f>
        <v>0</v>
      </c>
      <c r="P899" s="148">
        <f t="shared" si="104"/>
        <v>170</v>
      </c>
      <c r="Q899" s="148">
        <f t="shared" si="104"/>
        <v>128</v>
      </c>
      <c r="R899" s="148">
        <f t="shared" si="104"/>
        <v>0</v>
      </c>
      <c r="S899" s="148">
        <f t="shared" si="104"/>
        <v>0</v>
      </c>
    </row>
    <row r="900" spans="1:19" s="146" customFormat="1" ht="27" customHeight="1">
      <c r="A900" s="154" t="s">
        <v>843</v>
      </c>
      <c r="B900" s="253" t="s">
        <v>98</v>
      </c>
      <c r="C900" s="296"/>
      <c r="D900" s="296"/>
      <c r="E900" s="296"/>
      <c r="F900" s="296"/>
      <c r="G900" s="296"/>
      <c r="H900" s="296"/>
      <c r="I900" s="296"/>
      <c r="J900" s="254"/>
      <c r="K900" s="46">
        <f t="shared" si="98"/>
        <v>890</v>
      </c>
      <c r="L900" s="150">
        <f t="shared" si="99"/>
        <v>55</v>
      </c>
      <c r="M900" s="150">
        <f t="shared" si="99"/>
        <v>45</v>
      </c>
      <c r="N900" s="46">
        <v>0</v>
      </c>
      <c r="O900" s="46">
        <v>0</v>
      </c>
      <c r="P900" s="46">
        <v>55</v>
      </c>
      <c r="Q900" s="46">
        <v>45</v>
      </c>
      <c r="R900" s="46">
        <v>0</v>
      </c>
      <c r="S900" s="46">
        <v>0</v>
      </c>
    </row>
    <row r="901" spans="1:19" s="146" customFormat="1" ht="27" customHeight="1">
      <c r="A901" s="154" t="s">
        <v>844</v>
      </c>
      <c r="B901" s="253" t="s">
        <v>101</v>
      </c>
      <c r="C901" s="296"/>
      <c r="D901" s="296"/>
      <c r="E901" s="296"/>
      <c r="F901" s="296"/>
      <c r="G901" s="296"/>
      <c r="H901" s="296"/>
      <c r="I901" s="296"/>
      <c r="J901" s="254"/>
      <c r="K901" s="46">
        <f t="shared" si="98"/>
        <v>891</v>
      </c>
      <c r="L901" s="150">
        <f t="shared" si="99"/>
        <v>29</v>
      </c>
      <c r="M901" s="150">
        <f t="shared" si="99"/>
        <v>24</v>
      </c>
      <c r="N901" s="46">
        <v>0</v>
      </c>
      <c r="O901" s="46">
        <v>0</v>
      </c>
      <c r="P901" s="46">
        <v>29</v>
      </c>
      <c r="Q901" s="46">
        <v>24</v>
      </c>
      <c r="R901" s="46">
        <v>0</v>
      </c>
      <c r="S901" s="46">
        <v>0</v>
      </c>
    </row>
    <row r="902" spans="1:19" s="146" customFormat="1" ht="27" customHeight="1">
      <c r="A902" s="154" t="s">
        <v>355</v>
      </c>
      <c r="B902" s="253" t="s">
        <v>238</v>
      </c>
      <c r="C902" s="296"/>
      <c r="D902" s="296"/>
      <c r="E902" s="296"/>
      <c r="F902" s="296"/>
      <c r="G902" s="296"/>
      <c r="H902" s="296"/>
      <c r="I902" s="296"/>
      <c r="J902" s="254"/>
      <c r="K902" s="46">
        <f t="shared" si="98"/>
        <v>892</v>
      </c>
      <c r="L902" s="150">
        <f t="shared" si="99"/>
        <v>57</v>
      </c>
      <c r="M902" s="150">
        <f t="shared" si="99"/>
        <v>33</v>
      </c>
      <c r="N902" s="46">
        <v>0</v>
      </c>
      <c r="O902" s="46">
        <v>0</v>
      </c>
      <c r="P902" s="46">
        <v>57</v>
      </c>
      <c r="Q902" s="46">
        <v>33</v>
      </c>
      <c r="R902" s="46">
        <v>0</v>
      </c>
      <c r="S902" s="46">
        <v>0</v>
      </c>
    </row>
    <row r="903" spans="1:19" s="146" customFormat="1" ht="27" customHeight="1">
      <c r="A903" s="154" t="s">
        <v>362</v>
      </c>
      <c r="B903" s="253" t="s">
        <v>363</v>
      </c>
      <c r="C903" s="296"/>
      <c r="D903" s="296"/>
      <c r="E903" s="296"/>
      <c r="F903" s="296"/>
      <c r="G903" s="296"/>
      <c r="H903" s="296"/>
      <c r="I903" s="296"/>
      <c r="J903" s="254"/>
      <c r="K903" s="46">
        <f t="shared" si="98"/>
        <v>893</v>
      </c>
      <c r="L903" s="150">
        <f t="shared" si="99"/>
        <v>29</v>
      </c>
      <c r="M903" s="150">
        <f t="shared" si="99"/>
        <v>26</v>
      </c>
      <c r="N903" s="46">
        <v>0</v>
      </c>
      <c r="O903" s="46">
        <v>0</v>
      </c>
      <c r="P903" s="46">
        <v>29</v>
      </c>
      <c r="Q903" s="46">
        <v>26</v>
      </c>
      <c r="R903" s="46">
        <v>0</v>
      </c>
      <c r="S903" s="46">
        <v>0</v>
      </c>
    </row>
    <row r="904" spans="1:19" s="146" customFormat="1" ht="27" customHeight="1">
      <c r="A904" s="289" t="s">
        <v>846</v>
      </c>
      <c r="B904" s="289"/>
      <c r="C904" s="289"/>
      <c r="D904" s="289"/>
      <c r="E904" s="289"/>
      <c r="F904" s="289"/>
      <c r="G904" s="289"/>
      <c r="H904" s="289"/>
      <c r="I904" s="289"/>
      <c r="J904" s="290"/>
      <c r="K904" s="86">
        <f t="shared" si="98"/>
        <v>894</v>
      </c>
      <c r="L904" s="148">
        <f t="shared" si="99"/>
        <v>200</v>
      </c>
      <c r="M904" s="148">
        <f t="shared" si="99"/>
        <v>135</v>
      </c>
      <c r="N904" s="148">
        <f>SUM(N905:N907)</f>
        <v>0</v>
      </c>
      <c r="O904" s="148">
        <f t="shared" ref="O904:S904" si="105">SUM(O905:O907)</f>
        <v>0</v>
      </c>
      <c r="P904" s="148">
        <f t="shared" si="105"/>
        <v>200</v>
      </c>
      <c r="Q904" s="148">
        <f t="shared" si="105"/>
        <v>135</v>
      </c>
      <c r="R904" s="148">
        <f t="shared" si="105"/>
        <v>0</v>
      </c>
      <c r="S904" s="148">
        <f t="shared" si="105"/>
        <v>0</v>
      </c>
    </row>
    <row r="905" spans="1:19" s="146" customFormat="1" ht="27" customHeight="1">
      <c r="A905" s="156" t="s">
        <v>292</v>
      </c>
      <c r="B905" s="253" t="s">
        <v>150</v>
      </c>
      <c r="C905" s="296"/>
      <c r="D905" s="296"/>
      <c r="E905" s="296"/>
      <c r="F905" s="296"/>
      <c r="G905" s="296"/>
      <c r="H905" s="296"/>
      <c r="I905" s="296"/>
      <c r="J905" s="254"/>
      <c r="K905" s="46">
        <f t="shared" si="98"/>
        <v>895</v>
      </c>
      <c r="L905" s="150">
        <f t="shared" si="99"/>
        <v>50</v>
      </c>
      <c r="M905" s="150">
        <f t="shared" si="99"/>
        <v>21</v>
      </c>
      <c r="N905" s="46">
        <v>0</v>
      </c>
      <c r="O905" s="46">
        <v>0</v>
      </c>
      <c r="P905" s="46">
        <v>50</v>
      </c>
      <c r="Q905" s="46">
        <v>21</v>
      </c>
      <c r="R905" s="46">
        <v>0</v>
      </c>
      <c r="S905" s="46">
        <v>0</v>
      </c>
    </row>
    <row r="906" spans="1:19" s="146" customFormat="1" ht="27" customHeight="1">
      <c r="A906" s="154" t="s">
        <v>670</v>
      </c>
      <c r="B906" s="253" t="s">
        <v>129</v>
      </c>
      <c r="C906" s="296"/>
      <c r="D906" s="296"/>
      <c r="E906" s="296"/>
      <c r="F906" s="296"/>
      <c r="G906" s="296"/>
      <c r="H906" s="296"/>
      <c r="I906" s="296"/>
      <c r="J906" s="254"/>
      <c r="K906" s="46">
        <f t="shared" si="98"/>
        <v>896</v>
      </c>
      <c r="L906" s="150">
        <f t="shared" si="99"/>
        <v>100</v>
      </c>
      <c r="M906" s="150">
        <f t="shared" si="99"/>
        <v>75</v>
      </c>
      <c r="N906" s="46">
        <v>0</v>
      </c>
      <c r="O906" s="46">
        <v>0</v>
      </c>
      <c r="P906" s="46">
        <v>100</v>
      </c>
      <c r="Q906" s="46">
        <v>75</v>
      </c>
      <c r="R906" s="46">
        <v>0</v>
      </c>
      <c r="S906" s="46">
        <v>0</v>
      </c>
    </row>
    <row r="907" spans="1:19" s="146" customFormat="1" ht="27" customHeight="1">
      <c r="A907" s="154" t="s">
        <v>299</v>
      </c>
      <c r="B907" s="253" t="s">
        <v>122</v>
      </c>
      <c r="C907" s="296"/>
      <c r="D907" s="296"/>
      <c r="E907" s="296"/>
      <c r="F907" s="296"/>
      <c r="G907" s="296"/>
      <c r="H907" s="296"/>
      <c r="I907" s="296"/>
      <c r="J907" s="254"/>
      <c r="K907" s="46">
        <f t="shared" si="98"/>
        <v>897</v>
      </c>
      <c r="L907" s="150">
        <f t="shared" si="99"/>
        <v>50</v>
      </c>
      <c r="M907" s="150">
        <f t="shared" si="99"/>
        <v>39</v>
      </c>
      <c r="N907" s="46">
        <v>0</v>
      </c>
      <c r="O907" s="46">
        <v>0</v>
      </c>
      <c r="P907" s="46">
        <v>50</v>
      </c>
      <c r="Q907" s="46">
        <v>39</v>
      </c>
      <c r="R907" s="46">
        <v>0</v>
      </c>
      <c r="S907" s="46">
        <v>0</v>
      </c>
    </row>
    <row r="908" spans="1:19" s="146" customFormat="1" ht="27" customHeight="1">
      <c r="A908" s="289" t="s">
        <v>847</v>
      </c>
      <c r="B908" s="289"/>
      <c r="C908" s="289"/>
      <c r="D908" s="289"/>
      <c r="E908" s="289"/>
      <c r="F908" s="289"/>
      <c r="G908" s="289"/>
      <c r="H908" s="289"/>
      <c r="I908" s="289"/>
      <c r="J908" s="290"/>
      <c r="K908" s="86">
        <f t="shared" ref="K908:K948" si="106">+K907+1</f>
        <v>898</v>
      </c>
      <c r="L908" s="148">
        <f t="shared" si="99"/>
        <v>269</v>
      </c>
      <c r="M908" s="148">
        <f t="shared" si="99"/>
        <v>9</v>
      </c>
      <c r="N908" s="148">
        <f>SUM(N909:N913)</f>
        <v>0</v>
      </c>
      <c r="O908" s="148">
        <f t="shared" ref="O908:S908" si="107">SUM(O909:O913)</f>
        <v>0</v>
      </c>
      <c r="P908" s="148">
        <f t="shared" si="107"/>
        <v>269</v>
      </c>
      <c r="Q908" s="148">
        <f t="shared" si="107"/>
        <v>9</v>
      </c>
      <c r="R908" s="148">
        <f t="shared" si="107"/>
        <v>0</v>
      </c>
      <c r="S908" s="148">
        <f t="shared" si="107"/>
        <v>0</v>
      </c>
    </row>
    <row r="909" spans="1:19" s="146" customFormat="1" ht="27" customHeight="1">
      <c r="A909" s="154" t="s">
        <v>848</v>
      </c>
      <c r="B909" s="253" t="s">
        <v>186</v>
      </c>
      <c r="C909" s="296"/>
      <c r="D909" s="296"/>
      <c r="E909" s="296"/>
      <c r="F909" s="296"/>
      <c r="G909" s="296"/>
      <c r="H909" s="296"/>
      <c r="I909" s="296"/>
      <c r="J909" s="254"/>
      <c r="K909" s="46">
        <f t="shared" si="106"/>
        <v>899</v>
      </c>
      <c r="L909" s="150">
        <f t="shared" si="99"/>
        <v>108</v>
      </c>
      <c r="M909" s="150">
        <f t="shared" si="99"/>
        <v>2</v>
      </c>
      <c r="N909" s="46">
        <v>0</v>
      </c>
      <c r="O909" s="46">
        <v>0</v>
      </c>
      <c r="P909" s="46">
        <v>108</v>
      </c>
      <c r="Q909" s="46">
        <v>2</v>
      </c>
      <c r="R909" s="46">
        <v>0</v>
      </c>
      <c r="S909" s="46">
        <v>0</v>
      </c>
    </row>
    <row r="910" spans="1:19" s="146" customFormat="1" ht="27" customHeight="1">
      <c r="A910" s="154" t="s">
        <v>849</v>
      </c>
      <c r="B910" s="253" t="s">
        <v>153</v>
      </c>
      <c r="C910" s="296"/>
      <c r="D910" s="296"/>
      <c r="E910" s="296"/>
      <c r="F910" s="296"/>
      <c r="G910" s="296"/>
      <c r="H910" s="296"/>
      <c r="I910" s="296"/>
      <c r="J910" s="254"/>
      <c r="K910" s="46">
        <f t="shared" si="106"/>
        <v>900</v>
      </c>
      <c r="L910" s="150">
        <f t="shared" ref="L910:M946" si="108">+N910+P910+R910</f>
        <v>96</v>
      </c>
      <c r="M910" s="150">
        <f t="shared" si="108"/>
        <v>2</v>
      </c>
      <c r="N910" s="46">
        <v>0</v>
      </c>
      <c r="O910" s="46">
        <v>0</v>
      </c>
      <c r="P910" s="46">
        <v>96</v>
      </c>
      <c r="Q910" s="46">
        <v>2</v>
      </c>
      <c r="R910" s="46">
        <v>0</v>
      </c>
      <c r="S910" s="46">
        <v>0</v>
      </c>
    </row>
    <row r="911" spans="1:19" s="146" customFormat="1" ht="27" customHeight="1">
      <c r="A911" s="154" t="s">
        <v>368</v>
      </c>
      <c r="B911" s="253" t="s">
        <v>215</v>
      </c>
      <c r="C911" s="296"/>
      <c r="D911" s="296"/>
      <c r="E911" s="296"/>
      <c r="F911" s="296"/>
      <c r="G911" s="296"/>
      <c r="H911" s="296"/>
      <c r="I911" s="296"/>
      <c r="J911" s="254"/>
      <c r="K911" s="46">
        <f t="shared" si="106"/>
        <v>901</v>
      </c>
      <c r="L911" s="150">
        <f t="shared" si="108"/>
        <v>32</v>
      </c>
      <c r="M911" s="150">
        <f t="shared" si="108"/>
        <v>0</v>
      </c>
      <c r="N911" s="46">
        <v>0</v>
      </c>
      <c r="O911" s="46">
        <v>0</v>
      </c>
      <c r="P911" s="46">
        <v>32</v>
      </c>
      <c r="Q911" s="46">
        <v>0</v>
      </c>
      <c r="R911" s="46">
        <v>0</v>
      </c>
      <c r="S911" s="46">
        <v>0</v>
      </c>
    </row>
    <row r="912" spans="1:19" s="146" customFormat="1" ht="27" customHeight="1">
      <c r="A912" s="154" t="s">
        <v>850</v>
      </c>
      <c r="B912" s="253" t="s">
        <v>187</v>
      </c>
      <c r="C912" s="296"/>
      <c r="D912" s="296"/>
      <c r="E912" s="296"/>
      <c r="F912" s="296"/>
      <c r="G912" s="296"/>
      <c r="H912" s="296"/>
      <c r="I912" s="296"/>
      <c r="J912" s="254"/>
      <c r="K912" s="46">
        <f t="shared" si="106"/>
        <v>902</v>
      </c>
      <c r="L912" s="150">
        <f t="shared" si="108"/>
        <v>24</v>
      </c>
      <c r="M912" s="150">
        <f t="shared" si="108"/>
        <v>1</v>
      </c>
      <c r="N912" s="46">
        <v>0</v>
      </c>
      <c r="O912" s="46">
        <v>0</v>
      </c>
      <c r="P912" s="46">
        <v>24</v>
      </c>
      <c r="Q912" s="46">
        <v>1</v>
      </c>
      <c r="R912" s="46">
        <v>0</v>
      </c>
      <c r="S912" s="46">
        <v>0</v>
      </c>
    </row>
    <row r="913" spans="1:19" s="146" customFormat="1" ht="27" customHeight="1">
      <c r="A913" s="154" t="s">
        <v>851</v>
      </c>
      <c r="B913" s="253" t="s">
        <v>354</v>
      </c>
      <c r="C913" s="296"/>
      <c r="D913" s="296"/>
      <c r="E913" s="296"/>
      <c r="F913" s="296"/>
      <c r="G913" s="296"/>
      <c r="H913" s="296"/>
      <c r="I913" s="296"/>
      <c r="J913" s="254"/>
      <c r="K913" s="46">
        <f t="shared" si="106"/>
        <v>903</v>
      </c>
      <c r="L913" s="150">
        <f t="shared" si="108"/>
        <v>9</v>
      </c>
      <c r="M913" s="150">
        <f t="shared" si="108"/>
        <v>4</v>
      </c>
      <c r="N913" s="46">
        <v>0</v>
      </c>
      <c r="O913" s="46">
        <v>0</v>
      </c>
      <c r="P913" s="46">
        <v>9</v>
      </c>
      <c r="Q913" s="46">
        <v>4</v>
      </c>
      <c r="R913" s="46">
        <v>0</v>
      </c>
      <c r="S913" s="46">
        <v>0</v>
      </c>
    </row>
    <row r="914" spans="1:19" s="146" customFormat="1" ht="27" customHeight="1">
      <c r="A914" s="289" t="s">
        <v>852</v>
      </c>
      <c r="B914" s="289"/>
      <c r="C914" s="289"/>
      <c r="D914" s="289"/>
      <c r="E914" s="289"/>
      <c r="F914" s="289"/>
      <c r="G914" s="289"/>
      <c r="H914" s="289"/>
      <c r="I914" s="289"/>
      <c r="J914" s="290"/>
      <c r="K914" s="86">
        <f t="shared" si="106"/>
        <v>904</v>
      </c>
      <c r="L914" s="148">
        <f t="shared" si="108"/>
        <v>460</v>
      </c>
      <c r="M914" s="148">
        <f t="shared" si="108"/>
        <v>166</v>
      </c>
      <c r="N914" s="148">
        <f>SUM(N915:N932)</f>
        <v>105</v>
      </c>
      <c r="O914" s="148">
        <f t="shared" ref="O914:S914" si="109">SUM(O915:O932)</f>
        <v>38</v>
      </c>
      <c r="P914" s="148">
        <f t="shared" si="109"/>
        <v>355</v>
      </c>
      <c r="Q914" s="148">
        <f t="shared" si="109"/>
        <v>128</v>
      </c>
      <c r="R914" s="148">
        <f t="shared" si="109"/>
        <v>0</v>
      </c>
      <c r="S914" s="148">
        <f t="shared" si="109"/>
        <v>0</v>
      </c>
    </row>
    <row r="915" spans="1:19" s="146" customFormat="1" ht="27" customHeight="1">
      <c r="A915" s="154" t="s">
        <v>853</v>
      </c>
      <c r="B915" s="253" t="s">
        <v>166</v>
      </c>
      <c r="C915" s="296"/>
      <c r="D915" s="296"/>
      <c r="E915" s="296"/>
      <c r="F915" s="296"/>
      <c r="G915" s="296"/>
      <c r="H915" s="296"/>
      <c r="I915" s="296"/>
      <c r="J915" s="254"/>
      <c r="K915" s="46">
        <f t="shared" si="106"/>
        <v>905</v>
      </c>
      <c r="L915" s="150">
        <f t="shared" si="108"/>
        <v>25</v>
      </c>
      <c r="M915" s="150">
        <f t="shared" si="108"/>
        <v>16</v>
      </c>
      <c r="N915" s="46">
        <v>25</v>
      </c>
      <c r="O915" s="46">
        <v>16</v>
      </c>
      <c r="P915" s="46">
        <v>0</v>
      </c>
      <c r="Q915" s="46">
        <v>0</v>
      </c>
      <c r="R915" s="46">
        <v>0</v>
      </c>
      <c r="S915" s="46">
        <v>0</v>
      </c>
    </row>
    <row r="916" spans="1:19" s="166" customFormat="1" ht="27" customHeight="1">
      <c r="A916" s="154" t="s">
        <v>854</v>
      </c>
      <c r="B916" s="253" t="s">
        <v>162</v>
      </c>
      <c r="C916" s="296"/>
      <c r="D916" s="296"/>
      <c r="E916" s="296"/>
      <c r="F916" s="296"/>
      <c r="G916" s="296"/>
      <c r="H916" s="296"/>
      <c r="I916" s="296"/>
      <c r="J916" s="254"/>
      <c r="K916" s="46">
        <f t="shared" si="106"/>
        <v>906</v>
      </c>
      <c r="L916" s="150">
        <f t="shared" si="108"/>
        <v>19</v>
      </c>
      <c r="M916" s="150">
        <f t="shared" si="108"/>
        <v>0</v>
      </c>
      <c r="N916" s="46">
        <v>19</v>
      </c>
      <c r="O916" s="46">
        <v>0</v>
      </c>
      <c r="P916" s="46">
        <v>0</v>
      </c>
      <c r="Q916" s="46">
        <v>0</v>
      </c>
      <c r="R916" s="46">
        <v>0</v>
      </c>
      <c r="S916" s="46">
        <v>0</v>
      </c>
    </row>
    <row r="917" spans="1:19" s="166" customFormat="1" ht="27" customHeight="1">
      <c r="A917" s="154" t="s">
        <v>855</v>
      </c>
      <c r="B917" s="253" t="s">
        <v>156</v>
      </c>
      <c r="C917" s="296"/>
      <c r="D917" s="296"/>
      <c r="E917" s="296"/>
      <c r="F917" s="296"/>
      <c r="G917" s="296"/>
      <c r="H917" s="296"/>
      <c r="I917" s="296"/>
      <c r="J917" s="254"/>
      <c r="K917" s="46">
        <f t="shared" si="106"/>
        <v>907</v>
      </c>
      <c r="L917" s="150">
        <f t="shared" si="108"/>
        <v>21</v>
      </c>
      <c r="M917" s="150">
        <f t="shared" si="108"/>
        <v>10</v>
      </c>
      <c r="N917" s="46">
        <v>21</v>
      </c>
      <c r="O917" s="46">
        <v>10</v>
      </c>
      <c r="P917" s="46">
        <v>0</v>
      </c>
      <c r="Q917" s="46">
        <v>0</v>
      </c>
      <c r="R917" s="46">
        <v>0</v>
      </c>
      <c r="S917" s="46">
        <v>0</v>
      </c>
    </row>
    <row r="918" spans="1:19" s="166" customFormat="1" ht="27" customHeight="1">
      <c r="A918" s="154" t="s">
        <v>856</v>
      </c>
      <c r="B918" s="253" t="s">
        <v>160</v>
      </c>
      <c r="C918" s="296"/>
      <c r="D918" s="296"/>
      <c r="E918" s="296"/>
      <c r="F918" s="296"/>
      <c r="G918" s="296"/>
      <c r="H918" s="296"/>
      <c r="I918" s="296"/>
      <c r="J918" s="254"/>
      <c r="K918" s="46">
        <f t="shared" si="106"/>
        <v>908</v>
      </c>
      <c r="L918" s="150">
        <f t="shared" si="108"/>
        <v>25</v>
      </c>
      <c r="M918" s="150">
        <f t="shared" si="108"/>
        <v>12</v>
      </c>
      <c r="N918" s="46">
        <v>25</v>
      </c>
      <c r="O918" s="46">
        <v>12</v>
      </c>
      <c r="P918" s="46">
        <v>0</v>
      </c>
      <c r="Q918" s="46">
        <v>0</v>
      </c>
      <c r="R918" s="46">
        <v>0</v>
      </c>
      <c r="S918" s="46">
        <v>0</v>
      </c>
    </row>
    <row r="919" spans="1:19" s="166" customFormat="1" ht="27" customHeight="1">
      <c r="A919" s="154" t="s">
        <v>857</v>
      </c>
      <c r="B919" s="253" t="s">
        <v>158</v>
      </c>
      <c r="C919" s="296"/>
      <c r="D919" s="296"/>
      <c r="E919" s="296"/>
      <c r="F919" s="296"/>
      <c r="G919" s="296"/>
      <c r="H919" s="296"/>
      <c r="I919" s="296"/>
      <c r="J919" s="254"/>
      <c r="K919" s="46">
        <f t="shared" si="106"/>
        <v>909</v>
      </c>
      <c r="L919" s="150">
        <f t="shared" si="108"/>
        <v>15</v>
      </c>
      <c r="M919" s="150">
        <f t="shared" si="108"/>
        <v>0</v>
      </c>
      <c r="N919" s="46">
        <v>15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</row>
    <row r="920" spans="1:19" s="166" customFormat="1" ht="27" customHeight="1">
      <c r="A920" s="154" t="s">
        <v>496</v>
      </c>
      <c r="B920" s="253" t="s">
        <v>165</v>
      </c>
      <c r="C920" s="296"/>
      <c r="D920" s="296"/>
      <c r="E920" s="296"/>
      <c r="F920" s="296"/>
      <c r="G920" s="296"/>
      <c r="H920" s="296"/>
      <c r="I920" s="296"/>
      <c r="J920" s="254"/>
      <c r="K920" s="46">
        <f t="shared" si="106"/>
        <v>910</v>
      </c>
      <c r="L920" s="150">
        <f t="shared" si="108"/>
        <v>57</v>
      </c>
      <c r="M920" s="150">
        <f t="shared" si="108"/>
        <v>28</v>
      </c>
      <c r="N920" s="46">
        <v>0</v>
      </c>
      <c r="O920" s="46">
        <v>0</v>
      </c>
      <c r="P920" s="46">
        <v>57</v>
      </c>
      <c r="Q920" s="46">
        <v>28</v>
      </c>
      <c r="R920" s="46">
        <v>0</v>
      </c>
      <c r="S920" s="46">
        <v>0</v>
      </c>
    </row>
    <row r="921" spans="1:19" s="166" customFormat="1" ht="27" customHeight="1">
      <c r="A921" s="154" t="s">
        <v>491</v>
      </c>
      <c r="B921" s="253" t="s">
        <v>155</v>
      </c>
      <c r="C921" s="296"/>
      <c r="D921" s="296"/>
      <c r="E921" s="296"/>
      <c r="F921" s="296"/>
      <c r="G921" s="296"/>
      <c r="H921" s="296"/>
      <c r="I921" s="296"/>
      <c r="J921" s="254"/>
      <c r="K921" s="46">
        <f t="shared" si="106"/>
        <v>911</v>
      </c>
      <c r="L921" s="150">
        <f t="shared" si="108"/>
        <v>28</v>
      </c>
      <c r="M921" s="150">
        <f t="shared" si="108"/>
        <v>20</v>
      </c>
      <c r="N921" s="46">
        <v>0</v>
      </c>
      <c r="O921" s="46">
        <v>0</v>
      </c>
      <c r="P921" s="46">
        <v>28</v>
      </c>
      <c r="Q921" s="46">
        <v>20</v>
      </c>
      <c r="R921" s="46">
        <v>0</v>
      </c>
      <c r="S921" s="46">
        <v>0</v>
      </c>
    </row>
    <row r="922" spans="1:19" s="166" customFormat="1" ht="27" customHeight="1">
      <c r="A922" s="154" t="s">
        <v>494</v>
      </c>
      <c r="B922" s="253" t="s">
        <v>163</v>
      </c>
      <c r="C922" s="296"/>
      <c r="D922" s="296"/>
      <c r="E922" s="296"/>
      <c r="F922" s="296"/>
      <c r="G922" s="296"/>
      <c r="H922" s="296"/>
      <c r="I922" s="296"/>
      <c r="J922" s="254"/>
      <c r="K922" s="46">
        <f t="shared" si="106"/>
        <v>912</v>
      </c>
      <c r="L922" s="150">
        <f t="shared" si="108"/>
        <v>30</v>
      </c>
      <c r="M922" s="150">
        <f t="shared" si="108"/>
        <v>0</v>
      </c>
      <c r="N922" s="46">
        <v>0</v>
      </c>
      <c r="O922" s="46">
        <v>0</v>
      </c>
      <c r="P922" s="46">
        <v>30</v>
      </c>
      <c r="Q922" s="46">
        <v>0</v>
      </c>
      <c r="R922" s="46">
        <v>0</v>
      </c>
      <c r="S922" s="46">
        <v>0</v>
      </c>
    </row>
    <row r="923" spans="1:19" s="166" customFormat="1" ht="27" customHeight="1">
      <c r="A923" s="154" t="s">
        <v>495</v>
      </c>
      <c r="B923" s="253" t="s">
        <v>164</v>
      </c>
      <c r="C923" s="296"/>
      <c r="D923" s="296"/>
      <c r="E923" s="296"/>
      <c r="F923" s="296"/>
      <c r="G923" s="296"/>
      <c r="H923" s="296"/>
      <c r="I923" s="296"/>
      <c r="J923" s="254"/>
      <c r="K923" s="46">
        <f t="shared" si="106"/>
        <v>913</v>
      </c>
      <c r="L923" s="150">
        <f t="shared" si="108"/>
        <v>23</v>
      </c>
      <c r="M923" s="150">
        <f t="shared" si="108"/>
        <v>0</v>
      </c>
      <c r="N923" s="46">
        <v>0</v>
      </c>
      <c r="O923" s="46">
        <v>0</v>
      </c>
      <c r="P923" s="46">
        <v>23</v>
      </c>
      <c r="Q923" s="46">
        <v>0</v>
      </c>
      <c r="R923" s="46">
        <v>0</v>
      </c>
      <c r="S923" s="46">
        <v>0</v>
      </c>
    </row>
    <row r="924" spans="1:19" s="146" customFormat="1" ht="27" customHeight="1">
      <c r="A924" s="154" t="s">
        <v>492</v>
      </c>
      <c r="B924" s="253" t="s">
        <v>157</v>
      </c>
      <c r="C924" s="296"/>
      <c r="D924" s="296"/>
      <c r="E924" s="296"/>
      <c r="F924" s="296"/>
      <c r="G924" s="296"/>
      <c r="H924" s="296"/>
      <c r="I924" s="296"/>
      <c r="J924" s="254"/>
      <c r="K924" s="46">
        <f t="shared" si="106"/>
        <v>914</v>
      </c>
      <c r="L924" s="150">
        <f t="shared" si="108"/>
        <v>53</v>
      </c>
      <c r="M924" s="150">
        <f t="shared" si="108"/>
        <v>12</v>
      </c>
      <c r="N924" s="46">
        <v>0</v>
      </c>
      <c r="O924" s="46">
        <v>0</v>
      </c>
      <c r="P924" s="46">
        <v>53</v>
      </c>
      <c r="Q924" s="46">
        <v>12</v>
      </c>
      <c r="R924" s="46">
        <v>0</v>
      </c>
      <c r="S924" s="46">
        <v>0</v>
      </c>
    </row>
    <row r="925" spans="1:19" s="146" customFormat="1" ht="27" customHeight="1">
      <c r="A925" s="154" t="s">
        <v>493</v>
      </c>
      <c r="B925" s="253" t="s">
        <v>161</v>
      </c>
      <c r="C925" s="296"/>
      <c r="D925" s="296"/>
      <c r="E925" s="296"/>
      <c r="F925" s="296"/>
      <c r="G925" s="296"/>
      <c r="H925" s="296"/>
      <c r="I925" s="296"/>
      <c r="J925" s="254"/>
      <c r="K925" s="46">
        <f t="shared" si="106"/>
        <v>915</v>
      </c>
      <c r="L925" s="150">
        <f t="shared" si="108"/>
        <v>26</v>
      </c>
      <c r="M925" s="150">
        <f t="shared" si="108"/>
        <v>26</v>
      </c>
      <c r="N925" s="46">
        <v>0</v>
      </c>
      <c r="O925" s="46">
        <v>0</v>
      </c>
      <c r="P925" s="46">
        <v>26</v>
      </c>
      <c r="Q925" s="46">
        <v>26</v>
      </c>
      <c r="R925" s="46">
        <v>0</v>
      </c>
      <c r="S925" s="46">
        <v>0</v>
      </c>
    </row>
    <row r="926" spans="1:19" s="146" customFormat="1" ht="27" customHeight="1">
      <c r="A926" s="154" t="s">
        <v>360</v>
      </c>
      <c r="B926" s="253" t="s">
        <v>167</v>
      </c>
      <c r="C926" s="296"/>
      <c r="D926" s="296"/>
      <c r="E926" s="296"/>
      <c r="F926" s="296"/>
      <c r="G926" s="296"/>
      <c r="H926" s="296"/>
      <c r="I926" s="296"/>
      <c r="J926" s="254"/>
      <c r="K926" s="46">
        <f t="shared" si="106"/>
        <v>916</v>
      </c>
      <c r="L926" s="150">
        <f t="shared" si="108"/>
        <v>37</v>
      </c>
      <c r="M926" s="150">
        <f t="shared" si="108"/>
        <v>9</v>
      </c>
      <c r="N926" s="46">
        <v>0</v>
      </c>
      <c r="O926" s="46">
        <v>0</v>
      </c>
      <c r="P926" s="46">
        <v>37</v>
      </c>
      <c r="Q926" s="46">
        <v>9</v>
      </c>
      <c r="R926" s="46">
        <v>0</v>
      </c>
      <c r="S926" s="46">
        <v>0</v>
      </c>
    </row>
    <row r="927" spans="1:19" s="146" customFormat="1" ht="27" customHeight="1">
      <c r="A927" s="154" t="s">
        <v>397</v>
      </c>
      <c r="B927" s="253" t="s">
        <v>159</v>
      </c>
      <c r="C927" s="296"/>
      <c r="D927" s="296"/>
      <c r="E927" s="296"/>
      <c r="F927" s="296"/>
      <c r="G927" s="296"/>
      <c r="H927" s="296"/>
      <c r="I927" s="296"/>
      <c r="J927" s="254"/>
      <c r="K927" s="46">
        <f t="shared" si="106"/>
        <v>917</v>
      </c>
      <c r="L927" s="150">
        <f t="shared" si="108"/>
        <v>25</v>
      </c>
      <c r="M927" s="150">
        <f t="shared" si="108"/>
        <v>11</v>
      </c>
      <c r="N927" s="46">
        <v>0</v>
      </c>
      <c r="O927" s="46">
        <v>0</v>
      </c>
      <c r="P927" s="46">
        <v>25</v>
      </c>
      <c r="Q927" s="46">
        <v>11</v>
      </c>
      <c r="R927" s="46">
        <v>0</v>
      </c>
      <c r="S927" s="46">
        <v>0</v>
      </c>
    </row>
    <row r="928" spans="1:19" s="146" customFormat="1" ht="27" customHeight="1">
      <c r="A928" s="154" t="s">
        <v>859</v>
      </c>
      <c r="B928" s="253" t="s">
        <v>172</v>
      </c>
      <c r="C928" s="296"/>
      <c r="D928" s="296"/>
      <c r="E928" s="296"/>
      <c r="F928" s="296"/>
      <c r="G928" s="296"/>
      <c r="H928" s="296"/>
      <c r="I928" s="296"/>
      <c r="J928" s="254"/>
      <c r="K928" s="46">
        <f t="shared" si="106"/>
        <v>918</v>
      </c>
      <c r="L928" s="150">
        <f t="shared" si="108"/>
        <v>16</v>
      </c>
      <c r="M928" s="150">
        <f t="shared" si="108"/>
        <v>5</v>
      </c>
      <c r="N928" s="46">
        <v>0</v>
      </c>
      <c r="O928" s="46">
        <v>0</v>
      </c>
      <c r="P928" s="46">
        <v>16</v>
      </c>
      <c r="Q928" s="46">
        <v>5</v>
      </c>
      <c r="R928" s="46">
        <v>0</v>
      </c>
      <c r="S928" s="46">
        <v>0</v>
      </c>
    </row>
    <row r="929" spans="1:19" s="146" customFormat="1" ht="27" customHeight="1">
      <c r="A929" s="154" t="s">
        <v>491</v>
      </c>
      <c r="B929" s="253" t="s">
        <v>155</v>
      </c>
      <c r="C929" s="296"/>
      <c r="D929" s="296"/>
      <c r="E929" s="296"/>
      <c r="F929" s="296"/>
      <c r="G929" s="296"/>
      <c r="H929" s="296"/>
      <c r="I929" s="296"/>
      <c r="J929" s="254"/>
      <c r="K929" s="46">
        <f t="shared" si="106"/>
        <v>919</v>
      </c>
      <c r="L929" s="150">
        <f t="shared" si="108"/>
        <v>13</v>
      </c>
      <c r="M929" s="150">
        <f t="shared" si="108"/>
        <v>8</v>
      </c>
      <c r="N929" s="46">
        <v>0</v>
      </c>
      <c r="O929" s="46">
        <v>0</v>
      </c>
      <c r="P929" s="46">
        <v>13</v>
      </c>
      <c r="Q929" s="46">
        <v>8</v>
      </c>
      <c r="R929" s="46">
        <v>0</v>
      </c>
      <c r="S929" s="46">
        <v>0</v>
      </c>
    </row>
    <row r="930" spans="1:19" s="146" customFormat="1" ht="27" customHeight="1">
      <c r="A930" s="154" t="s">
        <v>495</v>
      </c>
      <c r="B930" s="253" t="s">
        <v>164</v>
      </c>
      <c r="C930" s="296"/>
      <c r="D930" s="296"/>
      <c r="E930" s="296"/>
      <c r="F930" s="296"/>
      <c r="G930" s="296"/>
      <c r="H930" s="296"/>
      <c r="I930" s="296"/>
      <c r="J930" s="254"/>
      <c r="K930" s="46">
        <f t="shared" si="106"/>
        <v>920</v>
      </c>
      <c r="L930" s="150">
        <f t="shared" si="108"/>
        <v>17</v>
      </c>
      <c r="M930" s="150">
        <f t="shared" si="108"/>
        <v>1</v>
      </c>
      <c r="N930" s="46">
        <v>0</v>
      </c>
      <c r="O930" s="46">
        <v>0</v>
      </c>
      <c r="P930" s="46">
        <v>17</v>
      </c>
      <c r="Q930" s="46">
        <v>1</v>
      </c>
      <c r="R930" s="46">
        <v>0</v>
      </c>
      <c r="S930" s="46">
        <v>0</v>
      </c>
    </row>
    <row r="931" spans="1:19" s="146" customFormat="1" ht="27" customHeight="1">
      <c r="A931" s="154" t="s">
        <v>492</v>
      </c>
      <c r="B931" s="253" t="s">
        <v>157</v>
      </c>
      <c r="C931" s="296"/>
      <c r="D931" s="296"/>
      <c r="E931" s="296"/>
      <c r="F931" s="296"/>
      <c r="G931" s="296"/>
      <c r="H931" s="296"/>
      <c r="I931" s="296"/>
      <c r="J931" s="254"/>
      <c r="K931" s="46">
        <f t="shared" si="106"/>
        <v>921</v>
      </c>
      <c r="L931" s="150">
        <f t="shared" si="108"/>
        <v>11</v>
      </c>
      <c r="M931" s="150">
        <f t="shared" si="108"/>
        <v>4</v>
      </c>
      <c r="N931" s="46">
        <v>0</v>
      </c>
      <c r="O931" s="46">
        <v>0</v>
      </c>
      <c r="P931" s="46">
        <v>11</v>
      </c>
      <c r="Q931" s="46">
        <v>4</v>
      </c>
      <c r="R931" s="46">
        <v>0</v>
      </c>
      <c r="S931" s="46">
        <v>0</v>
      </c>
    </row>
    <row r="932" spans="1:19" s="167" customFormat="1" ht="27" customHeight="1">
      <c r="A932" s="154" t="s">
        <v>360</v>
      </c>
      <c r="B932" s="253" t="s">
        <v>167</v>
      </c>
      <c r="C932" s="296"/>
      <c r="D932" s="296"/>
      <c r="E932" s="296"/>
      <c r="F932" s="296"/>
      <c r="G932" s="296"/>
      <c r="H932" s="296"/>
      <c r="I932" s="296"/>
      <c r="J932" s="254"/>
      <c r="K932" s="46">
        <f t="shared" si="106"/>
        <v>922</v>
      </c>
      <c r="L932" s="150">
        <f t="shared" si="108"/>
        <v>19</v>
      </c>
      <c r="M932" s="150">
        <f t="shared" si="108"/>
        <v>4</v>
      </c>
      <c r="N932" s="46">
        <v>0</v>
      </c>
      <c r="O932" s="46">
        <v>0</v>
      </c>
      <c r="P932" s="46">
        <v>19</v>
      </c>
      <c r="Q932" s="46">
        <v>4</v>
      </c>
      <c r="R932" s="46">
        <v>0</v>
      </c>
      <c r="S932" s="46">
        <v>0</v>
      </c>
    </row>
    <row r="933" spans="1:19" s="167" customFormat="1" ht="27" customHeight="1">
      <c r="A933" s="289" t="s">
        <v>864</v>
      </c>
      <c r="B933" s="289"/>
      <c r="C933" s="289"/>
      <c r="D933" s="289"/>
      <c r="E933" s="289"/>
      <c r="F933" s="289"/>
      <c r="G933" s="289"/>
      <c r="H933" s="289"/>
      <c r="I933" s="289"/>
      <c r="J933" s="290"/>
      <c r="K933" s="86">
        <f t="shared" si="106"/>
        <v>923</v>
      </c>
      <c r="L933" s="148">
        <f t="shared" si="108"/>
        <v>15</v>
      </c>
      <c r="M933" s="148">
        <f t="shared" si="108"/>
        <v>7</v>
      </c>
      <c r="N933" s="148">
        <f>SUM(N934:N937)</f>
        <v>0</v>
      </c>
      <c r="O933" s="148">
        <f t="shared" ref="O933:S933" si="110">SUM(O934:O937)</f>
        <v>0</v>
      </c>
      <c r="P933" s="148">
        <f t="shared" si="110"/>
        <v>15</v>
      </c>
      <c r="Q933" s="148">
        <f t="shared" si="110"/>
        <v>7</v>
      </c>
      <c r="R933" s="148">
        <f t="shared" si="110"/>
        <v>0</v>
      </c>
      <c r="S933" s="148">
        <f t="shared" si="110"/>
        <v>0</v>
      </c>
    </row>
    <row r="934" spans="1:19" ht="27" customHeight="1">
      <c r="A934" s="159" t="s">
        <v>394</v>
      </c>
      <c r="B934" s="253" t="s">
        <v>77</v>
      </c>
      <c r="C934" s="296"/>
      <c r="D934" s="296"/>
      <c r="E934" s="296"/>
      <c r="F934" s="296"/>
      <c r="G934" s="296"/>
      <c r="H934" s="296"/>
      <c r="I934" s="296"/>
      <c r="J934" s="254"/>
      <c r="K934" s="46">
        <f t="shared" si="106"/>
        <v>924</v>
      </c>
      <c r="L934" s="150">
        <f t="shared" si="108"/>
        <v>4</v>
      </c>
      <c r="M934" s="150">
        <f t="shared" si="108"/>
        <v>3</v>
      </c>
      <c r="N934" s="46">
        <v>0</v>
      </c>
      <c r="O934" s="46">
        <v>0</v>
      </c>
      <c r="P934" s="46">
        <v>4</v>
      </c>
      <c r="Q934" s="46">
        <v>3</v>
      </c>
      <c r="R934" s="46">
        <v>0</v>
      </c>
      <c r="S934" s="46">
        <v>0</v>
      </c>
    </row>
    <row r="935" spans="1:19" ht="27" customHeight="1">
      <c r="A935" s="163" t="s">
        <v>865</v>
      </c>
      <c r="B935" s="253" t="s">
        <v>75</v>
      </c>
      <c r="C935" s="296"/>
      <c r="D935" s="296"/>
      <c r="E935" s="296"/>
      <c r="F935" s="296"/>
      <c r="G935" s="296"/>
      <c r="H935" s="296"/>
      <c r="I935" s="296"/>
      <c r="J935" s="254"/>
      <c r="K935" s="46">
        <f t="shared" si="106"/>
        <v>925</v>
      </c>
      <c r="L935" s="150">
        <f t="shared" si="108"/>
        <v>3</v>
      </c>
      <c r="M935" s="150">
        <f t="shared" si="108"/>
        <v>0</v>
      </c>
      <c r="N935" s="46">
        <v>0</v>
      </c>
      <c r="O935" s="46">
        <v>0</v>
      </c>
      <c r="P935" s="46">
        <v>3</v>
      </c>
      <c r="Q935" s="46">
        <v>0</v>
      </c>
      <c r="R935" s="46">
        <v>0</v>
      </c>
      <c r="S935" s="46">
        <v>0</v>
      </c>
    </row>
    <row r="936" spans="1:19" ht="27" customHeight="1">
      <c r="A936" s="159" t="s">
        <v>866</v>
      </c>
      <c r="B936" s="253" t="s">
        <v>79</v>
      </c>
      <c r="C936" s="296"/>
      <c r="D936" s="296"/>
      <c r="E936" s="296"/>
      <c r="F936" s="296"/>
      <c r="G936" s="296"/>
      <c r="H936" s="296"/>
      <c r="I936" s="296"/>
      <c r="J936" s="254"/>
      <c r="K936" s="46">
        <f t="shared" si="106"/>
        <v>926</v>
      </c>
      <c r="L936" s="150">
        <f t="shared" si="108"/>
        <v>1</v>
      </c>
      <c r="M936" s="150">
        <f t="shared" si="108"/>
        <v>0</v>
      </c>
      <c r="N936" s="46">
        <v>0</v>
      </c>
      <c r="O936" s="46">
        <v>0</v>
      </c>
      <c r="P936" s="46">
        <v>1</v>
      </c>
      <c r="Q936" s="46">
        <v>0</v>
      </c>
      <c r="R936" s="46">
        <v>0</v>
      </c>
      <c r="S936" s="46">
        <v>0</v>
      </c>
    </row>
    <row r="937" spans="1:19" ht="27" customHeight="1">
      <c r="A937" s="159" t="s">
        <v>867</v>
      </c>
      <c r="B937" s="253" t="s">
        <v>91</v>
      </c>
      <c r="C937" s="296"/>
      <c r="D937" s="296"/>
      <c r="E937" s="296"/>
      <c r="F937" s="296"/>
      <c r="G937" s="296"/>
      <c r="H937" s="296"/>
      <c r="I937" s="296"/>
      <c r="J937" s="254"/>
      <c r="K937" s="46">
        <f t="shared" si="106"/>
        <v>927</v>
      </c>
      <c r="L937" s="150">
        <f t="shared" si="108"/>
        <v>7</v>
      </c>
      <c r="M937" s="150">
        <f t="shared" si="108"/>
        <v>4</v>
      </c>
      <c r="N937" s="46">
        <v>0</v>
      </c>
      <c r="O937" s="46">
        <v>0</v>
      </c>
      <c r="P937" s="46">
        <v>7</v>
      </c>
      <c r="Q937" s="46">
        <v>4</v>
      </c>
      <c r="R937" s="46">
        <v>0</v>
      </c>
      <c r="S937" s="46">
        <v>0</v>
      </c>
    </row>
    <row r="938" spans="1:19" ht="27" customHeight="1">
      <c r="A938" s="289" t="s">
        <v>868</v>
      </c>
      <c r="B938" s="289"/>
      <c r="C938" s="289"/>
      <c r="D938" s="289"/>
      <c r="E938" s="289"/>
      <c r="F938" s="289"/>
      <c r="G938" s="289"/>
      <c r="H938" s="289"/>
      <c r="I938" s="289"/>
      <c r="J938" s="290"/>
      <c r="K938" s="86">
        <f t="shared" si="106"/>
        <v>928</v>
      </c>
      <c r="L938" s="148">
        <f t="shared" si="108"/>
        <v>577</v>
      </c>
      <c r="M938" s="148">
        <f t="shared" si="108"/>
        <v>63</v>
      </c>
      <c r="N938" s="148">
        <f>SUM(N939:N948)</f>
        <v>0</v>
      </c>
      <c r="O938" s="148">
        <f t="shared" ref="O938:S938" si="111">SUM(O939:O948)</f>
        <v>0</v>
      </c>
      <c r="P938" s="148">
        <f t="shared" si="111"/>
        <v>330</v>
      </c>
      <c r="Q938" s="148">
        <f t="shared" si="111"/>
        <v>41</v>
      </c>
      <c r="R938" s="148">
        <f t="shared" si="111"/>
        <v>247</v>
      </c>
      <c r="S938" s="148">
        <f t="shared" si="111"/>
        <v>22</v>
      </c>
    </row>
    <row r="939" spans="1:19" ht="27" customHeight="1">
      <c r="A939" s="155" t="s">
        <v>286</v>
      </c>
      <c r="B939" s="253" t="s">
        <v>131</v>
      </c>
      <c r="C939" s="296"/>
      <c r="D939" s="296"/>
      <c r="E939" s="296"/>
      <c r="F939" s="296"/>
      <c r="G939" s="296"/>
      <c r="H939" s="296"/>
      <c r="I939" s="296"/>
      <c r="J939" s="254"/>
      <c r="K939" s="46">
        <f t="shared" si="106"/>
        <v>929</v>
      </c>
      <c r="L939" s="150">
        <f t="shared" si="108"/>
        <v>132</v>
      </c>
      <c r="M939" s="150">
        <f t="shared" si="108"/>
        <v>12</v>
      </c>
      <c r="N939" s="46">
        <v>0</v>
      </c>
      <c r="O939" s="46">
        <v>0</v>
      </c>
      <c r="P939" s="46">
        <v>89</v>
      </c>
      <c r="Q939" s="46">
        <v>12</v>
      </c>
      <c r="R939" s="46">
        <v>43</v>
      </c>
      <c r="S939" s="46">
        <v>0</v>
      </c>
    </row>
    <row r="940" spans="1:19" ht="27" customHeight="1">
      <c r="A940" s="155" t="s">
        <v>290</v>
      </c>
      <c r="B940" s="253" t="s">
        <v>135</v>
      </c>
      <c r="C940" s="296"/>
      <c r="D940" s="296"/>
      <c r="E940" s="296"/>
      <c r="F940" s="296"/>
      <c r="G940" s="296"/>
      <c r="H940" s="296"/>
      <c r="I940" s="296"/>
      <c r="J940" s="254"/>
      <c r="K940" s="46">
        <f t="shared" si="106"/>
        <v>930</v>
      </c>
      <c r="L940" s="150">
        <f t="shared" si="108"/>
        <v>45</v>
      </c>
      <c r="M940" s="150">
        <f t="shared" si="108"/>
        <v>0</v>
      </c>
      <c r="N940" s="46">
        <v>0</v>
      </c>
      <c r="O940" s="46">
        <v>0</v>
      </c>
      <c r="P940" s="46">
        <v>29</v>
      </c>
      <c r="Q940" s="46">
        <v>0</v>
      </c>
      <c r="R940" s="46">
        <v>16</v>
      </c>
      <c r="S940" s="46">
        <v>0</v>
      </c>
    </row>
    <row r="941" spans="1:19" ht="27" customHeight="1">
      <c r="A941" s="155" t="s">
        <v>293</v>
      </c>
      <c r="B941" s="253" t="s">
        <v>139</v>
      </c>
      <c r="C941" s="296"/>
      <c r="D941" s="296"/>
      <c r="E941" s="296"/>
      <c r="F941" s="296"/>
      <c r="G941" s="296"/>
      <c r="H941" s="296"/>
      <c r="I941" s="296"/>
      <c r="J941" s="254"/>
      <c r="K941" s="46">
        <f t="shared" si="106"/>
        <v>931</v>
      </c>
      <c r="L941" s="150">
        <f t="shared" si="108"/>
        <v>76</v>
      </c>
      <c r="M941" s="150">
        <f t="shared" si="108"/>
        <v>0</v>
      </c>
      <c r="N941" s="46">
        <v>0</v>
      </c>
      <c r="O941" s="46">
        <v>0</v>
      </c>
      <c r="P941" s="46">
        <v>56</v>
      </c>
      <c r="Q941" s="46">
        <v>0</v>
      </c>
      <c r="R941" s="46">
        <v>20</v>
      </c>
      <c r="S941" s="46">
        <v>0</v>
      </c>
    </row>
    <row r="942" spans="1:19" ht="27" customHeight="1">
      <c r="A942" s="155" t="s">
        <v>476</v>
      </c>
      <c r="B942" s="253" t="s">
        <v>132</v>
      </c>
      <c r="C942" s="296"/>
      <c r="D942" s="296"/>
      <c r="E942" s="296"/>
      <c r="F942" s="296"/>
      <c r="G942" s="296"/>
      <c r="H942" s="296"/>
      <c r="I942" s="296"/>
      <c r="J942" s="254"/>
      <c r="K942" s="46">
        <f t="shared" si="106"/>
        <v>932</v>
      </c>
      <c r="L942" s="150">
        <f t="shared" si="108"/>
        <v>37</v>
      </c>
      <c r="M942" s="150">
        <f t="shared" si="108"/>
        <v>0</v>
      </c>
      <c r="N942" s="46">
        <v>0</v>
      </c>
      <c r="O942" s="46">
        <v>0</v>
      </c>
      <c r="P942" s="46">
        <v>17</v>
      </c>
      <c r="Q942" s="46">
        <v>0</v>
      </c>
      <c r="R942" s="46">
        <v>20</v>
      </c>
      <c r="S942" s="46">
        <v>0</v>
      </c>
    </row>
    <row r="943" spans="1:19" ht="27" customHeight="1">
      <c r="A943" s="155" t="s">
        <v>310</v>
      </c>
      <c r="B943" s="253" t="s">
        <v>134</v>
      </c>
      <c r="C943" s="296"/>
      <c r="D943" s="296"/>
      <c r="E943" s="296"/>
      <c r="F943" s="296"/>
      <c r="G943" s="296"/>
      <c r="H943" s="296"/>
      <c r="I943" s="296"/>
      <c r="J943" s="254"/>
      <c r="K943" s="46">
        <f t="shared" si="106"/>
        <v>933</v>
      </c>
      <c r="L943" s="150">
        <f t="shared" si="108"/>
        <v>41</v>
      </c>
      <c r="M943" s="150">
        <f t="shared" si="108"/>
        <v>0</v>
      </c>
      <c r="N943" s="46">
        <v>0</v>
      </c>
      <c r="O943" s="46">
        <v>0</v>
      </c>
      <c r="P943" s="46">
        <v>19</v>
      </c>
      <c r="Q943" s="46">
        <v>0</v>
      </c>
      <c r="R943" s="46">
        <v>22</v>
      </c>
      <c r="S943" s="46">
        <v>0</v>
      </c>
    </row>
    <row r="944" spans="1:19" ht="27" customHeight="1">
      <c r="A944" s="155" t="s">
        <v>303</v>
      </c>
      <c r="B944" s="253" t="s">
        <v>136</v>
      </c>
      <c r="C944" s="296"/>
      <c r="D944" s="296"/>
      <c r="E944" s="296"/>
      <c r="F944" s="296"/>
      <c r="G944" s="296"/>
      <c r="H944" s="296"/>
      <c r="I944" s="296"/>
      <c r="J944" s="254"/>
      <c r="K944" s="46">
        <f t="shared" si="106"/>
        <v>934</v>
      </c>
      <c r="L944" s="150">
        <f t="shared" si="108"/>
        <v>32</v>
      </c>
      <c r="M944" s="150">
        <f t="shared" si="108"/>
        <v>16</v>
      </c>
      <c r="N944" s="46">
        <v>0</v>
      </c>
      <c r="O944" s="46">
        <v>0</v>
      </c>
      <c r="P944" s="46">
        <v>32</v>
      </c>
      <c r="Q944" s="46">
        <v>16</v>
      </c>
      <c r="R944" s="46">
        <v>0</v>
      </c>
      <c r="S944" s="46">
        <v>0</v>
      </c>
    </row>
    <row r="945" spans="1:19" ht="27" customHeight="1">
      <c r="A945" s="155" t="s">
        <v>869</v>
      </c>
      <c r="B945" s="253" t="s">
        <v>215</v>
      </c>
      <c r="C945" s="296"/>
      <c r="D945" s="296"/>
      <c r="E945" s="296"/>
      <c r="F945" s="296"/>
      <c r="G945" s="296"/>
      <c r="H945" s="296"/>
      <c r="I945" s="296"/>
      <c r="J945" s="254"/>
      <c r="K945" s="46">
        <f t="shared" si="106"/>
        <v>935</v>
      </c>
      <c r="L945" s="150">
        <f t="shared" si="108"/>
        <v>110</v>
      </c>
      <c r="M945" s="150">
        <f t="shared" si="108"/>
        <v>13</v>
      </c>
      <c r="N945" s="46">
        <v>0</v>
      </c>
      <c r="O945" s="46">
        <v>0</v>
      </c>
      <c r="P945" s="46">
        <v>65</v>
      </c>
      <c r="Q945" s="46">
        <v>13</v>
      </c>
      <c r="R945" s="46">
        <v>45</v>
      </c>
      <c r="S945" s="46">
        <v>0</v>
      </c>
    </row>
    <row r="946" spans="1:19" ht="27" customHeight="1">
      <c r="A946" s="155" t="s">
        <v>288</v>
      </c>
      <c r="B946" s="260" t="s">
        <v>238</v>
      </c>
      <c r="C946" s="260"/>
      <c r="D946" s="260"/>
      <c r="E946" s="260"/>
      <c r="F946" s="260"/>
      <c r="G946" s="260"/>
      <c r="H946" s="260"/>
      <c r="I946" s="260"/>
      <c r="J946" s="260"/>
      <c r="K946" s="46">
        <f t="shared" si="106"/>
        <v>936</v>
      </c>
      <c r="L946" s="150">
        <f t="shared" si="108"/>
        <v>23</v>
      </c>
      <c r="M946" s="150">
        <f t="shared" si="108"/>
        <v>0</v>
      </c>
      <c r="N946" s="46">
        <v>0</v>
      </c>
      <c r="O946" s="46">
        <v>0</v>
      </c>
      <c r="P946" s="46">
        <v>23</v>
      </c>
      <c r="Q946" s="46">
        <v>0</v>
      </c>
      <c r="R946" s="46">
        <v>0</v>
      </c>
      <c r="S946" s="46">
        <v>0</v>
      </c>
    </row>
    <row r="947" spans="1:19" ht="27" customHeight="1">
      <c r="A947" s="97" t="s">
        <v>870</v>
      </c>
      <c r="B947" s="260" t="s">
        <v>231</v>
      </c>
      <c r="C947" s="260"/>
      <c r="D947" s="260"/>
      <c r="E947" s="260"/>
      <c r="F947" s="260"/>
      <c r="G947" s="260"/>
      <c r="H947" s="260"/>
      <c r="I947" s="260"/>
      <c r="J947" s="260"/>
      <c r="K947" s="46">
        <f t="shared" si="106"/>
        <v>937</v>
      </c>
      <c r="L947" s="150">
        <f t="shared" ref="L947:M948" si="112">+N947+P947+R947</f>
        <v>49</v>
      </c>
      <c r="M947" s="150">
        <f t="shared" si="112"/>
        <v>22</v>
      </c>
      <c r="N947" s="69">
        <v>0</v>
      </c>
      <c r="O947" s="40">
        <v>0</v>
      </c>
      <c r="P947" s="40">
        <v>0</v>
      </c>
      <c r="Q947" s="40">
        <v>0</v>
      </c>
      <c r="R947" s="40">
        <v>49</v>
      </c>
      <c r="S947" s="40">
        <v>22</v>
      </c>
    </row>
    <row r="948" spans="1:19" ht="27" customHeight="1">
      <c r="A948" s="97" t="s">
        <v>719</v>
      </c>
      <c r="B948" s="260" t="s">
        <v>78</v>
      </c>
      <c r="C948" s="260"/>
      <c r="D948" s="260"/>
      <c r="E948" s="260"/>
      <c r="F948" s="260"/>
      <c r="G948" s="260"/>
      <c r="H948" s="260"/>
      <c r="I948" s="260"/>
      <c r="J948" s="260"/>
      <c r="K948" s="46">
        <f t="shared" si="106"/>
        <v>938</v>
      </c>
      <c r="L948" s="150">
        <f t="shared" si="112"/>
        <v>32</v>
      </c>
      <c r="M948" s="150">
        <f t="shared" si="112"/>
        <v>0</v>
      </c>
      <c r="N948" s="69">
        <v>0</v>
      </c>
      <c r="O948" s="40">
        <v>0</v>
      </c>
      <c r="P948" s="40">
        <v>0</v>
      </c>
      <c r="Q948" s="40">
        <v>0</v>
      </c>
      <c r="R948" s="40">
        <v>32</v>
      </c>
      <c r="S948" s="40">
        <v>0</v>
      </c>
    </row>
  </sheetData>
  <mergeCells count="958">
    <mergeCell ref="B946:J946"/>
    <mergeCell ref="B947:J947"/>
    <mergeCell ref="B948:J948"/>
    <mergeCell ref="B940:J940"/>
    <mergeCell ref="B941:J941"/>
    <mergeCell ref="B942:J942"/>
    <mergeCell ref="B943:J943"/>
    <mergeCell ref="B944:J944"/>
    <mergeCell ref="B945:J945"/>
    <mergeCell ref="B934:J934"/>
    <mergeCell ref="B935:J935"/>
    <mergeCell ref="B936:J936"/>
    <mergeCell ref="B937:J937"/>
    <mergeCell ref="A938:J938"/>
    <mergeCell ref="B939:J939"/>
    <mergeCell ref="B928:J928"/>
    <mergeCell ref="B929:J929"/>
    <mergeCell ref="B930:J930"/>
    <mergeCell ref="B931:J931"/>
    <mergeCell ref="B932:J932"/>
    <mergeCell ref="A933:J933"/>
    <mergeCell ref="B922:J922"/>
    <mergeCell ref="B923:J923"/>
    <mergeCell ref="B924:J924"/>
    <mergeCell ref="B925:J925"/>
    <mergeCell ref="B926:J926"/>
    <mergeCell ref="B927:J927"/>
    <mergeCell ref="B916:J916"/>
    <mergeCell ref="B917:J917"/>
    <mergeCell ref="B918:J918"/>
    <mergeCell ref="B919:J919"/>
    <mergeCell ref="B920:J920"/>
    <mergeCell ref="B921:J921"/>
    <mergeCell ref="B910:J910"/>
    <mergeCell ref="B911:J911"/>
    <mergeCell ref="B912:J912"/>
    <mergeCell ref="B913:J913"/>
    <mergeCell ref="A914:J914"/>
    <mergeCell ref="B915:J915"/>
    <mergeCell ref="A904:J904"/>
    <mergeCell ref="B905:J905"/>
    <mergeCell ref="B906:J906"/>
    <mergeCell ref="B907:J907"/>
    <mergeCell ref="A908:J908"/>
    <mergeCell ref="B909:J909"/>
    <mergeCell ref="A898:J898"/>
    <mergeCell ref="A899:J899"/>
    <mergeCell ref="B900:J900"/>
    <mergeCell ref="B901:J901"/>
    <mergeCell ref="B902:J902"/>
    <mergeCell ref="B903:J903"/>
    <mergeCell ref="B892:J892"/>
    <mergeCell ref="B893:J893"/>
    <mergeCell ref="B894:J894"/>
    <mergeCell ref="B895:J895"/>
    <mergeCell ref="B896:J896"/>
    <mergeCell ref="B897:J897"/>
    <mergeCell ref="B886:J886"/>
    <mergeCell ref="B887:J887"/>
    <mergeCell ref="B888:J888"/>
    <mergeCell ref="B889:J889"/>
    <mergeCell ref="B890:J890"/>
    <mergeCell ref="A891:J891"/>
    <mergeCell ref="B880:J880"/>
    <mergeCell ref="B881:J881"/>
    <mergeCell ref="B882:J882"/>
    <mergeCell ref="B883:J883"/>
    <mergeCell ref="B884:J884"/>
    <mergeCell ref="B885:J885"/>
    <mergeCell ref="A874:J874"/>
    <mergeCell ref="B875:J875"/>
    <mergeCell ref="B876:J876"/>
    <mergeCell ref="B877:J877"/>
    <mergeCell ref="B878:J878"/>
    <mergeCell ref="B879:J879"/>
    <mergeCell ref="B868:J868"/>
    <mergeCell ref="B869:J869"/>
    <mergeCell ref="B870:J870"/>
    <mergeCell ref="B871:J871"/>
    <mergeCell ref="B872:J872"/>
    <mergeCell ref="B873:J873"/>
    <mergeCell ref="B862:J862"/>
    <mergeCell ref="B863:J863"/>
    <mergeCell ref="B864:J864"/>
    <mergeCell ref="B865:J865"/>
    <mergeCell ref="B866:J866"/>
    <mergeCell ref="B867:J867"/>
    <mergeCell ref="B856:J856"/>
    <mergeCell ref="B857:J857"/>
    <mergeCell ref="B858:J858"/>
    <mergeCell ref="B859:J859"/>
    <mergeCell ref="A860:J860"/>
    <mergeCell ref="B861:J861"/>
    <mergeCell ref="B850:J850"/>
    <mergeCell ref="B851:J851"/>
    <mergeCell ref="B852:J852"/>
    <mergeCell ref="B853:J853"/>
    <mergeCell ref="B854:J854"/>
    <mergeCell ref="B855:J855"/>
    <mergeCell ref="B844:J844"/>
    <mergeCell ref="B845:J845"/>
    <mergeCell ref="B846:J846"/>
    <mergeCell ref="B847:J847"/>
    <mergeCell ref="B848:J848"/>
    <mergeCell ref="B849:J849"/>
    <mergeCell ref="B838:J838"/>
    <mergeCell ref="B839:J839"/>
    <mergeCell ref="B840:J840"/>
    <mergeCell ref="B841:J841"/>
    <mergeCell ref="B842:J842"/>
    <mergeCell ref="B843:J843"/>
    <mergeCell ref="B832:J832"/>
    <mergeCell ref="B833:J833"/>
    <mergeCell ref="B834:J834"/>
    <mergeCell ref="B835:J835"/>
    <mergeCell ref="B836:J836"/>
    <mergeCell ref="B837:J837"/>
    <mergeCell ref="A826:J826"/>
    <mergeCell ref="B827:J827"/>
    <mergeCell ref="A828:J828"/>
    <mergeCell ref="B829:J829"/>
    <mergeCell ref="B830:J830"/>
    <mergeCell ref="B831:J831"/>
    <mergeCell ref="B820:J820"/>
    <mergeCell ref="B821:J821"/>
    <mergeCell ref="B822:J822"/>
    <mergeCell ref="B823:J823"/>
    <mergeCell ref="B824:J824"/>
    <mergeCell ref="B825:J825"/>
    <mergeCell ref="B814:J814"/>
    <mergeCell ref="B815:J815"/>
    <mergeCell ref="B816:J816"/>
    <mergeCell ref="B817:J817"/>
    <mergeCell ref="B818:J818"/>
    <mergeCell ref="B819:J819"/>
    <mergeCell ref="A808:J808"/>
    <mergeCell ref="B809:J809"/>
    <mergeCell ref="B810:J810"/>
    <mergeCell ref="A811:J811"/>
    <mergeCell ref="B812:J812"/>
    <mergeCell ref="B813:J813"/>
    <mergeCell ref="B802:J802"/>
    <mergeCell ref="B803:J803"/>
    <mergeCell ref="B804:J804"/>
    <mergeCell ref="B805:J805"/>
    <mergeCell ref="B806:J806"/>
    <mergeCell ref="A807:J807"/>
    <mergeCell ref="B796:J796"/>
    <mergeCell ref="B797:J797"/>
    <mergeCell ref="B798:J798"/>
    <mergeCell ref="B799:J799"/>
    <mergeCell ref="B800:J800"/>
    <mergeCell ref="B801:J801"/>
    <mergeCell ref="B790:J790"/>
    <mergeCell ref="B791:J791"/>
    <mergeCell ref="B792:J792"/>
    <mergeCell ref="B793:J793"/>
    <mergeCell ref="B794:J794"/>
    <mergeCell ref="B795:J795"/>
    <mergeCell ref="B784:J784"/>
    <mergeCell ref="B785:J785"/>
    <mergeCell ref="B786:J786"/>
    <mergeCell ref="B787:J787"/>
    <mergeCell ref="B788:J788"/>
    <mergeCell ref="A789:J789"/>
    <mergeCell ref="B778:J778"/>
    <mergeCell ref="B779:J779"/>
    <mergeCell ref="B780:J780"/>
    <mergeCell ref="B781:J781"/>
    <mergeCell ref="B782:J782"/>
    <mergeCell ref="B783:J783"/>
    <mergeCell ref="B772:J772"/>
    <mergeCell ref="B773:J773"/>
    <mergeCell ref="B774:J774"/>
    <mergeCell ref="B775:J775"/>
    <mergeCell ref="B776:J776"/>
    <mergeCell ref="B777:J777"/>
    <mergeCell ref="B766:J766"/>
    <mergeCell ref="B767:J767"/>
    <mergeCell ref="B768:J768"/>
    <mergeCell ref="B769:J769"/>
    <mergeCell ref="B770:J770"/>
    <mergeCell ref="B771:J771"/>
    <mergeCell ref="B760:J760"/>
    <mergeCell ref="B761:J761"/>
    <mergeCell ref="B762:J762"/>
    <mergeCell ref="B763:J763"/>
    <mergeCell ref="B764:J764"/>
    <mergeCell ref="B765:J765"/>
    <mergeCell ref="B754:J754"/>
    <mergeCell ref="B755:J755"/>
    <mergeCell ref="B756:J756"/>
    <mergeCell ref="A757:J757"/>
    <mergeCell ref="B758:J758"/>
    <mergeCell ref="B759:J759"/>
    <mergeCell ref="B748:J748"/>
    <mergeCell ref="B749:J749"/>
    <mergeCell ref="B750:J750"/>
    <mergeCell ref="B751:J751"/>
    <mergeCell ref="B752:J752"/>
    <mergeCell ref="B753:J753"/>
    <mergeCell ref="B742:J742"/>
    <mergeCell ref="B743:J743"/>
    <mergeCell ref="B744:J744"/>
    <mergeCell ref="A745:J745"/>
    <mergeCell ref="B746:J746"/>
    <mergeCell ref="B747:J747"/>
    <mergeCell ref="B736:J736"/>
    <mergeCell ref="B737:J737"/>
    <mergeCell ref="B738:J738"/>
    <mergeCell ref="B739:J739"/>
    <mergeCell ref="B740:J740"/>
    <mergeCell ref="B741:J741"/>
    <mergeCell ref="B730:J730"/>
    <mergeCell ref="B731:J731"/>
    <mergeCell ref="B732:J732"/>
    <mergeCell ref="B733:J733"/>
    <mergeCell ref="B734:J734"/>
    <mergeCell ref="B735:J735"/>
    <mergeCell ref="B724:J724"/>
    <mergeCell ref="B725:J725"/>
    <mergeCell ref="B726:J726"/>
    <mergeCell ref="B727:J727"/>
    <mergeCell ref="B728:J728"/>
    <mergeCell ref="B729:J729"/>
    <mergeCell ref="B718:J718"/>
    <mergeCell ref="B719:J719"/>
    <mergeCell ref="B720:J720"/>
    <mergeCell ref="B721:J721"/>
    <mergeCell ref="B722:J722"/>
    <mergeCell ref="B723:J723"/>
    <mergeCell ref="B712:J712"/>
    <mergeCell ref="B713:J713"/>
    <mergeCell ref="A714:J714"/>
    <mergeCell ref="B715:J715"/>
    <mergeCell ref="B716:J716"/>
    <mergeCell ref="B717:J717"/>
    <mergeCell ref="B706:J706"/>
    <mergeCell ref="B707:J707"/>
    <mergeCell ref="B708:J708"/>
    <mergeCell ref="B709:J709"/>
    <mergeCell ref="B710:J710"/>
    <mergeCell ref="B711:J711"/>
    <mergeCell ref="B700:J700"/>
    <mergeCell ref="B701:J701"/>
    <mergeCell ref="B702:J702"/>
    <mergeCell ref="B703:J703"/>
    <mergeCell ref="B704:J704"/>
    <mergeCell ref="B705:J705"/>
    <mergeCell ref="B694:J694"/>
    <mergeCell ref="B695:J695"/>
    <mergeCell ref="B696:J696"/>
    <mergeCell ref="B697:J697"/>
    <mergeCell ref="B698:J698"/>
    <mergeCell ref="B699:J699"/>
    <mergeCell ref="B688:J688"/>
    <mergeCell ref="B689:J689"/>
    <mergeCell ref="B690:J690"/>
    <mergeCell ref="B691:J691"/>
    <mergeCell ref="B692:J692"/>
    <mergeCell ref="B693:J693"/>
    <mergeCell ref="B682:J682"/>
    <mergeCell ref="B683:J683"/>
    <mergeCell ref="B684:J684"/>
    <mergeCell ref="A685:J685"/>
    <mergeCell ref="B686:J686"/>
    <mergeCell ref="B687:J687"/>
    <mergeCell ref="B676:J676"/>
    <mergeCell ref="B677:J677"/>
    <mergeCell ref="B678:J678"/>
    <mergeCell ref="B679:J679"/>
    <mergeCell ref="B680:J680"/>
    <mergeCell ref="B681:J681"/>
    <mergeCell ref="A670:J670"/>
    <mergeCell ref="B671:J671"/>
    <mergeCell ref="B672:J672"/>
    <mergeCell ref="B673:J673"/>
    <mergeCell ref="B674:J674"/>
    <mergeCell ref="B675:J675"/>
    <mergeCell ref="B664:J664"/>
    <mergeCell ref="B665:J665"/>
    <mergeCell ref="B666:J666"/>
    <mergeCell ref="B667:J667"/>
    <mergeCell ref="B668:J668"/>
    <mergeCell ref="B669:J669"/>
    <mergeCell ref="B658:J658"/>
    <mergeCell ref="A659:J659"/>
    <mergeCell ref="B660:J660"/>
    <mergeCell ref="B661:J661"/>
    <mergeCell ref="B662:J662"/>
    <mergeCell ref="B663:J663"/>
    <mergeCell ref="B652:J652"/>
    <mergeCell ref="B653:J653"/>
    <mergeCell ref="B654:J654"/>
    <mergeCell ref="B655:J655"/>
    <mergeCell ref="B656:J656"/>
    <mergeCell ref="B657:J657"/>
    <mergeCell ref="B646:J646"/>
    <mergeCell ref="B647:J647"/>
    <mergeCell ref="B648:J648"/>
    <mergeCell ref="B649:J649"/>
    <mergeCell ref="B650:J650"/>
    <mergeCell ref="B651:J651"/>
    <mergeCell ref="B640:J640"/>
    <mergeCell ref="B641:J641"/>
    <mergeCell ref="B642:J642"/>
    <mergeCell ref="B643:J643"/>
    <mergeCell ref="A644:J644"/>
    <mergeCell ref="B645:J645"/>
    <mergeCell ref="B634:J634"/>
    <mergeCell ref="B635:J635"/>
    <mergeCell ref="B636:J636"/>
    <mergeCell ref="B637:J637"/>
    <mergeCell ref="B638:J638"/>
    <mergeCell ref="B639:J639"/>
    <mergeCell ref="B628:J628"/>
    <mergeCell ref="B629:J629"/>
    <mergeCell ref="B630:J630"/>
    <mergeCell ref="B631:J631"/>
    <mergeCell ref="B632:J632"/>
    <mergeCell ref="B633:J633"/>
    <mergeCell ref="B622:J622"/>
    <mergeCell ref="B623:J623"/>
    <mergeCell ref="B624:J624"/>
    <mergeCell ref="B625:J625"/>
    <mergeCell ref="A626:J626"/>
    <mergeCell ref="B627:J627"/>
    <mergeCell ref="B616:J616"/>
    <mergeCell ref="B617:J617"/>
    <mergeCell ref="B618:J618"/>
    <mergeCell ref="B619:J619"/>
    <mergeCell ref="B620:J620"/>
    <mergeCell ref="B621:J621"/>
    <mergeCell ref="B610:J610"/>
    <mergeCell ref="B611:J611"/>
    <mergeCell ref="B612:J612"/>
    <mergeCell ref="B613:J613"/>
    <mergeCell ref="B614:J614"/>
    <mergeCell ref="B615:J615"/>
    <mergeCell ref="B604:J604"/>
    <mergeCell ref="B605:J605"/>
    <mergeCell ref="B606:J606"/>
    <mergeCell ref="B607:J607"/>
    <mergeCell ref="B608:J608"/>
    <mergeCell ref="B609:J609"/>
    <mergeCell ref="B598:J598"/>
    <mergeCell ref="B599:J599"/>
    <mergeCell ref="B600:J600"/>
    <mergeCell ref="B601:J601"/>
    <mergeCell ref="A602:J602"/>
    <mergeCell ref="B603:J603"/>
    <mergeCell ref="B592:J592"/>
    <mergeCell ref="B593:J593"/>
    <mergeCell ref="B594:J594"/>
    <mergeCell ref="B595:J595"/>
    <mergeCell ref="B596:J596"/>
    <mergeCell ref="B597:J597"/>
    <mergeCell ref="A586:J586"/>
    <mergeCell ref="B587:J587"/>
    <mergeCell ref="B588:J588"/>
    <mergeCell ref="B589:J589"/>
    <mergeCell ref="B590:J590"/>
    <mergeCell ref="B591:J591"/>
    <mergeCell ref="B580:J580"/>
    <mergeCell ref="B581:J581"/>
    <mergeCell ref="B582:J582"/>
    <mergeCell ref="B583:J583"/>
    <mergeCell ref="B584:J584"/>
    <mergeCell ref="B585:J585"/>
    <mergeCell ref="B574:J574"/>
    <mergeCell ref="B575:J575"/>
    <mergeCell ref="B576:J576"/>
    <mergeCell ref="B577:J577"/>
    <mergeCell ref="B578:J578"/>
    <mergeCell ref="B579:J579"/>
    <mergeCell ref="B568:J568"/>
    <mergeCell ref="B569:J569"/>
    <mergeCell ref="B570:J570"/>
    <mergeCell ref="B571:J571"/>
    <mergeCell ref="B572:J572"/>
    <mergeCell ref="B573:J573"/>
    <mergeCell ref="B562:J562"/>
    <mergeCell ref="B563:J563"/>
    <mergeCell ref="B564:J564"/>
    <mergeCell ref="B565:J565"/>
    <mergeCell ref="B566:J566"/>
    <mergeCell ref="B567:J567"/>
    <mergeCell ref="B556:J556"/>
    <mergeCell ref="B557:J557"/>
    <mergeCell ref="B558:J558"/>
    <mergeCell ref="B559:J559"/>
    <mergeCell ref="B560:J560"/>
    <mergeCell ref="B561:J561"/>
    <mergeCell ref="B550:J550"/>
    <mergeCell ref="B551:J551"/>
    <mergeCell ref="B552:J552"/>
    <mergeCell ref="A553:J553"/>
    <mergeCell ref="B554:J554"/>
    <mergeCell ref="B555:J555"/>
    <mergeCell ref="B544:J544"/>
    <mergeCell ref="B545:J545"/>
    <mergeCell ref="B546:J546"/>
    <mergeCell ref="B547:J547"/>
    <mergeCell ref="B548:J548"/>
    <mergeCell ref="B549:J549"/>
    <mergeCell ref="B538:J538"/>
    <mergeCell ref="B539:J539"/>
    <mergeCell ref="B540:J540"/>
    <mergeCell ref="B541:J541"/>
    <mergeCell ref="B542:J542"/>
    <mergeCell ref="B543:J543"/>
    <mergeCell ref="B532:J532"/>
    <mergeCell ref="B533:J533"/>
    <mergeCell ref="B534:J534"/>
    <mergeCell ref="B535:J535"/>
    <mergeCell ref="B536:J536"/>
    <mergeCell ref="B537:J537"/>
    <mergeCell ref="B526:J526"/>
    <mergeCell ref="A527:J527"/>
    <mergeCell ref="B528:J528"/>
    <mergeCell ref="B529:J529"/>
    <mergeCell ref="B530:J530"/>
    <mergeCell ref="B531:J531"/>
    <mergeCell ref="B520:J520"/>
    <mergeCell ref="B521:J521"/>
    <mergeCell ref="B522:J522"/>
    <mergeCell ref="B523:J523"/>
    <mergeCell ref="B524:J524"/>
    <mergeCell ref="B525:J525"/>
    <mergeCell ref="B514:J514"/>
    <mergeCell ref="B515:J515"/>
    <mergeCell ref="B516:J516"/>
    <mergeCell ref="B517:J517"/>
    <mergeCell ref="B518:J518"/>
    <mergeCell ref="B519:J519"/>
    <mergeCell ref="B508:J508"/>
    <mergeCell ref="A509:J509"/>
    <mergeCell ref="B510:J510"/>
    <mergeCell ref="B511:J511"/>
    <mergeCell ref="B512:J512"/>
    <mergeCell ref="B513:J513"/>
    <mergeCell ref="B502:J502"/>
    <mergeCell ref="B503:J503"/>
    <mergeCell ref="B504:J504"/>
    <mergeCell ref="B505:J505"/>
    <mergeCell ref="B506:J506"/>
    <mergeCell ref="B507:J507"/>
    <mergeCell ref="B496:J496"/>
    <mergeCell ref="B497:J497"/>
    <mergeCell ref="B498:J498"/>
    <mergeCell ref="B499:J499"/>
    <mergeCell ref="B500:J500"/>
    <mergeCell ref="B501:J501"/>
    <mergeCell ref="B490:J490"/>
    <mergeCell ref="A491:J491"/>
    <mergeCell ref="B492:J492"/>
    <mergeCell ref="B493:J493"/>
    <mergeCell ref="B494:J494"/>
    <mergeCell ref="B495:J495"/>
    <mergeCell ref="B484:J484"/>
    <mergeCell ref="B485:J485"/>
    <mergeCell ref="B486:J486"/>
    <mergeCell ref="B487:J487"/>
    <mergeCell ref="B488:J488"/>
    <mergeCell ref="B489:J489"/>
    <mergeCell ref="B478:J478"/>
    <mergeCell ref="B479:J479"/>
    <mergeCell ref="B480:J480"/>
    <mergeCell ref="B481:J481"/>
    <mergeCell ref="B482:J482"/>
    <mergeCell ref="B483:J483"/>
    <mergeCell ref="B472:J472"/>
    <mergeCell ref="A473:J473"/>
    <mergeCell ref="B474:J474"/>
    <mergeCell ref="B475:J475"/>
    <mergeCell ref="B476:J476"/>
    <mergeCell ref="B477:J477"/>
    <mergeCell ref="B466:J466"/>
    <mergeCell ref="B467:J467"/>
    <mergeCell ref="B468:J468"/>
    <mergeCell ref="B469:J469"/>
    <mergeCell ref="B470:J470"/>
    <mergeCell ref="B471:J471"/>
    <mergeCell ref="B460:J460"/>
    <mergeCell ref="B461:J461"/>
    <mergeCell ref="B462:J462"/>
    <mergeCell ref="B463:J463"/>
    <mergeCell ref="B464:J464"/>
    <mergeCell ref="B465:J465"/>
    <mergeCell ref="A454:J454"/>
    <mergeCell ref="B455:J455"/>
    <mergeCell ref="B456:J456"/>
    <mergeCell ref="B457:J457"/>
    <mergeCell ref="B458:J458"/>
    <mergeCell ref="B459:J459"/>
    <mergeCell ref="B448:J448"/>
    <mergeCell ref="B449:J449"/>
    <mergeCell ref="B450:J450"/>
    <mergeCell ref="B451:J451"/>
    <mergeCell ref="B452:J452"/>
    <mergeCell ref="B453:J453"/>
    <mergeCell ref="B442:J442"/>
    <mergeCell ref="B443:J443"/>
    <mergeCell ref="B444:J444"/>
    <mergeCell ref="B445:J445"/>
    <mergeCell ref="B446:J446"/>
    <mergeCell ref="B447:J447"/>
    <mergeCell ref="B436:J436"/>
    <mergeCell ref="B437:J437"/>
    <mergeCell ref="B438:J438"/>
    <mergeCell ref="A439:J439"/>
    <mergeCell ref="B440:J440"/>
    <mergeCell ref="B441:J441"/>
    <mergeCell ref="B430:J430"/>
    <mergeCell ref="B431:J431"/>
    <mergeCell ref="B432:J432"/>
    <mergeCell ref="B433:J433"/>
    <mergeCell ref="B434:J434"/>
    <mergeCell ref="B435:J435"/>
    <mergeCell ref="B424:J424"/>
    <mergeCell ref="B425:J425"/>
    <mergeCell ref="B426:J426"/>
    <mergeCell ref="B427:J427"/>
    <mergeCell ref="B428:J428"/>
    <mergeCell ref="B429:J429"/>
    <mergeCell ref="B418:J418"/>
    <mergeCell ref="B419:J419"/>
    <mergeCell ref="B420:J420"/>
    <mergeCell ref="B421:J421"/>
    <mergeCell ref="B422:J422"/>
    <mergeCell ref="B423:J423"/>
    <mergeCell ref="B412:J412"/>
    <mergeCell ref="B413:J413"/>
    <mergeCell ref="B414:J414"/>
    <mergeCell ref="B415:J415"/>
    <mergeCell ref="B416:J416"/>
    <mergeCell ref="A417:J417"/>
    <mergeCell ref="B406:J406"/>
    <mergeCell ref="B407:J407"/>
    <mergeCell ref="B408:J408"/>
    <mergeCell ref="B409:J409"/>
    <mergeCell ref="B410:J410"/>
    <mergeCell ref="B411:J411"/>
    <mergeCell ref="B400:J400"/>
    <mergeCell ref="B401:J401"/>
    <mergeCell ref="B402:J402"/>
    <mergeCell ref="A403:J403"/>
    <mergeCell ref="B404:J404"/>
    <mergeCell ref="B405:J405"/>
    <mergeCell ref="B394:J394"/>
    <mergeCell ref="B395:J395"/>
    <mergeCell ref="B396:J396"/>
    <mergeCell ref="B397:J397"/>
    <mergeCell ref="B398:J398"/>
    <mergeCell ref="B399:J399"/>
    <mergeCell ref="B388:J388"/>
    <mergeCell ref="B389:J389"/>
    <mergeCell ref="B390:J390"/>
    <mergeCell ref="B391:J391"/>
    <mergeCell ref="B392:J392"/>
    <mergeCell ref="B393:J393"/>
    <mergeCell ref="B382:J382"/>
    <mergeCell ref="B383:J383"/>
    <mergeCell ref="B384:J384"/>
    <mergeCell ref="A385:J385"/>
    <mergeCell ref="B386:J386"/>
    <mergeCell ref="B387:J387"/>
    <mergeCell ref="B376:J376"/>
    <mergeCell ref="B377:J377"/>
    <mergeCell ref="B378:J378"/>
    <mergeCell ref="B379:J379"/>
    <mergeCell ref="B380:J380"/>
    <mergeCell ref="B381:J381"/>
    <mergeCell ref="B370:J370"/>
    <mergeCell ref="B371:J371"/>
    <mergeCell ref="B372:J372"/>
    <mergeCell ref="B373:J373"/>
    <mergeCell ref="B374:J374"/>
    <mergeCell ref="B375:J375"/>
    <mergeCell ref="A364:J364"/>
    <mergeCell ref="B365:J365"/>
    <mergeCell ref="B366:J366"/>
    <mergeCell ref="A367:J367"/>
    <mergeCell ref="A368:J368"/>
    <mergeCell ref="B369:J369"/>
    <mergeCell ref="B358:J358"/>
    <mergeCell ref="B359:J359"/>
    <mergeCell ref="B360:J360"/>
    <mergeCell ref="A361:J361"/>
    <mergeCell ref="B362:J362"/>
    <mergeCell ref="B363:J363"/>
    <mergeCell ref="B352:J352"/>
    <mergeCell ref="B353:J353"/>
    <mergeCell ref="B354:J354"/>
    <mergeCell ref="A355:J355"/>
    <mergeCell ref="B356:J356"/>
    <mergeCell ref="B357:J357"/>
    <mergeCell ref="B346:J346"/>
    <mergeCell ref="B347:J347"/>
    <mergeCell ref="A348:J348"/>
    <mergeCell ref="B349:J349"/>
    <mergeCell ref="B350:J350"/>
    <mergeCell ref="A351:J351"/>
    <mergeCell ref="B340:J340"/>
    <mergeCell ref="B341:J341"/>
    <mergeCell ref="B342:J342"/>
    <mergeCell ref="A343:J343"/>
    <mergeCell ref="B344:J344"/>
    <mergeCell ref="B345:J345"/>
    <mergeCell ref="B334:J334"/>
    <mergeCell ref="B335:J335"/>
    <mergeCell ref="B336:J336"/>
    <mergeCell ref="A337:J337"/>
    <mergeCell ref="B338:J338"/>
    <mergeCell ref="B339:J339"/>
    <mergeCell ref="B328:J328"/>
    <mergeCell ref="A329:J329"/>
    <mergeCell ref="B330:J330"/>
    <mergeCell ref="B331:J331"/>
    <mergeCell ref="B332:J332"/>
    <mergeCell ref="B333:J333"/>
    <mergeCell ref="B322:J322"/>
    <mergeCell ref="B323:J323"/>
    <mergeCell ref="A324:J324"/>
    <mergeCell ref="B325:J325"/>
    <mergeCell ref="B326:J326"/>
    <mergeCell ref="B327:J327"/>
    <mergeCell ref="B316:J316"/>
    <mergeCell ref="B317:J317"/>
    <mergeCell ref="B318:J318"/>
    <mergeCell ref="B319:J319"/>
    <mergeCell ref="B320:J320"/>
    <mergeCell ref="B321:J321"/>
    <mergeCell ref="B310:J310"/>
    <mergeCell ref="B311:J311"/>
    <mergeCell ref="B312:J312"/>
    <mergeCell ref="B313:J313"/>
    <mergeCell ref="A314:J314"/>
    <mergeCell ref="B315:J315"/>
    <mergeCell ref="B304:J304"/>
    <mergeCell ref="B305:J305"/>
    <mergeCell ref="B306:J306"/>
    <mergeCell ref="A307:J307"/>
    <mergeCell ref="B308:J308"/>
    <mergeCell ref="B309:J309"/>
    <mergeCell ref="B298:J298"/>
    <mergeCell ref="B299:J299"/>
    <mergeCell ref="B300:J300"/>
    <mergeCell ref="B301:J301"/>
    <mergeCell ref="B302:J302"/>
    <mergeCell ref="A303:J303"/>
    <mergeCell ref="B292:J292"/>
    <mergeCell ref="B293:J293"/>
    <mergeCell ref="B294:J294"/>
    <mergeCell ref="B295:J295"/>
    <mergeCell ref="B296:J296"/>
    <mergeCell ref="B297:J297"/>
    <mergeCell ref="B286:J286"/>
    <mergeCell ref="B287:J287"/>
    <mergeCell ref="B288:J288"/>
    <mergeCell ref="B289:J289"/>
    <mergeCell ref="B290:J290"/>
    <mergeCell ref="A291:J291"/>
    <mergeCell ref="A280:J280"/>
    <mergeCell ref="B281:J281"/>
    <mergeCell ref="B282:J282"/>
    <mergeCell ref="B283:J283"/>
    <mergeCell ref="B284:J284"/>
    <mergeCell ref="A285:J285"/>
    <mergeCell ref="B274:J274"/>
    <mergeCell ref="B275:J275"/>
    <mergeCell ref="B276:J276"/>
    <mergeCell ref="B277:J277"/>
    <mergeCell ref="B278:J278"/>
    <mergeCell ref="B279:J279"/>
    <mergeCell ref="B268:J268"/>
    <mergeCell ref="B269:J269"/>
    <mergeCell ref="B270:J270"/>
    <mergeCell ref="B271:J271"/>
    <mergeCell ref="A272:J272"/>
    <mergeCell ref="B273:J273"/>
    <mergeCell ref="B262:J262"/>
    <mergeCell ref="B263:J263"/>
    <mergeCell ref="B264:J264"/>
    <mergeCell ref="B265:J265"/>
    <mergeCell ref="A266:J266"/>
    <mergeCell ref="B267:J267"/>
    <mergeCell ref="B256:J256"/>
    <mergeCell ref="B257:J257"/>
    <mergeCell ref="B258:J258"/>
    <mergeCell ref="B259:J259"/>
    <mergeCell ref="B260:J260"/>
    <mergeCell ref="A261:J261"/>
    <mergeCell ref="A250:J250"/>
    <mergeCell ref="B251:J251"/>
    <mergeCell ref="B252:J252"/>
    <mergeCell ref="A253:J253"/>
    <mergeCell ref="B254:J254"/>
    <mergeCell ref="B255:J255"/>
    <mergeCell ref="B244:J244"/>
    <mergeCell ref="B245:J245"/>
    <mergeCell ref="A246:J246"/>
    <mergeCell ref="B247:J247"/>
    <mergeCell ref="B248:J248"/>
    <mergeCell ref="B249:J249"/>
    <mergeCell ref="B238:J238"/>
    <mergeCell ref="B239:J239"/>
    <mergeCell ref="B240:J240"/>
    <mergeCell ref="B241:J241"/>
    <mergeCell ref="B242:J242"/>
    <mergeCell ref="B243:J243"/>
    <mergeCell ref="A232:J232"/>
    <mergeCell ref="B233:J233"/>
    <mergeCell ref="B234:J234"/>
    <mergeCell ref="B235:J235"/>
    <mergeCell ref="A236:J236"/>
    <mergeCell ref="B237:J237"/>
    <mergeCell ref="B226:J226"/>
    <mergeCell ref="B227:J227"/>
    <mergeCell ref="B228:J228"/>
    <mergeCell ref="B229:J229"/>
    <mergeCell ref="B230:J230"/>
    <mergeCell ref="B231:J231"/>
    <mergeCell ref="B220:J220"/>
    <mergeCell ref="B221:J221"/>
    <mergeCell ref="B222:J222"/>
    <mergeCell ref="B223:J223"/>
    <mergeCell ref="A224:J224"/>
    <mergeCell ref="B225:J225"/>
    <mergeCell ref="B214:J214"/>
    <mergeCell ref="B215:J215"/>
    <mergeCell ref="B216:J216"/>
    <mergeCell ref="B217:J217"/>
    <mergeCell ref="B218:J218"/>
    <mergeCell ref="B219:J219"/>
    <mergeCell ref="B208:J208"/>
    <mergeCell ref="B209:J209"/>
    <mergeCell ref="B210:J210"/>
    <mergeCell ref="A211:J211"/>
    <mergeCell ref="A212:J212"/>
    <mergeCell ref="B213:J213"/>
    <mergeCell ref="B202:J202"/>
    <mergeCell ref="B203:J203"/>
    <mergeCell ref="B204:J204"/>
    <mergeCell ref="B205:J205"/>
    <mergeCell ref="B206:J206"/>
    <mergeCell ref="B207:J207"/>
    <mergeCell ref="B196:J196"/>
    <mergeCell ref="B197:J197"/>
    <mergeCell ref="B198:J198"/>
    <mergeCell ref="B199:J199"/>
    <mergeCell ref="A200:J200"/>
    <mergeCell ref="B201:J201"/>
    <mergeCell ref="B190:J190"/>
    <mergeCell ref="B191:J191"/>
    <mergeCell ref="B192:J192"/>
    <mergeCell ref="B193:J193"/>
    <mergeCell ref="B194:J194"/>
    <mergeCell ref="B195:J195"/>
    <mergeCell ref="B184:J184"/>
    <mergeCell ref="B185:J185"/>
    <mergeCell ref="A186:J186"/>
    <mergeCell ref="B187:J187"/>
    <mergeCell ref="B188:J188"/>
    <mergeCell ref="B189:J189"/>
    <mergeCell ref="B178:J178"/>
    <mergeCell ref="B179:J179"/>
    <mergeCell ref="B180:J180"/>
    <mergeCell ref="B181:J181"/>
    <mergeCell ref="B182:J182"/>
    <mergeCell ref="B183:J183"/>
    <mergeCell ref="B172:J172"/>
    <mergeCell ref="B173:J173"/>
    <mergeCell ref="B174:J174"/>
    <mergeCell ref="B175:J175"/>
    <mergeCell ref="B176:J176"/>
    <mergeCell ref="B177:J177"/>
    <mergeCell ref="B166:J166"/>
    <mergeCell ref="B167:J167"/>
    <mergeCell ref="B168:J168"/>
    <mergeCell ref="B169:J169"/>
    <mergeCell ref="A170:J170"/>
    <mergeCell ref="B171:J171"/>
    <mergeCell ref="B160:J160"/>
    <mergeCell ref="B161:J161"/>
    <mergeCell ref="B162:J162"/>
    <mergeCell ref="A163:J163"/>
    <mergeCell ref="B164:J164"/>
    <mergeCell ref="B165:J165"/>
    <mergeCell ref="A154:J154"/>
    <mergeCell ref="B155:J155"/>
    <mergeCell ref="B156:J156"/>
    <mergeCell ref="B157:J157"/>
    <mergeCell ref="B158:J158"/>
    <mergeCell ref="B159:J159"/>
    <mergeCell ref="B148:J148"/>
    <mergeCell ref="B149:J149"/>
    <mergeCell ref="B150:J150"/>
    <mergeCell ref="B151:J151"/>
    <mergeCell ref="B152:J152"/>
    <mergeCell ref="B153:J153"/>
    <mergeCell ref="B142:J142"/>
    <mergeCell ref="B143:J143"/>
    <mergeCell ref="B144:J144"/>
    <mergeCell ref="B145:J145"/>
    <mergeCell ref="A146:J146"/>
    <mergeCell ref="B147:J147"/>
    <mergeCell ref="A136:J136"/>
    <mergeCell ref="B137:J137"/>
    <mergeCell ref="B138:J138"/>
    <mergeCell ref="B139:J139"/>
    <mergeCell ref="B140:J140"/>
    <mergeCell ref="B141:J141"/>
    <mergeCell ref="B130:J130"/>
    <mergeCell ref="B131:J131"/>
    <mergeCell ref="B132:J132"/>
    <mergeCell ref="B133:J133"/>
    <mergeCell ref="B134:J134"/>
    <mergeCell ref="B135:J135"/>
    <mergeCell ref="B124:J124"/>
    <mergeCell ref="B125:J125"/>
    <mergeCell ref="B126:J126"/>
    <mergeCell ref="B127:J127"/>
    <mergeCell ref="B128:J128"/>
    <mergeCell ref="A129:J129"/>
    <mergeCell ref="B118:J118"/>
    <mergeCell ref="A119:J119"/>
    <mergeCell ref="B120:J120"/>
    <mergeCell ref="B121:J121"/>
    <mergeCell ref="B122:J122"/>
    <mergeCell ref="B123:J123"/>
    <mergeCell ref="B112:J112"/>
    <mergeCell ref="B113:J113"/>
    <mergeCell ref="B114:J114"/>
    <mergeCell ref="B115:J115"/>
    <mergeCell ref="B116:J116"/>
    <mergeCell ref="B117:J117"/>
    <mergeCell ref="B106:J106"/>
    <mergeCell ref="B107:J107"/>
    <mergeCell ref="A108:J108"/>
    <mergeCell ref="B109:J109"/>
    <mergeCell ref="B110:J110"/>
    <mergeCell ref="B111:J111"/>
    <mergeCell ref="B100:J100"/>
    <mergeCell ref="B101:J101"/>
    <mergeCell ref="B102:J102"/>
    <mergeCell ref="B103:J103"/>
    <mergeCell ref="B104:J104"/>
    <mergeCell ref="B105:J105"/>
    <mergeCell ref="A94:J94"/>
    <mergeCell ref="B95:J95"/>
    <mergeCell ref="B96:J96"/>
    <mergeCell ref="B97:J97"/>
    <mergeCell ref="B98:J98"/>
    <mergeCell ref="B99:J99"/>
    <mergeCell ref="B88:J88"/>
    <mergeCell ref="B89:J89"/>
    <mergeCell ref="B90:J90"/>
    <mergeCell ref="B91:J91"/>
    <mergeCell ref="B92:J92"/>
    <mergeCell ref="B93:J93"/>
    <mergeCell ref="B82:J82"/>
    <mergeCell ref="B83:J83"/>
    <mergeCell ref="B84:J84"/>
    <mergeCell ref="B85:J85"/>
    <mergeCell ref="B86:J86"/>
    <mergeCell ref="B87:J87"/>
    <mergeCell ref="B76:J76"/>
    <mergeCell ref="A77:J77"/>
    <mergeCell ref="B78:J78"/>
    <mergeCell ref="B79:J79"/>
    <mergeCell ref="B80:J80"/>
    <mergeCell ref="B81:J81"/>
    <mergeCell ref="B70:J70"/>
    <mergeCell ref="B71:J71"/>
    <mergeCell ref="B72:J72"/>
    <mergeCell ref="B73:J73"/>
    <mergeCell ref="B74:J74"/>
    <mergeCell ref="B75:J75"/>
    <mergeCell ref="B64:J64"/>
    <mergeCell ref="B65:J65"/>
    <mergeCell ref="B66:J66"/>
    <mergeCell ref="A67:J67"/>
    <mergeCell ref="B68:J68"/>
    <mergeCell ref="B69:J69"/>
    <mergeCell ref="B58:J58"/>
    <mergeCell ref="B59:J59"/>
    <mergeCell ref="B60:J60"/>
    <mergeCell ref="B61:J61"/>
    <mergeCell ref="B62:J62"/>
    <mergeCell ref="B63:J63"/>
    <mergeCell ref="B52:J52"/>
    <mergeCell ref="B53:J53"/>
    <mergeCell ref="B54:J54"/>
    <mergeCell ref="B55:J55"/>
    <mergeCell ref="B56:J56"/>
    <mergeCell ref="B57:J57"/>
    <mergeCell ref="B46:J46"/>
    <mergeCell ref="B47:J47"/>
    <mergeCell ref="B48:J48"/>
    <mergeCell ref="B49:J49"/>
    <mergeCell ref="B50:J50"/>
    <mergeCell ref="A51:J51"/>
    <mergeCell ref="B40:J40"/>
    <mergeCell ref="B41:J41"/>
    <mergeCell ref="B42:J42"/>
    <mergeCell ref="B43:J43"/>
    <mergeCell ref="B44:J44"/>
    <mergeCell ref="B45:J45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A32:J32"/>
    <mergeCell ref="B33:J33"/>
    <mergeCell ref="B22:J22"/>
    <mergeCell ref="B23:J23"/>
    <mergeCell ref="B24:J24"/>
    <mergeCell ref="B25:J25"/>
    <mergeCell ref="B26:J26"/>
    <mergeCell ref="B27:J27"/>
    <mergeCell ref="B16:J16"/>
    <mergeCell ref="B17:J17"/>
    <mergeCell ref="B18:J18"/>
    <mergeCell ref="B19:J19"/>
    <mergeCell ref="B20:J20"/>
    <mergeCell ref="B21:J21"/>
    <mergeCell ref="B10:J10"/>
    <mergeCell ref="A11:J11"/>
    <mergeCell ref="A12:J12"/>
    <mergeCell ref="A13:J13"/>
    <mergeCell ref="B14:J14"/>
    <mergeCell ref="B15:J15"/>
    <mergeCell ref="N7:O7"/>
    <mergeCell ref="P7:Q7"/>
    <mergeCell ref="R7:S7"/>
    <mergeCell ref="N8:N9"/>
    <mergeCell ref="O8:O9"/>
    <mergeCell ref="P8:P9"/>
    <mergeCell ref="Q8:Q9"/>
    <mergeCell ref="R8:R9"/>
    <mergeCell ref="S8:S9"/>
    <mergeCell ref="R1:S1"/>
    <mergeCell ref="A3:S3"/>
    <mergeCell ref="A4:S4"/>
    <mergeCell ref="A5:K5"/>
    <mergeCell ref="A6:A9"/>
    <mergeCell ref="B6:J9"/>
    <mergeCell ref="K6:K9"/>
    <mergeCell ref="L6:L9"/>
    <mergeCell ref="M6:S6"/>
    <mergeCell ref="M7:M9"/>
  </mergeCells>
  <pageMargins left="1" right="0.5" top="0.7" bottom="0.5" header="0.31496062992126" footer="0.31496062992126"/>
  <pageSetup paperSize="9" scale="66" orientation="portrait" r:id="rId1"/>
  <rowBreaks count="1" manualBreakCount="1">
    <brk id="9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Танилцуулга </vt:lpstr>
      <vt:lpstr>А-TMБ-15</vt:lpstr>
      <vt:lpstr>А-ТМБ-16</vt:lpstr>
      <vt:lpstr>З-ТМБ-18</vt:lpstr>
      <vt:lpstr>З-ТМБ-19</vt:lpstr>
      <vt:lpstr>'А-TMБ-15'!Print_Area</vt:lpstr>
      <vt:lpstr>'А-ТМБ-16'!Print_Area</vt:lpstr>
      <vt:lpstr>'З-ТМБ-18'!Print_Area</vt:lpstr>
      <vt:lpstr>'Танилцуулга '!Print_Area</vt:lpstr>
      <vt:lpstr>'З-ТМБ-19'!Print_Titles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cp:lastPrinted>2022-08-02T12:05:34Z</cp:lastPrinted>
  <dcterms:created xsi:type="dcterms:W3CDTF">2022-08-02T10:43:58Z</dcterms:created>
  <dcterms:modified xsi:type="dcterms:W3CDTF">2022-09-20T09:09:00Z</dcterms:modified>
</cp:coreProperties>
</file>